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_06 - LESNÍ CESTA Č.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'2024_06 - LESNÍ CESTA Č. ...'!$C$85:$K$437</definedName>
    <definedName name="_xlnm.Print_Area" localSheetId="1">'2024_06 - LESNÍ CESTA Č. ...'!$C$4:$J$37,'2024_06 - LESNÍ CESTA Č. ...'!$C$43:$J$69,'2024_06 - LESNÍ CESTA Č. ...'!$C$75:$K$437</definedName>
    <definedName name="_xlnm.Print_Titles" localSheetId="1">'2024_06 - LESNÍ CESTA Č. ...'!$85:$85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35"/>
  <c r="BH435"/>
  <c r="BG435"/>
  <c r="BF435"/>
  <c r="T435"/>
  <c r="T434"/>
  <c r="R435"/>
  <c r="R434"/>
  <c r="P435"/>
  <c r="P434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T411"/>
  <c r="R412"/>
  <c r="R411"/>
  <c r="P412"/>
  <c r="P411"/>
  <c r="BI408"/>
  <c r="BH408"/>
  <c r="BG408"/>
  <c r="BF408"/>
  <c r="T408"/>
  <c r="R408"/>
  <c r="P408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1"/>
  <c r="BH381"/>
  <c r="BG381"/>
  <c r="BF381"/>
  <c r="T381"/>
  <c r="R381"/>
  <c r="P381"/>
  <c r="BI377"/>
  <c r="BH377"/>
  <c r="BG377"/>
  <c r="BF377"/>
  <c r="T377"/>
  <c r="R377"/>
  <c r="P377"/>
  <c r="BI371"/>
  <c r="BH371"/>
  <c r="BG371"/>
  <c r="BF371"/>
  <c r="T371"/>
  <c r="R371"/>
  <c r="P371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2"/>
  <c r="BH342"/>
  <c r="BG342"/>
  <c r="BF342"/>
  <c r="T342"/>
  <c r="R342"/>
  <c r="P342"/>
  <c r="BI337"/>
  <c r="BH337"/>
  <c r="BG337"/>
  <c r="BF337"/>
  <c r="T337"/>
  <c r="R337"/>
  <c r="P337"/>
  <c r="BI330"/>
  <c r="BH330"/>
  <c r="BG330"/>
  <c r="BF330"/>
  <c r="T330"/>
  <c r="R330"/>
  <c r="P330"/>
  <c r="BI325"/>
  <c r="BH325"/>
  <c r="BG325"/>
  <c r="BF325"/>
  <c r="T325"/>
  <c r="R325"/>
  <c r="P325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2"/>
  <c r="BH292"/>
  <c r="BG292"/>
  <c r="BF292"/>
  <c r="T292"/>
  <c r="R292"/>
  <c r="P292"/>
  <c r="BI289"/>
  <c r="BH289"/>
  <c r="BG289"/>
  <c r="BF289"/>
  <c r="T289"/>
  <c r="T288"/>
  <c r="R289"/>
  <c r="R288"/>
  <c r="P289"/>
  <c r="P288"/>
  <c r="BI283"/>
  <c r="BH283"/>
  <c r="BG283"/>
  <c r="BF283"/>
  <c r="T283"/>
  <c r="R283"/>
  <c r="P283"/>
  <c r="BI273"/>
  <c r="BH273"/>
  <c r="BG273"/>
  <c r="BF273"/>
  <c r="T273"/>
  <c r="R273"/>
  <c r="P273"/>
  <c r="BI263"/>
  <c r="BH263"/>
  <c r="BG263"/>
  <c r="BF263"/>
  <c r="T263"/>
  <c r="R263"/>
  <c r="P263"/>
  <c r="BI259"/>
  <c r="BH259"/>
  <c r="BG259"/>
  <c r="BF259"/>
  <c r="T259"/>
  <c r="R259"/>
  <c r="P259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3"/>
  <c r="BH213"/>
  <c r="BG213"/>
  <c r="BF213"/>
  <c r="T213"/>
  <c r="R213"/>
  <c r="P213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T189"/>
  <c r="R190"/>
  <c r="R189"/>
  <c r="P190"/>
  <c r="P189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BI117"/>
  <c r="BH117"/>
  <c r="BG117"/>
  <c r="BF117"/>
  <c r="T117"/>
  <c r="R117"/>
  <c r="P117"/>
  <c r="BI108"/>
  <c r="BH108"/>
  <c r="BG108"/>
  <c r="BF108"/>
  <c r="T108"/>
  <c r="R108"/>
  <c r="P108"/>
  <c r="BI104"/>
  <c r="BH104"/>
  <c r="BG104"/>
  <c r="BF104"/>
  <c r="T104"/>
  <c r="R104"/>
  <c r="P104"/>
  <c r="BI95"/>
  <c r="BH95"/>
  <c r="BG95"/>
  <c r="BF95"/>
  <c r="T95"/>
  <c r="R95"/>
  <c r="P95"/>
  <c r="BI89"/>
  <c r="BH89"/>
  <c r="BG89"/>
  <c r="BF89"/>
  <c r="T89"/>
  <c r="R89"/>
  <c r="P89"/>
  <c r="J83"/>
  <c r="J82"/>
  <c r="F82"/>
  <c r="F80"/>
  <c r="E78"/>
  <c r="J51"/>
  <c r="J50"/>
  <c r="F50"/>
  <c r="F48"/>
  <c r="E46"/>
  <c r="J16"/>
  <c r="E16"/>
  <c r="F83"/>
  <c r="J15"/>
  <c r="J10"/>
  <c r="J80"/>
  <c i="1" r="L50"/>
  <c r="AM50"/>
  <c r="AM49"/>
  <c r="L49"/>
  <c r="AM47"/>
  <c r="L47"/>
  <c r="L45"/>
  <c r="L44"/>
  <c i="2" r="J241"/>
  <c r="J230"/>
  <c r="J108"/>
  <c i="1" r="AS54"/>
  <c i="2" r="BK432"/>
  <c r="BK423"/>
  <c r="J416"/>
  <c r="J408"/>
  <c r="J396"/>
  <c r="BK381"/>
  <c r="BK365"/>
  <c r="BK302"/>
  <c r="BK353"/>
  <c r="BK330"/>
  <c r="J306"/>
  <c r="J289"/>
  <c r="J259"/>
  <c r="J214"/>
  <c r="BK197"/>
  <c r="J157"/>
  <c r="J132"/>
  <c r="BK108"/>
  <c r="BK435"/>
  <c r="J419"/>
  <c r="BK403"/>
  <c r="BK389"/>
  <c r="J365"/>
  <c r="BK349"/>
  <c r="BK325"/>
  <c r="BK310"/>
  <c r="BK289"/>
  <c r="BK245"/>
  <c r="BK219"/>
  <c r="BK202"/>
  <c r="BK172"/>
  <c r="BK157"/>
  <c r="BK136"/>
  <c r="BK104"/>
  <c r="BK399"/>
  <c r="J377"/>
  <c r="J318"/>
  <c r="J357"/>
  <c r="J325"/>
  <c r="J310"/>
  <c r="J292"/>
  <c r="BK263"/>
  <c r="J219"/>
  <c r="J202"/>
  <c r="J163"/>
  <c r="J142"/>
  <c r="J126"/>
  <c r="J432"/>
  <c r="BK416"/>
  <c r="J399"/>
  <c r="J381"/>
  <c r="J361"/>
  <c r="BK342"/>
  <c r="J313"/>
  <c r="BK292"/>
  <c r="BK249"/>
  <c r="J224"/>
  <c r="BK207"/>
  <c r="J178"/>
  <c r="BK163"/>
  <c r="BK142"/>
  <c r="J117"/>
  <c r="J263"/>
  <c r="BK224"/>
  <c r="BK190"/>
  <c r="J104"/>
  <c r="J435"/>
  <c r="BK428"/>
  <c r="BK419"/>
  <c r="BK412"/>
  <c r="J403"/>
  <c r="BK392"/>
  <c r="BK371"/>
  <c r="BK313"/>
  <c r="BK361"/>
  <c r="J342"/>
  <c r="BK318"/>
  <c r="BK298"/>
  <c r="J273"/>
  <c r="J245"/>
  <c r="J207"/>
  <c r="BK167"/>
  <c r="J150"/>
  <c r="BK117"/>
  <c r="BK89"/>
  <c r="J428"/>
  <c r="J412"/>
  <c r="BK396"/>
  <c r="BK377"/>
  <c r="BK357"/>
  <c r="BK337"/>
  <c r="J323"/>
  <c r="J298"/>
  <c r="BK259"/>
  <c r="BK230"/>
  <c r="J213"/>
  <c r="J190"/>
  <c r="J167"/>
  <c r="BK150"/>
  <c r="BK126"/>
  <c r="J89"/>
  <c r="J389"/>
  <c r="J337"/>
  <c r="BK283"/>
  <c r="J349"/>
  <c r="BK323"/>
  <c r="J302"/>
  <c r="J283"/>
  <c r="J249"/>
  <c r="BK213"/>
  <c r="BK178"/>
  <c r="J153"/>
  <c r="J136"/>
  <c r="BK95"/>
  <c r="J423"/>
  <c r="BK408"/>
  <c r="J392"/>
  <c r="J371"/>
  <c r="J353"/>
  <c r="J330"/>
  <c r="BK306"/>
  <c r="BK273"/>
  <c r="BK241"/>
  <c r="BK214"/>
  <c r="J197"/>
  <c r="J172"/>
  <c r="BK153"/>
  <c r="BK132"/>
  <c r="J95"/>
  <c l="1" r="BK88"/>
  <c r="T88"/>
  <c r="BK196"/>
  <c r="J196"/>
  <c r="J59"/>
  <c r="R196"/>
  <c r="BK229"/>
  <c r="J229"/>
  <c r="J60"/>
  <c r="T229"/>
  <c r="P291"/>
  <c r="T291"/>
  <c r="P380"/>
  <c r="T380"/>
  <c r="P415"/>
  <c r="T415"/>
  <c r="P422"/>
  <c r="T422"/>
  <c r="P88"/>
  <c r="R88"/>
  <c r="P196"/>
  <c r="T196"/>
  <c r="P229"/>
  <c r="R229"/>
  <c r="BK291"/>
  <c r="J291"/>
  <c r="J62"/>
  <c r="R291"/>
  <c r="BK380"/>
  <c r="J380"/>
  <c r="J63"/>
  <c r="R380"/>
  <c r="BK415"/>
  <c r="J415"/>
  <c r="J66"/>
  <c r="R415"/>
  <c r="BK422"/>
  <c r="J422"/>
  <c r="J67"/>
  <c r="R422"/>
  <c r="BK189"/>
  <c r="J189"/>
  <c r="J58"/>
  <c r="BK288"/>
  <c r="J288"/>
  <c r="J61"/>
  <c r="BK411"/>
  <c r="J411"/>
  <c r="J64"/>
  <c r="BK434"/>
  <c r="J434"/>
  <c r="J68"/>
  <c r="J48"/>
  <c r="BE89"/>
  <c r="BE95"/>
  <c r="BE104"/>
  <c r="BE150"/>
  <c r="BE167"/>
  <c r="BE172"/>
  <c r="BE197"/>
  <c r="BE224"/>
  <c r="BE241"/>
  <c r="BE259"/>
  <c r="BE263"/>
  <c r="BE283"/>
  <c r="BE292"/>
  <c r="BE298"/>
  <c r="BE306"/>
  <c r="BE310"/>
  <c r="BE313"/>
  <c r="BE318"/>
  <c r="BE337"/>
  <c r="BE361"/>
  <c r="BE377"/>
  <c r="BE399"/>
  <c r="BE403"/>
  <c r="BE408"/>
  <c r="BE419"/>
  <c r="BE428"/>
  <c r="BE432"/>
  <c r="BE190"/>
  <c r="BE219"/>
  <c r="BE230"/>
  <c r="BE302"/>
  <c r="BE365"/>
  <c r="BE371"/>
  <c r="BE381"/>
  <c r="BE392"/>
  <c r="BE396"/>
  <c r="BE435"/>
  <c r="BE289"/>
  <c r="BE323"/>
  <c r="BE325"/>
  <c r="BE330"/>
  <c r="BE342"/>
  <c r="BE349"/>
  <c r="BE353"/>
  <c r="BE357"/>
  <c r="BE389"/>
  <c r="BE412"/>
  <c r="BE416"/>
  <c r="BE423"/>
  <c r="F51"/>
  <c r="BE108"/>
  <c r="BE117"/>
  <c r="BE126"/>
  <c r="BE132"/>
  <c r="BE136"/>
  <c r="BE142"/>
  <c r="BE153"/>
  <c r="BE157"/>
  <c r="BE163"/>
  <c r="BE178"/>
  <c r="BE202"/>
  <c r="BE207"/>
  <c r="BE213"/>
  <c r="BE214"/>
  <c r="BE245"/>
  <c r="BE249"/>
  <c r="BE273"/>
  <c r="F35"/>
  <c i="1" r="BD55"/>
  <c r="BD54"/>
  <c r="W33"/>
  <c i="2" r="F32"/>
  <c i="1" r="BA55"/>
  <c r="BA54"/>
  <c r="AW54"/>
  <c r="AK30"/>
  <c i="2" r="J32"/>
  <c i="1" r="AW55"/>
  <c i="2" r="F33"/>
  <c i="1" r="BB55"/>
  <c r="BB54"/>
  <c r="W31"/>
  <c i="2" r="F34"/>
  <c i="1" r="BC55"/>
  <c r="BC54"/>
  <c r="AY54"/>
  <c i="2" l="1" r="R87"/>
  <c r="T87"/>
  <c r="R414"/>
  <c r="P87"/>
  <c r="T414"/>
  <c r="P414"/>
  <c r="BK87"/>
  <c r="J87"/>
  <c r="J56"/>
  <c r="J88"/>
  <c r="J57"/>
  <c r="BK414"/>
  <c r="J414"/>
  <c r="J65"/>
  <c i="1" r="AX54"/>
  <c r="W30"/>
  <c i="2" r="F31"/>
  <c i="1" r="AZ55"/>
  <c r="AZ54"/>
  <c r="AV54"/>
  <c r="AK29"/>
  <c r="W32"/>
  <c i="2" r="J31"/>
  <c i="1" r="AV55"/>
  <c r="AT55"/>
  <c i="2" l="1" r="P86"/>
  <c i="1" r="AU55"/>
  <c i="2" r="T86"/>
  <c r="R86"/>
  <c r="BK86"/>
  <c r="J86"/>
  <c r="J55"/>
  <c i="1" r="AU54"/>
  <c r="W29"/>
  <c r="AT54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<sst xmlns="http://schemas.openxmlformats.org/spreadsheetml/2006/main">
  <si>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</si>
  <si>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</si>
  <si>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</si>
  <si>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</si>
  <si>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</si>
  <si>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{0a098764-c481-4178-b392-4bd191f86131}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</si>
  <si>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</si>
  <si>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</si>
  <si>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</si>
  <si>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</si>
  <si>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</si>
  <si>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</si>
  <si>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</si>
  <si>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</si>
  <si>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</si>
  <si>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</si>
  <si>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</si>
  <si>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LESNÍ CESTA Č. 49, ZELENÝ PLAC - HORIZONTÁLKA - II. ETAPA</t>
  </si>
  <si>
    <t>KSO:</t>
  </si>
  <si>
    <t/>
  </si>
  <si>
    <t>CC-CZ:</t>
  </si>
  <si>
    <t>Místo:</t>
  </si>
  <si>
    <t>Česká Kubice, Pec, Chodov</t>
  </si>
  <si>
    <t>Datum:</t>
  </si>
  <si>
    <t>23. 2. 2024</t>
  </si>
  <si>
    <t>Zadavatel:</t>
  </si>
  <si>
    <t>IČ:</t>
  </si>
  <si>
    <t>Domažlické městské lesy s.r.o.</t>
  </si>
  <si>
    <t>DIČ:</t>
  </si>
  <si>
    <t>Uchazeč: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</si>
  <si>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</si>
  <si>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</si>
  <si>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</si>
  <si>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</si>
  <si>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</si>
  <si>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</si>
  <si>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</si>
  <si>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</si>
  <si>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</si>
  <si>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</si>
  <si>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</si>
  <si>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</si>
  <si>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</si>
  <si>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</si>
  <si>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</si>
  <si>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</si>
  <si>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</si>
  <si>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</si>
  <si>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</si>
  <si>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</si>
  <si>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</si>
  <si>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</si>
  <si>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</si>
  <si>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</si>
  <si>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</si>
  <si>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</si>
  <si>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</si>
  <si>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</si>
  <si>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</si>
  <si>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</si>
  <si>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</si>
  <si>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</si>
  <si>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</si>
  <si>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</si>
  <si>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</si>
  <si>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</si>
  <si>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</si>
  <si>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</si>
  <si>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</si>
  <si>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</si>
  <si>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</si>
  <si>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</si>
  <si>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</si>
  <si>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</si>
  <si>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</si>
  <si>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</si>
  <si>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</si>
  <si>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</si>
  <si>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</si>
  <si>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</si>
  <si>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</si>
  <si>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</si>
  <si>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</si>
  <si>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</si>
  <si>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</si>
  <si>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</si>
  <si>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</si>
  <si>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</si>
  <si>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</si>
  <si>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</si>
  <si>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</si>
  <si>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</si>
  <si>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</si>
  <si>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</si>
  <si>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</si>
  <si>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</si>
  <si>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</si>
  <si>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</si>
  <si>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</si>
  <si>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</si>
  <si>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</si>
  <si>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</si>
  <si>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</si>
  <si>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</si>
  <si>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</si>
  <si>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</si>
  <si>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</si>
  <si>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</si>
  <si>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</si>
  <si>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</si>
  <si>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</si>
  <si>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</si>
  <si>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</si>
  <si>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</si>
  <si>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</si>
  <si>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</si>
  <si>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113107326</t>
  </si>
  <si>
    <t>Odstranění podkladů nebo krytů strojně plochy jednotlivě do 50 m2 s přemístěním hmot na skládku na vzdálenost do 3 m nebo s naložením na dopravní prostředek z kameniva hrubého drceného se štětem, o tl. vrstvy přes 250 do 450 mm</t>
  </si>
  <si>
    <t>m2</t>
  </si>
  <si>
    <t>CS ÚRS 2024 01</t>
  </si>
  <si>
    <t>4</t>
  </si>
  <si>
    <t>-1360699657</t>
  </si>
  <si>
    <t>Online PSC</t>
  </si>
  <si>
    <t>https://podminky.urs.cz/item/CS_URS_2024_01/113107326</t>
  </si>
  <si>
    <t>VV</t>
  </si>
  <si>
    <t>"PŘEKOP KOMUNIKACE"</t>
  </si>
  <si>
    <t>"km 2,753 89" 2*3,5</t>
  </si>
  <si>
    <t>"km 3,182 29" 2*3,5</t>
  </si>
  <si>
    <t>Součet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</si>
  <si>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</si>
  <si>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</si>
  <si>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-551849692</t>
  </si>
  <si>
    <t>https://podminky.urs.cz/item/CS_URS_2024_01/113107342</t>
  </si>
  <si>
    <t>"OPRAVA V MÍSTĚ ROZPADLÉHO ŽIVIČNÉHO KRYTU"</t>
  </si>
  <si>
    <t>"předpoklad" 335</t>
  </si>
  <si>
    <t>"(bude upřesněno investorem)"</t>
  </si>
  <si>
    <t>3</t>
  </si>
  <si>
    <t>121111201</t>
  </si>
  <si>
    <t>Odstranění lesní hrabanky pro jakoukoliv tloušťku vrstvy</t>
  </si>
  <si>
    <t>-1401919346</t>
  </si>
  <si>
    <t>https://podminky.urs.cz/item/CS_URS_2024_01/121111201</t>
  </si>
  <si>
    <t>"v místě trubních propustků a zádlažby příkopů"</t>
  </si>
  <si>
    <t>"celkem" 32</t>
  </si>
  <si>
    <t>122452513</t>
  </si>
  <si>
    <t>Odkopávky a prokopávky zapažené pro silnice a dálnice strojně v hornině třídy těžitelnosti II do 100 m3</t>
  </si>
  <si>
    <t>m3</t>
  </si>
  <si>
    <t>1638151211</t>
  </si>
  <si>
    <t>https://podminky.urs.cz/item/CS_URS_2024_01/122452513</t>
  </si>
  <si>
    <t>"pro novou konstrukci komunikace"</t>
  </si>
  <si>
    <t>"SJEZDY"</t>
  </si>
  <si>
    <t>"km 2,772 99 L" 13*0,2</t>
  </si>
  <si>
    <t>"km 3,127 06 P" 12*0,2</t>
  </si>
  <si>
    <t>"km 3,129 12 L" 8*0,2</t>
  </si>
  <si>
    <t>"km 3,572 66 L" 12*0,2</t>
  </si>
  <si>
    <t>5</t>
  </si>
  <si>
    <t>132351101</t>
  </si>
  <si>
    <t>Hloubení nezapažených rýh šířky do 800 mm strojně s urovnáním dna do předepsaného profilu a spádu v hornině třídy těžitelnosti II skupiny 4 do 20 m3</t>
  </si>
  <si>
    <t>-1160630450</t>
  </si>
  <si>
    <t>https://podminky.urs.cz/item/CS_URS_2024_01/132351101</t>
  </si>
  <si>
    <t>"pro čela trubních propustků"</t>
  </si>
  <si>
    <t>"km 2,753 89" (0,6*2,5*1,5)*2</t>
  </si>
  <si>
    <t>"km 3,182 29" (0,6*2,5*1,5)*2 + 0,6*2*1,5</t>
  </si>
  <si>
    <t>"pro lemovací prahy odláždění"</t>
  </si>
  <si>
    <t>"km 2,753 89" 0,3*0,6*2 + 0,2*3*1</t>
  </si>
  <si>
    <t>"km 3,182 29" (0,3*0,6*2)*3</t>
  </si>
  <si>
    <t>6</t>
  </si>
  <si>
    <t>132351251</t>
  </si>
  <si>
    <t>Hloubení nezapažených rýh šířky přes 800 do 2 000 mm strojně s urovnáním dna do předepsaného profilu a spádu v hornině třídy těžitelnosti II skupiny 4 do 20 m3</t>
  </si>
  <si>
    <t>730997306</t>
  </si>
  <si>
    <t>https://podminky.urs.cz/item/CS_URS_2024_01/132351251</t>
  </si>
  <si>
    <t>"pro ŽB trouby propustků"</t>
  </si>
  <si>
    <t>"km 2,753 89" 1,1*5,2*1,15</t>
  </si>
  <si>
    <t>"km 3,182 29" 1,1*6,7*1,15</t>
  </si>
  <si>
    <t>7</t>
  </si>
  <si>
    <t>139951122</t>
  </si>
  <si>
    <t>Bourání konstrukcí v hloubených vykopávkách strojně s přemístěním suti na hromady na vzdálenost do 20 m nebo s naložením na dopravní prostředek z betonu prostého prokládaného kamenem</t>
  </si>
  <si>
    <t>-851071320</t>
  </si>
  <si>
    <t>https://podminky.urs.cz/item/CS_URS_2024_01/139951122</t>
  </si>
  <si>
    <t>"část stáv. vtokové jímky"</t>
  </si>
  <si>
    <t>"km 2,753 89" 1</t>
  </si>
  <si>
    <t>8</t>
  </si>
  <si>
    <t>162251121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</si>
  <si>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</si>
  <si>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-1886815578</t>
  </si>
  <si>
    <t>https://podminky.urs.cz/item/CS_URS_2024_01/162251121</t>
  </si>
  <si>
    <t>"zemina na dočasnou skládku a zpět"</t>
  </si>
  <si>
    <t>"pro zásyp rýh" 4*2</t>
  </si>
  <si>
    <t>"pro terénní úpravy" 8*2</t>
  </si>
  <si>
    <t>9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</si>
  <si>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</si>
  <si>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</si>
  <si>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1847152664</t>
  </si>
  <si>
    <t>https://podminky.urs.cz/item/CS_URS_2024_01/162651132</t>
  </si>
  <si>
    <t>"odvoz výkopku zeminy - přebytečná a nevhodná zemina"</t>
  </si>
  <si>
    <t>"celkem natěženo zeminy" 9+13+15</t>
  </si>
  <si>
    <t>"pro zásyp rýh" -4</t>
  </si>
  <si>
    <t>"pro terénní úpravy" -8</t>
  </si>
  <si>
    <t>"(na místo určené investorem)"</t>
  </si>
  <si>
    <t>10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</si>
  <si>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</si>
  <si>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</si>
  <si>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2136461700</t>
  </si>
  <si>
    <t>https://podminky.urs.cz/item/CS_URS_2024_01/162751157</t>
  </si>
  <si>
    <t>"beton suť z demolice" 1</t>
  </si>
  <si>
    <t>11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</si>
  <si>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</si>
  <si>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</si>
  <si>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1195589221</t>
  </si>
  <si>
    <t>https://podminky.urs.cz/item/CS_URS_2024_01/162751159</t>
  </si>
  <si>
    <t>"do recyklačního centra AZS 98"</t>
  </si>
  <si>
    <t>"beton. suť z demolice do 12 km" 2*1</t>
  </si>
  <si>
    <t>167151102</t>
  </si>
  <si>
    <t>Nakládání, skládání a překládání neulehlého výkopku nebo sypaniny strojně nakládání, množství do 100 m3, z horniny třídy těžitelnosti II, skupiny 4 a 5</t>
  </si>
  <si>
    <t>-1459300805</t>
  </si>
  <si>
    <t>https://podminky.urs.cz/item/CS_URS_2024_01/167151102</t>
  </si>
  <si>
    <t>"zemina z dočasné skládky zpět"</t>
  </si>
  <si>
    <t>"pro zásyp rýh" 4</t>
  </si>
  <si>
    <t>"pro terénní úpravy" 8</t>
  </si>
  <si>
    <t>13</t>
  </si>
  <si>
    <t>171151103</t>
  </si>
  <si>
    <t>Uložení sypanin do násypů strojně s rozprostřením sypaniny ve vrstvách a s hrubým urovnáním zhutněných z hornin soudržných jakékoliv třídy těžitelnosti</t>
  </si>
  <si>
    <t>179343955</t>
  </si>
  <si>
    <t>https://podminky.urs.cz/item/CS_URS_2024_01/171151103</t>
  </si>
  <si>
    <t>"terénní úpravy" 8</t>
  </si>
  <si>
    <t>"(z vhodné zeminy z výkopku)"</t>
  </si>
  <si>
    <t>14</t>
  </si>
  <si>
    <t>171251201</t>
  </si>
  <si>
    <t>Uložení sypaniny na skládky nebo meziskládky bez hutnění s upravením uložené sypaniny do předepsaného tvaru</t>
  </si>
  <si>
    <t>-395471513</t>
  </si>
  <si>
    <t>https://podminky.urs.cz/item/CS_URS_2024_01/171251201</t>
  </si>
  <si>
    <t>"zemina dočasná" 12</t>
  </si>
  <si>
    <t>"zemina trvalá" 25</t>
  </si>
  <si>
    <t>15</t>
  </si>
  <si>
    <t>174151101</t>
  </si>
  <si>
    <t>Zásyp sypaninou z jakékoliv horniny strojně s uložením výkopku ve vrstvách se zhutněním jam, šachet, rýh nebo kolem objektů v těchto vykopávkách</t>
  </si>
  <si>
    <t>720623089</t>
  </si>
  <si>
    <t>https://podminky.urs.cz/item/CS_URS_2024_01/174151101</t>
  </si>
  <si>
    <t>"zásyp rýh (z vhodné zeminy z výkopku)"</t>
  </si>
  <si>
    <t>"km 2,753 89" 1,5</t>
  </si>
  <si>
    <t>"km 3,182 29" 2,5</t>
  </si>
  <si>
    <t>16</t>
  </si>
  <si>
    <t>181152302</t>
  </si>
  <si>
    <t>Úprava pláně na stavbách silnic a dálnic strojně v zářezech mimo skalních se zhutněním</t>
  </si>
  <si>
    <t>-2059464830</t>
  </si>
  <si>
    <t>https://podminky.urs.cz/item/CS_URS_2024_01/181152302</t>
  </si>
  <si>
    <t>"km 2,753 89" 3,5*2</t>
  </si>
  <si>
    <t>"km 3,182 29" 3,5*2</t>
  </si>
  <si>
    <t>"km 2,772 99 L" 13</t>
  </si>
  <si>
    <t>"km 3,127 06 P" 12</t>
  </si>
  <si>
    <t>"km 3,129 12 L" 8</t>
  </si>
  <si>
    <t>"km 3,572 66 L" 12</t>
  </si>
  <si>
    <t>Svislé a kompletní konstrukce</t>
  </si>
  <si>
    <t>17</t>
  </si>
  <si>
    <t>317361016</t>
  </si>
  <si>
    <t>Výztuž říms opěrných zdí a valů z oceli 10 505 (R) nebo BSt 500</t>
  </si>
  <si>
    <t>t</t>
  </si>
  <si>
    <t>-460119066</t>
  </si>
  <si>
    <t>https://podminky.urs.cz/item/CS_URS_2024_01/317361016</t>
  </si>
  <si>
    <t>"TRUBNÍ PROPUSTKY"</t>
  </si>
  <si>
    <t>"km 2,753 89" 0,05</t>
  </si>
  <si>
    <t>"km 3,182 29" 0,05</t>
  </si>
  <si>
    <t>Vodorovné konstrukce</t>
  </si>
  <si>
    <t>18</t>
  </si>
  <si>
    <t>451317777</t>
  </si>
  <si>
    <t>Podklad nebo lože pod dlažbu (přídlažbu) v ploše vodorovné nebo ve sklonu do 1:5, tloušťky od 50 do 100 mm z betonu prostého</t>
  </si>
  <si>
    <t>1770246799</t>
  </si>
  <si>
    <t>https://podminky.urs.cz/item/CS_URS_2024_01/451317777</t>
  </si>
  <si>
    <t>"km 2,753 89" 2,5+3,5</t>
  </si>
  <si>
    <t>"km 3,182 29" 2,5+8,5</t>
  </si>
  <si>
    <t>19</t>
  </si>
  <si>
    <t>451319779</t>
  </si>
  <si>
    <t>Podklad nebo lože pod dlažbu (přídlažbu) Příplatek k cenám za zřízení podkladu nebo lože pod dlažbu ve sklonu přes 1:5, pro jakoukoliv tloušťku z betonu prostého</t>
  </si>
  <si>
    <t>-1768416912</t>
  </si>
  <si>
    <t>https://podminky.urs.cz/item/CS_URS_2024_01/451319779</t>
  </si>
  <si>
    <t>20</t>
  </si>
  <si>
    <t>452111111</t>
  </si>
  <si>
    <t>Osazení betonových dílců pražců pod potrubí v otevřeném výkopu, průřezové plochy do 25000 mm2</t>
  </si>
  <si>
    <t>kus</t>
  </si>
  <si>
    <t>740163257</t>
  </si>
  <si>
    <t>https://podminky.urs.cz/item/CS_URS_2024_01/452111111</t>
  </si>
  <si>
    <t>"km 2,753 89" 3*2</t>
  </si>
  <si>
    <t>"km 3,182 29" 3*2</t>
  </si>
  <si>
    <t>M</t>
  </si>
  <si>
    <t>59222198</t>
  </si>
  <si>
    <t>prah podkladní ŽB pro trouby DN 600-800</t>
  </si>
  <si>
    <t>-2135489435</t>
  </si>
  <si>
    <t>22</t>
  </si>
  <si>
    <t>452312151</t>
  </si>
  <si>
    <t>Podkladní a zajišťovací konstrukce z betonu prostého v otevřeném výkopu bez zvýšených nároků na prostředí sedlové lože pod potrubí z betonu tř. C 20/25</t>
  </si>
  <si>
    <t>207839765</t>
  </si>
  <si>
    <t>https://podminky.urs.cz/item/CS_URS_2024_01/452312151</t>
  </si>
  <si>
    <t>"km 2,753 89" 1,1*5,2*0,2</t>
  </si>
  <si>
    <t>"km 3,182 29" 1,1*6,7*0,2</t>
  </si>
  <si>
    <t>23</t>
  </si>
  <si>
    <t>452313161</t>
  </si>
  <si>
    <t>Podkladní a zajišťovací konstrukce z betonu prostého v otevřeném výkopu bez zvýšených nároků na prostředí beton. prahy z betonu tř. C 25/30</t>
  </si>
  <si>
    <t>1740640379</t>
  </si>
  <si>
    <t>https://podminky.urs.cz/item/CS_URS_2024_01/452313161</t>
  </si>
  <si>
    <t>24</t>
  </si>
  <si>
    <t>465513127</t>
  </si>
  <si>
    <t>Dlažba z lomového kamene lomařsky upraveného na cementovou maltu, s vyspárováním cementovou maltou, tl. kamene 200 mm</t>
  </si>
  <si>
    <t>-1720020448</t>
  </si>
  <si>
    <t>https://podminky.urs.cz/item/CS_URS_2024_01/465513127</t>
  </si>
  <si>
    <t>Komunikace pozemní</t>
  </si>
  <si>
    <t>25</t>
  </si>
  <si>
    <t>564861011</t>
  </si>
  <si>
    <t>Podklad ze štěrkodrti ŠD s rozprostřením a zhutněním plochy jednotlivě do 100 m2, po zhutnění tl. 200 mm</t>
  </si>
  <si>
    <t>-2139601606</t>
  </si>
  <si>
    <t>https://podminky.urs.cz/item/CS_URS_2024_01/564861011</t>
  </si>
  <si>
    <t>"km 2,753 89" 2*3,5*2</t>
  </si>
  <si>
    <t>"km 3,182 29" 2*3,5*2</t>
  </si>
  <si>
    <t>"km 2,772 99 L" 13*2</t>
  </si>
  <si>
    <t>"km 3,127 06 P" 12*2</t>
  </si>
  <si>
    <t>"km 3,129 12 L" 8*2</t>
  </si>
  <si>
    <t>"km 3,572 66 L" 12*2</t>
  </si>
  <si>
    <t>26</t>
  </si>
  <si>
    <t>569711113</t>
  </si>
  <si>
    <t>Zpevnění krajnic nebo komunikací pro pěší s rozprostřením a zhutněním, po zhutnění kamenivem drceným tl. 70 mm</t>
  </si>
  <si>
    <t>1297565533</t>
  </si>
  <si>
    <t>https://podminky.urs.cz/item/CS_URS_2024_01/569711113</t>
  </si>
  <si>
    <t>"průměrná šířka krajnice cca 0,5 m"</t>
  </si>
  <si>
    <t>"km 2,597 72 - 3,598 98" (1001*0,5)*2</t>
  </si>
  <si>
    <t>27</t>
  </si>
  <si>
    <t>572241112</t>
  </si>
  <si>
    <t>Vyspravení výtluků materiálem na bázi asfaltu s řezáním, vysekáním, očištěním, zaplněním směsí a zhutněním asfaltovým betonem ACO (AB) při vyspravované ploše na 1 km komunikace do 10 % tl. přes 40 do 60 mm</t>
  </si>
  <si>
    <t>1159835180</t>
  </si>
  <si>
    <t>https://podminky.urs.cz/item/CS_URS_2024_01/572241112</t>
  </si>
  <si>
    <t>"předpoklad" 55</t>
  </si>
  <si>
    <t>28</t>
  </si>
  <si>
    <t>573211106</t>
  </si>
  <si>
    <t>Postřik spojovací PS bez posypu kamenivem z asfaltu silničního, v množství 0,20 kg/m2</t>
  </si>
  <si>
    <t>497730929</t>
  </si>
  <si>
    <t>https://podminky.urs.cz/item/CS_URS_2024_01/573211106</t>
  </si>
  <si>
    <t>"KOMUNIKACE"</t>
  </si>
  <si>
    <t>"km 2,597 72 - 3,598 98" 3215</t>
  </si>
  <si>
    <t>29</t>
  </si>
  <si>
    <t>573211108</t>
  </si>
  <si>
    <t>Postřik spojovací PS bez posypu kamenivem z asfaltu silničního, v množství 0,40 kg/m2</t>
  </si>
  <si>
    <t>1879470354</t>
  </si>
  <si>
    <t>https://podminky.urs.cz/item/CS_URS_2024_01/573211108</t>
  </si>
  <si>
    <t>"km 2,597 72 - 3,598 98" 3315</t>
  </si>
  <si>
    <t>30</t>
  </si>
  <si>
    <t>577133111</t>
  </si>
  <si>
    <t>Asfaltový beton vrstva obrusná ACO 8 (ABJ) s rozprostřením a se zhutněním z nemodifikovaného asfaltu v pruhu šířky do 3 m, po zhutnění tl. 40 mm</t>
  </si>
  <si>
    <t>1484970537</t>
  </si>
  <si>
    <t>https://podminky.urs.cz/item/CS_URS_2024_01/577133111</t>
  </si>
  <si>
    <t>31</t>
  </si>
  <si>
    <t>577155122</t>
  </si>
  <si>
    <t>Asfaltový beton vrstva ložní ACL 16 (ABH) s rozprostřením a zhutněním z nemodifikovaného asfaltu v pruhu šířky přes 3 m, po zhutnění tl. 60 mm</t>
  </si>
  <si>
    <t>1187755317</t>
  </si>
  <si>
    <t>https://podminky.urs.cz/item/CS_URS_2024_01/577155122</t>
  </si>
  <si>
    <t>32</t>
  </si>
  <si>
    <t>577166111</t>
  </si>
  <si>
    <t>Asfaltový beton vrstva ložní ACL 22 (ABVH) s rozprostřením a zhutněním z nemodifikovaného asfaltu v pruhu šířky do 3 m, po zhutnění tl. 70 mm</t>
  </si>
  <si>
    <t>-13874084</t>
  </si>
  <si>
    <t>https://podminky.urs.cz/item/CS_URS_2024_01/577166111</t>
  </si>
  <si>
    <t>Úpravy povrchů, podlahy a osazování výplní</t>
  </si>
  <si>
    <t>33</t>
  </si>
  <si>
    <t>620413121.R</t>
  </si>
  <si>
    <t>Pačokování konstrukcí cementovým mlékem dvojnásobné</t>
  </si>
  <si>
    <t>-610403816</t>
  </si>
  <si>
    <t>"celkem" 12,5</t>
  </si>
  <si>
    <t>Ostatní konstrukce a práce, bourání</t>
  </si>
  <si>
    <t>34</t>
  </si>
  <si>
    <t>913121111</t>
  </si>
  <si>
    <t>Montáž a demontáž dočasných dopravních značek kompletních značek vč. podstavce a sloupku základních</t>
  </si>
  <si>
    <t>1344321746</t>
  </si>
  <si>
    <t>https://podminky.urs.cz/item/CS_URS_2024_01/913121111</t>
  </si>
  <si>
    <t>"viz příloha PD - Dopravní opatření během stavby"</t>
  </si>
  <si>
    <t>"B 1" 2</t>
  </si>
  <si>
    <t>"E 13" 2</t>
  </si>
  <si>
    <t>35</t>
  </si>
  <si>
    <t>913121211</t>
  </si>
  <si>
    <t>Montáž a demontáž dočasných dopravních značek Příplatek za první a každý další den použití dočasných dopravních značek k ceně 12-1111</t>
  </si>
  <si>
    <t>-2002403396</t>
  </si>
  <si>
    <t>https://podminky.urs.cz/item/CS_URS_2024_01/913121211</t>
  </si>
  <si>
    <t>"předpokládaná doba výstavby cca 60 dní"</t>
  </si>
  <si>
    <t>60*4</t>
  </si>
  <si>
    <t>36</t>
  </si>
  <si>
    <t>913211113</t>
  </si>
  <si>
    <t>Montáž a demontáž dočasných dopravních zábran reflexních, šířky 3 m</t>
  </si>
  <si>
    <t>-880143582</t>
  </si>
  <si>
    <t>https://podminky.urs.cz/item/CS_URS_2024_01/913211113</t>
  </si>
  <si>
    <t>"Z 2" 2</t>
  </si>
  <si>
    <t>37</t>
  </si>
  <si>
    <t>913211213</t>
  </si>
  <si>
    <t>Montáž a demontáž dočasných dopravních zábran Příplatek za první a každý další den použití dočasných dopravních zábran k ceně 21-1113</t>
  </si>
  <si>
    <t>1365543202</t>
  </si>
  <si>
    <t>https://podminky.urs.cz/item/CS_URS_2024_01/913211213</t>
  </si>
  <si>
    <t>60*2</t>
  </si>
  <si>
    <t>38</t>
  </si>
  <si>
    <t>919441211</t>
  </si>
  <si>
    <t>Čelo propustku včetně římsy ze zdiva z lomového kamene, pro propustek z trub DN 300 až 500 mm</t>
  </si>
  <si>
    <t>1381843054</t>
  </si>
  <si>
    <t>https://podminky.urs.cz/item/CS_URS_2024_01/919441211</t>
  </si>
  <si>
    <t>"km 3,182 29" 1</t>
  </si>
  <si>
    <t>39</t>
  </si>
  <si>
    <t>919441221</t>
  </si>
  <si>
    <t>Čelo propustku včetně římsy ze zdiva z lomového kamene, pro propustek z trub DN 600 až 800 mm</t>
  </si>
  <si>
    <t>2031189081</t>
  </si>
  <si>
    <t>https://podminky.urs.cz/item/CS_URS_2024_01/919441221</t>
  </si>
  <si>
    <t>"km 2,753 89" 2</t>
  </si>
  <si>
    <t>"km 3,182 29" 2</t>
  </si>
  <si>
    <t>40</t>
  </si>
  <si>
    <t>919521140</t>
  </si>
  <si>
    <t>Zřízení silničního propustku z trub betonových nebo železobetonových DN 600 mm</t>
  </si>
  <si>
    <t>m</t>
  </si>
  <si>
    <t>903086284</t>
  </si>
  <si>
    <t>https://podminky.urs.cz/item/CS_URS_2024_01/919521140</t>
  </si>
  <si>
    <t>"km 2,753 89" 6</t>
  </si>
  <si>
    <t>"km 3,182 29" 7,5</t>
  </si>
  <si>
    <t>41</t>
  </si>
  <si>
    <t>59222001</t>
  </si>
  <si>
    <t>trouba ŽB hrdlová DN 600</t>
  </si>
  <si>
    <t>-1589423960</t>
  </si>
  <si>
    <t>13,5*1,01 'Přepočtené koeficientem množství</t>
  </si>
  <si>
    <t>42</t>
  </si>
  <si>
    <t>919535558</t>
  </si>
  <si>
    <t>Obetonování trubního propustku betonem prostým bez zvýšených nároků na prostředí tř. C 20/25</t>
  </si>
  <si>
    <t>271886953</t>
  </si>
  <si>
    <t>https://podminky.urs.cz/item/CS_URS_2024_01/919535558</t>
  </si>
  <si>
    <t>"km 2,753 89" 5,2*0,6</t>
  </si>
  <si>
    <t>"km 3,182 29" 6,7*0,6</t>
  </si>
  <si>
    <t>43</t>
  </si>
  <si>
    <t>919731122</t>
  </si>
  <si>
    <t>Zarovnání styčné plochy podkladu nebo krytu podél vybourané části komunikace nebo zpevněné plochy živičné tl. přes 50 do 100 mm</t>
  </si>
  <si>
    <t>-977728020</t>
  </si>
  <si>
    <t>https://podminky.urs.cz/item/CS_URS_2024_01/919731122</t>
  </si>
  <si>
    <t>"ZÚ km 2,597 72" 3</t>
  </si>
  <si>
    <t>"km 3,598 98" 3,5*2</t>
  </si>
  <si>
    <t>"KÚ km 3,598 98" 3,5</t>
  </si>
  <si>
    <t>44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</si>
  <si>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</si>
  <si>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</si>
  <si>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-1314418367</t>
  </si>
  <si>
    <t>https://podminky.urs.cz/item/CS_URS_2024_01/919732211</t>
  </si>
  <si>
    <t>45</t>
  </si>
  <si>
    <t>919735112</t>
  </si>
  <si>
    <t>Řezání stávajícího živičného krytu nebo podkladu hloubky přes 50 do 100 mm</t>
  </si>
  <si>
    <t>1781107202</t>
  </si>
  <si>
    <t>https://podminky.urs.cz/item/CS_URS_2024_01/919735112</t>
  </si>
  <si>
    <t>46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</si>
  <si>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</si>
  <si>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</si>
  <si>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954352709</t>
  </si>
  <si>
    <t>https://podminky.urs.cz/item/CS_URS_2024_01/938902112</t>
  </si>
  <si>
    <t>"předpoklad" 50</t>
  </si>
  <si>
    <t>47</t>
  </si>
  <si>
    <t>938908411</t>
  </si>
  <si>
    <t>Čištění vozovek splachováním vodou povrchu podkladu nebo krytu živičného, betonového nebo dlážděného</t>
  </si>
  <si>
    <t>67477091</t>
  </si>
  <si>
    <t>https://podminky.urs.cz/item/CS_URS_2024_01/938908411</t>
  </si>
  <si>
    <t>48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</si>
  <si>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</si>
  <si>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</si>
  <si>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-1312842977</t>
  </si>
  <si>
    <t>https://podminky.urs.cz/item/CS_URS_2024_01/938909311</t>
  </si>
  <si>
    <t>49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</si>
  <si>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</si>
  <si>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</si>
  <si>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-1407782112</t>
  </si>
  <si>
    <t>https://podminky.urs.cz/item/CS_URS_2024_01/938909611</t>
  </si>
  <si>
    <t>50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</si>
  <si>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</si>
  <si>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</si>
  <si>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-1495548635</t>
  </si>
  <si>
    <t>https://podminky.urs.cz/item/CS_URS_2024_01/966008112</t>
  </si>
  <si>
    <t>"stáv. propustky v trase"</t>
  </si>
  <si>
    <t>"km 2,753 89" 5</t>
  </si>
  <si>
    <t>"km 3,182 29" 8,5</t>
  </si>
  <si>
    <t>51</t>
  </si>
  <si>
    <t>977213215</t>
  </si>
  <si>
    <t>Řezání trub betonových, železobetonových nebo kameninových kruhových šikmý řez DN 600</t>
  </si>
  <si>
    <t>1127308029</t>
  </si>
  <si>
    <t>https://podminky.urs.cz/item/CS_URS_2024_01/977213215</t>
  </si>
  <si>
    <t>52</t>
  </si>
  <si>
    <t>977213513</t>
  </si>
  <si>
    <t>Řezání trub betonových, železobetonových nebo kameninových ve výkopu kruhových kolmý řez DN 400</t>
  </si>
  <si>
    <t>-316488550</t>
  </si>
  <si>
    <t>https://podminky.urs.cz/item/CS_URS_2024_01/977213513</t>
  </si>
  <si>
    <t>997</t>
  </si>
  <si>
    <t>Přesun sutě</t>
  </si>
  <si>
    <t>53</t>
  </si>
  <si>
    <t>997221551</t>
  </si>
  <si>
    <t>Vodorovná doprava suti bez naložení, ale se složením a s hrubým urovnáním ze sypkých materiálů, na vzdálenost do 1 km</t>
  </si>
  <si>
    <t>-874821453</t>
  </si>
  <si>
    <t>https://podminky.urs.cz/item/CS_URS_2024_01/997221551</t>
  </si>
  <si>
    <t>"na místo určené investorem"</t>
  </si>
  <si>
    <t>"štěrk, štět" 8,7</t>
  </si>
  <si>
    <t>"materiál z čištění příkopů" 9,7</t>
  </si>
  <si>
    <t>"materiál z krajnic" 126,1</t>
  </si>
  <si>
    <t>"materiál z čištění komunikace" 96,5</t>
  </si>
  <si>
    <t>54</t>
  </si>
  <si>
    <t>997221561</t>
  </si>
  <si>
    <t>Vodorovná doprava suti bez naložení, ale se složením a s hrubým urovnáním z kusových materiálů, na vzdálenost do 1 km</t>
  </si>
  <si>
    <t>-2061065912</t>
  </si>
  <si>
    <t>https://podminky.urs.cz/item/CS_URS_2024_01/997221561</t>
  </si>
  <si>
    <t>"živičné kry" 76,8</t>
  </si>
  <si>
    <t>55</t>
  </si>
  <si>
    <t>997221569</t>
  </si>
  <si>
    <t>Vodorovná doprava suti bez naložení, ale se složením a s hrubým urovnáním Příplatek k ceně za každý další započatý 1 km přes 1 km</t>
  </si>
  <si>
    <t>-87014896</t>
  </si>
  <si>
    <t>https://podminky.urs.cz/item/CS_URS_2024_01/997221569</t>
  </si>
  <si>
    <t>"živičné kry do 12-ti km" 11*76,8</t>
  </si>
  <si>
    <t>56</t>
  </si>
  <si>
    <t>997221571</t>
  </si>
  <si>
    <t>Vodorovná doprava vybouraných hmot bez naložení, ale se složením a s hrubým urovnáním na vzdálenost do 1 km</t>
  </si>
  <si>
    <t>1137841763</t>
  </si>
  <si>
    <t>https://podminky.urs.cz/item/CS_URS_2024_01/997221571</t>
  </si>
  <si>
    <t>"materiál z demolice propustků" 13,2</t>
  </si>
  <si>
    <t>57</t>
  </si>
  <si>
    <t>997221579</t>
  </si>
  <si>
    <t>Vodorovná doprava vybouraných hmot bez naložení, ale se složením a s hrubým urovnáním na vzdálenost Příplatek k ceně za každý další započatý 1 km přes 1 km</t>
  </si>
  <si>
    <t>-1414934428</t>
  </si>
  <si>
    <t>https://podminky.urs.cz/item/CS_URS_2024_01/997221579</t>
  </si>
  <si>
    <t>"materiál z demolice propustků do 12-ti km" 11*13,2</t>
  </si>
  <si>
    <t>58</t>
  </si>
  <si>
    <t>997221861</t>
  </si>
  <si>
    <t>Poplatek za uložení stavebního odpadu na recyklační skládce (skládkovné) z prostého betonu zatříděného do Katalogu odpadů pod kódem 17 01 01</t>
  </si>
  <si>
    <t>-95132210</t>
  </si>
  <si>
    <t>https://podminky.urs.cz/item/CS_URS_2024_01/997221861</t>
  </si>
  <si>
    <t>"beton. suť" 2,8</t>
  </si>
  <si>
    <t>59</t>
  </si>
  <si>
    <t>997221875</t>
  </si>
  <si>
    <t>Poplatek za uložení stavebního odpadu na recyklační skládce (skládkovné) asfaltového bez obsahu dehtu zatříděného do Katalogu odpadů pod kódem 17 03 02</t>
  </si>
  <si>
    <t>-1441391941</t>
  </si>
  <si>
    <t>https://podminky.urs.cz/item/CS_URS_2024_01/997221875</t>
  </si>
  <si>
    <t>998</t>
  </si>
  <si>
    <t>Přesun hmot</t>
  </si>
  <si>
    <t>60</t>
  </si>
  <si>
    <t>998225111</t>
  </si>
  <si>
    <t>Přesun hmot pro komunikace s krytem z kameniva, monolitickým betonovým nebo živičným dopravní vzdálenost do 200 m jakékoliv délky objektu</t>
  </si>
  <si>
    <t>624993351</t>
  </si>
  <si>
    <t>https://podminky.urs.cz/item/CS_URS_2024_01/998225111</t>
  </si>
  <si>
    <t>VRN</t>
  </si>
  <si>
    <t>Vedlejší rozpočtové náklady</t>
  </si>
  <si>
    <t>VRN1</t>
  </si>
  <si>
    <t>Průzkumné, geodetické a projektové práce</t>
  </si>
  <si>
    <t>61</t>
  </si>
  <si>
    <t>012303000</t>
  </si>
  <si>
    <t>Geodetické práce po výstavbě</t>
  </si>
  <si>
    <t>komplet</t>
  </si>
  <si>
    <t>1024</t>
  </si>
  <si>
    <t>-1513132279</t>
  </si>
  <si>
    <t>https://podminky.urs.cz/item/CS_URS_2024_01/012303000</t>
  </si>
  <si>
    <t>"polohopisné a výškopisné zaměření skutečného provedení stavby" 1</t>
  </si>
  <si>
    <t>62</t>
  </si>
  <si>
    <t>013254000</t>
  </si>
  <si>
    <t>Dokumentace skutečného provedení stavby</t>
  </si>
  <si>
    <t>-295465492</t>
  </si>
  <si>
    <t>https://podminky.urs.cz/item/CS_URS_2024_01/013254000</t>
  </si>
  <si>
    <t>"na základě geodetického polohopisného a výškopisného zaměření" 4</t>
  </si>
  <si>
    <t>VRN3</t>
  </si>
  <si>
    <t>Zařízení staveniště</t>
  </si>
  <si>
    <t>63</t>
  </si>
  <si>
    <t>032103000</t>
  </si>
  <si>
    <t>Náklady na stavební buňky</t>
  </si>
  <si>
    <t>-1508611870</t>
  </si>
  <si>
    <t>https://podminky.urs.cz/item/CS_URS_2024_01/032103000</t>
  </si>
  <si>
    <t>"stavební buňka" 1</t>
  </si>
  <si>
    <t>"mobilní WC" 1</t>
  </si>
  <si>
    <t>64</t>
  </si>
  <si>
    <t>034503000</t>
  </si>
  <si>
    <t>Informační tabule na staveništi</t>
  </si>
  <si>
    <t>-208831848</t>
  </si>
  <si>
    <t>https://podminky.urs.cz/item/CS_URS_2024_01/034503000</t>
  </si>
  <si>
    <t>"výstražné a informační tabule" 4</t>
  </si>
  <si>
    <t>"(předpoklad)"</t>
  </si>
  <si>
    <t>65</t>
  </si>
  <si>
    <t>039103000</t>
  </si>
  <si>
    <t>Rozebrání, bourání a odvoz zařízení staveniště</t>
  </si>
  <si>
    <t>-288030790</t>
  </si>
  <si>
    <t>https://podminky.urs.cz/item/CS_URS_2024_01/039103000</t>
  </si>
  <si>
    <t>VRN4</t>
  </si>
  <si>
    <t>Inženýrská činnost</t>
  </si>
  <si>
    <t>66</t>
  </si>
  <si>
    <t>043154000</t>
  </si>
  <si>
    <t>Zkoušky hutnicí</t>
  </si>
  <si>
    <t>1680851720</t>
  </si>
  <si>
    <t>https://podminky.urs.cz/item/CS_URS_2024_01/043154000</t>
  </si>
  <si>
    <t>"dle TKP staveb pozemních komunikací"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</si>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</sst>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6" TargetMode="External" /><Relationship Id="rId2" Type="http://schemas.openxmlformats.org/officeDocument/2006/relationships/hyperlink" Target="https://podminky.urs.cz/item/CS_URS_2024_01/113107342" TargetMode="External" /><Relationship Id="rId3" Type="http://schemas.openxmlformats.org/officeDocument/2006/relationships/hyperlink" Target="https://podminky.urs.cz/item/CS_URS_2024_01/121111201" TargetMode="External" /><Relationship Id="rId4" Type="http://schemas.openxmlformats.org/officeDocument/2006/relationships/hyperlink" Target="https://podminky.urs.cz/item/CS_URS_2024_01/122452513" TargetMode="External" /><Relationship Id="rId5" Type="http://schemas.openxmlformats.org/officeDocument/2006/relationships/hyperlink" Target="https://podminky.urs.cz/item/CS_URS_2024_01/132351101" TargetMode="External" /><Relationship Id="rId6" Type="http://schemas.openxmlformats.org/officeDocument/2006/relationships/hyperlink" Target="https://podminky.urs.cz/item/CS_URS_2024_01/132351251" TargetMode="External" /><Relationship Id="rId7" Type="http://schemas.openxmlformats.org/officeDocument/2006/relationships/hyperlink" Target="https://podminky.urs.cz/item/CS_URS_2024_01/139951122" TargetMode="External" /><Relationship Id="rId8" Type="http://schemas.openxmlformats.org/officeDocument/2006/relationships/hyperlink" Target="https://podminky.urs.cz/item/CS_URS_2024_01/162251121" TargetMode="External" /><Relationship Id="rId9" Type="http://schemas.openxmlformats.org/officeDocument/2006/relationships/hyperlink" Target="https://podminky.urs.cz/item/CS_URS_2024_01/162651132" TargetMode="External" /><Relationship Id="rId10" Type="http://schemas.openxmlformats.org/officeDocument/2006/relationships/hyperlink" Target="https://podminky.urs.cz/item/CS_URS_2024_01/162751157" TargetMode="External" /><Relationship Id="rId11" Type="http://schemas.openxmlformats.org/officeDocument/2006/relationships/hyperlink" Target="https://podminky.urs.cz/item/CS_URS_2024_01/162751159" TargetMode="External" /><Relationship Id="rId12" Type="http://schemas.openxmlformats.org/officeDocument/2006/relationships/hyperlink" Target="https://podminky.urs.cz/item/CS_URS_2024_01/167151102" TargetMode="External" /><Relationship Id="rId13" Type="http://schemas.openxmlformats.org/officeDocument/2006/relationships/hyperlink" Target="https://podminky.urs.cz/item/CS_URS_2024_01/171151103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174151101" TargetMode="External" /><Relationship Id="rId16" Type="http://schemas.openxmlformats.org/officeDocument/2006/relationships/hyperlink" Target="https://podminky.urs.cz/item/CS_URS_2024_01/181152302" TargetMode="External" /><Relationship Id="rId17" Type="http://schemas.openxmlformats.org/officeDocument/2006/relationships/hyperlink" Target="https://podminky.urs.cz/item/CS_URS_2024_01/317361016" TargetMode="External" /><Relationship Id="rId18" Type="http://schemas.openxmlformats.org/officeDocument/2006/relationships/hyperlink" Target="https://podminky.urs.cz/item/CS_URS_2024_01/451317777" TargetMode="External" /><Relationship Id="rId19" Type="http://schemas.openxmlformats.org/officeDocument/2006/relationships/hyperlink" Target="https://podminky.urs.cz/item/CS_URS_2024_01/451319779" TargetMode="External" /><Relationship Id="rId20" Type="http://schemas.openxmlformats.org/officeDocument/2006/relationships/hyperlink" Target="https://podminky.urs.cz/item/CS_URS_2024_01/452111111" TargetMode="External" /><Relationship Id="rId21" Type="http://schemas.openxmlformats.org/officeDocument/2006/relationships/hyperlink" Target="https://podminky.urs.cz/item/CS_URS_2024_01/452312151" TargetMode="External" /><Relationship Id="rId22" Type="http://schemas.openxmlformats.org/officeDocument/2006/relationships/hyperlink" Target="https://podminky.urs.cz/item/CS_URS_2024_01/452313161" TargetMode="External" /><Relationship Id="rId23" Type="http://schemas.openxmlformats.org/officeDocument/2006/relationships/hyperlink" Target="https://podminky.urs.cz/item/CS_URS_2024_01/465513127" TargetMode="External" /><Relationship Id="rId24" Type="http://schemas.openxmlformats.org/officeDocument/2006/relationships/hyperlink" Target="https://podminky.urs.cz/item/CS_URS_2024_01/564861011" TargetMode="External" /><Relationship Id="rId25" Type="http://schemas.openxmlformats.org/officeDocument/2006/relationships/hyperlink" Target="https://podminky.urs.cz/item/CS_URS_2024_01/569711113" TargetMode="External" /><Relationship Id="rId26" Type="http://schemas.openxmlformats.org/officeDocument/2006/relationships/hyperlink" Target="https://podminky.urs.cz/item/CS_URS_2024_01/572241112" TargetMode="External" /><Relationship Id="rId27" Type="http://schemas.openxmlformats.org/officeDocument/2006/relationships/hyperlink" Target="https://podminky.urs.cz/item/CS_URS_2024_01/573211106" TargetMode="External" /><Relationship Id="rId28" Type="http://schemas.openxmlformats.org/officeDocument/2006/relationships/hyperlink" Target="https://podminky.urs.cz/item/CS_URS_2024_01/573211108" TargetMode="External" /><Relationship Id="rId29" Type="http://schemas.openxmlformats.org/officeDocument/2006/relationships/hyperlink" Target="https://podminky.urs.cz/item/CS_URS_2024_01/577133111" TargetMode="External" /><Relationship Id="rId30" Type="http://schemas.openxmlformats.org/officeDocument/2006/relationships/hyperlink" Target="https://podminky.urs.cz/item/CS_URS_2024_01/577155122" TargetMode="External" /><Relationship Id="rId31" Type="http://schemas.openxmlformats.org/officeDocument/2006/relationships/hyperlink" Target="https://podminky.urs.cz/item/CS_URS_2024_01/577166111" TargetMode="External" /><Relationship Id="rId32" Type="http://schemas.openxmlformats.org/officeDocument/2006/relationships/hyperlink" Target="https://podminky.urs.cz/item/CS_URS_2024_01/913121111" TargetMode="External" /><Relationship Id="rId33" Type="http://schemas.openxmlformats.org/officeDocument/2006/relationships/hyperlink" Target="https://podminky.urs.cz/item/CS_URS_2024_01/913121211" TargetMode="External" /><Relationship Id="rId34" Type="http://schemas.openxmlformats.org/officeDocument/2006/relationships/hyperlink" Target="https://podminky.urs.cz/item/CS_URS_2024_01/913211113" TargetMode="External" /><Relationship Id="rId35" Type="http://schemas.openxmlformats.org/officeDocument/2006/relationships/hyperlink" Target="https://podminky.urs.cz/item/CS_URS_2024_01/913211213" TargetMode="External" /><Relationship Id="rId36" Type="http://schemas.openxmlformats.org/officeDocument/2006/relationships/hyperlink" Target="https://podminky.urs.cz/item/CS_URS_2024_01/919441211" TargetMode="External" /><Relationship Id="rId37" Type="http://schemas.openxmlformats.org/officeDocument/2006/relationships/hyperlink" Target="https://podminky.urs.cz/item/CS_URS_2024_01/919441221" TargetMode="External" /><Relationship Id="rId38" Type="http://schemas.openxmlformats.org/officeDocument/2006/relationships/hyperlink" Target="https://podminky.urs.cz/item/CS_URS_2024_01/919521140" TargetMode="External" /><Relationship Id="rId39" Type="http://schemas.openxmlformats.org/officeDocument/2006/relationships/hyperlink" Target="https://podminky.urs.cz/item/CS_URS_2024_01/919535558" TargetMode="External" /><Relationship Id="rId40" Type="http://schemas.openxmlformats.org/officeDocument/2006/relationships/hyperlink" Target="https://podminky.urs.cz/item/CS_URS_2024_01/919731122" TargetMode="External" /><Relationship Id="rId41" Type="http://schemas.openxmlformats.org/officeDocument/2006/relationships/hyperlink" Target="https://podminky.urs.cz/item/CS_URS_2024_01/919732211" TargetMode="External" /><Relationship Id="rId42" Type="http://schemas.openxmlformats.org/officeDocument/2006/relationships/hyperlink" Target="https://podminky.urs.cz/item/CS_URS_2024_01/919735112" TargetMode="External" /><Relationship Id="rId43" Type="http://schemas.openxmlformats.org/officeDocument/2006/relationships/hyperlink" Target="https://podminky.urs.cz/item/CS_URS_2024_01/938902112" TargetMode="External" /><Relationship Id="rId44" Type="http://schemas.openxmlformats.org/officeDocument/2006/relationships/hyperlink" Target="https://podminky.urs.cz/item/CS_URS_2024_01/938908411" TargetMode="External" /><Relationship Id="rId45" Type="http://schemas.openxmlformats.org/officeDocument/2006/relationships/hyperlink" Target="https://podminky.urs.cz/item/CS_URS_2024_01/938909311" TargetMode="External" /><Relationship Id="rId46" Type="http://schemas.openxmlformats.org/officeDocument/2006/relationships/hyperlink" Target="https://podminky.urs.cz/item/CS_URS_2024_01/938909611" TargetMode="External" /><Relationship Id="rId47" Type="http://schemas.openxmlformats.org/officeDocument/2006/relationships/hyperlink" Target="https://podminky.urs.cz/item/CS_URS_2024_01/966008112" TargetMode="External" /><Relationship Id="rId48" Type="http://schemas.openxmlformats.org/officeDocument/2006/relationships/hyperlink" Target="https://podminky.urs.cz/item/CS_URS_2024_01/977213215" TargetMode="External" /><Relationship Id="rId49" Type="http://schemas.openxmlformats.org/officeDocument/2006/relationships/hyperlink" Target="https://podminky.urs.cz/item/CS_URS_2024_01/977213513" TargetMode="External" /><Relationship Id="rId50" Type="http://schemas.openxmlformats.org/officeDocument/2006/relationships/hyperlink" Target="https://podminky.urs.cz/item/CS_URS_2024_01/997221551" TargetMode="External" /><Relationship Id="rId51" Type="http://schemas.openxmlformats.org/officeDocument/2006/relationships/hyperlink" Target="https://podminky.urs.cz/item/CS_URS_2024_01/997221561" TargetMode="External" /><Relationship Id="rId52" Type="http://schemas.openxmlformats.org/officeDocument/2006/relationships/hyperlink" Target="https://podminky.urs.cz/item/CS_URS_2024_01/997221569" TargetMode="External" /><Relationship Id="rId53" Type="http://schemas.openxmlformats.org/officeDocument/2006/relationships/hyperlink" Target="https://podminky.urs.cz/item/CS_URS_2024_01/997221571" TargetMode="External" /><Relationship Id="rId54" Type="http://schemas.openxmlformats.org/officeDocument/2006/relationships/hyperlink" Target="https://podminky.urs.cz/item/CS_URS_2024_01/997221579" TargetMode="External" /><Relationship Id="rId55" Type="http://schemas.openxmlformats.org/officeDocument/2006/relationships/hyperlink" Target="https://podminky.urs.cz/item/CS_URS_2024_01/997221861" TargetMode="External" /><Relationship Id="rId56" Type="http://schemas.openxmlformats.org/officeDocument/2006/relationships/hyperlink" Target="https://podminky.urs.cz/item/CS_URS_2024_01/997221875" TargetMode="External" /><Relationship Id="rId57" Type="http://schemas.openxmlformats.org/officeDocument/2006/relationships/hyperlink" Target="https://podminky.urs.cz/item/CS_URS_2024_01/998225111" TargetMode="External" /><Relationship Id="rId58" Type="http://schemas.openxmlformats.org/officeDocument/2006/relationships/hyperlink" Target="https://podminky.urs.cz/item/CS_URS_2024_01/012303000" TargetMode="External" /><Relationship Id="rId59" Type="http://schemas.openxmlformats.org/officeDocument/2006/relationships/hyperlink" Target="https://podminky.urs.cz/item/CS_URS_2024_01/013254000" TargetMode="External" /><Relationship Id="rId60" Type="http://schemas.openxmlformats.org/officeDocument/2006/relationships/hyperlink" Target="https://podminky.urs.cz/item/CS_URS_2024_01/032103000" TargetMode="External" /><Relationship Id="rId61" Type="http://schemas.openxmlformats.org/officeDocument/2006/relationships/hyperlink" Target="https://podminky.urs.cz/item/CS_URS_2024_01/034503000" TargetMode="External" /><Relationship Id="rId62" Type="http://schemas.openxmlformats.org/officeDocument/2006/relationships/hyperlink" Target="https://podminky.urs.cz/item/CS_URS_2024_01/039103000" TargetMode="External" /><Relationship Id="rId63" Type="http://schemas.openxmlformats.org/officeDocument/2006/relationships/hyperlink" Target="https://podminky.urs.cz/item/CS_URS_2024_01/043154000" TargetMode="External" /><Relationship Id="rId6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2024_06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LESNÍ CESTA Č. 49, ZELENÝ PLAC - HORIZONTÁLKA - II.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Česká Kubice, Pec, Chodov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23. 2. 2024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Domažlické městské lesy s.r.o.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Jaroslav Rojt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Jan Leinhäupel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'2024_06 - LESNÍ CESTA Č. 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'2024_06 - LESNÍ CESTA Č. ...'!P86</f>
        <v>0</v>
      </c>
      <c r="AV55" s="121">
        <f>'2024_06 - LESNÍ CESTA Č. ...'!J31</f>
        <v>0</v>
      </c>
      <c r="AW55" s="121">
        <f>'2024_06 - LESNÍ CESTA Č. ...'!J32</f>
        <v>0</v>
      </c>
      <c r="AX55" s="121">
        <f>'2024_06 - LESNÍ CESTA Č. ...'!J33</f>
        <v>0</v>
      </c>
      <c r="AY55" s="121">
        <f>'2024_06 - LESNÍ CESTA Č. ...'!J34</f>
        <v>0</v>
      </c>
      <c r="AZ55" s="121">
        <f>'2024_06 - LESNÍ CESTA Č. ...'!F31</f>
        <v>0</v>
      </c>
      <c r="BA55" s="121">
        <f>'2024_06 - LESNÍ CESTA Č. ...'!F32</f>
        <v>0</v>
      </c>
      <c r="BB55" s="121">
        <f>'2024_06 - LESNÍ CESTA Č. ...'!F33</f>
        <v>0</v>
      </c>
      <c r="BC55" s="121">
        <f>'2024_06 - LESNÍ CESTA Č. ...'!F34</f>
        <v>0</v>
      </c>
      <c r="BD55" s="123">
        <f>'2024_06 - LESNÍ CESTA Č. 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05AJ3vSsaKSqhFeNQNE/N4KFTPcXIo5jp4gDdBcg1/lDEwX3crlr7xUWDPoXcGLkbFMZrkVjFQNIW7tNzxa3YA==" hashValue="SZd9JaurTrx5FXRuT+9Eye0JGEQmMGIwAMA6SdQfPjRJRiysS4A8DGRkNscBVlRxZe219ca7TFhWgu9rfZN0i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4_06 - LESNÍ CESTA Č.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79</v>
      </c>
    </row>
    <row r="4" s="1" customFormat="1" ht="24.96" customHeight="1">
      <c r="B4" s="22"/>
      <c r="D4" s="127" t="s">
        <v>80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23. 2. 2024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">
        <v>19</v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">
        <v>32</v>
      </c>
      <c r="F19" s="40"/>
      <c r="G19" s="40"/>
      <c r="H19" s="40"/>
      <c r="I19" s="129" t="s">
        <v>28</v>
      </c>
      <c r="J19" s="132" t="s">
        <v>19</v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35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ROUND(J86,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ROUND((SUM(BE86:BE437)),  2)</f>
        <v>0</v>
      </c>
      <c r="G31" s="40"/>
      <c r="H31" s="40"/>
      <c r="I31" s="144">
        <v>0.20999999999999999</v>
      </c>
      <c r="J31" s="143">
        <f>ROUND(((SUM(BE86:BE437))*I31),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ROUND((SUM(BF86:BF437)),  2)</f>
        <v>0</v>
      </c>
      <c r="G32" s="40"/>
      <c r="H32" s="40"/>
      <c r="I32" s="144">
        <v>0.12</v>
      </c>
      <c r="J32" s="143">
        <f>ROUND(((SUM(BF86:BF437))*I32),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ROUND((SUM(BG86:BG437)),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ROUND((SUM(BH86:BH437)),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ROUND((SUM(BI86:BI437)),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81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LESNÍ CESTA Č. 49, ZELENÝ PLAC - HORIZONTÁLKA - II. ETAPA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Česká Kubice, Pec, Chodov</v>
      </c>
      <c r="G48" s="42"/>
      <c r="H48" s="42"/>
      <c r="I48" s="34" t="s">
        <v>23</v>
      </c>
      <c r="J48" s="74" t="str">
        <f>IF(J10="","",J10)</f>
        <v>23. 2. 2024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Domažlické městské lesy s.r.o.</v>
      </c>
      <c r="G50" s="42"/>
      <c r="H50" s="42"/>
      <c r="I50" s="34" t="s">
        <v>31</v>
      </c>
      <c r="J50" s="38" t="str">
        <f>E19</f>
        <v>Ing. Jaroslav Rojt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Jan Leinhäupel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82</v>
      </c>
      <c r="D53" s="157"/>
      <c r="E53" s="157"/>
      <c r="F53" s="157"/>
      <c r="G53" s="157"/>
      <c r="H53" s="157"/>
      <c r="I53" s="157"/>
      <c r="J53" s="158" t="s">
        <v>83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J86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84</v>
      </c>
    </row>
    <row r="56" s="9" customFormat="1" ht="24.96" customHeight="1">
      <c r="A56" s="9"/>
      <c r="B56" s="160"/>
      <c r="C56" s="161"/>
      <c r="D56" s="162" t="s">
        <v>85</v>
      </c>
      <c r="E56" s="163"/>
      <c r="F56" s="163"/>
      <c r="G56" s="163"/>
      <c r="H56" s="163"/>
      <c r="I56" s="163"/>
      <c r="J56" s="164">
        <f>J87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86</v>
      </c>
      <c r="E57" s="169"/>
      <c r="F57" s="169"/>
      <c r="G57" s="169"/>
      <c r="H57" s="169"/>
      <c r="I57" s="169"/>
      <c r="J57" s="170">
        <f>J88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87</v>
      </c>
      <c r="E58" s="169"/>
      <c r="F58" s="169"/>
      <c r="G58" s="169"/>
      <c r="H58" s="169"/>
      <c r="I58" s="169"/>
      <c r="J58" s="170">
        <f>J189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88</v>
      </c>
      <c r="E59" s="169"/>
      <c r="F59" s="169"/>
      <c r="G59" s="169"/>
      <c r="H59" s="169"/>
      <c r="I59" s="169"/>
      <c r="J59" s="170">
        <f>J196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89</v>
      </c>
      <c r="E60" s="169"/>
      <c r="F60" s="169"/>
      <c r="G60" s="169"/>
      <c r="H60" s="169"/>
      <c r="I60" s="169"/>
      <c r="J60" s="170">
        <f>J229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90</v>
      </c>
      <c r="E61" s="169"/>
      <c r="F61" s="169"/>
      <c r="G61" s="169"/>
      <c r="H61" s="169"/>
      <c r="I61" s="169"/>
      <c r="J61" s="170">
        <f>J288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91</v>
      </c>
      <c r="E62" s="169"/>
      <c r="F62" s="169"/>
      <c r="G62" s="169"/>
      <c r="H62" s="169"/>
      <c r="I62" s="169"/>
      <c r="J62" s="170">
        <f>J291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92</v>
      </c>
      <c r="E63" s="169"/>
      <c r="F63" s="169"/>
      <c r="G63" s="169"/>
      <c r="H63" s="169"/>
      <c r="I63" s="169"/>
      <c r="J63" s="170">
        <f>J380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93</v>
      </c>
      <c r="E64" s="169"/>
      <c r="F64" s="169"/>
      <c r="G64" s="169"/>
      <c r="H64" s="169"/>
      <c r="I64" s="169"/>
      <c r="J64" s="170">
        <f>J411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0"/>
      <c r="C65" s="161"/>
      <c r="D65" s="162" t="s">
        <v>94</v>
      </c>
      <c r="E65" s="163"/>
      <c r="F65" s="163"/>
      <c r="G65" s="163"/>
      <c r="H65" s="163"/>
      <c r="I65" s="163"/>
      <c r="J65" s="164">
        <f>J414</f>
        <v>0</v>
      </c>
      <c r="K65" s="161"/>
      <c r="L65" s="16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6"/>
      <c r="C66" s="167"/>
      <c r="D66" s="168" t="s">
        <v>95</v>
      </c>
      <c r="E66" s="169"/>
      <c r="F66" s="169"/>
      <c r="G66" s="169"/>
      <c r="H66" s="169"/>
      <c r="I66" s="169"/>
      <c r="J66" s="170">
        <f>J415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96</v>
      </c>
      <c r="E67" s="169"/>
      <c r="F67" s="169"/>
      <c r="G67" s="169"/>
      <c r="H67" s="169"/>
      <c r="I67" s="169"/>
      <c r="J67" s="170">
        <f>J422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97</v>
      </c>
      <c r="E68" s="169"/>
      <c r="F68" s="169"/>
      <c r="G68" s="169"/>
      <c r="H68" s="169"/>
      <c r="I68" s="169"/>
      <c r="J68" s="170">
        <f>J434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98</v>
      </c>
      <c r="D75" s="42"/>
      <c r="E75" s="42"/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E7</f>
        <v>LESNÍ CESTA Č. 49, ZELENÝ PLAC - HORIZONTÁLKA - II. ETAPA</v>
      </c>
      <c r="F78" s="42"/>
      <c r="G78" s="42"/>
      <c r="H78" s="42"/>
      <c r="I78" s="42"/>
      <c r="J78" s="42"/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F10</f>
        <v>Česká Kubice, Pec, Chodov</v>
      </c>
      <c r="G80" s="42"/>
      <c r="H80" s="42"/>
      <c r="I80" s="34" t="s">
        <v>23</v>
      </c>
      <c r="J80" s="74" t="str">
        <f>IF(J10="","",J10)</f>
        <v>23. 2. 2024</v>
      </c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E13</f>
        <v>Domažlické městské lesy s.r.o.</v>
      </c>
      <c r="G82" s="42"/>
      <c r="H82" s="42"/>
      <c r="I82" s="34" t="s">
        <v>31</v>
      </c>
      <c r="J82" s="38" t="str">
        <f>E19</f>
        <v>Ing. Jaroslav Rojt</v>
      </c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IF(E16="","",E16)</f>
        <v>Vyplň údaj</v>
      </c>
      <c r="G83" s="42"/>
      <c r="H83" s="42"/>
      <c r="I83" s="34" t="s">
        <v>34</v>
      </c>
      <c r="J83" s="38" t="str">
        <f>E22</f>
        <v>Jan Leinhäupel</v>
      </c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2"/>
      <c r="B85" s="173"/>
      <c r="C85" s="174" t="s">
        <v>99</v>
      </c>
      <c r="D85" s="175" t="s">
        <v>57</v>
      </c>
      <c r="E85" s="175" t="s">
        <v>53</v>
      </c>
      <c r="F85" s="175" t="s">
        <v>54</v>
      </c>
      <c r="G85" s="175" t="s">
        <v>100</v>
      </c>
      <c r="H85" s="175" t="s">
        <v>101</v>
      </c>
      <c r="I85" s="175" t="s">
        <v>102</v>
      </c>
      <c r="J85" s="175" t="s">
        <v>83</v>
      </c>
      <c r="K85" s="176" t="s">
        <v>103</v>
      </c>
      <c r="L85" s="177"/>
      <c r="M85" s="94" t="s">
        <v>19</v>
      </c>
      <c r="N85" s="95" t="s">
        <v>42</v>
      </c>
      <c r="O85" s="95" t="s">
        <v>104</v>
      </c>
      <c r="P85" s="95" t="s">
        <v>105</v>
      </c>
      <c r="Q85" s="95" t="s">
        <v>106</v>
      </c>
      <c r="R85" s="95" t="s">
        <v>107</v>
      </c>
      <c r="S85" s="95" t="s">
        <v>108</v>
      </c>
      <c r="T85" s="96" t="s">
        <v>109</v>
      </c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</row>
    <row r="86" s="2" customFormat="1" ht="22.8" customHeight="1">
      <c r="A86" s="40"/>
      <c r="B86" s="41"/>
      <c r="C86" s="101" t="s">
        <v>110</v>
      </c>
      <c r="D86" s="42"/>
      <c r="E86" s="42"/>
      <c r="F86" s="42"/>
      <c r="G86" s="42"/>
      <c r="H86" s="42"/>
      <c r="I86" s="42"/>
      <c r="J86" s="178">
        <f>BK86</f>
        <v>0</v>
      </c>
      <c r="K86" s="42"/>
      <c r="L86" s="46"/>
      <c r="M86" s="97"/>
      <c r="N86" s="179"/>
      <c r="O86" s="98"/>
      <c r="P86" s="180">
        <f>P87+P414</f>
        <v>0</v>
      </c>
      <c r="Q86" s="98"/>
      <c r="R86" s="180">
        <f>R87+R414</f>
        <v>274.74410599999999</v>
      </c>
      <c r="S86" s="98"/>
      <c r="T86" s="181">
        <f>T87+T414</f>
        <v>330.96600000000001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84</v>
      </c>
      <c r="BK86" s="182">
        <f>BK87+BK414</f>
        <v>0</v>
      </c>
    </row>
    <row r="87" s="12" customFormat="1" ht="25.92" customHeight="1">
      <c r="A87" s="12"/>
      <c r="B87" s="183"/>
      <c r="C87" s="184"/>
      <c r="D87" s="185" t="s">
        <v>71</v>
      </c>
      <c r="E87" s="186" t="s">
        <v>111</v>
      </c>
      <c r="F87" s="186" t="s">
        <v>112</v>
      </c>
      <c r="G87" s="184"/>
      <c r="H87" s="184"/>
      <c r="I87" s="187"/>
      <c r="J87" s="188">
        <f>BK87</f>
        <v>0</v>
      </c>
      <c r="K87" s="184"/>
      <c r="L87" s="189"/>
      <c r="M87" s="190"/>
      <c r="N87" s="191"/>
      <c r="O87" s="191"/>
      <c r="P87" s="192">
        <f>P88+P189+P196+P229+P288+P291+P380+P411</f>
        <v>0</v>
      </c>
      <c r="Q87" s="191"/>
      <c r="R87" s="192">
        <f>R88+R189+R196+R229+R288+R291+R380+R411</f>
        <v>274.74410599999999</v>
      </c>
      <c r="S87" s="191"/>
      <c r="T87" s="193">
        <f>T88+T189+T196+T229+T288+T291+T380+T411</f>
        <v>330.96600000000001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77</v>
      </c>
      <c r="AT87" s="195" t="s">
        <v>71</v>
      </c>
      <c r="AU87" s="195" t="s">
        <v>72</v>
      </c>
      <c r="AY87" s="194" t="s">
        <v>113</v>
      </c>
      <c r="BK87" s="196">
        <f>BK88+BK189+BK196+BK229+BK288+BK291+BK380+BK411</f>
        <v>0</v>
      </c>
    </row>
    <row r="88" s="12" customFormat="1" ht="22.8" customHeight="1">
      <c r="A88" s="12"/>
      <c r="B88" s="183"/>
      <c r="C88" s="184"/>
      <c r="D88" s="185" t="s">
        <v>71</v>
      </c>
      <c r="E88" s="197" t="s">
        <v>77</v>
      </c>
      <c r="F88" s="197" t="s">
        <v>114</v>
      </c>
      <c r="G88" s="184"/>
      <c r="H88" s="184"/>
      <c r="I88" s="187"/>
      <c r="J88" s="198">
        <f>BK88</f>
        <v>0</v>
      </c>
      <c r="K88" s="184"/>
      <c r="L88" s="189"/>
      <c r="M88" s="190"/>
      <c r="N88" s="191"/>
      <c r="O88" s="191"/>
      <c r="P88" s="192">
        <f>SUM(P89:P188)</f>
        <v>0</v>
      </c>
      <c r="Q88" s="191"/>
      <c r="R88" s="192">
        <f>SUM(R89:R188)</f>
        <v>0</v>
      </c>
      <c r="S88" s="191"/>
      <c r="T88" s="193">
        <f>SUM(T89:T188)</f>
        <v>85.460000000000008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77</v>
      </c>
      <c r="AT88" s="195" t="s">
        <v>71</v>
      </c>
      <c r="AU88" s="195" t="s">
        <v>77</v>
      </c>
      <c r="AY88" s="194" t="s">
        <v>113</v>
      </c>
      <c r="BK88" s="196">
        <f>SUM(BK89:BK188)</f>
        <v>0</v>
      </c>
    </row>
    <row r="89" s="2" customFormat="1" ht="37.8" customHeight="1">
      <c r="A89" s="40"/>
      <c r="B89" s="41"/>
      <c r="C89" s="199" t="s">
        <v>77</v>
      </c>
      <c r="D89" s="199" t="s">
        <v>115</v>
      </c>
      <c r="E89" s="200" t="s">
        <v>116</v>
      </c>
      <c r="F89" s="201" t="s">
        <v>117</v>
      </c>
      <c r="G89" s="202" t="s">
        <v>118</v>
      </c>
      <c r="H89" s="203">
        <v>14</v>
      </c>
      <c r="I89" s="204"/>
      <c r="J89" s="205">
        <f>ROUND(I89*H89,2)</f>
        <v>0</v>
      </c>
      <c r="K89" s="201" t="s">
        <v>119</v>
      </c>
      <c r="L89" s="46"/>
      <c r="M89" s="206" t="s">
        <v>19</v>
      </c>
      <c r="N89" s="207" t="s">
        <v>43</v>
      </c>
      <c r="O89" s="86"/>
      <c r="P89" s="208">
        <f>O89*H89</f>
        <v>0</v>
      </c>
      <c r="Q89" s="208">
        <v>0</v>
      </c>
      <c r="R89" s="208">
        <f>Q89*H89</f>
        <v>0</v>
      </c>
      <c r="S89" s="208">
        <v>0.62</v>
      </c>
      <c r="T89" s="209">
        <f>S89*H89</f>
        <v>8.6799999999999997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0" t="s">
        <v>120</v>
      </c>
      <c r="AT89" s="210" t="s">
        <v>115</v>
      </c>
      <c r="AU89" s="210" t="s">
        <v>79</v>
      </c>
      <c r="AY89" s="19" t="s">
        <v>113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9" t="s">
        <v>77</v>
      </c>
      <c r="BK89" s="211">
        <f>ROUND(I89*H89,2)</f>
        <v>0</v>
      </c>
      <c r="BL89" s="19" t="s">
        <v>120</v>
      </c>
      <c r="BM89" s="210" t="s">
        <v>121</v>
      </c>
    </row>
    <row r="90" s="2" customFormat="1">
      <c r="A90" s="40"/>
      <c r="B90" s="41"/>
      <c r="C90" s="42"/>
      <c r="D90" s="212" t="s">
        <v>122</v>
      </c>
      <c r="E90" s="42"/>
      <c r="F90" s="213" t="s">
        <v>123</v>
      </c>
      <c r="G90" s="42"/>
      <c r="H90" s="42"/>
      <c r="I90" s="214"/>
      <c r="J90" s="42"/>
      <c r="K90" s="42"/>
      <c r="L90" s="46"/>
      <c r="M90" s="215"/>
      <c r="N90" s="216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122</v>
      </c>
      <c r="AU90" s="19" t="s">
        <v>79</v>
      </c>
    </row>
    <row r="91" s="13" customFormat="1">
      <c r="A91" s="13"/>
      <c r="B91" s="217"/>
      <c r="C91" s="218"/>
      <c r="D91" s="219" t="s">
        <v>124</v>
      </c>
      <c r="E91" s="220" t="s">
        <v>19</v>
      </c>
      <c r="F91" s="221" t="s">
        <v>125</v>
      </c>
      <c r="G91" s="218"/>
      <c r="H91" s="220" t="s">
        <v>19</v>
      </c>
      <c r="I91" s="222"/>
      <c r="J91" s="218"/>
      <c r="K91" s="218"/>
      <c r="L91" s="223"/>
      <c r="M91" s="224"/>
      <c r="N91" s="225"/>
      <c r="O91" s="225"/>
      <c r="P91" s="225"/>
      <c r="Q91" s="225"/>
      <c r="R91" s="225"/>
      <c r="S91" s="225"/>
      <c r="T91" s="22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7" t="s">
        <v>124</v>
      </c>
      <c r="AU91" s="227" t="s">
        <v>79</v>
      </c>
      <c r="AV91" s="13" t="s">
        <v>77</v>
      </c>
      <c r="AW91" s="13" t="s">
        <v>33</v>
      </c>
      <c r="AX91" s="13" t="s">
        <v>72</v>
      </c>
      <c r="AY91" s="227" t="s">
        <v>113</v>
      </c>
    </row>
    <row r="92" s="14" customFormat="1">
      <c r="A92" s="14"/>
      <c r="B92" s="228"/>
      <c r="C92" s="229"/>
      <c r="D92" s="219" t="s">
        <v>124</v>
      </c>
      <c r="E92" s="230" t="s">
        <v>19</v>
      </c>
      <c r="F92" s="231" t="s">
        <v>126</v>
      </c>
      <c r="G92" s="229"/>
      <c r="H92" s="232">
        <v>7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8" t="s">
        <v>124</v>
      </c>
      <c r="AU92" s="238" t="s">
        <v>79</v>
      </c>
      <c r="AV92" s="14" t="s">
        <v>79</v>
      </c>
      <c r="AW92" s="14" t="s">
        <v>33</v>
      </c>
      <c r="AX92" s="14" t="s">
        <v>72</v>
      </c>
      <c r="AY92" s="238" t="s">
        <v>113</v>
      </c>
    </row>
    <row r="93" s="14" customFormat="1">
      <c r="A93" s="14"/>
      <c r="B93" s="228"/>
      <c r="C93" s="229"/>
      <c r="D93" s="219" t="s">
        <v>124</v>
      </c>
      <c r="E93" s="230" t="s">
        <v>19</v>
      </c>
      <c r="F93" s="231" t="s">
        <v>127</v>
      </c>
      <c r="G93" s="229"/>
      <c r="H93" s="232">
        <v>7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8" t="s">
        <v>124</v>
      </c>
      <c r="AU93" s="238" t="s">
        <v>79</v>
      </c>
      <c r="AV93" s="14" t="s">
        <v>79</v>
      </c>
      <c r="AW93" s="14" t="s">
        <v>33</v>
      </c>
      <c r="AX93" s="14" t="s">
        <v>72</v>
      </c>
      <c r="AY93" s="238" t="s">
        <v>113</v>
      </c>
    </row>
    <row r="94" s="15" customFormat="1">
      <c r="A94" s="15"/>
      <c r="B94" s="239"/>
      <c r="C94" s="240"/>
      <c r="D94" s="219" t="s">
        <v>124</v>
      </c>
      <c r="E94" s="241" t="s">
        <v>19</v>
      </c>
      <c r="F94" s="242" t="s">
        <v>128</v>
      </c>
      <c r="G94" s="240"/>
      <c r="H94" s="243">
        <v>14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49" t="s">
        <v>124</v>
      </c>
      <c r="AU94" s="249" t="s">
        <v>79</v>
      </c>
      <c r="AV94" s="15" t="s">
        <v>120</v>
      </c>
      <c r="AW94" s="15" t="s">
        <v>33</v>
      </c>
      <c r="AX94" s="15" t="s">
        <v>77</v>
      </c>
      <c r="AY94" s="249" t="s">
        <v>113</v>
      </c>
    </row>
    <row r="95" s="2" customFormat="1" ht="33" customHeight="1">
      <c r="A95" s="40"/>
      <c r="B95" s="41"/>
      <c r="C95" s="199" t="s">
        <v>79</v>
      </c>
      <c r="D95" s="199" t="s">
        <v>115</v>
      </c>
      <c r="E95" s="200" t="s">
        <v>129</v>
      </c>
      <c r="F95" s="201" t="s">
        <v>130</v>
      </c>
      <c r="G95" s="202" t="s">
        <v>118</v>
      </c>
      <c r="H95" s="203">
        <v>349</v>
      </c>
      <c r="I95" s="204"/>
      <c r="J95" s="205">
        <f>ROUND(I95*H95,2)</f>
        <v>0</v>
      </c>
      <c r="K95" s="201" t="s">
        <v>119</v>
      </c>
      <c r="L95" s="46"/>
      <c r="M95" s="206" t="s">
        <v>19</v>
      </c>
      <c r="N95" s="207" t="s">
        <v>43</v>
      </c>
      <c r="O95" s="86"/>
      <c r="P95" s="208">
        <f>O95*H95</f>
        <v>0</v>
      </c>
      <c r="Q95" s="208">
        <v>0</v>
      </c>
      <c r="R95" s="208">
        <f>Q95*H95</f>
        <v>0</v>
      </c>
      <c r="S95" s="208">
        <v>0.22</v>
      </c>
      <c r="T95" s="209">
        <f>S95*H95</f>
        <v>76.780000000000001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0" t="s">
        <v>120</v>
      </c>
      <c r="AT95" s="210" t="s">
        <v>115</v>
      </c>
      <c r="AU95" s="210" t="s">
        <v>79</v>
      </c>
      <c r="AY95" s="19" t="s">
        <v>113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9" t="s">
        <v>77</v>
      </c>
      <c r="BK95" s="211">
        <f>ROUND(I95*H95,2)</f>
        <v>0</v>
      </c>
      <c r="BL95" s="19" t="s">
        <v>120</v>
      </c>
      <c r="BM95" s="210" t="s">
        <v>131</v>
      </c>
    </row>
    <row r="96" s="2" customFormat="1">
      <c r="A96" s="40"/>
      <c r="B96" s="41"/>
      <c r="C96" s="42"/>
      <c r="D96" s="212" t="s">
        <v>122</v>
      </c>
      <c r="E96" s="42"/>
      <c r="F96" s="213" t="s">
        <v>132</v>
      </c>
      <c r="G96" s="42"/>
      <c r="H96" s="42"/>
      <c r="I96" s="214"/>
      <c r="J96" s="42"/>
      <c r="K96" s="42"/>
      <c r="L96" s="46"/>
      <c r="M96" s="215"/>
      <c r="N96" s="216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122</v>
      </c>
      <c r="AU96" s="19" t="s">
        <v>79</v>
      </c>
    </row>
    <row r="97" s="13" customFormat="1">
      <c r="A97" s="13"/>
      <c r="B97" s="217"/>
      <c r="C97" s="218"/>
      <c r="D97" s="219" t="s">
        <v>124</v>
      </c>
      <c r="E97" s="220" t="s">
        <v>19</v>
      </c>
      <c r="F97" s="221" t="s">
        <v>125</v>
      </c>
      <c r="G97" s="218"/>
      <c r="H97" s="220" t="s">
        <v>19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124</v>
      </c>
      <c r="AU97" s="227" t="s">
        <v>79</v>
      </c>
      <c r="AV97" s="13" t="s">
        <v>77</v>
      </c>
      <c r="AW97" s="13" t="s">
        <v>33</v>
      </c>
      <c r="AX97" s="13" t="s">
        <v>72</v>
      </c>
      <c r="AY97" s="227" t="s">
        <v>113</v>
      </c>
    </row>
    <row r="98" s="14" customFormat="1">
      <c r="A98" s="14"/>
      <c r="B98" s="228"/>
      <c r="C98" s="229"/>
      <c r="D98" s="219" t="s">
        <v>124</v>
      </c>
      <c r="E98" s="230" t="s">
        <v>19</v>
      </c>
      <c r="F98" s="231" t="s">
        <v>126</v>
      </c>
      <c r="G98" s="229"/>
      <c r="H98" s="232">
        <v>7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8" t="s">
        <v>124</v>
      </c>
      <c r="AU98" s="238" t="s">
        <v>79</v>
      </c>
      <c r="AV98" s="14" t="s">
        <v>79</v>
      </c>
      <c r="AW98" s="14" t="s">
        <v>33</v>
      </c>
      <c r="AX98" s="14" t="s">
        <v>72</v>
      </c>
      <c r="AY98" s="238" t="s">
        <v>113</v>
      </c>
    </row>
    <row r="99" s="14" customFormat="1">
      <c r="A99" s="14"/>
      <c r="B99" s="228"/>
      <c r="C99" s="229"/>
      <c r="D99" s="219" t="s">
        <v>124</v>
      </c>
      <c r="E99" s="230" t="s">
        <v>19</v>
      </c>
      <c r="F99" s="231" t="s">
        <v>127</v>
      </c>
      <c r="G99" s="229"/>
      <c r="H99" s="232">
        <v>7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8" t="s">
        <v>124</v>
      </c>
      <c r="AU99" s="238" t="s">
        <v>79</v>
      </c>
      <c r="AV99" s="14" t="s">
        <v>79</v>
      </c>
      <c r="AW99" s="14" t="s">
        <v>33</v>
      </c>
      <c r="AX99" s="14" t="s">
        <v>72</v>
      </c>
      <c r="AY99" s="238" t="s">
        <v>113</v>
      </c>
    </row>
    <row r="100" s="13" customFormat="1">
      <c r="A100" s="13"/>
      <c r="B100" s="217"/>
      <c r="C100" s="218"/>
      <c r="D100" s="219" t="s">
        <v>124</v>
      </c>
      <c r="E100" s="220" t="s">
        <v>19</v>
      </c>
      <c r="F100" s="221" t="s">
        <v>133</v>
      </c>
      <c r="G100" s="218"/>
      <c r="H100" s="220" t="s">
        <v>19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7" t="s">
        <v>124</v>
      </c>
      <c r="AU100" s="227" t="s">
        <v>79</v>
      </c>
      <c r="AV100" s="13" t="s">
        <v>77</v>
      </c>
      <c r="AW100" s="13" t="s">
        <v>33</v>
      </c>
      <c r="AX100" s="13" t="s">
        <v>72</v>
      </c>
      <c r="AY100" s="227" t="s">
        <v>113</v>
      </c>
    </row>
    <row r="101" s="14" customFormat="1">
      <c r="A101" s="14"/>
      <c r="B101" s="228"/>
      <c r="C101" s="229"/>
      <c r="D101" s="219" t="s">
        <v>124</v>
      </c>
      <c r="E101" s="230" t="s">
        <v>19</v>
      </c>
      <c r="F101" s="231" t="s">
        <v>134</v>
      </c>
      <c r="G101" s="229"/>
      <c r="H101" s="232">
        <v>335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8" t="s">
        <v>124</v>
      </c>
      <c r="AU101" s="238" t="s">
        <v>79</v>
      </c>
      <c r="AV101" s="14" t="s">
        <v>79</v>
      </c>
      <c r="AW101" s="14" t="s">
        <v>33</v>
      </c>
      <c r="AX101" s="14" t="s">
        <v>72</v>
      </c>
      <c r="AY101" s="238" t="s">
        <v>113</v>
      </c>
    </row>
    <row r="102" s="13" customFormat="1">
      <c r="A102" s="13"/>
      <c r="B102" s="217"/>
      <c r="C102" s="218"/>
      <c r="D102" s="219" t="s">
        <v>124</v>
      </c>
      <c r="E102" s="220" t="s">
        <v>19</v>
      </c>
      <c r="F102" s="221" t="s">
        <v>135</v>
      </c>
      <c r="G102" s="218"/>
      <c r="H102" s="220" t="s">
        <v>19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124</v>
      </c>
      <c r="AU102" s="227" t="s">
        <v>79</v>
      </c>
      <c r="AV102" s="13" t="s">
        <v>77</v>
      </c>
      <c r="AW102" s="13" t="s">
        <v>33</v>
      </c>
      <c r="AX102" s="13" t="s">
        <v>72</v>
      </c>
      <c r="AY102" s="227" t="s">
        <v>113</v>
      </c>
    </row>
    <row r="103" s="15" customFormat="1">
      <c r="A103" s="15"/>
      <c r="B103" s="239"/>
      <c r="C103" s="240"/>
      <c r="D103" s="219" t="s">
        <v>124</v>
      </c>
      <c r="E103" s="241" t="s">
        <v>19</v>
      </c>
      <c r="F103" s="242" t="s">
        <v>128</v>
      </c>
      <c r="G103" s="240"/>
      <c r="H103" s="243">
        <v>349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49" t="s">
        <v>124</v>
      </c>
      <c r="AU103" s="249" t="s">
        <v>79</v>
      </c>
      <c r="AV103" s="15" t="s">
        <v>120</v>
      </c>
      <c r="AW103" s="15" t="s">
        <v>33</v>
      </c>
      <c r="AX103" s="15" t="s">
        <v>77</v>
      </c>
      <c r="AY103" s="249" t="s">
        <v>113</v>
      </c>
    </row>
    <row r="104" s="2" customFormat="1" ht="16.5" customHeight="1">
      <c r="A104" s="40"/>
      <c r="B104" s="41"/>
      <c r="C104" s="199" t="s">
        <v>136</v>
      </c>
      <c r="D104" s="199" t="s">
        <v>115</v>
      </c>
      <c r="E104" s="200" t="s">
        <v>137</v>
      </c>
      <c r="F104" s="201" t="s">
        <v>138</v>
      </c>
      <c r="G104" s="202" t="s">
        <v>118</v>
      </c>
      <c r="H104" s="203">
        <v>32</v>
      </c>
      <c r="I104" s="204"/>
      <c r="J104" s="205">
        <f>ROUND(I104*H104,2)</f>
        <v>0</v>
      </c>
      <c r="K104" s="201" t="s">
        <v>119</v>
      </c>
      <c r="L104" s="46"/>
      <c r="M104" s="206" t="s">
        <v>19</v>
      </c>
      <c r="N104" s="207" t="s">
        <v>43</v>
      </c>
      <c r="O104" s="86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120</v>
      </c>
      <c r="AT104" s="210" t="s">
        <v>115</v>
      </c>
      <c r="AU104" s="210" t="s">
        <v>79</v>
      </c>
      <c r="AY104" s="19" t="s">
        <v>113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9" t="s">
        <v>77</v>
      </c>
      <c r="BK104" s="211">
        <f>ROUND(I104*H104,2)</f>
        <v>0</v>
      </c>
      <c r="BL104" s="19" t="s">
        <v>120</v>
      </c>
      <c r="BM104" s="210" t="s">
        <v>139</v>
      </c>
    </row>
    <row r="105" s="2" customFormat="1">
      <c r="A105" s="40"/>
      <c r="B105" s="41"/>
      <c r="C105" s="42"/>
      <c r="D105" s="212" t="s">
        <v>122</v>
      </c>
      <c r="E105" s="42"/>
      <c r="F105" s="213" t="s">
        <v>140</v>
      </c>
      <c r="G105" s="42"/>
      <c r="H105" s="42"/>
      <c r="I105" s="214"/>
      <c r="J105" s="42"/>
      <c r="K105" s="42"/>
      <c r="L105" s="46"/>
      <c r="M105" s="215"/>
      <c r="N105" s="216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122</v>
      </c>
      <c r="AU105" s="19" t="s">
        <v>79</v>
      </c>
    </row>
    <row r="106" s="13" customFormat="1">
      <c r="A106" s="13"/>
      <c r="B106" s="217"/>
      <c r="C106" s="218"/>
      <c r="D106" s="219" t="s">
        <v>124</v>
      </c>
      <c r="E106" s="220" t="s">
        <v>19</v>
      </c>
      <c r="F106" s="221" t="s">
        <v>141</v>
      </c>
      <c r="G106" s="218"/>
      <c r="H106" s="220" t="s">
        <v>19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124</v>
      </c>
      <c r="AU106" s="227" t="s">
        <v>79</v>
      </c>
      <c r="AV106" s="13" t="s">
        <v>77</v>
      </c>
      <c r="AW106" s="13" t="s">
        <v>33</v>
      </c>
      <c r="AX106" s="13" t="s">
        <v>72</v>
      </c>
      <c r="AY106" s="227" t="s">
        <v>113</v>
      </c>
    </row>
    <row r="107" s="14" customFormat="1">
      <c r="A107" s="14"/>
      <c r="B107" s="228"/>
      <c r="C107" s="229"/>
      <c r="D107" s="219" t="s">
        <v>124</v>
      </c>
      <c r="E107" s="230" t="s">
        <v>19</v>
      </c>
      <c r="F107" s="231" t="s">
        <v>142</v>
      </c>
      <c r="G107" s="229"/>
      <c r="H107" s="232">
        <v>32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8" t="s">
        <v>124</v>
      </c>
      <c r="AU107" s="238" t="s">
        <v>79</v>
      </c>
      <c r="AV107" s="14" t="s">
        <v>79</v>
      </c>
      <c r="AW107" s="14" t="s">
        <v>33</v>
      </c>
      <c r="AX107" s="14" t="s">
        <v>77</v>
      </c>
      <c r="AY107" s="238" t="s">
        <v>113</v>
      </c>
    </row>
    <row r="108" s="2" customFormat="1" ht="21.75" customHeight="1">
      <c r="A108" s="40"/>
      <c r="B108" s="41"/>
      <c r="C108" s="199" t="s">
        <v>120</v>
      </c>
      <c r="D108" s="199" t="s">
        <v>115</v>
      </c>
      <c r="E108" s="200" t="s">
        <v>143</v>
      </c>
      <c r="F108" s="201" t="s">
        <v>144</v>
      </c>
      <c r="G108" s="202" t="s">
        <v>145</v>
      </c>
      <c r="H108" s="203">
        <v>9</v>
      </c>
      <c r="I108" s="204"/>
      <c r="J108" s="205">
        <f>ROUND(I108*H108,2)</f>
        <v>0</v>
      </c>
      <c r="K108" s="201" t="s">
        <v>119</v>
      </c>
      <c r="L108" s="46"/>
      <c r="M108" s="206" t="s">
        <v>19</v>
      </c>
      <c r="N108" s="207" t="s">
        <v>43</v>
      </c>
      <c r="O108" s="86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0" t="s">
        <v>120</v>
      </c>
      <c r="AT108" s="210" t="s">
        <v>115</v>
      </c>
      <c r="AU108" s="210" t="s">
        <v>79</v>
      </c>
      <c r="AY108" s="19" t="s">
        <v>113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9" t="s">
        <v>77</v>
      </c>
      <c r="BK108" s="211">
        <f>ROUND(I108*H108,2)</f>
        <v>0</v>
      </c>
      <c r="BL108" s="19" t="s">
        <v>120</v>
      </c>
      <c r="BM108" s="210" t="s">
        <v>146</v>
      </c>
    </row>
    <row r="109" s="2" customFormat="1">
      <c r="A109" s="40"/>
      <c r="B109" s="41"/>
      <c r="C109" s="42"/>
      <c r="D109" s="212" t="s">
        <v>122</v>
      </c>
      <c r="E109" s="42"/>
      <c r="F109" s="213" t="s">
        <v>147</v>
      </c>
      <c r="G109" s="42"/>
      <c r="H109" s="42"/>
      <c r="I109" s="214"/>
      <c r="J109" s="42"/>
      <c r="K109" s="42"/>
      <c r="L109" s="46"/>
      <c r="M109" s="215"/>
      <c r="N109" s="216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122</v>
      </c>
      <c r="AU109" s="19" t="s">
        <v>79</v>
      </c>
    </row>
    <row r="110" s="13" customFormat="1">
      <c r="A110" s="13"/>
      <c r="B110" s="217"/>
      <c r="C110" s="218"/>
      <c r="D110" s="219" t="s">
        <v>124</v>
      </c>
      <c r="E110" s="220" t="s">
        <v>19</v>
      </c>
      <c r="F110" s="221" t="s">
        <v>148</v>
      </c>
      <c r="G110" s="218"/>
      <c r="H110" s="220" t="s">
        <v>19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124</v>
      </c>
      <c r="AU110" s="227" t="s">
        <v>79</v>
      </c>
      <c r="AV110" s="13" t="s">
        <v>77</v>
      </c>
      <c r="AW110" s="13" t="s">
        <v>33</v>
      </c>
      <c r="AX110" s="13" t="s">
        <v>72</v>
      </c>
      <c r="AY110" s="227" t="s">
        <v>113</v>
      </c>
    </row>
    <row r="111" s="13" customFormat="1">
      <c r="A111" s="13"/>
      <c r="B111" s="217"/>
      <c r="C111" s="218"/>
      <c r="D111" s="219" t="s">
        <v>124</v>
      </c>
      <c r="E111" s="220" t="s">
        <v>19</v>
      </c>
      <c r="F111" s="221" t="s">
        <v>149</v>
      </c>
      <c r="G111" s="218"/>
      <c r="H111" s="220" t="s">
        <v>19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7" t="s">
        <v>124</v>
      </c>
      <c r="AU111" s="227" t="s">
        <v>79</v>
      </c>
      <c r="AV111" s="13" t="s">
        <v>77</v>
      </c>
      <c r="AW111" s="13" t="s">
        <v>33</v>
      </c>
      <c r="AX111" s="13" t="s">
        <v>72</v>
      </c>
      <c r="AY111" s="227" t="s">
        <v>113</v>
      </c>
    </row>
    <row r="112" s="14" customFormat="1">
      <c r="A112" s="14"/>
      <c r="B112" s="228"/>
      <c r="C112" s="229"/>
      <c r="D112" s="219" t="s">
        <v>124</v>
      </c>
      <c r="E112" s="230" t="s">
        <v>19</v>
      </c>
      <c r="F112" s="231" t="s">
        <v>150</v>
      </c>
      <c r="G112" s="229"/>
      <c r="H112" s="232">
        <v>2.6000000000000001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8" t="s">
        <v>124</v>
      </c>
      <c r="AU112" s="238" t="s">
        <v>79</v>
      </c>
      <c r="AV112" s="14" t="s">
        <v>79</v>
      </c>
      <c r="AW112" s="14" t="s">
        <v>33</v>
      </c>
      <c r="AX112" s="14" t="s">
        <v>72</v>
      </c>
      <c r="AY112" s="238" t="s">
        <v>113</v>
      </c>
    </row>
    <row r="113" s="14" customFormat="1">
      <c r="A113" s="14"/>
      <c r="B113" s="228"/>
      <c r="C113" s="229"/>
      <c r="D113" s="219" t="s">
        <v>124</v>
      </c>
      <c r="E113" s="230" t="s">
        <v>19</v>
      </c>
      <c r="F113" s="231" t="s">
        <v>151</v>
      </c>
      <c r="G113" s="229"/>
      <c r="H113" s="232">
        <v>2.3999999999999999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8" t="s">
        <v>124</v>
      </c>
      <c r="AU113" s="238" t="s">
        <v>79</v>
      </c>
      <c r="AV113" s="14" t="s">
        <v>79</v>
      </c>
      <c r="AW113" s="14" t="s">
        <v>33</v>
      </c>
      <c r="AX113" s="14" t="s">
        <v>72</v>
      </c>
      <c r="AY113" s="238" t="s">
        <v>113</v>
      </c>
    </row>
    <row r="114" s="14" customFormat="1">
      <c r="A114" s="14"/>
      <c r="B114" s="228"/>
      <c r="C114" s="229"/>
      <c r="D114" s="219" t="s">
        <v>124</v>
      </c>
      <c r="E114" s="230" t="s">
        <v>19</v>
      </c>
      <c r="F114" s="231" t="s">
        <v>152</v>
      </c>
      <c r="G114" s="229"/>
      <c r="H114" s="232">
        <v>1.6000000000000001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8" t="s">
        <v>124</v>
      </c>
      <c r="AU114" s="238" t="s">
        <v>79</v>
      </c>
      <c r="AV114" s="14" t="s">
        <v>79</v>
      </c>
      <c r="AW114" s="14" t="s">
        <v>33</v>
      </c>
      <c r="AX114" s="14" t="s">
        <v>72</v>
      </c>
      <c r="AY114" s="238" t="s">
        <v>113</v>
      </c>
    </row>
    <row r="115" s="14" customFormat="1">
      <c r="A115" s="14"/>
      <c r="B115" s="228"/>
      <c r="C115" s="229"/>
      <c r="D115" s="219" t="s">
        <v>124</v>
      </c>
      <c r="E115" s="230" t="s">
        <v>19</v>
      </c>
      <c r="F115" s="231" t="s">
        <v>153</v>
      </c>
      <c r="G115" s="229"/>
      <c r="H115" s="232">
        <v>2.3999999999999999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8" t="s">
        <v>124</v>
      </c>
      <c r="AU115" s="238" t="s">
        <v>79</v>
      </c>
      <c r="AV115" s="14" t="s">
        <v>79</v>
      </c>
      <c r="AW115" s="14" t="s">
        <v>33</v>
      </c>
      <c r="AX115" s="14" t="s">
        <v>72</v>
      </c>
      <c r="AY115" s="238" t="s">
        <v>113</v>
      </c>
    </row>
    <row r="116" s="15" customFormat="1">
      <c r="A116" s="15"/>
      <c r="B116" s="239"/>
      <c r="C116" s="240"/>
      <c r="D116" s="219" t="s">
        <v>124</v>
      </c>
      <c r="E116" s="241" t="s">
        <v>19</v>
      </c>
      <c r="F116" s="242" t="s">
        <v>128</v>
      </c>
      <c r="G116" s="240"/>
      <c r="H116" s="243">
        <v>9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9" t="s">
        <v>124</v>
      </c>
      <c r="AU116" s="249" t="s">
        <v>79</v>
      </c>
      <c r="AV116" s="15" t="s">
        <v>120</v>
      </c>
      <c r="AW116" s="15" t="s">
        <v>33</v>
      </c>
      <c r="AX116" s="15" t="s">
        <v>77</v>
      </c>
      <c r="AY116" s="249" t="s">
        <v>113</v>
      </c>
    </row>
    <row r="117" s="2" customFormat="1" ht="24.15" customHeight="1">
      <c r="A117" s="40"/>
      <c r="B117" s="41"/>
      <c r="C117" s="199" t="s">
        <v>154</v>
      </c>
      <c r="D117" s="199" t="s">
        <v>115</v>
      </c>
      <c r="E117" s="200" t="s">
        <v>155</v>
      </c>
      <c r="F117" s="201" t="s">
        <v>156</v>
      </c>
      <c r="G117" s="202" t="s">
        <v>145</v>
      </c>
      <c r="H117" s="203">
        <v>12.84</v>
      </c>
      <c r="I117" s="204"/>
      <c r="J117" s="205">
        <f>ROUND(I117*H117,2)</f>
        <v>0</v>
      </c>
      <c r="K117" s="201" t="s">
        <v>119</v>
      </c>
      <c r="L117" s="46"/>
      <c r="M117" s="206" t="s">
        <v>19</v>
      </c>
      <c r="N117" s="207" t="s">
        <v>43</v>
      </c>
      <c r="O117" s="86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0" t="s">
        <v>120</v>
      </c>
      <c r="AT117" s="210" t="s">
        <v>115</v>
      </c>
      <c r="AU117" s="210" t="s">
        <v>79</v>
      </c>
      <c r="AY117" s="19" t="s">
        <v>113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9" t="s">
        <v>77</v>
      </c>
      <c r="BK117" s="211">
        <f>ROUND(I117*H117,2)</f>
        <v>0</v>
      </c>
      <c r="BL117" s="19" t="s">
        <v>120</v>
      </c>
      <c r="BM117" s="210" t="s">
        <v>157</v>
      </c>
    </row>
    <row r="118" s="2" customFormat="1">
      <c r="A118" s="40"/>
      <c r="B118" s="41"/>
      <c r="C118" s="42"/>
      <c r="D118" s="212" t="s">
        <v>122</v>
      </c>
      <c r="E118" s="42"/>
      <c r="F118" s="213" t="s">
        <v>158</v>
      </c>
      <c r="G118" s="42"/>
      <c r="H118" s="42"/>
      <c r="I118" s="214"/>
      <c r="J118" s="42"/>
      <c r="K118" s="42"/>
      <c r="L118" s="46"/>
      <c r="M118" s="215"/>
      <c r="N118" s="21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122</v>
      </c>
      <c r="AU118" s="19" t="s">
        <v>79</v>
      </c>
    </row>
    <row r="119" s="13" customFormat="1">
      <c r="A119" s="13"/>
      <c r="B119" s="217"/>
      <c r="C119" s="218"/>
      <c r="D119" s="219" t="s">
        <v>124</v>
      </c>
      <c r="E119" s="220" t="s">
        <v>19</v>
      </c>
      <c r="F119" s="221" t="s">
        <v>159</v>
      </c>
      <c r="G119" s="218"/>
      <c r="H119" s="220" t="s">
        <v>19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7" t="s">
        <v>124</v>
      </c>
      <c r="AU119" s="227" t="s">
        <v>79</v>
      </c>
      <c r="AV119" s="13" t="s">
        <v>77</v>
      </c>
      <c r="AW119" s="13" t="s">
        <v>33</v>
      </c>
      <c r="AX119" s="13" t="s">
        <v>72</v>
      </c>
      <c r="AY119" s="227" t="s">
        <v>113</v>
      </c>
    </row>
    <row r="120" s="14" customFormat="1">
      <c r="A120" s="14"/>
      <c r="B120" s="228"/>
      <c r="C120" s="229"/>
      <c r="D120" s="219" t="s">
        <v>124</v>
      </c>
      <c r="E120" s="230" t="s">
        <v>19</v>
      </c>
      <c r="F120" s="231" t="s">
        <v>160</v>
      </c>
      <c r="G120" s="229"/>
      <c r="H120" s="232">
        <v>4.5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8" t="s">
        <v>124</v>
      </c>
      <c r="AU120" s="238" t="s">
        <v>79</v>
      </c>
      <c r="AV120" s="14" t="s">
        <v>79</v>
      </c>
      <c r="AW120" s="14" t="s">
        <v>33</v>
      </c>
      <c r="AX120" s="14" t="s">
        <v>72</v>
      </c>
      <c r="AY120" s="238" t="s">
        <v>113</v>
      </c>
    </row>
    <row r="121" s="14" customFormat="1">
      <c r="A121" s="14"/>
      <c r="B121" s="228"/>
      <c r="C121" s="229"/>
      <c r="D121" s="219" t="s">
        <v>124</v>
      </c>
      <c r="E121" s="230" t="s">
        <v>19</v>
      </c>
      <c r="F121" s="231" t="s">
        <v>161</v>
      </c>
      <c r="G121" s="229"/>
      <c r="H121" s="232">
        <v>6.2999999999999998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8" t="s">
        <v>124</v>
      </c>
      <c r="AU121" s="238" t="s">
        <v>79</v>
      </c>
      <c r="AV121" s="14" t="s">
        <v>79</v>
      </c>
      <c r="AW121" s="14" t="s">
        <v>33</v>
      </c>
      <c r="AX121" s="14" t="s">
        <v>72</v>
      </c>
      <c r="AY121" s="238" t="s">
        <v>113</v>
      </c>
    </row>
    <row r="122" s="13" customFormat="1">
      <c r="A122" s="13"/>
      <c r="B122" s="217"/>
      <c r="C122" s="218"/>
      <c r="D122" s="219" t="s">
        <v>124</v>
      </c>
      <c r="E122" s="220" t="s">
        <v>19</v>
      </c>
      <c r="F122" s="221" t="s">
        <v>162</v>
      </c>
      <c r="G122" s="218"/>
      <c r="H122" s="220" t="s">
        <v>19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7" t="s">
        <v>124</v>
      </c>
      <c r="AU122" s="227" t="s">
        <v>79</v>
      </c>
      <c r="AV122" s="13" t="s">
        <v>77</v>
      </c>
      <c r="AW122" s="13" t="s">
        <v>33</v>
      </c>
      <c r="AX122" s="13" t="s">
        <v>72</v>
      </c>
      <c r="AY122" s="227" t="s">
        <v>113</v>
      </c>
    </row>
    <row r="123" s="14" customFormat="1">
      <c r="A123" s="14"/>
      <c r="B123" s="228"/>
      <c r="C123" s="229"/>
      <c r="D123" s="219" t="s">
        <v>124</v>
      </c>
      <c r="E123" s="230" t="s">
        <v>19</v>
      </c>
      <c r="F123" s="231" t="s">
        <v>163</v>
      </c>
      <c r="G123" s="229"/>
      <c r="H123" s="232">
        <v>0.95999999999999996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8" t="s">
        <v>124</v>
      </c>
      <c r="AU123" s="238" t="s">
        <v>79</v>
      </c>
      <c r="AV123" s="14" t="s">
        <v>79</v>
      </c>
      <c r="AW123" s="14" t="s">
        <v>33</v>
      </c>
      <c r="AX123" s="14" t="s">
        <v>72</v>
      </c>
      <c r="AY123" s="238" t="s">
        <v>113</v>
      </c>
    </row>
    <row r="124" s="14" customFormat="1">
      <c r="A124" s="14"/>
      <c r="B124" s="228"/>
      <c r="C124" s="229"/>
      <c r="D124" s="219" t="s">
        <v>124</v>
      </c>
      <c r="E124" s="230" t="s">
        <v>19</v>
      </c>
      <c r="F124" s="231" t="s">
        <v>164</v>
      </c>
      <c r="G124" s="229"/>
      <c r="H124" s="232">
        <v>1.0800000000000001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8" t="s">
        <v>124</v>
      </c>
      <c r="AU124" s="238" t="s">
        <v>79</v>
      </c>
      <c r="AV124" s="14" t="s">
        <v>79</v>
      </c>
      <c r="AW124" s="14" t="s">
        <v>33</v>
      </c>
      <c r="AX124" s="14" t="s">
        <v>72</v>
      </c>
      <c r="AY124" s="238" t="s">
        <v>113</v>
      </c>
    </row>
    <row r="125" s="15" customFormat="1">
      <c r="A125" s="15"/>
      <c r="B125" s="239"/>
      <c r="C125" s="240"/>
      <c r="D125" s="219" t="s">
        <v>124</v>
      </c>
      <c r="E125" s="241" t="s">
        <v>19</v>
      </c>
      <c r="F125" s="242" t="s">
        <v>128</v>
      </c>
      <c r="G125" s="240"/>
      <c r="H125" s="243">
        <v>12.840000000000002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49" t="s">
        <v>124</v>
      </c>
      <c r="AU125" s="249" t="s">
        <v>79</v>
      </c>
      <c r="AV125" s="15" t="s">
        <v>120</v>
      </c>
      <c r="AW125" s="15" t="s">
        <v>33</v>
      </c>
      <c r="AX125" s="15" t="s">
        <v>77</v>
      </c>
      <c r="AY125" s="249" t="s">
        <v>113</v>
      </c>
    </row>
    <row r="126" s="2" customFormat="1" ht="24.15" customHeight="1">
      <c r="A126" s="40"/>
      <c r="B126" s="41"/>
      <c r="C126" s="199" t="s">
        <v>165</v>
      </c>
      <c r="D126" s="199" t="s">
        <v>115</v>
      </c>
      <c r="E126" s="200" t="s">
        <v>166</v>
      </c>
      <c r="F126" s="201" t="s">
        <v>167</v>
      </c>
      <c r="G126" s="202" t="s">
        <v>145</v>
      </c>
      <c r="H126" s="203">
        <v>15.054</v>
      </c>
      <c r="I126" s="204"/>
      <c r="J126" s="205">
        <f>ROUND(I126*H126,2)</f>
        <v>0</v>
      </c>
      <c r="K126" s="201" t="s">
        <v>119</v>
      </c>
      <c r="L126" s="46"/>
      <c r="M126" s="206" t="s">
        <v>19</v>
      </c>
      <c r="N126" s="207" t="s">
        <v>43</v>
      </c>
      <c r="O126" s="86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0" t="s">
        <v>120</v>
      </c>
      <c r="AT126" s="210" t="s">
        <v>115</v>
      </c>
      <c r="AU126" s="210" t="s">
        <v>79</v>
      </c>
      <c r="AY126" s="19" t="s">
        <v>113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9" t="s">
        <v>77</v>
      </c>
      <c r="BK126" s="211">
        <f>ROUND(I126*H126,2)</f>
        <v>0</v>
      </c>
      <c r="BL126" s="19" t="s">
        <v>120</v>
      </c>
      <c r="BM126" s="210" t="s">
        <v>168</v>
      </c>
    </row>
    <row r="127" s="2" customFormat="1">
      <c r="A127" s="40"/>
      <c r="B127" s="41"/>
      <c r="C127" s="42"/>
      <c r="D127" s="212" t="s">
        <v>122</v>
      </c>
      <c r="E127" s="42"/>
      <c r="F127" s="213" t="s">
        <v>169</v>
      </c>
      <c r="G127" s="42"/>
      <c r="H127" s="42"/>
      <c r="I127" s="214"/>
      <c r="J127" s="42"/>
      <c r="K127" s="42"/>
      <c r="L127" s="46"/>
      <c r="M127" s="215"/>
      <c r="N127" s="216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122</v>
      </c>
      <c r="AU127" s="19" t="s">
        <v>79</v>
      </c>
    </row>
    <row r="128" s="13" customFormat="1">
      <c r="A128" s="13"/>
      <c r="B128" s="217"/>
      <c r="C128" s="218"/>
      <c r="D128" s="219" t="s">
        <v>124</v>
      </c>
      <c r="E128" s="220" t="s">
        <v>19</v>
      </c>
      <c r="F128" s="221" t="s">
        <v>170</v>
      </c>
      <c r="G128" s="218"/>
      <c r="H128" s="220" t="s">
        <v>19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7" t="s">
        <v>124</v>
      </c>
      <c r="AU128" s="227" t="s">
        <v>79</v>
      </c>
      <c r="AV128" s="13" t="s">
        <v>77</v>
      </c>
      <c r="AW128" s="13" t="s">
        <v>33</v>
      </c>
      <c r="AX128" s="13" t="s">
        <v>72</v>
      </c>
      <c r="AY128" s="227" t="s">
        <v>113</v>
      </c>
    </row>
    <row r="129" s="14" customFormat="1">
      <c r="A129" s="14"/>
      <c r="B129" s="228"/>
      <c r="C129" s="229"/>
      <c r="D129" s="219" t="s">
        <v>124</v>
      </c>
      <c r="E129" s="230" t="s">
        <v>19</v>
      </c>
      <c r="F129" s="231" t="s">
        <v>171</v>
      </c>
      <c r="G129" s="229"/>
      <c r="H129" s="232">
        <v>6.5780000000000003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8" t="s">
        <v>124</v>
      </c>
      <c r="AU129" s="238" t="s">
        <v>79</v>
      </c>
      <c r="AV129" s="14" t="s">
        <v>79</v>
      </c>
      <c r="AW129" s="14" t="s">
        <v>33</v>
      </c>
      <c r="AX129" s="14" t="s">
        <v>72</v>
      </c>
      <c r="AY129" s="238" t="s">
        <v>113</v>
      </c>
    </row>
    <row r="130" s="14" customFormat="1">
      <c r="A130" s="14"/>
      <c r="B130" s="228"/>
      <c r="C130" s="229"/>
      <c r="D130" s="219" t="s">
        <v>124</v>
      </c>
      <c r="E130" s="230" t="s">
        <v>19</v>
      </c>
      <c r="F130" s="231" t="s">
        <v>172</v>
      </c>
      <c r="G130" s="229"/>
      <c r="H130" s="232">
        <v>8.4760000000000009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8" t="s">
        <v>124</v>
      </c>
      <c r="AU130" s="238" t="s">
        <v>79</v>
      </c>
      <c r="AV130" s="14" t="s">
        <v>79</v>
      </c>
      <c r="AW130" s="14" t="s">
        <v>33</v>
      </c>
      <c r="AX130" s="14" t="s">
        <v>72</v>
      </c>
      <c r="AY130" s="238" t="s">
        <v>113</v>
      </c>
    </row>
    <row r="131" s="15" customFormat="1">
      <c r="A131" s="15"/>
      <c r="B131" s="239"/>
      <c r="C131" s="240"/>
      <c r="D131" s="219" t="s">
        <v>124</v>
      </c>
      <c r="E131" s="241" t="s">
        <v>19</v>
      </c>
      <c r="F131" s="242" t="s">
        <v>128</v>
      </c>
      <c r="G131" s="240"/>
      <c r="H131" s="243">
        <v>15.054000000000002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49" t="s">
        <v>124</v>
      </c>
      <c r="AU131" s="249" t="s">
        <v>79</v>
      </c>
      <c r="AV131" s="15" t="s">
        <v>120</v>
      </c>
      <c r="AW131" s="15" t="s">
        <v>33</v>
      </c>
      <c r="AX131" s="15" t="s">
        <v>77</v>
      </c>
      <c r="AY131" s="249" t="s">
        <v>113</v>
      </c>
    </row>
    <row r="132" s="2" customFormat="1" ht="33" customHeight="1">
      <c r="A132" s="40"/>
      <c r="B132" s="41"/>
      <c r="C132" s="199" t="s">
        <v>173</v>
      </c>
      <c r="D132" s="199" t="s">
        <v>115</v>
      </c>
      <c r="E132" s="200" t="s">
        <v>174</v>
      </c>
      <c r="F132" s="201" t="s">
        <v>175</v>
      </c>
      <c r="G132" s="202" t="s">
        <v>145</v>
      </c>
      <c r="H132" s="203">
        <v>1</v>
      </c>
      <c r="I132" s="204"/>
      <c r="J132" s="205">
        <f>ROUND(I132*H132,2)</f>
        <v>0</v>
      </c>
      <c r="K132" s="201" t="s">
        <v>119</v>
      </c>
      <c r="L132" s="46"/>
      <c r="M132" s="206" t="s">
        <v>19</v>
      </c>
      <c r="N132" s="207" t="s">
        <v>43</v>
      </c>
      <c r="O132" s="86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0" t="s">
        <v>120</v>
      </c>
      <c r="AT132" s="210" t="s">
        <v>115</v>
      </c>
      <c r="AU132" s="210" t="s">
        <v>79</v>
      </c>
      <c r="AY132" s="19" t="s">
        <v>113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9" t="s">
        <v>77</v>
      </c>
      <c r="BK132" s="211">
        <f>ROUND(I132*H132,2)</f>
        <v>0</v>
      </c>
      <c r="BL132" s="19" t="s">
        <v>120</v>
      </c>
      <c r="BM132" s="210" t="s">
        <v>176</v>
      </c>
    </row>
    <row r="133" s="2" customFormat="1">
      <c r="A133" s="40"/>
      <c r="B133" s="41"/>
      <c r="C133" s="42"/>
      <c r="D133" s="212" t="s">
        <v>122</v>
      </c>
      <c r="E133" s="42"/>
      <c r="F133" s="213" t="s">
        <v>177</v>
      </c>
      <c r="G133" s="42"/>
      <c r="H133" s="42"/>
      <c r="I133" s="214"/>
      <c r="J133" s="42"/>
      <c r="K133" s="42"/>
      <c r="L133" s="46"/>
      <c r="M133" s="215"/>
      <c r="N133" s="21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122</v>
      </c>
      <c r="AU133" s="19" t="s">
        <v>79</v>
      </c>
    </row>
    <row r="134" s="13" customFormat="1">
      <c r="A134" s="13"/>
      <c r="B134" s="217"/>
      <c r="C134" s="218"/>
      <c r="D134" s="219" t="s">
        <v>124</v>
      </c>
      <c r="E134" s="220" t="s">
        <v>19</v>
      </c>
      <c r="F134" s="221" t="s">
        <v>178</v>
      </c>
      <c r="G134" s="218"/>
      <c r="H134" s="220" t="s">
        <v>19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7" t="s">
        <v>124</v>
      </c>
      <c r="AU134" s="227" t="s">
        <v>79</v>
      </c>
      <c r="AV134" s="13" t="s">
        <v>77</v>
      </c>
      <c r="AW134" s="13" t="s">
        <v>33</v>
      </c>
      <c r="AX134" s="13" t="s">
        <v>72</v>
      </c>
      <c r="AY134" s="227" t="s">
        <v>113</v>
      </c>
    </row>
    <row r="135" s="14" customFormat="1">
      <c r="A135" s="14"/>
      <c r="B135" s="228"/>
      <c r="C135" s="229"/>
      <c r="D135" s="219" t="s">
        <v>124</v>
      </c>
      <c r="E135" s="230" t="s">
        <v>19</v>
      </c>
      <c r="F135" s="231" t="s">
        <v>179</v>
      </c>
      <c r="G135" s="229"/>
      <c r="H135" s="232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8" t="s">
        <v>124</v>
      </c>
      <c r="AU135" s="238" t="s">
        <v>79</v>
      </c>
      <c r="AV135" s="14" t="s">
        <v>79</v>
      </c>
      <c r="AW135" s="14" t="s">
        <v>33</v>
      </c>
      <c r="AX135" s="14" t="s">
        <v>77</v>
      </c>
      <c r="AY135" s="238" t="s">
        <v>113</v>
      </c>
    </row>
    <row r="136" s="2" customFormat="1" ht="33" customHeight="1">
      <c r="A136" s="40"/>
      <c r="B136" s="41"/>
      <c r="C136" s="199" t="s">
        <v>180</v>
      </c>
      <c r="D136" s="199" t="s">
        <v>115</v>
      </c>
      <c r="E136" s="200" t="s">
        <v>181</v>
      </c>
      <c r="F136" s="201" t="s">
        <v>182</v>
      </c>
      <c r="G136" s="202" t="s">
        <v>145</v>
      </c>
      <c r="H136" s="203">
        <v>24</v>
      </c>
      <c r="I136" s="204"/>
      <c r="J136" s="205">
        <f>ROUND(I136*H136,2)</f>
        <v>0</v>
      </c>
      <c r="K136" s="201" t="s">
        <v>119</v>
      </c>
      <c r="L136" s="46"/>
      <c r="M136" s="206" t="s">
        <v>19</v>
      </c>
      <c r="N136" s="207" t="s">
        <v>43</v>
      </c>
      <c r="O136" s="86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0" t="s">
        <v>120</v>
      </c>
      <c r="AT136" s="210" t="s">
        <v>115</v>
      </c>
      <c r="AU136" s="210" t="s">
        <v>79</v>
      </c>
      <c r="AY136" s="19" t="s">
        <v>113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9" t="s">
        <v>77</v>
      </c>
      <c r="BK136" s="211">
        <f>ROUND(I136*H136,2)</f>
        <v>0</v>
      </c>
      <c r="BL136" s="19" t="s">
        <v>120</v>
      </c>
      <c r="BM136" s="210" t="s">
        <v>183</v>
      </c>
    </row>
    <row r="137" s="2" customFormat="1">
      <c r="A137" s="40"/>
      <c r="B137" s="41"/>
      <c r="C137" s="42"/>
      <c r="D137" s="212" t="s">
        <v>122</v>
      </c>
      <c r="E137" s="42"/>
      <c r="F137" s="213" t="s">
        <v>184</v>
      </c>
      <c r="G137" s="42"/>
      <c r="H137" s="42"/>
      <c r="I137" s="214"/>
      <c r="J137" s="42"/>
      <c r="K137" s="42"/>
      <c r="L137" s="46"/>
      <c r="M137" s="215"/>
      <c r="N137" s="216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122</v>
      </c>
      <c r="AU137" s="19" t="s">
        <v>79</v>
      </c>
    </row>
    <row r="138" s="13" customFormat="1">
      <c r="A138" s="13"/>
      <c r="B138" s="217"/>
      <c r="C138" s="218"/>
      <c r="D138" s="219" t="s">
        <v>124</v>
      </c>
      <c r="E138" s="220" t="s">
        <v>19</v>
      </c>
      <c r="F138" s="221" t="s">
        <v>185</v>
      </c>
      <c r="G138" s="218"/>
      <c r="H138" s="220" t="s">
        <v>19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7" t="s">
        <v>124</v>
      </c>
      <c r="AU138" s="227" t="s">
        <v>79</v>
      </c>
      <c r="AV138" s="13" t="s">
        <v>77</v>
      </c>
      <c r="AW138" s="13" t="s">
        <v>33</v>
      </c>
      <c r="AX138" s="13" t="s">
        <v>72</v>
      </c>
      <c r="AY138" s="227" t="s">
        <v>113</v>
      </c>
    </row>
    <row r="139" s="14" customFormat="1">
      <c r="A139" s="14"/>
      <c r="B139" s="228"/>
      <c r="C139" s="229"/>
      <c r="D139" s="219" t="s">
        <v>124</v>
      </c>
      <c r="E139" s="230" t="s">
        <v>19</v>
      </c>
      <c r="F139" s="231" t="s">
        <v>186</v>
      </c>
      <c r="G139" s="229"/>
      <c r="H139" s="232">
        <v>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8" t="s">
        <v>124</v>
      </c>
      <c r="AU139" s="238" t="s">
        <v>79</v>
      </c>
      <c r="AV139" s="14" t="s">
        <v>79</v>
      </c>
      <c r="AW139" s="14" t="s">
        <v>33</v>
      </c>
      <c r="AX139" s="14" t="s">
        <v>72</v>
      </c>
      <c r="AY139" s="238" t="s">
        <v>113</v>
      </c>
    </row>
    <row r="140" s="14" customFormat="1">
      <c r="A140" s="14"/>
      <c r="B140" s="228"/>
      <c r="C140" s="229"/>
      <c r="D140" s="219" t="s">
        <v>124</v>
      </c>
      <c r="E140" s="230" t="s">
        <v>19</v>
      </c>
      <c r="F140" s="231" t="s">
        <v>187</v>
      </c>
      <c r="G140" s="229"/>
      <c r="H140" s="232">
        <v>16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8" t="s">
        <v>124</v>
      </c>
      <c r="AU140" s="238" t="s">
        <v>79</v>
      </c>
      <c r="AV140" s="14" t="s">
        <v>79</v>
      </c>
      <c r="AW140" s="14" t="s">
        <v>33</v>
      </c>
      <c r="AX140" s="14" t="s">
        <v>72</v>
      </c>
      <c r="AY140" s="238" t="s">
        <v>113</v>
      </c>
    </row>
    <row r="141" s="15" customFormat="1">
      <c r="A141" s="15"/>
      <c r="B141" s="239"/>
      <c r="C141" s="240"/>
      <c r="D141" s="219" t="s">
        <v>124</v>
      </c>
      <c r="E141" s="241" t="s">
        <v>19</v>
      </c>
      <c r="F141" s="242" t="s">
        <v>128</v>
      </c>
      <c r="G141" s="240"/>
      <c r="H141" s="243">
        <v>24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49" t="s">
        <v>124</v>
      </c>
      <c r="AU141" s="249" t="s">
        <v>79</v>
      </c>
      <c r="AV141" s="15" t="s">
        <v>120</v>
      </c>
      <c r="AW141" s="15" t="s">
        <v>33</v>
      </c>
      <c r="AX141" s="15" t="s">
        <v>77</v>
      </c>
      <c r="AY141" s="249" t="s">
        <v>113</v>
      </c>
    </row>
    <row r="142" s="2" customFormat="1" ht="37.8" customHeight="1">
      <c r="A142" s="40"/>
      <c r="B142" s="41"/>
      <c r="C142" s="199" t="s">
        <v>188</v>
      </c>
      <c r="D142" s="199" t="s">
        <v>115</v>
      </c>
      <c r="E142" s="200" t="s">
        <v>189</v>
      </c>
      <c r="F142" s="201" t="s">
        <v>190</v>
      </c>
      <c r="G142" s="202" t="s">
        <v>145</v>
      </c>
      <c r="H142" s="203">
        <v>25</v>
      </c>
      <c r="I142" s="204"/>
      <c r="J142" s="205">
        <f>ROUND(I142*H142,2)</f>
        <v>0</v>
      </c>
      <c r="K142" s="201" t="s">
        <v>119</v>
      </c>
      <c r="L142" s="46"/>
      <c r="M142" s="206" t="s">
        <v>19</v>
      </c>
      <c r="N142" s="207" t="s">
        <v>43</v>
      </c>
      <c r="O142" s="86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0" t="s">
        <v>120</v>
      </c>
      <c r="AT142" s="210" t="s">
        <v>115</v>
      </c>
      <c r="AU142" s="210" t="s">
        <v>79</v>
      </c>
      <c r="AY142" s="19" t="s">
        <v>113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9" t="s">
        <v>77</v>
      </c>
      <c r="BK142" s="211">
        <f>ROUND(I142*H142,2)</f>
        <v>0</v>
      </c>
      <c r="BL142" s="19" t="s">
        <v>120</v>
      </c>
      <c r="BM142" s="210" t="s">
        <v>191</v>
      </c>
    </row>
    <row r="143" s="2" customFormat="1">
      <c r="A143" s="40"/>
      <c r="B143" s="41"/>
      <c r="C143" s="42"/>
      <c r="D143" s="212" t="s">
        <v>122</v>
      </c>
      <c r="E143" s="42"/>
      <c r="F143" s="213" t="s">
        <v>192</v>
      </c>
      <c r="G143" s="42"/>
      <c r="H143" s="42"/>
      <c r="I143" s="214"/>
      <c r="J143" s="42"/>
      <c r="K143" s="42"/>
      <c r="L143" s="46"/>
      <c r="M143" s="215"/>
      <c r="N143" s="216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122</v>
      </c>
      <c r="AU143" s="19" t="s">
        <v>79</v>
      </c>
    </row>
    <row r="144" s="13" customFormat="1">
      <c r="A144" s="13"/>
      <c r="B144" s="217"/>
      <c r="C144" s="218"/>
      <c r="D144" s="219" t="s">
        <v>124</v>
      </c>
      <c r="E144" s="220" t="s">
        <v>19</v>
      </c>
      <c r="F144" s="221" t="s">
        <v>193</v>
      </c>
      <c r="G144" s="218"/>
      <c r="H144" s="220" t="s">
        <v>19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124</v>
      </c>
      <c r="AU144" s="227" t="s">
        <v>79</v>
      </c>
      <c r="AV144" s="13" t="s">
        <v>77</v>
      </c>
      <c r="AW144" s="13" t="s">
        <v>33</v>
      </c>
      <c r="AX144" s="13" t="s">
        <v>72</v>
      </c>
      <c r="AY144" s="227" t="s">
        <v>113</v>
      </c>
    </row>
    <row r="145" s="14" customFormat="1">
      <c r="A145" s="14"/>
      <c r="B145" s="228"/>
      <c r="C145" s="229"/>
      <c r="D145" s="219" t="s">
        <v>124</v>
      </c>
      <c r="E145" s="230" t="s">
        <v>19</v>
      </c>
      <c r="F145" s="231" t="s">
        <v>194</v>
      </c>
      <c r="G145" s="229"/>
      <c r="H145" s="232">
        <v>37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8" t="s">
        <v>124</v>
      </c>
      <c r="AU145" s="238" t="s">
        <v>79</v>
      </c>
      <c r="AV145" s="14" t="s">
        <v>79</v>
      </c>
      <c r="AW145" s="14" t="s">
        <v>33</v>
      </c>
      <c r="AX145" s="14" t="s">
        <v>72</v>
      </c>
      <c r="AY145" s="238" t="s">
        <v>113</v>
      </c>
    </row>
    <row r="146" s="14" customFormat="1">
      <c r="A146" s="14"/>
      <c r="B146" s="228"/>
      <c r="C146" s="229"/>
      <c r="D146" s="219" t="s">
        <v>124</v>
      </c>
      <c r="E146" s="230" t="s">
        <v>19</v>
      </c>
      <c r="F146" s="231" t="s">
        <v>195</v>
      </c>
      <c r="G146" s="229"/>
      <c r="H146" s="232">
        <v>-4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8" t="s">
        <v>124</v>
      </c>
      <c r="AU146" s="238" t="s">
        <v>79</v>
      </c>
      <c r="AV146" s="14" t="s">
        <v>79</v>
      </c>
      <c r="AW146" s="14" t="s">
        <v>33</v>
      </c>
      <c r="AX146" s="14" t="s">
        <v>72</v>
      </c>
      <c r="AY146" s="238" t="s">
        <v>113</v>
      </c>
    </row>
    <row r="147" s="14" customFormat="1">
      <c r="A147" s="14"/>
      <c r="B147" s="228"/>
      <c r="C147" s="229"/>
      <c r="D147" s="219" t="s">
        <v>124</v>
      </c>
      <c r="E147" s="230" t="s">
        <v>19</v>
      </c>
      <c r="F147" s="231" t="s">
        <v>196</v>
      </c>
      <c r="G147" s="229"/>
      <c r="H147" s="232">
        <v>-8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8" t="s">
        <v>124</v>
      </c>
      <c r="AU147" s="238" t="s">
        <v>79</v>
      </c>
      <c r="AV147" s="14" t="s">
        <v>79</v>
      </c>
      <c r="AW147" s="14" t="s">
        <v>33</v>
      </c>
      <c r="AX147" s="14" t="s">
        <v>72</v>
      </c>
      <c r="AY147" s="238" t="s">
        <v>113</v>
      </c>
    </row>
    <row r="148" s="15" customFormat="1">
      <c r="A148" s="15"/>
      <c r="B148" s="239"/>
      <c r="C148" s="240"/>
      <c r="D148" s="219" t="s">
        <v>124</v>
      </c>
      <c r="E148" s="241" t="s">
        <v>19</v>
      </c>
      <c r="F148" s="242" t="s">
        <v>128</v>
      </c>
      <c r="G148" s="240"/>
      <c r="H148" s="243">
        <v>25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49" t="s">
        <v>124</v>
      </c>
      <c r="AU148" s="249" t="s">
        <v>79</v>
      </c>
      <c r="AV148" s="15" t="s">
        <v>120</v>
      </c>
      <c r="AW148" s="15" t="s">
        <v>33</v>
      </c>
      <c r="AX148" s="15" t="s">
        <v>77</v>
      </c>
      <c r="AY148" s="249" t="s">
        <v>113</v>
      </c>
    </row>
    <row r="149" s="13" customFormat="1">
      <c r="A149" s="13"/>
      <c r="B149" s="217"/>
      <c r="C149" s="218"/>
      <c r="D149" s="219" t="s">
        <v>124</v>
      </c>
      <c r="E149" s="220" t="s">
        <v>19</v>
      </c>
      <c r="F149" s="221" t="s">
        <v>197</v>
      </c>
      <c r="G149" s="218"/>
      <c r="H149" s="220" t="s">
        <v>19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7" t="s">
        <v>124</v>
      </c>
      <c r="AU149" s="227" t="s">
        <v>79</v>
      </c>
      <c r="AV149" s="13" t="s">
        <v>77</v>
      </c>
      <c r="AW149" s="13" t="s">
        <v>33</v>
      </c>
      <c r="AX149" s="13" t="s">
        <v>72</v>
      </c>
      <c r="AY149" s="227" t="s">
        <v>113</v>
      </c>
    </row>
    <row r="150" s="2" customFormat="1" ht="37.8" customHeight="1">
      <c r="A150" s="40"/>
      <c r="B150" s="41"/>
      <c r="C150" s="199" t="s">
        <v>198</v>
      </c>
      <c r="D150" s="199" t="s">
        <v>115</v>
      </c>
      <c r="E150" s="200" t="s">
        <v>199</v>
      </c>
      <c r="F150" s="201" t="s">
        <v>200</v>
      </c>
      <c r="G150" s="202" t="s">
        <v>145</v>
      </c>
      <c r="H150" s="203">
        <v>1</v>
      </c>
      <c r="I150" s="204"/>
      <c r="J150" s="205">
        <f>ROUND(I150*H150,2)</f>
        <v>0</v>
      </c>
      <c r="K150" s="201" t="s">
        <v>119</v>
      </c>
      <c r="L150" s="46"/>
      <c r="M150" s="206" t="s">
        <v>19</v>
      </c>
      <c r="N150" s="207" t="s">
        <v>43</v>
      </c>
      <c r="O150" s="86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0" t="s">
        <v>120</v>
      </c>
      <c r="AT150" s="210" t="s">
        <v>115</v>
      </c>
      <c r="AU150" s="210" t="s">
        <v>79</v>
      </c>
      <c r="AY150" s="19" t="s">
        <v>113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9" t="s">
        <v>77</v>
      </c>
      <c r="BK150" s="211">
        <f>ROUND(I150*H150,2)</f>
        <v>0</v>
      </c>
      <c r="BL150" s="19" t="s">
        <v>120</v>
      </c>
      <c r="BM150" s="210" t="s">
        <v>201</v>
      </c>
    </row>
    <row r="151" s="2" customFormat="1">
      <c r="A151" s="40"/>
      <c r="B151" s="41"/>
      <c r="C151" s="42"/>
      <c r="D151" s="212" t="s">
        <v>122</v>
      </c>
      <c r="E151" s="42"/>
      <c r="F151" s="213" t="s">
        <v>202</v>
      </c>
      <c r="G151" s="42"/>
      <c r="H151" s="42"/>
      <c r="I151" s="214"/>
      <c r="J151" s="42"/>
      <c r="K151" s="42"/>
      <c r="L151" s="46"/>
      <c r="M151" s="215"/>
      <c r="N151" s="216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122</v>
      </c>
      <c r="AU151" s="19" t="s">
        <v>79</v>
      </c>
    </row>
    <row r="152" s="14" customFormat="1">
      <c r="A152" s="14"/>
      <c r="B152" s="228"/>
      <c r="C152" s="229"/>
      <c r="D152" s="219" t="s">
        <v>124</v>
      </c>
      <c r="E152" s="230" t="s">
        <v>19</v>
      </c>
      <c r="F152" s="231" t="s">
        <v>203</v>
      </c>
      <c r="G152" s="229"/>
      <c r="H152" s="232">
        <v>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8" t="s">
        <v>124</v>
      </c>
      <c r="AU152" s="238" t="s">
        <v>79</v>
      </c>
      <c r="AV152" s="14" t="s">
        <v>79</v>
      </c>
      <c r="AW152" s="14" t="s">
        <v>33</v>
      </c>
      <c r="AX152" s="14" t="s">
        <v>77</v>
      </c>
      <c r="AY152" s="238" t="s">
        <v>113</v>
      </c>
    </row>
    <row r="153" s="2" customFormat="1" ht="37.8" customHeight="1">
      <c r="A153" s="40"/>
      <c r="B153" s="41"/>
      <c r="C153" s="199" t="s">
        <v>204</v>
      </c>
      <c r="D153" s="199" t="s">
        <v>115</v>
      </c>
      <c r="E153" s="200" t="s">
        <v>205</v>
      </c>
      <c r="F153" s="201" t="s">
        <v>206</v>
      </c>
      <c r="G153" s="202" t="s">
        <v>145</v>
      </c>
      <c r="H153" s="203">
        <v>2</v>
      </c>
      <c r="I153" s="204"/>
      <c r="J153" s="205">
        <f>ROUND(I153*H153,2)</f>
        <v>0</v>
      </c>
      <c r="K153" s="201" t="s">
        <v>119</v>
      </c>
      <c r="L153" s="46"/>
      <c r="M153" s="206" t="s">
        <v>19</v>
      </c>
      <c r="N153" s="207" t="s">
        <v>43</v>
      </c>
      <c r="O153" s="86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0" t="s">
        <v>120</v>
      </c>
      <c r="AT153" s="210" t="s">
        <v>115</v>
      </c>
      <c r="AU153" s="210" t="s">
        <v>79</v>
      </c>
      <c r="AY153" s="19" t="s">
        <v>113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9" t="s">
        <v>77</v>
      </c>
      <c r="BK153" s="211">
        <f>ROUND(I153*H153,2)</f>
        <v>0</v>
      </c>
      <c r="BL153" s="19" t="s">
        <v>120</v>
      </c>
      <c r="BM153" s="210" t="s">
        <v>207</v>
      </c>
    </row>
    <row r="154" s="2" customFormat="1">
      <c r="A154" s="40"/>
      <c r="B154" s="41"/>
      <c r="C154" s="42"/>
      <c r="D154" s="212" t="s">
        <v>122</v>
      </c>
      <c r="E154" s="42"/>
      <c r="F154" s="213" t="s">
        <v>208</v>
      </c>
      <c r="G154" s="42"/>
      <c r="H154" s="42"/>
      <c r="I154" s="214"/>
      <c r="J154" s="42"/>
      <c r="K154" s="42"/>
      <c r="L154" s="46"/>
      <c r="M154" s="215"/>
      <c r="N154" s="216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122</v>
      </c>
      <c r="AU154" s="19" t="s">
        <v>79</v>
      </c>
    </row>
    <row r="155" s="13" customFormat="1">
      <c r="A155" s="13"/>
      <c r="B155" s="217"/>
      <c r="C155" s="218"/>
      <c r="D155" s="219" t="s">
        <v>124</v>
      </c>
      <c r="E155" s="220" t="s">
        <v>19</v>
      </c>
      <c r="F155" s="221" t="s">
        <v>209</v>
      </c>
      <c r="G155" s="218"/>
      <c r="H155" s="220" t="s">
        <v>19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7" t="s">
        <v>124</v>
      </c>
      <c r="AU155" s="227" t="s">
        <v>79</v>
      </c>
      <c r="AV155" s="13" t="s">
        <v>77</v>
      </c>
      <c r="AW155" s="13" t="s">
        <v>33</v>
      </c>
      <c r="AX155" s="13" t="s">
        <v>72</v>
      </c>
      <c r="AY155" s="227" t="s">
        <v>113</v>
      </c>
    </row>
    <row r="156" s="14" customFormat="1">
      <c r="A156" s="14"/>
      <c r="B156" s="228"/>
      <c r="C156" s="229"/>
      <c r="D156" s="219" t="s">
        <v>124</v>
      </c>
      <c r="E156" s="230" t="s">
        <v>19</v>
      </c>
      <c r="F156" s="231" t="s">
        <v>210</v>
      </c>
      <c r="G156" s="229"/>
      <c r="H156" s="232">
        <v>2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8" t="s">
        <v>124</v>
      </c>
      <c r="AU156" s="238" t="s">
        <v>79</v>
      </c>
      <c r="AV156" s="14" t="s">
        <v>79</v>
      </c>
      <c r="AW156" s="14" t="s">
        <v>33</v>
      </c>
      <c r="AX156" s="14" t="s">
        <v>77</v>
      </c>
      <c r="AY156" s="238" t="s">
        <v>113</v>
      </c>
    </row>
    <row r="157" s="2" customFormat="1" ht="24.15" customHeight="1">
      <c r="A157" s="40"/>
      <c r="B157" s="41"/>
      <c r="C157" s="199" t="s">
        <v>8</v>
      </c>
      <c r="D157" s="199" t="s">
        <v>115</v>
      </c>
      <c r="E157" s="200" t="s">
        <v>211</v>
      </c>
      <c r="F157" s="201" t="s">
        <v>212</v>
      </c>
      <c r="G157" s="202" t="s">
        <v>145</v>
      </c>
      <c r="H157" s="203">
        <v>12</v>
      </c>
      <c r="I157" s="204"/>
      <c r="J157" s="205">
        <f>ROUND(I157*H157,2)</f>
        <v>0</v>
      </c>
      <c r="K157" s="201" t="s">
        <v>119</v>
      </c>
      <c r="L157" s="46"/>
      <c r="M157" s="206" t="s">
        <v>19</v>
      </c>
      <c r="N157" s="207" t="s">
        <v>43</v>
      </c>
      <c r="O157" s="86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0" t="s">
        <v>120</v>
      </c>
      <c r="AT157" s="210" t="s">
        <v>115</v>
      </c>
      <c r="AU157" s="210" t="s">
        <v>79</v>
      </c>
      <c r="AY157" s="19" t="s">
        <v>113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9" t="s">
        <v>77</v>
      </c>
      <c r="BK157" s="211">
        <f>ROUND(I157*H157,2)</f>
        <v>0</v>
      </c>
      <c r="BL157" s="19" t="s">
        <v>120</v>
      </c>
      <c r="BM157" s="210" t="s">
        <v>213</v>
      </c>
    </row>
    <row r="158" s="2" customFormat="1">
      <c r="A158" s="40"/>
      <c r="B158" s="41"/>
      <c r="C158" s="42"/>
      <c r="D158" s="212" t="s">
        <v>122</v>
      </c>
      <c r="E158" s="42"/>
      <c r="F158" s="213" t="s">
        <v>214</v>
      </c>
      <c r="G158" s="42"/>
      <c r="H158" s="42"/>
      <c r="I158" s="214"/>
      <c r="J158" s="42"/>
      <c r="K158" s="42"/>
      <c r="L158" s="46"/>
      <c r="M158" s="215"/>
      <c r="N158" s="216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122</v>
      </c>
      <c r="AU158" s="19" t="s">
        <v>79</v>
      </c>
    </row>
    <row r="159" s="13" customFormat="1">
      <c r="A159" s="13"/>
      <c r="B159" s="217"/>
      <c r="C159" s="218"/>
      <c r="D159" s="219" t="s">
        <v>124</v>
      </c>
      <c r="E159" s="220" t="s">
        <v>19</v>
      </c>
      <c r="F159" s="221" t="s">
        <v>215</v>
      </c>
      <c r="G159" s="218"/>
      <c r="H159" s="220" t="s">
        <v>19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7" t="s">
        <v>124</v>
      </c>
      <c r="AU159" s="227" t="s">
        <v>79</v>
      </c>
      <c r="AV159" s="13" t="s">
        <v>77</v>
      </c>
      <c r="AW159" s="13" t="s">
        <v>33</v>
      </c>
      <c r="AX159" s="13" t="s">
        <v>72</v>
      </c>
      <c r="AY159" s="227" t="s">
        <v>113</v>
      </c>
    </row>
    <row r="160" s="14" customFormat="1">
      <c r="A160" s="14"/>
      <c r="B160" s="228"/>
      <c r="C160" s="229"/>
      <c r="D160" s="219" t="s">
        <v>124</v>
      </c>
      <c r="E160" s="230" t="s">
        <v>19</v>
      </c>
      <c r="F160" s="231" t="s">
        <v>216</v>
      </c>
      <c r="G160" s="229"/>
      <c r="H160" s="232">
        <v>4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8" t="s">
        <v>124</v>
      </c>
      <c r="AU160" s="238" t="s">
        <v>79</v>
      </c>
      <c r="AV160" s="14" t="s">
        <v>79</v>
      </c>
      <c r="AW160" s="14" t="s">
        <v>33</v>
      </c>
      <c r="AX160" s="14" t="s">
        <v>72</v>
      </c>
      <c r="AY160" s="238" t="s">
        <v>113</v>
      </c>
    </row>
    <row r="161" s="14" customFormat="1">
      <c r="A161" s="14"/>
      <c r="B161" s="228"/>
      <c r="C161" s="229"/>
      <c r="D161" s="219" t="s">
        <v>124</v>
      </c>
      <c r="E161" s="230" t="s">
        <v>19</v>
      </c>
      <c r="F161" s="231" t="s">
        <v>217</v>
      </c>
      <c r="G161" s="229"/>
      <c r="H161" s="232">
        <v>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8" t="s">
        <v>124</v>
      </c>
      <c r="AU161" s="238" t="s">
        <v>79</v>
      </c>
      <c r="AV161" s="14" t="s">
        <v>79</v>
      </c>
      <c r="AW161" s="14" t="s">
        <v>33</v>
      </c>
      <c r="AX161" s="14" t="s">
        <v>72</v>
      </c>
      <c r="AY161" s="238" t="s">
        <v>113</v>
      </c>
    </row>
    <row r="162" s="15" customFormat="1">
      <c r="A162" s="15"/>
      <c r="B162" s="239"/>
      <c r="C162" s="240"/>
      <c r="D162" s="219" t="s">
        <v>124</v>
      </c>
      <c r="E162" s="241" t="s">
        <v>19</v>
      </c>
      <c r="F162" s="242" t="s">
        <v>128</v>
      </c>
      <c r="G162" s="240"/>
      <c r="H162" s="243">
        <v>12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49" t="s">
        <v>124</v>
      </c>
      <c r="AU162" s="249" t="s">
        <v>79</v>
      </c>
      <c r="AV162" s="15" t="s">
        <v>120</v>
      </c>
      <c r="AW162" s="15" t="s">
        <v>33</v>
      </c>
      <c r="AX162" s="15" t="s">
        <v>77</v>
      </c>
      <c r="AY162" s="249" t="s">
        <v>113</v>
      </c>
    </row>
    <row r="163" s="2" customFormat="1" ht="24.15" customHeight="1">
      <c r="A163" s="40"/>
      <c r="B163" s="41"/>
      <c r="C163" s="199" t="s">
        <v>218</v>
      </c>
      <c r="D163" s="199" t="s">
        <v>115</v>
      </c>
      <c r="E163" s="200" t="s">
        <v>219</v>
      </c>
      <c r="F163" s="201" t="s">
        <v>220</v>
      </c>
      <c r="G163" s="202" t="s">
        <v>145</v>
      </c>
      <c r="H163" s="203">
        <v>8</v>
      </c>
      <c r="I163" s="204"/>
      <c r="J163" s="205">
        <f>ROUND(I163*H163,2)</f>
        <v>0</v>
      </c>
      <c r="K163" s="201" t="s">
        <v>119</v>
      </c>
      <c r="L163" s="46"/>
      <c r="M163" s="206" t="s">
        <v>19</v>
      </c>
      <c r="N163" s="207" t="s">
        <v>43</v>
      </c>
      <c r="O163" s="86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0" t="s">
        <v>120</v>
      </c>
      <c r="AT163" s="210" t="s">
        <v>115</v>
      </c>
      <c r="AU163" s="210" t="s">
        <v>79</v>
      </c>
      <c r="AY163" s="19" t="s">
        <v>113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9" t="s">
        <v>77</v>
      </c>
      <c r="BK163" s="211">
        <f>ROUND(I163*H163,2)</f>
        <v>0</v>
      </c>
      <c r="BL163" s="19" t="s">
        <v>120</v>
      </c>
      <c r="BM163" s="210" t="s">
        <v>221</v>
      </c>
    </row>
    <row r="164" s="2" customFormat="1">
      <c r="A164" s="40"/>
      <c r="B164" s="41"/>
      <c r="C164" s="42"/>
      <c r="D164" s="212" t="s">
        <v>122</v>
      </c>
      <c r="E164" s="42"/>
      <c r="F164" s="213" t="s">
        <v>222</v>
      </c>
      <c r="G164" s="42"/>
      <c r="H164" s="42"/>
      <c r="I164" s="214"/>
      <c r="J164" s="42"/>
      <c r="K164" s="42"/>
      <c r="L164" s="46"/>
      <c r="M164" s="215"/>
      <c r="N164" s="216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122</v>
      </c>
      <c r="AU164" s="19" t="s">
        <v>79</v>
      </c>
    </row>
    <row r="165" s="14" customFormat="1">
      <c r="A165" s="14"/>
      <c r="B165" s="228"/>
      <c r="C165" s="229"/>
      <c r="D165" s="219" t="s">
        <v>124</v>
      </c>
      <c r="E165" s="230" t="s">
        <v>19</v>
      </c>
      <c r="F165" s="231" t="s">
        <v>223</v>
      </c>
      <c r="G165" s="229"/>
      <c r="H165" s="232">
        <v>8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8" t="s">
        <v>124</v>
      </c>
      <c r="AU165" s="238" t="s">
        <v>79</v>
      </c>
      <c r="AV165" s="14" t="s">
        <v>79</v>
      </c>
      <c r="AW165" s="14" t="s">
        <v>33</v>
      </c>
      <c r="AX165" s="14" t="s">
        <v>77</v>
      </c>
      <c r="AY165" s="238" t="s">
        <v>113</v>
      </c>
    </row>
    <row r="166" s="13" customFormat="1">
      <c r="A166" s="13"/>
      <c r="B166" s="217"/>
      <c r="C166" s="218"/>
      <c r="D166" s="219" t="s">
        <v>124</v>
      </c>
      <c r="E166" s="220" t="s">
        <v>19</v>
      </c>
      <c r="F166" s="221" t="s">
        <v>224</v>
      </c>
      <c r="G166" s="218"/>
      <c r="H166" s="220" t="s">
        <v>19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7" t="s">
        <v>124</v>
      </c>
      <c r="AU166" s="227" t="s">
        <v>79</v>
      </c>
      <c r="AV166" s="13" t="s">
        <v>77</v>
      </c>
      <c r="AW166" s="13" t="s">
        <v>33</v>
      </c>
      <c r="AX166" s="13" t="s">
        <v>72</v>
      </c>
      <c r="AY166" s="227" t="s">
        <v>113</v>
      </c>
    </row>
    <row r="167" s="2" customFormat="1" ht="24.15" customHeight="1">
      <c r="A167" s="40"/>
      <c r="B167" s="41"/>
      <c r="C167" s="199" t="s">
        <v>225</v>
      </c>
      <c r="D167" s="199" t="s">
        <v>115</v>
      </c>
      <c r="E167" s="200" t="s">
        <v>226</v>
      </c>
      <c r="F167" s="201" t="s">
        <v>227</v>
      </c>
      <c r="G167" s="202" t="s">
        <v>145</v>
      </c>
      <c r="H167" s="203">
        <v>37</v>
      </c>
      <c r="I167" s="204"/>
      <c r="J167" s="205">
        <f>ROUND(I167*H167,2)</f>
        <v>0</v>
      </c>
      <c r="K167" s="201" t="s">
        <v>119</v>
      </c>
      <c r="L167" s="46"/>
      <c r="M167" s="206" t="s">
        <v>19</v>
      </c>
      <c r="N167" s="207" t="s">
        <v>43</v>
      </c>
      <c r="O167" s="86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0" t="s">
        <v>120</v>
      </c>
      <c r="AT167" s="210" t="s">
        <v>115</v>
      </c>
      <c r="AU167" s="210" t="s">
        <v>79</v>
      </c>
      <c r="AY167" s="19" t="s">
        <v>113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9" t="s">
        <v>77</v>
      </c>
      <c r="BK167" s="211">
        <f>ROUND(I167*H167,2)</f>
        <v>0</v>
      </c>
      <c r="BL167" s="19" t="s">
        <v>120</v>
      </c>
      <c r="BM167" s="210" t="s">
        <v>228</v>
      </c>
    </row>
    <row r="168" s="2" customFormat="1">
      <c r="A168" s="40"/>
      <c r="B168" s="41"/>
      <c r="C168" s="42"/>
      <c r="D168" s="212" t="s">
        <v>122</v>
      </c>
      <c r="E168" s="42"/>
      <c r="F168" s="213" t="s">
        <v>229</v>
      </c>
      <c r="G168" s="42"/>
      <c r="H168" s="42"/>
      <c r="I168" s="214"/>
      <c r="J168" s="42"/>
      <c r="K168" s="42"/>
      <c r="L168" s="46"/>
      <c r="M168" s="215"/>
      <c r="N168" s="216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122</v>
      </c>
      <c r="AU168" s="19" t="s">
        <v>79</v>
      </c>
    </row>
    <row r="169" s="14" customFormat="1">
      <c r="A169" s="14"/>
      <c r="B169" s="228"/>
      <c r="C169" s="229"/>
      <c r="D169" s="219" t="s">
        <v>124</v>
      </c>
      <c r="E169" s="230" t="s">
        <v>19</v>
      </c>
      <c r="F169" s="231" t="s">
        <v>230</v>
      </c>
      <c r="G169" s="229"/>
      <c r="H169" s="232">
        <v>12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8" t="s">
        <v>124</v>
      </c>
      <c r="AU169" s="238" t="s">
        <v>79</v>
      </c>
      <c r="AV169" s="14" t="s">
        <v>79</v>
      </c>
      <c r="AW169" s="14" t="s">
        <v>33</v>
      </c>
      <c r="AX169" s="14" t="s">
        <v>72</v>
      </c>
      <c r="AY169" s="238" t="s">
        <v>113</v>
      </c>
    </row>
    <row r="170" s="14" customFormat="1">
      <c r="A170" s="14"/>
      <c r="B170" s="228"/>
      <c r="C170" s="229"/>
      <c r="D170" s="219" t="s">
        <v>124</v>
      </c>
      <c r="E170" s="230" t="s">
        <v>19</v>
      </c>
      <c r="F170" s="231" t="s">
        <v>231</v>
      </c>
      <c r="G170" s="229"/>
      <c r="H170" s="232">
        <v>25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8" t="s">
        <v>124</v>
      </c>
      <c r="AU170" s="238" t="s">
        <v>79</v>
      </c>
      <c r="AV170" s="14" t="s">
        <v>79</v>
      </c>
      <c r="AW170" s="14" t="s">
        <v>33</v>
      </c>
      <c r="AX170" s="14" t="s">
        <v>72</v>
      </c>
      <c r="AY170" s="238" t="s">
        <v>113</v>
      </c>
    </row>
    <row r="171" s="15" customFormat="1">
      <c r="A171" s="15"/>
      <c r="B171" s="239"/>
      <c r="C171" s="240"/>
      <c r="D171" s="219" t="s">
        <v>124</v>
      </c>
      <c r="E171" s="241" t="s">
        <v>19</v>
      </c>
      <c r="F171" s="242" t="s">
        <v>128</v>
      </c>
      <c r="G171" s="240"/>
      <c r="H171" s="243">
        <v>37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49" t="s">
        <v>124</v>
      </c>
      <c r="AU171" s="249" t="s">
        <v>79</v>
      </c>
      <c r="AV171" s="15" t="s">
        <v>120</v>
      </c>
      <c r="AW171" s="15" t="s">
        <v>33</v>
      </c>
      <c r="AX171" s="15" t="s">
        <v>77</v>
      </c>
      <c r="AY171" s="249" t="s">
        <v>113</v>
      </c>
    </row>
    <row r="172" s="2" customFormat="1" ht="24.15" customHeight="1">
      <c r="A172" s="40"/>
      <c r="B172" s="41"/>
      <c r="C172" s="199" t="s">
        <v>232</v>
      </c>
      <c r="D172" s="199" t="s">
        <v>115</v>
      </c>
      <c r="E172" s="200" t="s">
        <v>233</v>
      </c>
      <c r="F172" s="201" t="s">
        <v>234</v>
      </c>
      <c r="G172" s="202" t="s">
        <v>145</v>
      </c>
      <c r="H172" s="203">
        <v>4</v>
      </c>
      <c r="I172" s="204"/>
      <c r="J172" s="205">
        <f>ROUND(I172*H172,2)</f>
        <v>0</v>
      </c>
      <c r="K172" s="201" t="s">
        <v>119</v>
      </c>
      <c r="L172" s="46"/>
      <c r="M172" s="206" t="s">
        <v>19</v>
      </c>
      <c r="N172" s="207" t="s">
        <v>43</v>
      </c>
      <c r="O172" s="86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0" t="s">
        <v>120</v>
      </c>
      <c r="AT172" s="210" t="s">
        <v>115</v>
      </c>
      <c r="AU172" s="210" t="s">
        <v>79</v>
      </c>
      <c r="AY172" s="19" t="s">
        <v>113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9" t="s">
        <v>77</v>
      </c>
      <c r="BK172" s="211">
        <f>ROUND(I172*H172,2)</f>
        <v>0</v>
      </c>
      <c r="BL172" s="19" t="s">
        <v>120</v>
      </c>
      <c r="BM172" s="210" t="s">
        <v>235</v>
      </c>
    </row>
    <row r="173" s="2" customFormat="1">
      <c r="A173" s="40"/>
      <c r="B173" s="41"/>
      <c r="C173" s="42"/>
      <c r="D173" s="212" t="s">
        <v>122</v>
      </c>
      <c r="E173" s="42"/>
      <c r="F173" s="213" t="s">
        <v>236</v>
      </c>
      <c r="G173" s="42"/>
      <c r="H173" s="42"/>
      <c r="I173" s="214"/>
      <c r="J173" s="42"/>
      <c r="K173" s="42"/>
      <c r="L173" s="46"/>
      <c r="M173" s="215"/>
      <c r="N173" s="216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122</v>
      </c>
      <c r="AU173" s="19" t="s">
        <v>79</v>
      </c>
    </row>
    <row r="174" s="13" customFormat="1">
      <c r="A174" s="13"/>
      <c r="B174" s="217"/>
      <c r="C174" s="218"/>
      <c r="D174" s="219" t="s">
        <v>124</v>
      </c>
      <c r="E174" s="220" t="s">
        <v>19</v>
      </c>
      <c r="F174" s="221" t="s">
        <v>237</v>
      </c>
      <c r="G174" s="218"/>
      <c r="H174" s="220" t="s">
        <v>19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7" t="s">
        <v>124</v>
      </c>
      <c r="AU174" s="227" t="s">
        <v>79</v>
      </c>
      <c r="AV174" s="13" t="s">
        <v>77</v>
      </c>
      <c r="AW174" s="13" t="s">
        <v>33</v>
      </c>
      <c r="AX174" s="13" t="s">
        <v>72</v>
      </c>
      <c r="AY174" s="227" t="s">
        <v>113</v>
      </c>
    </row>
    <row r="175" s="14" customFormat="1">
      <c r="A175" s="14"/>
      <c r="B175" s="228"/>
      <c r="C175" s="229"/>
      <c r="D175" s="219" t="s">
        <v>124</v>
      </c>
      <c r="E175" s="230" t="s">
        <v>19</v>
      </c>
      <c r="F175" s="231" t="s">
        <v>238</v>
      </c>
      <c r="G175" s="229"/>
      <c r="H175" s="232">
        <v>1.5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8" t="s">
        <v>124</v>
      </c>
      <c r="AU175" s="238" t="s">
        <v>79</v>
      </c>
      <c r="AV175" s="14" t="s">
        <v>79</v>
      </c>
      <c r="AW175" s="14" t="s">
        <v>33</v>
      </c>
      <c r="AX175" s="14" t="s">
        <v>72</v>
      </c>
      <c r="AY175" s="238" t="s">
        <v>113</v>
      </c>
    </row>
    <row r="176" s="14" customFormat="1">
      <c r="A176" s="14"/>
      <c r="B176" s="228"/>
      <c r="C176" s="229"/>
      <c r="D176" s="219" t="s">
        <v>124</v>
      </c>
      <c r="E176" s="230" t="s">
        <v>19</v>
      </c>
      <c r="F176" s="231" t="s">
        <v>239</v>
      </c>
      <c r="G176" s="229"/>
      <c r="H176" s="232">
        <v>2.5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8" t="s">
        <v>124</v>
      </c>
      <c r="AU176" s="238" t="s">
        <v>79</v>
      </c>
      <c r="AV176" s="14" t="s">
        <v>79</v>
      </c>
      <c r="AW176" s="14" t="s">
        <v>33</v>
      </c>
      <c r="AX176" s="14" t="s">
        <v>72</v>
      </c>
      <c r="AY176" s="238" t="s">
        <v>113</v>
      </c>
    </row>
    <row r="177" s="15" customFormat="1">
      <c r="A177" s="15"/>
      <c r="B177" s="239"/>
      <c r="C177" s="240"/>
      <c r="D177" s="219" t="s">
        <v>124</v>
      </c>
      <c r="E177" s="241" t="s">
        <v>19</v>
      </c>
      <c r="F177" s="242" t="s">
        <v>128</v>
      </c>
      <c r="G177" s="240"/>
      <c r="H177" s="243">
        <v>4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49" t="s">
        <v>124</v>
      </c>
      <c r="AU177" s="249" t="s">
        <v>79</v>
      </c>
      <c r="AV177" s="15" t="s">
        <v>120</v>
      </c>
      <c r="AW177" s="15" t="s">
        <v>33</v>
      </c>
      <c r="AX177" s="15" t="s">
        <v>77</v>
      </c>
      <c r="AY177" s="249" t="s">
        <v>113</v>
      </c>
    </row>
    <row r="178" s="2" customFormat="1" ht="16.5" customHeight="1">
      <c r="A178" s="40"/>
      <c r="B178" s="41"/>
      <c r="C178" s="199" t="s">
        <v>240</v>
      </c>
      <c r="D178" s="199" t="s">
        <v>115</v>
      </c>
      <c r="E178" s="200" t="s">
        <v>241</v>
      </c>
      <c r="F178" s="201" t="s">
        <v>242</v>
      </c>
      <c r="G178" s="202" t="s">
        <v>118</v>
      </c>
      <c r="H178" s="203">
        <v>59</v>
      </c>
      <c r="I178" s="204"/>
      <c r="J178" s="205">
        <f>ROUND(I178*H178,2)</f>
        <v>0</v>
      </c>
      <c r="K178" s="201" t="s">
        <v>119</v>
      </c>
      <c r="L178" s="46"/>
      <c r="M178" s="206" t="s">
        <v>19</v>
      </c>
      <c r="N178" s="207" t="s">
        <v>43</v>
      </c>
      <c r="O178" s="86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0" t="s">
        <v>120</v>
      </c>
      <c r="AT178" s="210" t="s">
        <v>115</v>
      </c>
      <c r="AU178" s="210" t="s">
        <v>79</v>
      </c>
      <c r="AY178" s="19" t="s">
        <v>113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9" t="s">
        <v>77</v>
      </c>
      <c r="BK178" s="211">
        <f>ROUND(I178*H178,2)</f>
        <v>0</v>
      </c>
      <c r="BL178" s="19" t="s">
        <v>120</v>
      </c>
      <c r="BM178" s="210" t="s">
        <v>243</v>
      </c>
    </row>
    <row r="179" s="2" customFormat="1">
      <c r="A179" s="40"/>
      <c r="B179" s="41"/>
      <c r="C179" s="42"/>
      <c r="D179" s="212" t="s">
        <v>122</v>
      </c>
      <c r="E179" s="42"/>
      <c r="F179" s="213" t="s">
        <v>244</v>
      </c>
      <c r="G179" s="42"/>
      <c r="H179" s="42"/>
      <c r="I179" s="214"/>
      <c r="J179" s="42"/>
      <c r="K179" s="42"/>
      <c r="L179" s="46"/>
      <c r="M179" s="215"/>
      <c r="N179" s="216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122</v>
      </c>
      <c r="AU179" s="19" t="s">
        <v>79</v>
      </c>
    </row>
    <row r="180" s="13" customFormat="1">
      <c r="A180" s="13"/>
      <c r="B180" s="217"/>
      <c r="C180" s="218"/>
      <c r="D180" s="219" t="s">
        <v>124</v>
      </c>
      <c r="E180" s="220" t="s">
        <v>19</v>
      </c>
      <c r="F180" s="221" t="s">
        <v>125</v>
      </c>
      <c r="G180" s="218"/>
      <c r="H180" s="220" t="s">
        <v>19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7" t="s">
        <v>124</v>
      </c>
      <c r="AU180" s="227" t="s">
        <v>79</v>
      </c>
      <c r="AV180" s="13" t="s">
        <v>77</v>
      </c>
      <c r="AW180" s="13" t="s">
        <v>33</v>
      </c>
      <c r="AX180" s="13" t="s">
        <v>72</v>
      </c>
      <c r="AY180" s="227" t="s">
        <v>113</v>
      </c>
    </row>
    <row r="181" s="14" customFormat="1">
      <c r="A181" s="14"/>
      <c r="B181" s="228"/>
      <c r="C181" s="229"/>
      <c r="D181" s="219" t="s">
        <v>124</v>
      </c>
      <c r="E181" s="230" t="s">
        <v>19</v>
      </c>
      <c r="F181" s="231" t="s">
        <v>245</v>
      </c>
      <c r="G181" s="229"/>
      <c r="H181" s="232">
        <v>7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8" t="s">
        <v>124</v>
      </c>
      <c r="AU181" s="238" t="s">
        <v>79</v>
      </c>
      <c r="AV181" s="14" t="s">
        <v>79</v>
      </c>
      <c r="AW181" s="14" t="s">
        <v>33</v>
      </c>
      <c r="AX181" s="14" t="s">
        <v>72</v>
      </c>
      <c r="AY181" s="238" t="s">
        <v>113</v>
      </c>
    </row>
    <row r="182" s="14" customFormat="1">
      <c r="A182" s="14"/>
      <c r="B182" s="228"/>
      <c r="C182" s="229"/>
      <c r="D182" s="219" t="s">
        <v>124</v>
      </c>
      <c r="E182" s="230" t="s">
        <v>19</v>
      </c>
      <c r="F182" s="231" t="s">
        <v>246</v>
      </c>
      <c r="G182" s="229"/>
      <c r="H182" s="232">
        <v>7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8" t="s">
        <v>124</v>
      </c>
      <c r="AU182" s="238" t="s">
        <v>79</v>
      </c>
      <c r="AV182" s="14" t="s">
        <v>79</v>
      </c>
      <c r="AW182" s="14" t="s">
        <v>33</v>
      </c>
      <c r="AX182" s="14" t="s">
        <v>72</v>
      </c>
      <c r="AY182" s="238" t="s">
        <v>113</v>
      </c>
    </row>
    <row r="183" s="13" customFormat="1">
      <c r="A183" s="13"/>
      <c r="B183" s="217"/>
      <c r="C183" s="218"/>
      <c r="D183" s="219" t="s">
        <v>124</v>
      </c>
      <c r="E183" s="220" t="s">
        <v>19</v>
      </c>
      <c r="F183" s="221" t="s">
        <v>149</v>
      </c>
      <c r="G183" s="218"/>
      <c r="H183" s="220" t="s">
        <v>19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7" t="s">
        <v>124</v>
      </c>
      <c r="AU183" s="227" t="s">
        <v>79</v>
      </c>
      <c r="AV183" s="13" t="s">
        <v>77</v>
      </c>
      <c r="AW183" s="13" t="s">
        <v>33</v>
      </c>
      <c r="AX183" s="13" t="s">
        <v>72</v>
      </c>
      <c r="AY183" s="227" t="s">
        <v>113</v>
      </c>
    </row>
    <row r="184" s="14" customFormat="1">
      <c r="A184" s="14"/>
      <c r="B184" s="228"/>
      <c r="C184" s="229"/>
      <c r="D184" s="219" t="s">
        <v>124</v>
      </c>
      <c r="E184" s="230" t="s">
        <v>19</v>
      </c>
      <c r="F184" s="231" t="s">
        <v>247</v>
      </c>
      <c r="G184" s="229"/>
      <c r="H184" s="232">
        <v>13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8" t="s">
        <v>124</v>
      </c>
      <c r="AU184" s="238" t="s">
        <v>79</v>
      </c>
      <c r="AV184" s="14" t="s">
        <v>79</v>
      </c>
      <c r="AW184" s="14" t="s">
        <v>33</v>
      </c>
      <c r="AX184" s="14" t="s">
        <v>72</v>
      </c>
      <c r="AY184" s="238" t="s">
        <v>113</v>
      </c>
    </row>
    <row r="185" s="14" customFormat="1">
      <c r="A185" s="14"/>
      <c r="B185" s="228"/>
      <c r="C185" s="229"/>
      <c r="D185" s="219" t="s">
        <v>124</v>
      </c>
      <c r="E185" s="230" t="s">
        <v>19</v>
      </c>
      <c r="F185" s="231" t="s">
        <v>248</v>
      </c>
      <c r="G185" s="229"/>
      <c r="H185" s="232">
        <v>12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8" t="s">
        <v>124</v>
      </c>
      <c r="AU185" s="238" t="s">
        <v>79</v>
      </c>
      <c r="AV185" s="14" t="s">
        <v>79</v>
      </c>
      <c r="AW185" s="14" t="s">
        <v>33</v>
      </c>
      <c r="AX185" s="14" t="s">
        <v>72</v>
      </c>
      <c r="AY185" s="238" t="s">
        <v>113</v>
      </c>
    </row>
    <row r="186" s="14" customFormat="1">
      <c r="A186" s="14"/>
      <c r="B186" s="228"/>
      <c r="C186" s="229"/>
      <c r="D186" s="219" t="s">
        <v>124</v>
      </c>
      <c r="E186" s="230" t="s">
        <v>19</v>
      </c>
      <c r="F186" s="231" t="s">
        <v>249</v>
      </c>
      <c r="G186" s="229"/>
      <c r="H186" s="232">
        <v>8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8" t="s">
        <v>124</v>
      </c>
      <c r="AU186" s="238" t="s">
        <v>79</v>
      </c>
      <c r="AV186" s="14" t="s">
        <v>79</v>
      </c>
      <c r="AW186" s="14" t="s">
        <v>33</v>
      </c>
      <c r="AX186" s="14" t="s">
        <v>72</v>
      </c>
      <c r="AY186" s="238" t="s">
        <v>113</v>
      </c>
    </row>
    <row r="187" s="14" customFormat="1">
      <c r="A187" s="14"/>
      <c r="B187" s="228"/>
      <c r="C187" s="229"/>
      <c r="D187" s="219" t="s">
        <v>124</v>
      </c>
      <c r="E187" s="230" t="s">
        <v>19</v>
      </c>
      <c r="F187" s="231" t="s">
        <v>250</v>
      </c>
      <c r="G187" s="229"/>
      <c r="H187" s="232">
        <v>12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8" t="s">
        <v>124</v>
      </c>
      <c r="AU187" s="238" t="s">
        <v>79</v>
      </c>
      <c r="AV187" s="14" t="s">
        <v>79</v>
      </c>
      <c r="AW187" s="14" t="s">
        <v>33</v>
      </c>
      <c r="AX187" s="14" t="s">
        <v>72</v>
      </c>
      <c r="AY187" s="238" t="s">
        <v>113</v>
      </c>
    </row>
    <row r="188" s="15" customFormat="1">
      <c r="A188" s="15"/>
      <c r="B188" s="239"/>
      <c r="C188" s="240"/>
      <c r="D188" s="219" t="s">
        <v>124</v>
      </c>
      <c r="E188" s="241" t="s">
        <v>19</v>
      </c>
      <c r="F188" s="242" t="s">
        <v>128</v>
      </c>
      <c r="G188" s="240"/>
      <c r="H188" s="243">
        <v>59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49" t="s">
        <v>124</v>
      </c>
      <c r="AU188" s="249" t="s">
        <v>79</v>
      </c>
      <c r="AV188" s="15" t="s">
        <v>120</v>
      </c>
      <c r="AW188" s="15" t="s">
        <v>33</v>
      </c>
      <c r="AX188" s="15" t="s">
        <v>77</v>
      </c>
      <c r="AY188" s="249" t="s">
        <v>113</v>
      </c>
    </row>
    <row r="189" s="12" customFormat="1" ht="22.8" customHeight="1">
      <c r="A189" s="12"/>
      <c r="B189" s="183"/>
      <c r="C189" s="184"/>
      <c r="D189" s="185" t="s">
        <v>71</v>
      </c>
      <c r="E189" s="197" t="s">
        <v>136</v>
      </c>
      <c r="F189" s="197" t="s">
        <v>251</v>
      </c>
      <c r="G189" s="184"/>
      <c r="H189" s="184"/>
      <c r="I189" s="187"/>
      <c r="J189" s="198">
        <f>BK189</f>
        <v>0</v>
      </c>
      <c r="K189" s="184"/>
      <c r="L189" s="189"/>
      <c r="M189" s="190"/>
      <c r="N189" s="191"/>
      <c r="O189" s="191"/>
      <c r="P189" s="192">
        <f>SUM(P190:P195)</f>
        <v>0</v>
      </c>
      <c r="Q189" s="191"/>
      <c r="R189" s="192">
        <f>SUM(R190:R195)</f>
        <v>0.104741</v>
      </c>
      <c r="S189" s="191"/>
      <c r="T189" s="193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4" t="s">
        <v>77</v>
      </c>
      <c r="AT189" s="195" t="s">
        <v>71</v>
      </c>
      <c r="AU189" s="195" t="s">
        <v>77</v>
      </c>
      <c r="AY189" s="194" t="s">
        <v>113</v>
      </c>
      <c r="BK189" s="196">
        <f>SUM(BK190:BK195)</f>
        <v>0</v>
      </c>
    </row>
    <row r="190" s="2" customFormat="1" ht="16.5" customHeight="1">
      <c r="A190" s="40"/>
      <c r="B190" s="41"/>
      <c r="C190" s="199" t="s">
        <v>252</v>
      </c>
      <c r="D190" s="199" t="s">
        <v>115</v>
      </c>
      <c r="E190" s="200" t="s">
        <v>253</v>
      </c>
      <c r="F190" s="201" t="s">
        <v>254</v>
      </c>
      <c r="G190" s="202" t="s">
        <v>255</v>
      </c>
      <c r="H190" s="203">
        <v>0.10000000000000001</v>
      </c>
      <c r="I190" s="204"/>
      <c r="J190" s="205">
        <f>ROUND(I190*H190,2)</f>
        <v>0</v>
      </c>
      <c r="K190" s="201" t="s">
        <v>119</v>
      </c>
      <c r="L190" s="46"/>
      <c r="M190" s="206" t="s">
        <v>19</v>
      </c>
      <c r="N190" s="207" t="s">
        <v>43</v>
      </c>
      <c r="O190" s="86"/>
      <c r="P190" s="208">
        <f>O190*H190</f>
        <v>0</v>
      </c>
      <c r="Q190" s="208">
        <v>1.04741</v>
      </c>
      <c r="R190" s="208">
        <f>Q190*H190</f>
        <v>0.104741</v>
      </c>
      <c r="S190" s="208">
        <v>0</v>
      </c>
      <c r="T190" s="20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0" t="s">
        <v>120</v>
      </c>
      <c r="AT190" s="210" t="s">
        <v>115</v>
      </c>
      <c r="AU190" s="210" t="s">
        <v>79</v>
      </c>
      <c r="AY190" s="19" t="s">
        <v>113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9" t="s">
        <v>77</v>
      </c>
      <c r="BK190" s="211">
        <f>ROUND(I190*H190,2)</f>
        <v>0</v>
      </c>
      <c r="BL190" s="19" t="s">
        <v>120</v>
      </c>
      <c r="BM190" s="210" t="s">
        <v>256</v>
      </c>
    </row>
    <row r="191" s="2" customFormat="1">
      <c r="A191" s="40"/>
      <c r="B191" s="41"/>
      <c r="C191" s="42"/>
      <c r="D191" s="212" t="s">
        <v>122</v>
      </c>
      <c r="E191" s="42"/>
      <c r="F191" s="213" t="s">
        <v>257</v>
      </c>
      <c r="G191" s="42"/>
      <c r="H191" s="42"/>
      <c r="I191" s="214"/>
      <c r="J191" s="42"/>
      <c r="K191" s="42"/>
      <c r="L191" s="46"/>
      <c r="M191" s="215"/>
      <c r="N191" s="21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122</v>
      </c>
      <c r="AU191" s="19" t="s">
        <v>79</v>
      </c>
    </row>
    <row r="192" s="13" customFormat="1">
      <c r="A192" s="13"/>
      <c r="B192" s="217"/>
      <c r="C192" s="218"/>
      <c r="D192" s="219" t="s">
        <v>124</v>
      </c>
      <c r="E192" s="220" t="s">
        <v>19</v>
      </c>
      <c r="F192" s="221" t="s">
        <v>258</v>
      </c>
      <c r="G192" s="218"/>
      <c r="H192" s="220" t="s">
        <v>19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7" t="s">
        <v>124</v>
      </c>
      <c r="AU192" s="227" t="s">
        <v>79</v>
      </c>
      <c r="AV192" s="13" t="s">
        <v>77</v>
      </c>
      <c r="AW192" s="13" t="s">
        <v>33</v>
      </c>
      <c r="AX192" s="13" t="s">
        <v>72</v>
      </c>
      <c r="AY192" s="227" t="s">
        <v>113</v>
      </c>
    </row>
    <row r="193" s="14" customFormat="1">
      <c r="A193" s="14"/>
      <c r="B193" s="228"/>
      <c r="C193" s="229"/>
      <c r="D193" s="219" t="s">
        <v>124</v>
      </c>
      <c r="E193" s="230" t="s">
        <v>19</v>
      </c>
      <c r="F193" s="231" t="s">
        <v>259</v>
      </c>
      <c r="G193" s="229"/>
      <c r="H193" s="232">
        <v>0.050000000000000003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8" t="s">
        <v>124</v>
      </c>
      <c r="AU193" s="238" t="s">
        <v>79</v>
      </c>
      <c r="AV193" s="14" t="s">
        <v>79</v>
      </c>
      <c r="AW193" s="14" t="s">
        <v>33</v>
      </c>
      <c r="AX193" s="14" t="s">
        <v>72</v>
      </c>
      <c r="AY193" s="238" t="s">
        <v>113</v>
      </c>
    </row>
    <row r="194" s="14" customFormat="1">
      <c r="A194" s="14"/>
      <c r="B194" s="228"/>
      <c r="C194" s="229"/>
      <c r="D194" s="219" t="s">
        <v>124</v>
      </c>
      <c r="E194" s="230" t="s">
        <v>19</v>
      </c>
      <c r="F194" s="231" t="s">
        <v>260</v>
      </c>
      <c r="G194" s="229"/>
      <c r="H194" s="232">
        <v>0.050000000000000003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8" t="s">
        <v>124</v>
      </c>
      <c r="AU194" s="238" t="s">
        <v>79</v>
      </c>
      <c r="AV194" s="14" t="s">
        <v>79</v>
      </c>
      <c r="AW194" s="14" t="s">
        <v>33</v>
      </c>
      <c r="AX194" s="14" t="s">
        <v>72</v>
      </c>
      <c r="AY194" s="238" t="s">
        <v>113</v>
      </c>
    </row>
    <row r="195" s="15" customFormat="1">
      <c r="A195" s="15"/>
      <c r="B195" s="239"/>
      <c r="C195" s="240"/>
      <c r="D195" s="219" t="s">
        <v>124</v>
      </c>
      <c r="E195" s="241" t="s">
        <v>19</v>
      </c>
      <c r="F195" s="242" t="s">
        <v>128</v>
      </c>
      <c r="G195" s="240"/>
      <c r="H195" s="243">
        <v>0.10000000000000001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49" t="s">
        <v>124</v>
      </c>
      <c r="AU195" s="249" t="s">
        <v>79</v>
      </c>
      <c r="AV195" s="15" t="s">
        <v>120</v>
      </c>
      <c r="AW195" s="15" t="s">
        <v>33</v>
      </c>
      <c r="AX195" s="15" t="s">
        <v>77</v>
      </c>
      <c r="AY195" s="249" t="s">
        <v>113</v>
      </c>
    </row>
    <row r="196" s="12" customFormat="1" ht="22.8" customHeight="1">
      <c r="A196" s="12"/>
      <c r="B196" s="183"/>
      <c r="C196" s="184"/>
      <c r="D196" s="185" t="s">
        <v>71</v>
      </c>
      <c r="E196" s="197" t="s">
        <v>120</v>
      </c>
      <c r="F196" s="197" t="s">
        <v>261</v>
      </c>
      <c r="G196" s="184"/>
      <c r="H196" s="184"/>
      <c r="I196" s="187"/>
      <c r="J196" s="198">
        <f>BK196</f>
        <v>0</v>
      </c>
      <c r="K196" s="184"/>
      <c r="L196" s="189"/>
      <c r="M196" s="190"/>
      <c r="N196" s="191"/>
      <c r="O196" s="191"/>
      <c r="P196" s="192">
        <f>SUM(P197:P228)</f>
        <v>0</v>
      </c>
      <c r="Q196" s="191"/>
      <c r="R196" s="192">
        <f>SUM(R197:R228)</f>
        <v>13.01539</v>
      </c>
      <c r="S196" s="191"/>
      <c r="T196" s="193">
        <f>SUM(T197:T228)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4" t="s">
        <v>77</v>
      </c>
      <c r="AT196" s="195" t="s">
        <v>71</v>
      </c>
      <c r="AU196" s="195" t="s">
        <v>77</v>
      </c>
      <c r="AY196" s="194" t="s">
        <v>113</v>
      </c>
      <c r="BK196" s="196">
        <f>SUM(BK197:BK228)</f>
        <v>0</v>
      </c>
    </row>
    <row r="197" s="2" customFormat="1" ht="24.15" customHeight="1">
      <c r="A197" s="40"/>
      <c r="B197" s="41"/>
      <c r="C197" s="199" t="s">
        <v>262</v>
      </c>
      <c r="D197" s="199" t="s">
        <v>115</v>
      </c>
      <c r="E197" s="200" t="s">
        <v>263</v>
      </c>
      <c r="F197" s="201" t="s">
        <v>264</v>
      </c>
      <c r="G197" s="202" t="s">
        <v>118</v>
      </c>
      <c r="H197" s="203">
        <v>17</v>
      </c>
      <c r="I197" s="204"/>
      <c r="J197" s="205">
        <f>ROUND(I197*H197,2)</f>
        <v>0</v>
      </c>
      <c r="K197" s="201" t="s">
        <v>119</v>
      </c>
      <c r="L197" s="46"/>
      <c r="M197" s="206" t="s">
        <v>19</v>
      </c>
      <c r="N197" s="207" t="s">
        <v>43</v>
      </c>
      <c r="O197" s="86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0" t="s">
        <v>120</v>
      </c>
      <c r="AT197" s="210" t="s">
        <v>115</v>
      </c>
      <c r="AU197" s="210" t="s">
        <v>79</v>
      </c>
      <c r="AY197" s="19" t="s">
        <v>113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9" t="s">
        <v>77</v>
      </c>
      <c r="BK197" s="211">
        <f>ROUND(I197*H197,2)</f>
        <v>0</v>
      </c>
      <c r="BL197" s="19" t="s">
        <v>120</v>
      </c>
      <c r="BM197" s="210" t="s">
        <v>265</v>
      </c>
    </row>
    <row r="198" s="2" customFormat="1">
      <c r="A198" s="40"/>
      <c r="B198" s="41"/>
      <c r="C198" s="42"/>
      <c r="D198" s="212" t="s">
        <v>122</v>
      </c>
      <c r="E198" s="42"/>
      <c r="F198" s="213" t="s">
        <v>266</v>
      </c>
      <c r="G198" s="42"/>
      <c r="H198" s="42"/>
      <c r="I198" s="214"/>
      <c r="J198" s="42"/>
      <c r="K198" s="42"/>
      <c r="L198" s="46"/>
      <c r="M198" s="215"/>
      <c r="N198" s="216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122</v>
      </c>
      <c r="AU198" s="19" t="s">
        <v>79</v>
      </c>
    </row>
    <row r="199" s="14" customFormat="1">
      <c r="A199" s="14"/>
      <c r="B199" s="228"/>
      <c r="C199" s="229"/>
      <c r="D199" s="219" t="s">
        <v>124</v>
      </c>
      <c r="E199" s="230" t="s">
        <v>19</v>
      </c>
      <c r="F199" s="231" t="s">
        <v>267</v>
      </c>
      <c r="G199" s="229"/>
      <c r="H199" s="232">
        <v>6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8" t="s">
        <v>124</v>
      </c>
      <c r="AU199" s="238" t="s">
        <v>79</v>
      </c>
      <c r="AV199" s="14" t="s">
        <v>79</v>
      </c>
      <c r="AW199" s="14" t="s">
        <v>33</v>
      </c>
      <c r="AX199" s="14" t="s">
        <v>72</v>
      </c>
      <c r="AY199" s="238" t="s">
        <v>113</v>
      </c>
    </row>
    <row r="200" s="14" customFormat="1">
      <c r="A200" s="14"/>
      <c r="B200" s="228"/>
      <c r="C200" s="229"/>
      <c r="D200" s="219" t="s">
        <v>124</v>
      </c>
      <c r="E200" s="230" t="s">
        <v>19</v>
      </c>
      <c r="F200" s="231" t="s">
        <v>268</v>
      </c>
      <c r="G200" s="229"/>
      <c r="H200" s="232">
        <v>11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8" t="s">
        <v>124</v>
      </c>
      <c r="AU200" s="238" t="s">
        <v>79</v>
      </c>
      <c r="AV200" s="14" t="s">
        <v>79</v>
      </c>
      <c r="AW200" s="14" t="s">
        <v>33</v>
      </c>
      <c r="AX200" s="14" t="s">
        <v>72</v>
      </c>
      <c r="AY200" s="238" t="s">
        <v>113</v>
      </c>
    </row>
    <row r="201" s="15" customFormat="1">
      <c r="A201" s="15"/>
      <c r="B201" s="239"/>
      <c r="C201" s="240"/>
      <c r="D201" s="219" t="s">
        <v>124</v>
      </c>
      <c r="E201" s="241" t="s">
        <v>19</v>
      </c>
      <c r="F201" s="242" t="s">
        <v>128</v>
      </c>
      <c r="G201" s="240"/>
      <c r="H201" s="243">
        <v>17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49" t="s">
        <v>124</v>
      </c>
      <c r="AU201" s="249" t="s">
        <v>79</v>
      </c>
      <c r="AV201" s="15" t="s">
        <v>120</v>
      </c>
      <c r="AW201" s="15" t="s">
        <v>33</v>
      </c>
      <c r="AX201" s="15" t="s">
        <v>77</v>
      </c>
      <c r="AY201" s="249" t="s">
        <v>113</v>
      </c>
    </row>
    <row r="202" s="2" customFormat="1" ht="24.15" customHeight="1">
      <c r="A202" s="40"/>
      <c r="B202" s="41"/>
      <c r="C202" s="199" t="s">
        <v>269</v>
      </c>
      <c r="D202" s="199" t="s">
        <v>115</v>
      </c>
      <c r="E202" s="200" t="s">
        <v>270</v>
      </c>
      <c r="F202" s="201" t="s">
        <v>271</v>
      </c>
      <c r="G202" s="202" t="s">
        <v>118</v>
      </c>
      <c r="H202" s="203">
        <v>17</v>
      </c>
      <c r="I202" s="204"/>
      <c r="J202" s="205">
        <f>ROUND(I202*H202,2)</f>
        <v>0</v>
      </c>
      <c r="K202" s="201" t="s">
        <v>119</v>
      </c>
      <c r="L202" s="46"/>
      <c r="M202" s="206" t="s">
        <v>19</v>
      </c>
      <c r="N202" s="207" t="s">
        <v>43</v>
      </c>
      <c r="O202" s="86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0" t="s">
        <v>120</v>
      </c>
      <c r="AT202" s="210" t="s">
        <v>115</v>
      </c>
      <c r="AU202" s="210" t="s">
        <v>79</v>
      </c>
      <c r="AY202" s="19" t="s">
        <v>113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9" t="s">
        <v>77</v>
      </c>
      <c r="BK202" s="211">
        <f>ROUND(I202*H202,2)</f>
        <v>0</v>
      </c>
      <c r="BL202" s="19" t="s">
        <v>120</v>
      </c>
      <c r="BM202" s="210" t="s">
        <v>272</v>
      </c>
    </row>
    <row r="203" s="2" customFormat="1">
      <c r="A203" s="40"/>
      <c r="B203" s="41"/>
      <c r="C203" s="42"/>
      <c r="D203" s="212" t="s">
        <v>122</v>
      </c>
      <c r="E203" s="42"/>
      <c r="F203" s="213" t="s">
        <v>273</v>
      </c>
      <c r="G203" s="42"/>
      <c r="H203" s="42"/>
      <c r="I203" s="214"/>
      <c r="J203" s="42"/>
      <c r="K203" s="42"/>
      <c r="L203" s="46"/>
      <c r="M203" s="215"/>
      <c r="N203" s="216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122</v>
      </c>
      <c r="AU203" s="19" t="s">
        <v>79</v>
      </c>
    </row>
    <row r="204" s="14" customFormat="1">
      <c r="A204" s="14"/>
      <c r="B204" s="228"/>
      <c r="C204" s="229"/>
      <c r="D204" s="219" t="s">
        <v>124</v>
      </c>
      <c r="E204" s="230" t="s">
        <v>19</v>
      </c>
      <c r="F204" s="231" t="s">
        <v>267</v>
      </c>
      <c r="G204" s="229"/>
      <c r="H204" s="232">
        <v>6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8" t="s">
        <v>124</v>
      </c>
      <c r="AU204" s="238" t="s">
        <v>79</v>
      </c>
      <c r="AV204" s="14" t="s">
        <v>79</v>
      </c>
      <c r="AW204" s="14" t="s">
        <v>33</v>
      </c>
      <c r="AX204" s="14" t="s">
        <v>72</v>
      </c>
      <c r="AY204" s="238" t="s">
        <v>113</v>
      </c>
    </row>
    <row r="205" s="14" customFormat="1">
      <c r="A205" s="14"/>
      <c r="B205" s="228"/>
      <c r="C205" s="229"/>
      <c r="D205" s="219" t="s">
        <v>124</v>
      </c>
      <c r="E205" s="230" t="s">
        <v>19</v>
      </c>
      <c r="F205" s="231" t="s">
        <v>268</v>
      </c>
      <c r="G205" s="229"/>
      <c r="H205" s="232">
        <v>11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8" t="s">
        <v>124</v>
      </c>
      <c r="AU205" s="238" t="s">
        <v>79</v>
      </c>
      <c r="AV205" s="14" t="s">
        <v>79</v>
      </c>
      <c r="AW205" s="14" t="s">
        <v>33</v>
      </c>
      <c r="AX205" s="14" t="s">
        <v>72</v>
      </c>
      <c r="AY205" s="238" t="s">
        <v>113</v>
      </c>
    </row>
    <row r="206" s="15" customFormat="1">
      <c r="A206" s="15"/>
      <c r="B206" s="239"/>
      <c r="C206" s="240"/>
      <c r="D206" s="219" t="s">
        <v>124</v>
      </c>
      <c r="E206" s="241" t="s">
        <v>19</v>
      </c>
      <c r="F206" s="242" t="s">
        <v>128</v>
      </c>
      <c r="G206" s="240"/>
      <c r="H206" s="243">
        <v>17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49" t="s">
        <v>124</v>
      </c>
      <c r="AU206" s="249" t="s">
        <v>79</v>
      </c>
      <c r="AV206" s="15" t="s">
        <v>120</v>
      </c>
      <c r="AW206" s="15" t="s">
        <v>33</v>
      </c>
      <c r="AX206" s="15" t="s">
        <v>77</v>
      </c>
      <c r="AY206" s="249" t="s">
        <v>113</v>
      </c>
    </row>
    <row r="207" s="2" customFormat="1" ht="21.75" customHeight="1">
      <c r="A207" s="40"/>
      <c r="B207" s="41"/>
      <c r="C207" s="199" t="s">
        <v>274</v>
      </c>
      <c r="D207" s="199" t="s">
        <v>115</v>
      </c>
      <c r="E207" s="200" t="s">
        <v>275</v>
      </c>
      <c r="F207" s="201" t="s">
        <v>276</v>
      </c>
      <c r="G207" s="202" t="s">
        <v>277</v>
      </c>
      <c r="H207" s="203">
        <v>12</v>
      </c>
      <c r="I207" s="204"/>
      <c r="J207" s="205">
        <f>ROUND(I207*H207,2)</f>
        <v>0</v>
      </c>
      <c r="K207" s="201" t="s">
        <v>119</v>
      </c>
      <c r="L207" s="46"/>
      <c r="M207" s="206" t="s">
        <v>19</v>
      </c>
      <c r="N207" s="207" t="s">
        <v>43</v>
      </c>
      <c r="O207" s="86"/>
      <c r="P207" s="208">
        <f>O207*H207</f>
        <v>0</v>
      </c>
      <c r="Q207" s="208">
        <v>0.00165</v>
      </c>
      <c r="R207" s="208">
        <f>Q207*H207</f>
        <v>0.019799999999999998</v>
      </c>
      <c r="S207" s="208">
        <v>0</v>
      </c>
      <c r="T207" s="20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0" t="s">
        <v>120</v>
      </c>
      <c r="AT207" s="210" t="s">
        <v>115</v>
      </c>
      <c r="AU207" s="210" t="s">
        <v>79</v>
      </c>
      <c r="AY207" s="19" t="s">
        <v>113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9" t="s">
        <v>77</v>
      </c>
      <c r="BK207" s="211">
        <f>ROUND(I207*H207,2)</f>
        <v>0</v>
      </c>
      <c r="BL207" s="19" t="s">
        <v>120</v>
      </c>
      <c r="BM207" s="210" t="s">
        <v>278</v>
      </c>
    </row>
    <row r="208" s="2" customFormat="1">
      <c r="A208" s="40"/>
      <c r="B208" s="41"/>
      <c r="C208" s="42"/>
      <c r="D208" s="212" t="s">
        <v>122</v>
      </c>
      <c r="E208" s="42"/>
      <c r="F208" s="213" t="s">
        <v>279</v>
      </c>
      <c r="G208" s="42"/>
      <c r="H208" s="42"/>
      <c r="I208" s="214"/>
      <c r="J208" s="42"/>
      <c r="K208" s="42"/>
      <c r="L208" s="46"/>
      <c r="M208" s="215"/>
      <c r="N208" s="216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122</v>
      </c>
      <c r="AU208" s="19" t="s">
        <v>79</v>
      </c>
    </row>
    <row r="209" s="13" customFormat="1">
      <c r="A209" s="13"/>
      <c r="B209" s="217"/>
      <c r="C209" s="218"/>
      <c r="D209" s="219" t="s">
        <v>124</v>
      </c>
      <c r="E209" s="220" t="s">
        <v>19</v>
      </c>
      <c r="F209" s="221" t="s">
        <v>258</v>
      </c>
      <c r="G209" s="218"/>
      <c r="H209" s="220" t="s">
        <v>19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7" t="s">
        <v>124</v>
      </c>
      <c r="AU209" s="227" t="s">
        <v>79</v>
      </c>
      <c r="AV209" s="13" t="s">
        <v>77</v>
      </c>
      <c r="AW209" s="13" t="s">
        <v>33</v>
      </c>
      <c r="AX209" s="13" t="s">
        <v>72</v>
      </c>
      <c r="AY209" s="227" t="s">
        <v>113</v>
      </c>
    </row>
    <row r="210" s="14" customFormat="1">
      <c r="A210" s="14"/>
      <c r="B210" s="228"/>
      <c r="C210" s="229"/>
      <c r="D210" s="219" t="s">
        <v>124</v>
      </c>
      <c r="E210" s="230" t="s">
        <v>19</v>
      </c>
      <c r="F210" s="231" t="s">
        <v>280</v>
      </c>
      <c r="G210" s="229"/>
      <c r="H210" s="232">
        <v>6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8" t="s">
        <v>124</v>
      </c>
      <c r="AU210" s="238" t="s">
        <v>79</v>
      </c>
      <c r="AV210" s="14" t="s">
        <v>79</v>
      </c>
      <c r="AW210" s="14" t="s">
        <v>33</v>
      </c>
      <c r="AX210" s="14" t="s">
        <v>72</v>
      </c>
      <c r="AY210" s="238" t="s">
        <v>113</v>
      </c>
    </row>
    <row r="211" s="14" customFormat="1">
      <c r="A211" s="14"/>
      <c r="B211" s="228"/>
      <c r="C211" s="229"/>
      <c r="D211" s="219" t="s">
        <v>124</v>
      </c>
      <c r="E211" s="230" t="s">
        <v>19</v>
      </c>
      <c r="F211" s="231" t="s">
        <v>281</v>
      </c>
      <c r="G211" s="229"/>
      <c r="H211" s="232">
        <v>6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8" t="s">
        <v>124</v>
      </c>
      <c r="AU211" s="238" t="s">
        <v>79</v>
      </c>
      <c r="AV211" s="14" t="s">
        <v>79</v>
      </c>
      <c r="AW211" s="14" t="s">
        <v>33</v>
      </c>
      <c r="AX211" s="14" t="s">
        <v>72</v>
      </c>
      <c r="AY211" s="238" t="s">
        <v>113</v>
      </c>
    </row>
    <row r="212" s="15" customFormat="1">
      <c r="A212" s="15"/>
      <c r="B212" s="239"/>
      <c r="C212" s="240"/>
      <c r="D212" s="219" t="s">
        <v>124</v>
      </c>
      <c r="E212" s="241" t="s">
        <v>19</v>
      </c>
      <c r="F212" s="242" t="s">
        <v>128</v>
      </c>
      <c r="G212" s="240"/>
      <c r="H212" s="243">
        <v>12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49" t="s">
        <v>124</v>
      </c>
      <c r="AU212" s="249" t="s">
        <v>79</v>
      </c>
      <c r="AV212" s="15" t="s">
        <v>120</v>
      </c>
      <c r="AW212" s="15" t="s">
        <v>33</v>
      </c>
      <c r="AX212" s="15" t="s">
        <v>77</v>
      </c>
      <c r="AY212" s="249" t="s">
        <v>113</v>
      </c>
    </row>
    <row r="213" s="2" customFormat="1" ht="16.5" customHeight="1">
      <c r="A213" s="40"/>
      <c r="B213" s="41"/>
      <c r="C213" s="250" t="s">
        <v>7</v>
      </c>
      <c r="D213" s="250" t="s">
        <v>282</v>
      </c>
      <c r="E213" s="251" t="s">
        <v>283</v>
      </c>
      <c r="F213" s="252" t="s">
        <v>284</v>
      </c>
      <c r="G213" s="253" t="s">
        <v>277</v>
      </c>
      <c r="H213" s="254">
        <v>12</v>
      </c>
      <c r="I213" s="255"/>
      <c r="J213" s="256">
        <f>ROUND(I213*H213,2)</f>
        <v>0</v>
      </c>
      <c r="K213" s="252" t="s">
        <v>119</v>
      </c>
      <c r="L213" s="257"/>
      <c r="M213" s="258" t="s">
        <v>19</v>
      </c>
      <c r="N213" s="259" t="s">
        <v>43</v>
      </c>
      <c r="O213" s="86"/>
      <c r="P213" s="208">
        <f>O213*H213</f>
        <v>0</v>
      </c>
      <c r="Q213" s="208">
        <v>0.029999999999999999</v>
      </c>
      <c r="R213" s="208">
        <f>Q213*H213</f>
        <v>0.35999999999999999</v>
      </c>
      <c r="S213" s="208">
        <v>0</v>
      </c>
      <c r="T213" s="20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0" t="s">
        <v>180</v>
      </c>
      <c r="AT213" s="210" t="s">
        <v>282</v>
      </c>
      <c r="AU213" s="210" t="s">
        <v>79</v>
      </c>
      <c r="AY213" s="19" t="s">
        <v>113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9" t="s">
        <v>77</v>
      </c>
      <c r="BK213" s="211">
        <f>ROUND(I213*H213,2)</f>
        <v>0</v>
      </c>
      <c r="BL213" s="19" t="s">
        <v>120</v>
      </c>
      <c r="BM213" s="210" t="s">
        <v>285</v>
      </c>
    </row>
    <row r="214" s="2" customFormat="1" ht="24.15" customHeight="1">
      <c r="A214" s="40"/>
      <c r="B214" s="41"/>
      <c r="C214" s="199" t="s">
        <v>286</v>
      </c>
      <c r="D214" s="199" t="s">
        <v>115</v>
      </c>
      <c r="E214" s="200" t="s">
        <v>287</v>
      </c>
      <c r="F214" s="201" t="s">
        <v>288</v>
      </c>
      <c r="G214" s="202" t="s">
        <v>145</v>
      </c>
      <c r="H214" s="203">
        <v>2.6179999999999999</v>
      </c>
      <c r="I214" s="204"/>
      <c r="J214" s="205">
        <f>ROUND(I214*H214,2)</f>
        <v>0</v>
      </c>
      <c r="K214" s="201" t="s">
        <v>119</v>
      </c>
      <c r="L214" s="46"/>
      <c r="M214" s="206" t="s">
        <v>19</v>
      </c>
      <c r="N214" s="207" t="s">
        <v>43</v>
      </c>
      <c r="O214" s="86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0" t="s">
        <v>120</v>
      </c>
      <c r="AT214" s="210" t="s">
        <v>115</v>
      </c>
      <c r="AU214" s="210" t="s">
        <v>79</v>
      </c>
      <c r="AY214" s="19" t="s">
        <v>113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9" t="s">
        <v>77</v>
      </c>
      <c r="BK214" s="211">
        <f>ROUND(I214*H214,2)</f>
        <v>0</v>
      </c>
      <c r="BL214" s="19" t="s">
        <v>120</v>
      </c>
      <c r="BM214" s="210" t="s">
        <v>289</v>
      </c>
    </row>
    <row r="215" s="2" customFormat="1">
      <c r="A215" s="40"/>
      <c r="B215" s="41"/>
      <c r="C215" s="42"/>
      <c r="D215" s="212" t="s">
        <v>122</v>
      </c>
      <c r="E215" s="42"/>
      <c r="F215" s="213" t="s">
        <v>290</v>
      </c>
      <c r="G215" s="42"/>
      <c r="H215" s="42"/>
      <c r="I215" s="214"/>
      <c r="J215" s="42"/>
      <c r="K215" s="42"/>
      <c r="L215" s="46"/>
      <c r="M215" s="215"/>
      <c r="N215" s="216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122</v>
      </c>
      <c r="AU215" s="19" t="s">
        <v>79</v>
      </c>
    </row>
    <row r="216" s="14" customFormat="1">
      <c r="A216" s="14"/>
      <c r="B216" s="228"/>
      <c r="C216" s="229"/>
      <c r="D216" s="219" t="s">
        <v>124</v>
      </c>
      <c r="E216" s="230" t="s">
        <v>19</v>
      </c>
      <c r="F216" s="231" t="s">
        <v>291</v>
      </c>
      <c r="G216" s="229"/>
      <c r="H216" s="232">
        <v>1.1439999999999999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8" t="s">
        <v>124</v>
      </c>
      <c r="AU216" s="238" t="s">
        <v>79</v>
      </c>
      <c r="AV216" s="14" t="s">
        <v>79</v>
      </c>
      <c r="AW216" s="14" t="s">
        <v>33</v>
      </c>
      <c r="AX216" s="14" t="s">
        <v>72</v>
      </c>
      <c r="AY216" s="238" t="s">
        <v>113</v>
      </c>
    </row>
    <row r="217" s="14" customFormat="1">
      <c r="A217" s="14"/>
      <c r="B217" s="228"/>
      <c r="C217" s="229"/>
      <c r="D217" s="219" t="s">
        <v>124</v>
      </c>
      <c r="E217" s="230" t="s">
        <v>19</v>
      </c>
      <c r="F217" s="231" t="s">
        <v>292</v>
      </c>
      <c r="G217" s="229"/>
      <c r="H217" s="232">
        <v>1.474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8" t="s">
        <v>124</v>
      </c>
      <c r="AU217" s="238" t="s">
        <v>79</v>
      </c>
      <c r="AV217" s="14" t="s">
        <v>79</v>
      </c>
      <c r="AW217" s="14" t="s">
        <v>33</v>
      </c>
      <c r="AX217" s="14" t="s">
        <v>72</v>
      </c>
      <c r="AY217" s="238" t="s">
        <v>113</v>
      </c>
    </row>
    <row r="218" s="15" customFormat="1">
      <c r="A218" s="15"/>
      <c r="B218" s="239"/>
      <c r="C218" s="240"/>
      <c r="D218" s="219" t="s">
        <v>124</v>
      </c>
      <c r="E218" s="241" t="s">
        <v>19</v>
      </c>
      <c r="F218" s="242" t="s">
        <v>128</v>
      </c>
      <c r="G218" s="240"/>
      <c r="H218" s="243">
        <v>2.6179999999999999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49" t="s">
        <v>124</v>
      </c>
      <c r="AU218" s="249" t="s">
        <v>79</v>
      </c>
      <c r="AV218" s="15" t="s">
        <v>120</v>
      </c>
      <c r="AW218" s="15" t="s">
        <v>33</v>
      </c>
      <c r="AX218" s="15" t="s">
        <v>77</v>
      </c>
      <c r="AY218" s="249" t="s">
        <v>113</v>
      </c>
    </row>
    <row r="219" s="2" customFormat="1" ht="24.15" customHeight="1">
      <c r="A219" s="40"/>
      <c r="B219" s="41"/>
      <c r="C219" s="199" t="s">
        <v>293</v>
      </c>
      <c r="D219" s="199" t="s">
        <v>115</v>
      </c>
      <c r="E219" s="200" t="s">
        <v>294</v>
      </c>
      <c r="F219" s="201" t="s">
        <v>295</v>
      </c>
      <c r="G219" s="202" t="s">
        <v>145</v>
      </c>
      <c r="H219" s="203">
        <v>2.04</v>
      </c>
      <c r="I219" s="204"/>
      <c r="J219" s="205">
        <f>ROUND(I219*H219,2)</f>
        <v>0</v>
      </c>
      <c r="K219" s="201" t="s">
        <v>119</v>
      </c>
      <c r="L219" s="46"/>
      <c r="M219" s="206" t="s">
        <v>19</v>
      </c>
      <c r="N219" s="207" t="s">
        <v>43</v>
      </c>
      <c r="O219" s="86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0" t="s">
        <v>120</v>
      </c>
      <c r="AT219" s="210" t="s">
        <v>115</v>
      </c>
      <c r="AU219" s="210" t="s">
        <v>79</v>
      </c>
      <c r="AY219" s="19" t="s">
        <v>113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9" t="s">
        <v>77</v>
      </c>
      <c r="BK219" s="211">
        <f>ROUND(I219*H219,2)</f>
        <v>0</v>
      </c>
      <c r="BL219" s="19" t="s">
        <v>120</v>
      </c>
      <c r="BM219" s="210" t="s">
        <v>296</v>
      </c>
    </row>
    <row r="220" s="2" customFormat="1">
      <c r="A220" s="40"/>
      <c r="B220" s="41"/>
      <c r="C220" s="42"/>
      <c r="D220" s="212" t="s">
        <v>122</v>
      </c>
      <c r="E220" s="42"/>
      <c r="F220" s="213" t="s">
        <v>297</v>
      </c>
      <c r="G220" s="42"/>
      <c r="H220" s="42"/>
      <c r="I220" s="214"/>
      <c r="J220" s="42"/>
      <c r="K220" s="42"/>
      <c r="L220" s="46"/>
      <c r="M220" s="215"/>
      <c r="N220" s="216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122</v>
      </c>
      <c r="AU220" s="19" t="s">
        <v>79</v>
      </c>
    </row>
    <row r="221" s="14" customFormat="1">
      <c r="A221" s="14"/>
      <c r="B221" s="228"/>
      <c r="C221" s="229"/>
      <c r="D221" s="219" t="s">
        <v>124</v>
      </c>
      <c r="E221" s="230" t="s">
        <v>19</v>
      </c>
      <c r="F221" s="231" t="s">
        <v>163</v>
      </c>
      <c r="G221" s="229"/>
      <c r="H221" s="232">
        <v>0.95999999999999996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8" t="s">
        <v>124</v>
      </c>
      <c r="AU221" s="238" t="s">
        <v>79</v>
      </c>
      <c r="AV221" s="14" t="s">
        <v>79</v>
      </c>
      <c r="AW221" s="14" t="s">
        <v>33</v>
      </c>
      <c r="AX221" s="14" t="s">
        <v>72</v>
      </c>
      <c r="AY221" s="238" t="s">
        <v>113</v>
      </c>
    </row>
    <row r="222" s="14" customFormat="1">
      <c r="A222" s="14"/>
      <c r="B222" s="228"/>
      <c r="C222" s="229"/>
      <c r="D222" s="219" t="s">
        <v>124</v>
      </c>
      <c r="E222" s="230" t="s">
        <v>19</v>
      </c>
      <c r="F222" s="231" t="s">
        <v>164</v>
      </c>
      <c r="G222" s="229"/>
      <c r="H222" s="232">
        <v>1.0800000000000001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8" t="s">
        <v>124</v>
      </c>
      <c r="AU222" s="238" t="s">
        <v>79</v>
      </c>
      <c r="AV222" s="14" t="s">
        <v>79</v>
      </c>
      <c r="AW222" s="14" t="s">
        <v>33</v>
      </c>
      <c r="AX222" s="14" t="s">
        <v>72</v>
      </c>
      <c r="AY222" s="238" t="s">
        <v>113</v>
      </c>
    </row>
    <row r="223" s="15" customFormat="1">
      <c r="A223" s="15"/>
      <c r="B223" s="239"/>
      <c r="C223" s="240"/>
      <c r="D223" s="219" t="s">
        <v>124</v>
      </c>
      <c r="E223" s="241" t="s">
        <v>19</v>
      </c>
      <c r="F223" s="242" t="s">
        <v>128</v>
      </c>
      <c r="G223" s="240"/>
      <c r="H223" s="243">
        <v>2.04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49" t="s">
        <v>124</v>
      </c>
      <c r="AU223" s="249" t="s">
        <v>79</v>
      </c>
      <c r="AV223" s="15" t="s">
        <v>120</v>
      </c>
      <c r="AW223" s="15" t="s">
        <v>33</v>
      </c>
      <c r="AX223" s="15" t="s">
        <v>77</v>
      </c>
      <c r="AY223" s="249" t="s">
        <v>113</v>
      </c>
    </row>
    <row r="224" s="2" customFormat="1" ht="24.15" customHeight="1">
      <c r="A224" s="40"/>
      <c r="B224" s="41"/>
      <c r="C224" s="199" t="s">
        <v>298</v>
      </c>
      <c r="D224" s="199" t="s">
        <v>115</v>
      </c>
      <c r="E224" s="200" t="s">
        <v>299</v>
      </c>
      <c r="F224" s="201" t="s">
        <v>300</v>
      </c>
      <c r="G224" s="202" t="s">
        <v>118</v>
      </c>
      <c r="H224" s="203">
        <v>17</v>
      </c>
      <c r="I224" s="204"/>
      <c r="J224" s="205">
        <f>ROUND(I224*H224,2)</f>
        <v>0</v>
      </c>
      <c r="K224" s="201" t="s">
        <v>119</v>
      </c>
      <c r="L224" s="46"/>
      <c r="M224" s="206" t="s">
        <v>19</v>
      </c>
      <c r="N224" s="207" t="s">
        <v>43</v>
      </c>
      <c r="O224" s="86"/>
      <c r="P224" s="208">
        <f>O224*H224</f>
        <v>0</v>
      </c>
      <c r="Q224" s="208">
        <v>0.74326999999999999</v>
      </c>
      <c r="R224" s="208">
        <f>Q224*H224</f>
        <v>12.635590000000001</v>
      </c>
      <c r="S224" s="208">
        <v>0</v>
      </c>
      <c r="T224" s="20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0" t="s">
        <v>120</v>
      </c>
      <c r="AT224" s="210" t="s">
        <v>115</v>
      </c>
      <c r="AU224" s="210" t="s">
        <v>79</v>
      </c>
      <c r="AY224" s="19" t="s">
        <v>113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9" t="s">
        <v>77</v>
      </c>
      <c r="BK224" s="211">
        <f>ROUND(I224*H224,2)</f>
        <v>0</v>
      </c>
      <c r="BL224" s="19" t="s">
        <v>120</v>
      </c>
      <c r="BM224" s="210" t="s">
        <v>301</v>
      </c>
    </row>
    <row r="225" s="2" customFormat="1">
      <c r="A225" s="40"/>
      <c r="B225" s="41"/>
      <c r="C225" s="42"/>
      <c r="D225" s="212" t="s">
        <v>122</v>
      </c>
      <c r="E225" s="42"/>
      <c r="F225" s="213" t="s">
        <v>302</v>
      </c>
      <c r="G225" s="42"/>
      <c r="H225" s="42"/>
      <c r="I225" s="214"/>
      <c r="J225" s="42"/>
      <c r="K225" s="42"/>
      <c r="L225" s="46"/>
      <c r="M225" s="215"/>
      <c r="N225" s="216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122</v>
      </c>
      <c r="AU225" s="19" t="s">
        <v>79</v>
      </c>
    </row>
    <row r="226" s="14" customFormat="1">
      <c r="A226" s="14"/>
      <c r="B226" s="228"/>
      <c r="C226" s="229"/>
      <c r="D226" s="219" t="s">
        <v>124</v>
      </c>
      <c r="E226" s="230" t="s">
        <v>19</v>
      </c>
      <c r="F226" s="231" t="s">
        <v>267</v>
      </c>
      <c r="G226" s="229"/>
      <c r="H226" s="232">
        <v>6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8" t="s">
        <v>124</v>
      </c>
      <c r="AU226" s="238" t="s">
        <v>79</v>
      </c>
      <c r="AV226" s="14" t="s">
        <v>79</v>
      </c>
      <c r="AW226" s="14" t="s">
        <v>33</v>
      </c>
      <c r="AX226" s="14" t="s">
        <v>72</v>
      </c>
      <c r="AY226" s="238" t="s">
        <v>113</v>
      </c>
    </row>
    <row r="227" s="14" customFormat="1">
      <c r="A227" s="14"/>
      <c r="B227" s="228"/>
      <c r="C227" s="229"/>
      <c r="D227" s="219" t="s">
        <v>124</v>
      </c>
      <c r="E227" s="230" t="s">
        <v>19</v>
      </c>
      <c r="F227" s="231" t="s">
        <v>268</v>
      </c>
      <c r="G227" s="229"/>
      <c r="H227" s="232">
        <v>11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8" t="s">
        <v>124</v>
      </c>
      <c r="AU227" s="238" t="s">
        <v>79</v>
      </c>
      <c r="AV227" s="14" t="s">
        <v>79</v>
      </c>
      <c r="AW227" s="14" t="s">
        <v>33</v>
      </c>
      <c r="AX227" s="14" t="s">
        <v>72</v>
      </c>
      <c r="AY227" s="238" t="s">
        <v>113</v>
      </c>
    </row>
    <row r="228" s="15" customFormat="1">
      <c r="A228" s="15"/>
      <c r="B228" s="239"/>
      <c r="C228" s="240"/>
      <c r="D228" s="219" t="s">
        <v>124</v>
      </c>
      <c r="E228" s="241" t="s">
        <v>19</v>
      </c>
      <c r="F228" s="242" t="s">
        <v>128</v>
      </c>
      <c r="G228" s="240"/>
      <c r="H228" s="243">
        <v>17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49" t="s">
        <v>124</v>
      </c>
      <c r="AU228" s="249" t="s">
        <v>79</v>
      </c>
      <c r="AV228" s="15" t="s">
        <v>120</v>
      </c>
      <c r="AW228" s="15" t="s">
        <v>33</v>
      </c>
      <c r="AX228" s="15" t="s">
        <v>77</v>
      </c>
      <c r="AY228" s="249" t="s">
        <v>113</v>
      </c>
    </row>
    <row r="229" s="12" customFormat="1" ht="22.8" customHeight="1">
      <c r="A229" s="12"/>
      <c r="B229" s="183"/>
      <c r="C229" s="184"/>
      <c r="D229" s="185" t="s">
        <v>71</v>
      </c>
      <c r="E229" s="197" t="s">
        <v>154</v>
      </c>
      <c r="F229" s="197" t="s">
        <v>303</v>
      </c>
      <c r="G229" s="184"/>
      <c r="H229" s="184"/>
      <c r="I229" s="187"/>
      <c r="J229" s="198">
        <f>BK229</f>
        <v>0</v>
      </c>
      <c r="K229" s="184"/>
      <c r="L229" s="189"/>
      <c r="M229" s="190"/>
      <c r="N229" s="191"/>
      <c r="O229" s="191"/>
      <c r="P229" s="192">
        <f>SUM(P230:P287)</f>
        <v>0</v>
      </c>
      <c r="Q229" s="191"/>
      <c r="R229" s="192">
        <f>SUM(R230:R287)</f>
        <v>149.53740999999999</v>
      </c>
      <c r="S229" s="191"/>
      <c r="T229" s="193">
        <f>SUM(T230:T287)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94" t="s">
        <v>77</v>
      </c>
      <c r="AT229" s="195" t="s">
        <v>71</v>
      </c>
      <c r="AU229" s="195" t="s">
        <v>77</v>
      </c>
      <c r="AY229" s="194" t="s">
        <v>113</v>
      </c>
      <c r="BK229" s="196">
        <f>SUM(BK230:BK287)</f>
        <v>0</v>
      </c>
    </row>
    <row r="230" s="2" customFormat="1" ht="21.75" customHeight="1">
      <c r="A230" s="40"/>
      <c r="B230" s="41"/>
      <c r="C230" s="199" t="s">
        <v>304</v>
      </c>
      <c r="D230" s="199" t="s">
        <v>115</v>
      </c>
      <c r="E230" s="200" t="s">
        <v>305</v>
      </c>
      <c r="F230" s="201" t="s">
        <v>306</v>
      </c>
      <c r="G230" s="202" t="s">
        <v>118</v>
      </c>
      <c r="H230" s="203">
        <v>118</v>
      </c>
      <c r="I230" s="204"/>
      <c r="J230" s="205">
        <f>ROUND(I230*H230,2)</f>
        <v>0</v>
      </c>
      <c r="K230" s="201" t="s">
        <v>119</v>
      </c>
      <c r="L230" s="46"/>
      <c r="M230" s="206" t="s">
        <v>19</v>
      </c>
      <c r="N230" s="207" t="s">
        <v>43</v>
      </c>
      <c r="O230" s="86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0" t="s">
        <v>120</v>
      </c>
      <c r="AT230" s="210" t="s">
        <v>115</v>
      </c>
      <c r="AU230" s="210" t="s">
        <v>79</v>
      </c>
      <c r="AY230" s="19" t="s">
        <v>113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9" t="s">
        <v>77</v>
      </c>
      <c r="BK230" s="211">
        <f>ROUND(I230*H230,2)</f>
        <v>0</v>
      </c>
      <c r="BL230" s="19" t="s">
        <v>120</v>
      </c>
      <c r="BM230" s="210" t="s">
        <v>307</v>
      </c>
    </row>
    <row r="231" s="2" customFormat="1">
      <c r="A231" s="40"/>
      <c r="B231" s="41"/>
      <c r="C231" s="42"/>
      <c r="D231" s="212" t="s">
        <v>122</v>
      </c>
      <c r="E231" s="42"/>
      <c r="F231" s="213" t="s">
        <v>308</v>
      </c>
      <c r="G231" s="42"/>
      <c r="H231" s="42"/>
      <c r="I231" s="214"/>
      <c r="J231" s="42"/>
      <c r="K231" s="42"/>
      <c r="L231" s="46"/>
      <c r="M231" s="215"/>
      <c r="N231" s="216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122</v>
      </c>
      <c r="AU231" s="19" t="s">
        <v>79</v>
      </c>
    </row>
    <row r="232" s="13" customFormat="1">
      <c r="A232" s="13"/>
      <c r="B232" s="217"/>
      <c r="C232" s="218"/>
      <c r="D232" s="219" t="s">
        <v>124</v>
      </c>
      <c r="E232" s="220" t="s">
        <v>19</v>
      </c>
      <c r="F232" s="221" t="s">
        <v>125</v>
      </c>
      <c r="G232" s="218"/>
      <c r="H232" s="220" t="s">
        <v>19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7" t="s">
        <v>124</v>
      </c>
      <c r="AU232" s="227" t="s">
        <v>79</v>
      </c>
      <c r="AV232" s="13" t="s">
        <v>77</v>
      </c>
      <c r="AW232" s="13" t="s">
        <v>33</v>
      </c>
      <c r="AX232" s="13" t="s">
        <v>72</v>
      </c>
      <c r="AY232" s="227" t="s">
        <v>113</v>
      </c>
    </row>
    <row r="233" s="14" customFormat="1">
      <c r="A233" s="14"/>
      <c r="B233" s="228"/>
      <c r="C233" s="229"/>
      <c r="D233" s="219" t="s">
        <v>124</v>
      </c>
      <c r="E233" s="230" t="s">
        <v>19</v>
      </c>
      <c r="F233" s="231" t="s">
        <v>309</v>
      </c>
      <c r="G233" s="229"/>
      <c r="H233" s="232">
        <v>14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8" t="s">
        <v>124</v>
      </c>
      <c r="AU233" s="238" t="s">
        <v>79</v>
      </c>
      <c r="AV233" s="14" t="s">
        <v>79</v>
      </c>
      <c r="AW233" s="14" t="s">
        <v>33</v>
      </c>
      <c r="AX233" s="14" t="s">
        <v>72</v>
      </c>
      <c r="AY233" s="238" t="s">
        <v>113</v>
      </c>
    </row>
    <row r="234" s="14" customFormat="1">
      <c r="A234" s="14"/>
      <c r="B234" s="228"/>
      <c r="C234" s="229"/>
      <c r="D234" s="219" t="s">
        <v>124</v>
      </c>
      <c r="E234" s="230" t="s">
        <v>19</v>
      </c>
      <c r="F234" s="231" t="s">
        <v>310</v>
      </c>
      <c r="G234" s="229"/>
      <c r="H234" s="232">
        <v>14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8" t="s">
        <v>124</v>
      </c>
      <c r="AU234" s="238" t="s">
        <v>79</v>
      </c>
      <c r="AV234" s="14" t="s">
        <v>79</v>
      </c>
      <c r="AW234" s="14" t="s">
        <v>33</v>
      </c>
      <c r="AX234" s="14" t="s">
        <v>72</v>
      </c>
      <c r="AY234" s="238" t="s">
        <v>113</v>
      </c>
    </row>
    <row r="235" s="13" customFormat="1">
      <c r="A235" s="13"/>
      <c r="B235" s="217"/>
      <c r="C235" s="218"/>
      <c r="D235" s="219" t="s">
        <v>124</v>
      </c>
      <c r="E235" s="220" t="s">
        <v>19</v>
      </c>
      <c r="F235" s="221" t="s">
        <v>149</v>
      </c>
      <c r="G235" s="218"/>
      <c r="H235" s="220" t="s">
        <v>19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7" t="s">
        <v>124</v>
      </c>
      <c r="AU235" s="227" t="s">
        <v>79</v>
      </c>
      <c r="AV235" s="13" t="s">
        <v>77</v>
      </c>
      <c r="AW235" s="13" t="s">
        <v>33</v>
      </c>
      <c r="AX235" s="13" t="s">
        <v>72</v>
      </c>
      <c r="AY235" s="227" t="s">
        <v>113</v>
      </c>
    </row>
    <row r="236" s="14" customFormat="1">
      <c r="A236" s="14"/>
      <c r="B236" s="228"/>
      <c r="C236" s="229"/>
      <c r="D236" s="219" t="s">
        <v>124</v>
      </c>
      <c r="E236" s="230" t="s">
        <v>19</v>
      </c>
      <c r="F236" s="231" t="s">
        <v>311</v>
      </c>
      <c r="G236" s="229"/>
      <c r="H236" s="232">
        <v>26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8" t="s">
        <v>124</v>
      </c>
      <c r="AU236" s="238" t="s">
        <v>79</v>
      </c>
      <c r="AV236" s="14" t="s">
        <v>79</v>
      </c>
      <c r="AW236" s="14" t="s">
        <v>33</v>
      </c>
      <c r="AX236" s="14" t="s">
        <v>72</v>
      </c>
      <c r="AY236" s="238" t="s">
        <v>113</v>
      </c>
    </row>
    <row r="237" s="14" customFormat="1">
      <c r="A237" s="14"/>
      <c r="B237" s="228"/>
      <c r="C237" s="229"/>
      <c r="D237" s="219" t="s">
        <v>124</v>
      </c>
      <c r="E237" s="230" t="s">
        <v>19</v>
      </c>
      <c r="F237" s="231" t="s">
        <v>312</v>
      </c>
      <c r="G237" s="229"/>
      <c r="H237" s="232">
        <v>24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8" t="s">
        <v>124</v>
      </c>
      <c r="AU237" s="238" t="s">
        <v>79</v>
      </c>
      <c r="AV237" s="14" t="s">
        <v>79</v>
      </c>
      <c r="AW237" s="14" t="s">
        <v>33</v>
      </c>
      <c r="AX237" s="14" t="s">
        <v>72</v>
      </c>
      <c r="AY237" s="238" t="s">
        <v>113</v>
      </c>
    </row>
    <row r="238" s="14" customFormat="1">
      <c r="A238" s="14"/>
      <c r="B238" s="228"/>
      <c r="C238" s="229"/>
      <c r="D238" s="219" t="s">
        <v>124</v>
      </c>
      <c r="E238" s="230" t="s">
        <v>19</v>
      </c>
      <c r="F238" s="231" t="s">
        <v>313</v>
      </c>
      <c r="G238" s="229"/>
      <c r="H238" s="232">
        <v>16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8" t="s">
        <v>124</v>
      </c>
      <c r="AU238" s="238" t="s">
        <v>79</v>
      </c>
      <c r="AV238" s="14" t="s">
        <v>79</v>
      </c>
      <c r="AW238" s="14" t="s">
        <v>33</v>
      </c>
      <c r="AX238" s="14" t="s">
        <v>72</v>
      </c>
      <c r="AY238" s="238" t="s">
        <v>113</v>
      </c>
    </row>
    <row r="239" s="14" customFormat="1">
      <c r="A239" s="14"/>
      <c r="B239" s="228"/>
      <c r="C239" s="229"/>
      <c r="D239" s="219" t="s">
        <v>124</v>
      </c>
      <c r="E239" s="230" t="s">
        <v>19</v>
      </c>
      <c r="F239" s="231" t="s">
        <v>314</v>
      </c>
      <c r="G239" s="229"/>
      <c r="H239" s="232">
        <v>24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8" t="s">
        <v>124</v>
      </c>
      <c r="AU239" s="238" t="s">
        <v>79</v>
      </c>
      <c r="AV239" s="14" t="s">
        <v>79</v>
      </c>
      <c r="AW239" s="14" t="s">
        <v>33</v>
      </c>
      <c r="AX239" s="14" t="s">
        <v>72</v>
      </c>
      <c r="AY239" s="238" t="s">
        <v>113</v>
      </c>
    </row>
    <row r="240" s="15" customFormat="1">
      <c r="A240" s="15"/>
      <c r="B240" s="239"/>
      <c r="C240" s="240"/>
      <c r="D240" s="219" t="s">
        <v>124</v>
      </c>
      <c r="E240" s="241" t="s">
        <v>19</v>
      </c>
      <c r="F240" s="242" t="s">
        <v>128</v>
      </c>
      <c r="G240" s="240"/>
      <c r="H240" s="243">
        <v>118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49" t="s">
        <v>124</v>
      </c>
      <c r="AU240" s="249" t="s">
        <v>79</v>
      </c>
      <c r="AV240" s="15" t="s">
        <v>120</v>
      </c>
      <c r="AW240" s="15" t="s">
        <v>33</v>
      </c>
      <c r="AX240" s="15" t="s">
        <v>77</v>
      </c>
      <c r="AY240" s="249" t="s">
        <v>113</v>
      </c>
    </row>
    <row r="241" s="2" customFormat="1" ht="24.15" customHeight="1">
      <c r="A241" s="40"/>
      <c r="B241" s="41"/>
      <c r="C241" s="199" t="s">
        <v>315</v>
      </c>
      <c r="D241" s="199" t="s">
        <v>115</v>
      </c>
      <c r="E241" s="200" t="s">
        <v>316</v>
      </c>
      <c r="F241" s="201" t="s">
        <v>317</v>
      </c>
      <c r="G241" s="202" t="s">
        <v>118</v>
      </c>
      <c r="H241" s="203">
        <v>1001</v>
      </c>
      <c r="I241" s="204"/>
      <c r="J241" s="205">
        <f>ROUND(I241*H241,2)</f>
        <v>0</v>
      </c>
      <c r="K241" s="201" t="s">
        <v>119</v>
      </c>
      <c r="L241" s="46"/>
      <c r="M241" s="206" t="s">
        <v>19</v>
      </c>
      <c r="N241" s="207" t="s">
        <v>43</v>
      </c>
      <c r="O241" s="86"/>
      <c r="P241" s="208">
        <f>O241*H241</f>
        <v>0</v>
      </c>
      <c r="Q241" s="208">
        <v>0.14016000000000001</v>
      </c>
      <c r="R241" s="208">
        <f>Q241*H241</f>
        <v>140.30016000000001</v>
      </c>
      <c r="S241" s="208">
        <v>0</v>
      </c>
      <c r="T241" s="20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0" t="s">
        <v>120</v>
      </c>
      <c r="AT241" s="210" t="s">
        <v>115</v>
      </c>
      <c r="AU241" s="210" t="s">
        <v>79</v>
      </c>
      <c r="AY241" s="19" t="s">
        <v>113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9" t="s">
        <v>77</v>
      </c>
      <c r="BK241" s="211">
        <f>ROUND(I241*H241,2)</f>
        <v>0</v>
      </c>
      <c r="BL241" s="19" t="s">
        <v>120</v>
      </c>
      <c r="BM241" s="210" t="s">
        <v>318</v>
      </c>
    </row>
    <row r="242" s="2" customFormat="1">
      <c r="A242" s="40"/>
      <c r="B242" s="41"/>
      <c r="C242" s="42"/>
      <c r="D242" s="212" t="s">
        <v>122</v>
      </c>
      <c r="E242" s="42"/>
      <c r="F242" s="213" t="s">
        <v>319</v>
      </c>
      <c r="G242" s="42"/>
      <c r="H242" s="42"/>
      <c r="I242" s="214"/>
      <c r="J242" s="42"/>
      <c r="K242" s="42"/>
      <c r="L242" s="46"/>
      <c r="M242" s="215"/>
      <c r="N242" s="216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122</v>
      </c>
      <c r="AU242" s="19" t="s">
        <v>79</v>
      </c>
    </row>
    <row r="243" s="13" customFormat="1">
      <c r="A243" s="13"/>
      <c r="B243" s="217"/>
      <c r="C243" s="218"/>
      <c r="D243" s="219" t="s">
        <v>124</v>
      </c>
      <c r="E243" s="220" t="s">
        <v>19</v>
      </c>
      <c r="F243" s="221" t="s">
        <v>320</v>
      </c>
      <c r="G243" s="218"/>
      <c r="H243" s="220" t="s">
        <v>19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7" t="s">
        <v>124</v>
      </c>
      <c r="AU243" s="227" t="s">
        <v>79</v>
      </c>
      <c r="AV243" s="13" t="s">
        <v>77</v>
      </c>
      <c r="AW243" s="13" t="s">
        <v>33</v>
      </c>
      <c r="AX243" s="13" t="s">
        <v>72</v>
      </c>
      <c r="AY243" s="227" t="s">
        <v>113</v>
      </c>
    </row>
    <row r="244" s="14" customFormat="1">
      <c r="A244" s="14"/>
      <c r="B244" s="228"/>
      <c r="C244" s="229"/>
      <c r="D244" s="219" t="s">
        <v>124</v>
      </c>
      <c r="E244" s="230" t="s">
        <v>19</v>
      </c>
      <c r="F244" s="231" t="s">
        <v>321</v>
      </c>
      <c r="G244" s="229"/>
      <c r="H244" s="232">
        <v>1001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8" t="s">
        <v>124</v>
      </c>
      <c r="AU244" s="238" t="s">
        <v>79</v>
      </c>
      <c r="AV244" s="14" t="s">
        <v>79</v>
      </c>
      <c r="AW244" s="14" t="s">
        <v>33</v>
      </c>
      <c r="AX244" s="14" t="s">
        <v>77</v>
      </c>
      <c r="AY244" s="238" t="s">
        <v>113</v>
      </c>
    </row>
    <row r="245" s="2" customFormat="1" ht="33" customHeight="1">
      <c r="A245" s="40"/>
      <c r="B245" s="41"/>
      <c r="C245" s="199" t="s">
        <v>322</v>
      </c>
      <c r="D245" s="199" t="s">
        <v>115</v>
      </c>
      <c r="E245" s="200" t="s">
        <v>323</v>
      </c>
      <c r="F245" s="201" t="s">
        <v>324</v>
      </c>
      <c r="G245" s="202" t="s">
        <v>118</v>
      </c>
      <c r="H245" s="203">
        <v>55</v>
      </c>
      <c r="I245" s="204"/>
      <c r="J245" s="205">
        <f>ROUND(I245*H245,2)</f>
        <v>0</v>
      </c>
      <c r="K245" s="201" t="s">
        <v>119</v>
      </c>
      <c r="L245" s="46"/>
      <c r="M245" s="206" t="s">
        <v>19</v>
      </c>
      <c r="N245" s="207" t="s">
        <v>43</v>
      </c>
      <c r="O245" s="86"/>
      <c r="P245" s="208">
        <f>O245*H245</f>
        <v>0</v>
      </c>
      <c r="Q245" s="208">
        <v>0.16794999999999999</v>
      </c>
      <c r="R245" s="208">
        <f>Q245*H245</f>
        <v>9.2372499999999995</v>
      </c>
      <c r="S245" s="208">
        <v>0</v>
      </c>
      <c r="T245" s="20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0" t="s">
        <v>120</v>
      </c>
      <c r="AT245" s="210" t="s">
        <v>115</v>
      </c>
      <c r="AU245" s="210" t="s">
        <v>79</v>
      </c>
      <c r="AY245" s="19" t="s">
        <v>113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9" t="s">
        <v>77</v>
      </c>
      <c r="BK245" s="211">
        <f>ROUND(I245*H245,2)</f>
        <v>0</v>
      </c>
      <c r="BL245" s="19" t="s">
        <v>120</v>
      </c>
      <c r="BM245" s="210" t="s">
        <v>325</v>
      </c>
    </row>
    <row r="246" s="2" customFormat="1">
      <c r="A246" s="40"/>
      <c r="B246" s="41"/>
      <c r="C246" s="42"/>
      <c r="D246" s="212" t="s">
        <v>122</v>
      </c>
      <c r="E246" s="42"/>
      <c r="F246" s="213" t="s">
        <v>326</v>
      </c>
      <c r="G246" s="42"/>
      <c r="H246" s="42"/>
      <c r="I246" s="214"/>
      <c r="J246" s="42"/>
      <c r="K246" s="42"/>
      <c r="L246" s="46"/>
      <c r="M246" s="215"/>
      <c r="N246" s="216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122</v>
      </c>
      <c r="AU246" s="19" t="s">
        <v>79</v>
      </c>
    </row>
    <row r="247" s="14" customFormat="1">
      <c r="A247" s="14"/>
      <c r="B247" s="228"/>
      <c r="C247" s="229"/>
      <c r="D247" s="219" t="s">
        <v>124</v>
      </c>
      <c r="E247" s="230" t="s">
        <v>19</v>
      </c>
      <c r="F247" s="231" t="s">
        <v>327</v>
      </c>
      <c r="G247" s="229"/>
      <c r="H247" s="232">
        <v>55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8" t="s">
        <v>124</v>
      </c>
      <c r="AU247" s="238" t="s">
        <v>79</v>
      </c>
      <c r="AV247" s="14" t="s">
        <v>79</v>
      </c>
      <c r="AW247" s="14" t="s">
        <v>33</v>
      </c>
      <c r="AX247" s="14" t="s">
        <v>77</v>
      </c>
      <c r="AY247" s="238" t="s">
        <v>113</v>
      </c>
    </row>
    <row r="248" s="13" customFormat="1">
      <c r="A248" s="13"/>
      <c r="B248" s="217"/>
      <c r="C248" s="218"/>
      <c r="D248" s="219" t="s">
        <v>124</v>
      </c>
      <c r="E248" s="220" t="s">
        <v>19</v>
      </c>
      <c r="F248" s="221" t="s">
        <v>135</v>
      </c>
      <c r="G248" s="218"/>
      <c r="H248" s="220" t="s">
        <v>19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7" t="s">
        <v>124</v>
      </c>
      <c r="AU248" s="227" t="s">
        <v>79</v>
      </c>
      <c r="AV248" s="13" t="s">
        <v>77</v>
      </c>
      <c r="AW248" s="13" t="s">
        <v>33</v>
      </c>
      <c r="AX248" s="13" t="s">
        <v>72</v>
      </c>
      <c r="AY248" s="227" t="s">
        <v>113</v>
      </c>
    </row>
    <row r="249" s="2" customFormat="1" ht="16.5" customHeight="1">
      <c r="A249" s="40"/>
      <c r="B249" s="41"/>
      <c r="C249" s="199" t="s">
        <v>328</v>
      </c>
      <c r="D249" s="199" t="s">
        <v>115</v>
      </c>
      <c r="E249" s="200" t="s">
        <v>329</v>
      </c>
      <c r="F249" s="201" t="s">
        <v>330</v>
      </c>
      <c r="G249" s="202" t="s">
        <v>118</v>
      </c>
      <c r="H249" s="203">
        <v>3260</v>
      </c>
      <c r="I249" s="204"/>
      <c r="J249" s="205">
        <f>ROUND(I249*H249,2)</f>
        <v>0</v>
      </c>
      <c r="K249" s="201" t="s">
        <v>119</v>
      </c>
      <c r="L249" s="46"/>
      <c r="M249" s="206" t="s">
        <v>19</v>
      </c>
      <c r="N249" s="207" t="s">
        <v>43</v>
      </c>
      <c r="O249" s="86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0" t="s">
        <v>120</v>
      </c>
      <c r="AT249" s="210" t="s">
        <v>115</v>
      </c>
      <c r="AU249" s="210" t="s">
        <v>79</v>
      </c>
      <c r="AY249" s="19" t="s">
        <v>113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9" t="s">
        <v>77</v>
      </c>
      <c r="BK249" s="211">
        <f>ROUND(I249*H249,2)</f>
        <v>0</v>
      </c>
      <c r="BL249" s="19" t="s">
        <v>120</v>
      </c>
      <c r="BM249" s="210" t="s">
        <v>331</v>
      </c>
    </row>
    <row r="250" s="2" customFormat="1">
      <c r="A250" s="40"/>
      <c r="B250" s="41"/>
      <c r="C250" s="42"/>
      <c r="D250" s="212" t="s">
        <v>122</v>
      </c>
      <c r="E250" s="42"/>
      <c r="F250" s="213" t="s">
        <v>332</v>
      </c>
      <c r="G250" s="42"/>
      <c r="H250" s="42"/>
      <c r="I250" s="214"/>
      <c r="J250" s="42"/>
      <c r="K250" s="42"/>
      <c r="L250" s="46"/>
      <c r="M250" s="215"/>
      <c r="N250" s="216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122</v>
      </c>
      <c r="AU250" s="19" t="s">
        <v>79</v>
      </c>
    </row>
    <row r="251" s="13" customFormat="1">
      <c r="A251" s="13"/>
      <c r="B251" s="217"/>
      <c r="C251" s="218"/>
      <c r="D251" s="219" t="s">
        <v>124</v>
      </c>
      <c r="E251" s="220" t="s">
        <v>19</v>
      </c>
      <c r="F251" s="221" t="s">
        <v>333</v>
      </c>
      <c r="G251" s="218"/>
      <c r="H251" s="220" t="s">
        <v>19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7" t="s">
        <v>124</v>
      </c>
      <c r="AU251" s="227" t="s">
        <v>79</v>
      </c>
      <c r="AV251" s="13" t="s">
        <v>77</v>
      </c>
      <c r="AW251" s="13" t="s">
        <v>33</v>
      </c>
      <c r="AX251" s="13" t="s">
        <v>72</v>
      </c>
      <c r="AY251" s="227" t="s">
        <v>113</v>
      </c>
    </row>
    <row r="252" s="14" customFormat="1">
      <c r="A252" s="14"/>
      <c r="B252" s="228"/>
      <c r="C252" s="229"/>
      <c r="D252" s="219" t="s">
        <v>124</v>
      </c>
      <c r="E252" s="230" t="s">
        <v>19</v>
      </c>
      <c r="F252" s="231" t="s">
        <v>334</v>
      </c>
      <c r="G252" s="229"/>
      <c r="H252" s="232">
        <v>3215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8" t="s">
        <v>124</v>
      </c>
      <c r="AU252" s="238" t="s">
        <v>79</v>
      </c>
      <c r="AV252" s="14" t="s">
        <v>79</v>
      </c>
      <c r="AW252" s="14" t="s">
        <v>33</v>
      </c>
      <c r="AX252" s="14" t="s">
        <v>72</v>
      </c>
      <c r="AY252" s="238" t="s">
        <v>113</v>
      </c>
    </row>
    <row r="253" s="13" customFormat="1">
      <c r="A253" s="13"/>
      <c r="B253" s="217"/>
      <c r="C253" s="218"/>
      <c r="D253" s="219" t="s">
        <v>124</v>
      </c>
      <c r="E253" s="220" t="s">
        <v>19</v>
      </c>
      <c r="F253" s="221" t="s">
        <v>149</v>
      </c>
      <c r="G253" s="218"/>
      <c r="H253" s="220" t="s">
        <v>19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7" t="s">
        <v>124</v>
      </c>
      <c r="AU253" s="227" t="s">
        <v>79</v>
      </c>
      <c r="AV253" s="13" t="s">
        <v>77</v>
      </c>
      <c r="AW253" s="13" t="s">
        <v>33</v>
      </c>
      <c r="AX253" s="13" t="s">
        <v>72</v>
      </c>
      <c r="AY253" s="227" t="s">
        <v>113</v>
      </c>
    </row>
    <row r="254" s="14" customFormat="1">
      <c r="A254" s="14"/>
      <c r="B254" s="228"/>
      <c r="C254" s="229"/>
      <c r="D254" s="219" t="s">
        <v>124</v>
      </c>
      <c r="E254" s="230" t="s">
        <v>19</v>
      </c>
      <c r="F254" s="231" t="s">
        <v>247</v>
      </c>
      <c r="G254" s="229"/>
      <c r="H254" s="232">
        <v>13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8" t="s">
        <v>124</v>
      </c>
      <c r="AU254" s="238" t="s">
        <v>79</v>
      </c>
      <c r="AV254" s="14" t="s">
        <v>79</v>
      </c>
      <c r="AW254" s="14" t="s">
        <v>33</v>
      </c>
      <c r="AX254" s="14" t="s">
        <v>72</v>
      </c>
      <c r="AY254" s="238" t="s">
        <v>113</v>
      </c>
    </row>
    <row r="255" s="14" customFormat="1">
      <c r="A255" s="14"/>
      <c r="B255" s="228"/>
      <c r="C255" s="229"/>
      <c r="D255" s="219" t="s">
        <v>124</v>
      </c>
      <c r="E255" s="230" t="s">
        <v>19</v>
      </c>
      <c r="F255" s="231" t="s">
        <v>248</v>
      </c>
      <c r="G255" s="229"/>
      <c r="H255" s="232">
        <v>12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8" t="s">
        <v>124</v>
      </c>
      <c r="AU255" s="238" t="s">
        <v>79</v>
      </c>
      <c r="AV255" s="14" t="s">
        <v>79</v>
      </c>
      <c r="AW255" s="14" t="s">
        <v>33</v>
      </c>
      <c r="AX255" s="14" t="s">
        <v>72</v>
      </c>
      <c r="AY255" s="238" t="s">
        <v>113</v>
      </c>
    </row>
    <row r="256" s="14" customFormat="1">
      <c r="A256" s="14"/>
      <c r="B256" s="228"/>
      <c r="C256" s="229"/>
      <c r="D256" s="219" t="s">
        <v>124</v>
      </c>
      <c r="E256" s="230" t="s">
        <v>19</v>
      </c>
      <c r="F256" s="231" t="s">
        <v>249</v>
      </c>
      <c r="G256" s="229"/>
      <c r="H256" s="232">
        <v>8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8" t="s">
        <v>124</v>
      </c>
      <c r="AU256" s="238" t="s">
        <v>79</v>
      </c>
      <c r="AV256" s="14" t="s">
        <v>79</v>
      </c>
      <c r="AW256" s="14" t="s">
        <v>33</v>
      </c>
      <c r="AX256" s="14" t="s">
        <v>72</v>
      </c>
      <c r="AY256" s="238" t="s">
        <v>113</v>
      </c>
    </row>
    <row r="257" s="14" customFormat="1">
      <c r="A257" s="14"/>
      <c r="B257" s="228"/>
      <c r="C257" s="229"/>
      <c r="D257" s="219" t="s">
        <v>124</v>
      </c>
      <c r="E257" s="230" t="s">
        <v>19</v>
      </c>
      <c r="F257" s="231" t="s">
        <v>250</v>
      </c>
      <c r="G257" s="229"/>
      <c r="H257" s="232">
        <v>12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8" t="s">
        <v>124</v>
      </c>
      <c r="AU257" s="238" t="s">
        <v>79</v>
      </c>
      <c r="AV257" s="14" t="s">
        <v>79</v>
      </c>
      <c r="AW257" s="14" t="s">
        <v>33</v>
      </c>
      <c r="AX257" s="14" t="s">
        <v>72</v>
      </c>
      <c r="AY257" s="238" t="s">
        <v>113</v>
      </c>
    </row>
    <row r="258" s="15" customFormat="1">
      <c r="A258" s="15"/>
      <c r="B258" s="239"/>
      <c r="C258" s="240"/>
      <c r="D258" s="219" t="s">
        <v>124</v>
      </c>
      <c r="E258" s="241" t="s">
        <v>19</v>
      </c>
      <c r="F258" s="242" t="s">
        <v>128</v>
      </c>
      <c r="G258" s="240"/>
      <c r="H258" s="243">
        <v>3260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49" t="s">
        <v>124</v>
      </c>
      <c r="AU258" s="249" t="s">
        <v>79</v>
      </c>
      <c r="AV258" s="15" t="s">
        <v>120</v>
      </c>
      <c r="AW258" s="15" t="s">
        <v>33</v>
      </c>
      <c r="AX258" s="15" t="s">
        <v>77</v>
      </c>
      <c r="AY258" s="249" t="s">
        <v>113</v>
      </c>
    </row>
    <row r="259" s="2" customFormat="1" ht="16.5" customHeight="1">
      <c r="A259" s="40"/>
      <c r="B259" s="41"/>
      <c r="C259" s="199" t="s">
        <v>335</v>
      </c>
      <c r="D259" s="199" t="s">
        <v>115</v>
      </c>
      <c r="E259" s="200" t="s">
        <v>336</v>
      </c>
      <c r="F259" s="201" t="s">
        <v>337</v>
      </c>
      <c r="G259" s="202" t="s">
        <v>118</v>
      </c>
      <c r="H259" s="203">
        <v>3315</v>
      </c>
      <c r="I259" s="204"/>
      <c r="J259" s="205">
        <f>ROUND(I259*H259,2)</f>
        <v>0</v>
      </c>
      <c r="K259" s="201" t="s">
        <v>119</v>
      </c>
      <c r="L259" s="46"/>
      <c r="M259" s="206" t="s">
        <v>19</v>
      </c>
      <c r="N259" s="207" t="s">
        <v>43</v>
      </c>
      <c r="O259" s="86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0" t="s">
        <v>120</v>
      </c>
      <c r="AT259" s="210" t="s">
        <v>115</v>
      </c>
      <c r="AU259" s="210" t="s">
        <v>79</v>
      </c>
      <c r="AY259" s="19" t="s">
        <v>113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9" t="s">
        <v>77</v>
      </c>
      <c r="BK259" s="211">
        <f>ROUND(I259*H259,2)</f>
        <v>0</v>
      </c>
      <c r="BL259" s="19" t="s">
        <v>120</v>
      </c>
      <c r="BM259" s="210" t="s">
        <v>338</v>
      </c>
    </row>
    <row r="260" s="2" customFormat="1">
      <c r="A260" s="40"/>
      <c r="B260" s="41"/>
      <c r="C260" s="42"/>
      <c r="D260" s="212" t="s">
        <v>122</v>
      </c>
      <c r="E260" s="42"/>
      <c r="F260" s="213" t="s">
        <v>339</v>
      </c>
      <c r="G260" s="42"/>
      <c r="H260" s="42"/>
      <c r="I260" s="214"/>
      <c r="J260" s="42"/>
      <c r="K260" s="42"/>
      <c r="L260" s="46"/>
      <c r="M260" s="215"/>
      <c r="N260" s="216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122</v>
      </c>
      <c r="AU260" s="19" t="s">
        <v>79</v>
      </c>
    </row>
    <row r="261" s="13" customFormat="1">
      <c r="A261" s="13"/>
      <c r="B261" s="217"/>
      <c r="C261" s="218"/>
      <c r="D261" s="219" t="s">
        <v>124</v>
      </c>
      <c r="E261" s="220" t="s">
        <v>19</v>
      </c>
      <c r="F261" s="221" t="s">
        <v>333</v>
      </c>
      <c r="G261" s="218"/>
      <c r="H261" s="220" t="s">
        <v>19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7" t="s">
        <v>124</v>
      </c>
      <c r="AU261" s="227" t="s">
        <v>79</v>
      </c>
      <c r="AV261" s="13" t="s">
        <v>77</v>
      </c>
      <c r="AW261" s="13" t="s">
        <v>33</v>
      </c>
      <c r="AX261" s="13" t="s">
        <v>72</v>
      </c>
      <c r="AY261" s="227" t="s">
        <v>113</v>
      </c>
    </row>
    <row r="262" s="14" customFormat="1">
      <c r="A262" s="14"/>
      <c r="B262" s="228"/>
      <c r="C262" s="229"/>
      <c r="D262" s="219" t="s">
        <v>124</v>
      </c>
      <c r="E262" s="230" t="s">
        <v>19</v>
      </c>
      <c r="F262" s="231" t="s">
        <v>340</v>
      </c>
      <c r="G262" s="229"/>
      <c r="H262" s="232">
        <v>3315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8" t="s">
        <v>124</v>
      </c>
      <c r="AU262" s="238" t="s">
        <v>79</v>
      </c>
      <c r="AV262" s="14" t="s">
        <v>79</v>
      </c>
      <c r="AW262" s="14" t="s">
        <v>33</v>
      </c>
      <c r="AX262" s="14" t="s">
        <v>77</v>
      </c>
      <c r="AY262" s="238" t="s">
        <v>113</v>
      </c>
    </row>
    <row r="263" s="2" customFormat="1" ht="24.15" customHeight="1">
      <c r="A263" s="40"/>
      <c r="B263" s="41"/>
      <c r="C263" s="199" t="s">
        <v>341</v>
      </c>
      <c r="D263" s="199" t="s">
        <v>115</v>
      </c>
      <c r="E263" s="200" t="s">
        <v>342</v>
      </c>
      <c r="F263" s="201" t="s">
        <v>343</v>
      </c>
      <c r="G263" s="202" t="s">
        <v>118</v>
      </c>
      <c r="H263" s="203">
        <v>3260</v>
      </c>
      <c r="I263" s="204"/>
      <c r="J263" s="205">
        <f>ROUND(I263*H263,2)</f>
        <v>0</v>
      </c>
      <c r="K263" s="201" t="s">
        <v>119</v>
      </c>
      <c r="L263" s="46"/>
      <c r="M263" s="206" t="s">
        <v>19</v>
      </c>
      <c r="N263" s="207" t="s">
        <v>43</v>
      </c>
      <c r="O263" s="86"/>
      <c r="P263" s="208">
        <f>O263*H263</f>
        <v>0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0" t="s">
        <v>120</v>
      </c>
      <c r="AT263" s="210" t="s">
        <v>115</v>
      </c>
      <c r="AU263" s="210" t="s">
        <v>79</v>
      </c>
      <c r="AY263" s="19" t="s">
        <v>113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9" t="s">
        <v>77</v>
      </c>
      <c r="BK263" s="211">
        <f>ROUND(I263*H263,2)</f>
        <v>0</v>
      </c>
      <c r="BL263" s="19" t="s">
        <v>120</v>
      </c>
      <c r="BM263" s="210" t="s">
        <v>344</v>
      </c>
    </row>
    <row r="264" s="2" customFormat="1">
      <c r="A264" s="40"/>
      <c r="B264" s="41"/>
      <c r="C264" s="42"/>
      <c r="D264" s="212" t="s">
        <v>122</v>
      </c>
      <c r="E264" s="42"/>
      <c r="F264" s="213" t="s">
        <v>345</v>
      </c>
      <c r="G264" s="42"/>
      <c r="H264" s="42"/>
      <c r="I264" s="214"/>
      <c r="J264" s="42"/>
      <c r="K264" s="42"/>
      <c r="L264" s="46"/>
      <c r="M264" s="215"/>
      <c r="N264" s="216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122</v>
      </c>
      <c r="AU264" s="19" t="s">
        <v>79</v>
      </c>
    </row>
    <row r="265" s="13" customFormat="1">
      <c r="A265" s="13"/>
      <c r="B265" s="217"/>
      <c r="C265" s="218"/>
      <c r="D265" s="219" t="s">
        <v>124</v>
      </c>
      <c r="E265" s="220" t="s">
        <v>19</v>
      </c>
      <c r="F265" s="221" t="s">
        <v>333</v>
      </c>
      <c r="G265" s="218"/>
      <c r="H265" s="220" t="s">
        <v>19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7" t="s">
        <v>124</v>
      </c>
      <c r="AU265" s="227" t="s">
        <v>79</v>
      </c>
      <c r="AV265" s="13" t="s">
        <v>77</v>
      </c>
      <c r="AW265" s="13" t="s">
        <v>33</v>
      </c>
      <c r="AX265" s="13" t="s">
        <v>72</v>
      </c>
      <c r="AY265" s="227" t="s">
        <v>113</v>
      </c>
    </row>
    <row r="266" s="14" customFormat="1">
      <c r="A266" s="14"/>
      <c r="B266" s="228"/>
      <c r="C266" s="229"/>
      <c r="D266" s="219" t="s">
        <v>124</v>
      </c>
      <c r="E266" s="230" t="s">
        <v>19</v>
      </c>
      <c r="F266" s="231" t="s">
        <v>334</v>
      </c>
      <c r="G266" s="229"/>
      <c r="H266" s="232">
        <v>3215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8" t="s">
        <v>124</v>
      </c>
      <c r="AU266" s="238" t="s">
        <v>79</v>
      </c>
      <c r="AV266" s="14" t="s">
        <v>79</v>
      </c>
      <c r="AW266" s="14" t="s">
        <v>33</v>
      </c>
      <c r="AX266" s="14" t="s">
        <v>72</v>
      </c>
      <c r="AY266" s="238" t="s">
        <v>113</v>
      </c>
    </row>
    <row r="267" s="13" customFormat="1">
      <c r="A267" s="13"/>
      <c r="B267" s="217"/>
      <c r="C267" s="218"/>
      <c r="D267" s="219" t="s">
        <v>124</v>
      </c>
      <c r="E267" s="220" t="s">
        <v>19</v>
      </c>
      <c r="F267" s="221" t="s">
        <v>149</v>
      </c>
      <c r="G267" s="218"/>
      <c r="H267" s="220" t="s">
        <v>19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7" t="s">
        <v>124</v>
      </c>
      <c r="AU267" s="227" t="s">
        <v>79</v>
      </c>
      <c r="AV267" s="13" t="s">
        <v>77</v>
      </c>
      <c r="AW267" s="13" t="s">
        <v>33</v>
      </c>
      <c r="AX267" s="13" t="s">
        <v>72</v>
      </c>
      <c r="AY267" s="227" t="s">
        <v>113</v>
      </c>
    </row>
    <row r="268" s="14" customFormat="1">
      <c r="A268" s="14"/>
      <c r="B268" s="228"/>
      <c r="C268" s="229"/>
      <c r="D268" s="219" t="s">
        <v>124</v>
      </c>
      <c r="E268" s="230" t="s">
        <v>19</v>
      </c>
      <c r="F268" s="231" t="s">
        <v>247</v>
      </c>
      <c r="G268" s="229"/>
      <c r="H268" s="232">
        <v>13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8" t="s">
        <v>124</v>
      </c>
      <c r="AU268" s="238" t="s">
        <v>79</v>
      </c>
      <c r="AV268" s="14" t="s">
        <v>79</v>
      </c>
      <c r="AW268" s="14" t="s">
        <v>33</v>
      </c>
      <c r="AX268" s="14" t="s">
        <v>72</v>
      </c>
      <c r="AY268" s="238" t="s">
        <v>113</v>
      </c>
    </row>
    <row r="269" s="14" customFormat="1">
      <c r="A269" s="14"/>
      <c r="B269" s="228"/>
      <c r="C269" s="229"/>
      <c r="D269" s="219" t="s">
        <v>124</v>
      </c>
      <c r="E269" s="230" t="s">
        <v>19</v>
      </c>
      <c r="F269" s="231" t="s">
        <v>248</v>
      </c>
      <c r="G269" s="229"/>
      <c r="H269" s="232">
        <v>12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8" t="s">
        <v>124</v>
      </c>
      <c r="AU269" s="238" t="s">
        <v>79</v>
      </c>
      <c r="AV269" s="14" t="s">
        <v>79</v>
      </c>
      <c r="AW269" s="14" t="s">
        <v>33</v>
      </c>
      <c r="AX269" s="14" t="s">
        <v>72</v>
      </c>
      <c r="AY269" s="238" t="s">
        <v>113</v>
      </c>
    </row>
    <row r="270" s="14" customFormat="1">
      <c r="A270" s="14"/>
      <c r="B270" s="228"/>
      <c r="C270" s="229"/>
      <c r="D270" s="219" t="s">
        <v>124</v>
      </c>
      <c r="E270" s="230" t="s">
        <v>19</v>
      </c>
      <c r="F270" s="231" t="s">
        <v>249</v>
      </c>
      <c r="G270" s="229"/>
      <c r="H270" s="232">
        <v>8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8" t="s">
        <v>124</v>
      </c>
      <c r="AU270" s="238" t="s">
        <v>79</v>
      </c>
      <c r="AV270" s="14" t="s">
        <v>79</v>
      </c>
      <c r="AW270" s="14" t="s">
        <v>33</v>
      </c>
      <c r="AX270" s="14" t="s">
        <v>72</v>
      </c>
      <c r="AY270" s="238" t="s">
        <v>113</v>
      </c>
    </row>
    <row r="271" s="14" customFormat="1">
      <c r="A271" s="14"/>
      <c r="B271" s="228"/>
      <c r="C271" s="229"/>
      <c r="D271" s="219" t="s">
        <v>124</v>
      </c>
      <c r="E271" s="230" t="s">
        <v>19</v>
      </c>
      <c r="F271" s="231" t="s">
        <v>250</v>
      </c>
      <c r="G271" s="229"/>
      <c r="H271" s="232">
        <v>12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8" t="s">
        <v>124</v>
      </c>
      <c r="AU271" s="238" t="s">
        <v>79</v>
      </c>
      <c r="AV271" s="14" t="s">
        <v>79</v>
      </c>
      <c r="AW271" s="14" t="s">
        <v>33</v>
      </c>
      <c r="AX271" s="14" t="s">
        <v>72</v>
      </c>
      <c r="AY271" s="238" t="s">
        <v>113</v>
      </c>
    </row>
    <row r="272" s="15" customFormat="1">
      <c r="A272" s="15"/>
      <c r="B272" s="239"/>
      <c r="C272" s="240"/>
      <c r="D272" s="219" t="s">
        <v>124</v>
      </c>
      <c r="E272" s="241" t="s">
        <v>19</v>
      </c>
      <c r="F272" s="242" t="s">
        <v>128</v>
      </c>
      <c r="G272" s="240"/>
      <c r="H272" s="243">
        <v>3260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49" t="s">
        <v>124</v>
      </c>
      <c r="AU272" s="249" t="s">
        <v>79</v>
      </c>
      <c r="AV272" s="15" t="s">
        <v>120</v>
      </c>
      <c r="AW272" s="15" t="s">
        <v>33</v>
      </c>
      <c r="AX272" s="15" t="s">
        <v>77</v>
      </c>
      <c r="AY272" s="249" t="s">
        <v>113</v>
      </c>
    </row>
    <row r="273" s="2" customFormat="1" ht="24.15" customHeight="1">
      <c r="A273" s="40"/>
      <c r="B273" s="41"/>
      <c r="C273" s="199" t="s">
        <v>346</v>
      </c>
      <c r="D273" s="199" t="s">
        <v>115</v>
      </c>
      <c r="E273" s="200" t="s">
        <v>347</v>
      </c>
      <c r="F273" s="201" t="s">
        <v>348</v>
      </c>
      <c r="G273" s="202" t="s">
        <v>118</v>
      </c>
      <c r="H273" s="203">
        <v>3360</v>
      </c>
      <c r="I273" s="204"/>
      <c r="J273" s="205">
        <f>ROUND(I273*H273,2)</f>
        <v>0</v>
      </c>
      <c r="K273" s="201" t="s">
        <v>119</v>
      </c>
      <c r="L273" s="46"/>
      <c r="M273" s="206" t="s">
        <v>19</v>
      </c>
      <c r="N273" s="207" t="s">
        <v>43</v>
      </c>
      <c r="O273" s="86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0" t="s">
        <v>120</v>
      </c>
      <c r="AT273" s="210" t="s">
        <v>115</v>
      </c>
      <c r="AU273" s="210" t="s">
        <v>79</v>
      </c>
      <c r="AY273" s="19" t="s">
        <v>113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9" t="s">
        <v>77</v>
      </c>
      <c r="BK273" s="211">
        <f>ROUND(I273*H273,2)</f>
        <v>0</v>
      </c>
      <c r="BL273" s="19" t="s">
        <v>120</v>
      </c>
      <c r="BM273" s="210" t="s">
        <v>349</v>
      </c>
    </row>
    <row r="274" s="2" customFormat="1">
      <c r="A274" s="40"/>
      <c r="B274" s="41"/>
      <c r="C274" s="42"/>
      <c r="D274" s="212" t="s">
        <v>122</v>
      </c>
      <c r="E274" s="42"/>
      <c r="F274" s="213" t="s">
        <v>350</v>
      </c>
      <c r="G274" s="42"/>
      <c r="H274" s="42"/>
      <c r="I274" s="214"/>
      <c r="J274" s="42"/>
      <c r="K274" s="42"/>
      <c r="L274" s="46"/>
      <c r="M274" s="215"/>
      <c r="N274" s="216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122</v>
      </c>
      <c r="AU274" s="19" t="s">
        <v>79</v>
      </c>
    </row>
    <row r="275" s="13" customFormat="1">
      <c r="A275" s="13"/>
      <c r="B275" s="217"/>
      <c r="C275" s="218"/>
      <c r="D275" s="219" t="s">
        <v>124</v>
      </c>
      <c r="E275" s="220" t="s">
        <v>19</v>
      </c>
      <c r="F275" s="221" t="s">
        <v>333</v>
      </c>
      <c r="G275" s="218"/>
      <c r="H275" s="220" t="s">
        <v>19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7" t="s">
        <v>124</v>
      </c>
      <c r="AU275" s="227" t="s">
        <v>79</v>
      </c>
      <c r="AV275" s="13" t="s">
        <v>77</v>
      </c>
      <c r="AW275" s="13" t="s">
        <v>33</v>
      </c>
      <c r="AX275" s="13" t="s">
        <v>72</v>
      </c>
      <c r="AY275" s="227" t="s">
        <v>113</v>
      </c>
    </row>
    <row r="276" s="14" customFormat="1">
      <c r="A276" s="14"/>
      <c r="B276" s="228"/>
      <c r="C276" s="229"/>
      <c r="D276" s="219" t="s">
        <v>124</v>
      </c>
      <c r="E276" s="230" t="s">
        <v>19</v>
      </c>
      <c r="F276" s="231" t="s">
        <v>340</v>
      </c>
      <c r="G276" s="229"/>
      <c r="H276" s="232">
        <v>3315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8" t="s">
        <v>124</v>
      </c>
      <c r="AU276" s="238" t="s">
        <v>79</v>
      </c>
      <c r="AV276" s="14" t="s">
        <v>79</v>
      </c>
      <c r="AW276" s="14" t="s">
        <v>33</v>
      </c>
      <c r="AX276" s="14" t="s">
        <v>72</v>
      </c>
      <c r="AY276" s="238" t="s">
        <v>113</v>
      </c>
    </row>
    <row r="277" s="13" customFormat="1">
      <c r="A277" s="13"/>
      <c r="B277" s="217"/>
      <c r="C277" s="218"/>
      <c r="D277" s="219" t="s">
        <v>124</v>
      </c>
      <c r="E277" s="220" t="s">
        <v>19</v>
      </c>
      <c r="F277" s="221" t="s">
        <v>149</v>
      </c>
      <c r="G277" s="218"/>
      <c r="H277" s="220" t="s">
        <v>19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7" t="s">
        <v>124</v>
      </c>
      <c r="AU277" s="227" t="s">
        <v>79</v>
      </c>
      <c r="AV277" s="13" t="s">
        <v>77</v>
      </c>
      <c r="AW277" s="13" t="s">
        <v>33</v>
      </c>
      <c r="AX277" s="13" t="s">
        <v>72</v>
      </c>
      <c r="AY277" s="227" t="s">
        <v>113</v>
      </c>
    </row>
    <row r="278" s="14" customFormat="1">
      <c r="A278" s="14"/>
      <c r="B278" s="228"/>
      <c r="C278" s="229"/>
      <c r="D278" s="219" t="s">
        <v>124</v>
      </c>
      <c r="E278" s="230" t="s">
        <v>19</v>
      </c>
      <c r="F278" s="231" t="s">
        <v>247</v>
      </c>
      <c r="G278" s="229"/>
      <c r="H278" s="232">
        <v>13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8" t="s">
        <v>124</v>
      </c>
      <c r="AU278" s="238" t="s">
        <v>79</v>
      </c>
      <c r="AV278" s="14" t="s">
        <v>79</v>
      </c>
      <c r="AW278" s="14" t="s">
        <v>33</v>
      </c>
      <c r="AX278" s="14" t="s">
        <v>72</v>
      </c>
      <c r="AY278" s="238" t="s">
        <v>113</v>
      </c>
    </row>
    <row r="279" s="14" customFormat="1">
      <c r="A279" s="14"/>
      <c r="B279" s="228"/>
      <c r="C279" s="229"/>
      <c r="D279" s="219" t="s">
        <v>124</v>
      </c>
      <c r="E279" s="230" t="s">
        <v>19</v>
      </c>
      <c r="F279" s="231" t="s">
        <v>248</v>
      </c>
      <c r="G279" s="229"/>
      <c r="H279" s="232">
        <v>12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8" t="s">
        <v>124</v>
      </c>
      <c r="AU279" s="238" t="s">
        <v>79</v>
      </c>
      <c r="AV279" s="14" t="s">
        <v>79</v>
      </c>
      <c r="AW279" s="14" t="s">
        <v>33</v>
      </c>
      <c r="AX279" s="14" t="s">
        <v>72</v>
      </c>
      <c r="AY279" s="238" t="s">
        <v>113</v>
      </c>
    </row>
    <row r="280" s="14" customFormat="1">
      <c r="A280" s="14"/>
      <c r="B280" s="228"/>
      <c r="C280" s="229"/>
      <c r="D280" s="219" t="s">
        <v>124</v>
      </c>
      <c r="E280" s="230" t="s">
        <v>19</v>
      </c>
      <c r="F280" s="231" t="s">
        <v>249</v>
      </c>
      <c r="G280" s="229"/>
      <c r="H280" s="232">
        <v>8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8" t="s">
        <v>124</v>
      </c>
      <c r="AU280" s="238" t="s">
        <v>79</v>
      </c>
      <c r="AV280" s="14" t="s">
        <v>79</v>
      </c>
      <c r="AW280" s="14" t="s">
        <v>33</v>
      </c>
      <c r="AX280" s="14" t="s">
        <v>72</v>
      </c>
      <c r="AY280" s="238" t="s">
        <v>113</v>
      </c>
    </row>
    <row r="281" s="14" customFormat="1">
      <c r="A281" s="14"/>
      <c r="B281" s="228"/>
      <c r="C281" s="229"/>
      <c r="D281" s="219" t="s">
        <v>124</v>
      </c>
      <c r="E281" s="230" t="s">
        <v>19</v>
      </c>
      <c r="F281" s="231" t="s">
        <v>250</v>
      </c>
      <c r="G281" s="229"/>
      <c r="H281" s="232">
        <v>12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8" t="s">
        <v>124</v>
      </c>
      <c r="AU281" s="238" t="s">
        <v>79</v>
      </c>
      <c r="AV281" s="14" t="s">
        <v>79</v>
      </c>
      <c r="AW281" s="14" t="s">
        <v>33</v>
      </c>
      <c r="AX281" s="14" t="s">
        <v>72</v>
      </c>
      <c r="AY281" s="238" t="s">
        <v>113</v>
      </c>
    </row>
    <row r="282" s="15" customFormat="1">
      <c r="A282" s="15"/>
      <c r="B282" s="239"/>
      <c r="C282" s="240"/>
      <c r="D282" s="219" t="s">
        <v>124</v>
      </c>
      <c r="E282" s="241" t="s">
        <v>19</v>
      </c>
      <c r="F282" s="242" t="s">
        <v>128</v>
      </c>
      <c r="G282" s="240"/>
      <c r="H282" s="243">
        <v>3360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49" t="s">
        <v>124</v>
      </c>
      <c r="AU282" s="249" t="s">
        <v>79</v>
      </c>
      <c r="AV282" s="15" t="s">
        <v>120</v>
      </c>
      <c r="AW282" s="15" t="s">
        <v>33</v>
      </c>
      <c r="AX282" s="15" t="s">
        <v>77</v>
      </c>
      <c r="AY282" s="249" t="s">
        <v>113</v>
      </c>
    </row>
    <row r="283" s="2" customFormat="1" ht="24.15" customHeight="1">
      <c r="A283" s="40"/>
      <c r="B283" s="41"/>
      <c r="C283" s="199" t="s">
        <v>351</v>
      </c>
      <c r="D283" s="199" t="s">
        <v>115</v>
      </c>
      <c r="E283" s="200" t="s">
        <v>352</v>
      </c>
      <c r="F283" s="201" t="s">
        <v>353</v>
      </c>
      <c r="G283" s="202" t="s">
        <v>118</v>
      </c>
      <c r="H283" s="203">
        <v>335</v>
      </c>
      <c r="I283" s="204"/>
      <c r="J283" s="205">
        <f>ROUND(I283*H283,2)</f>
        <v>0</v>
      </c>
      <c r="K283" s="201" t="s">
        <v>119</v>
      </c>
      <c r="L283" s="46"/>
      <c r="M283" s="206" t="s">
        <v>19</v>
      </c>
      <c r="N283" s="207" t="s">
        <v>43</v>
      </c>
      <c r="O283" s="86"/>
      <c r="P283" s="208">
        <f>O283*H283</f>
        <v>0</v>
      </c>
      <c r="Q283" s="208">
        <v>0</v>
      </c>
      <c r="R283" s="208">
        <f>Q283*H283</f>
        <v>0</v>
      </c>
      <c r="S283" s="208">
        <v>0</v>
      </c>
      <c r="T283" s="20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0" t="s">
        <v>120</v>
      </c>
      <c r="AT283" s="210" t="s">
        <v>115</v>
      </c>
      <c r="AU283" s="210" t="s">
        <v>79</v>
      </c>
      <c r="AY283" s="19" t="s">
        <v>113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9" t="s">
        <v>77</v>
      </c>
      <c r="BK283" s="211">
        <f>ROUND(I283*H283,2)</f>
        <v>0</v>
      </c>
      <c r="BL283" s="19" t="s">
        <v>120</v>
      </c>
      <c r="BM283" s="210" t="s">
        <v>354</v>
      </c>
    </row>
    <row r="284" s="2" customFormat="1">
      <c r="A284" s="40"/>
      <c r="B284" s="41"/>
      <c r="C284" s="42"/>
      <c r="D284" s="212" t="s">
        <v>122</v>
      </c>
      <c r="E284" s="42"/>
      <c r="F284" s="213" t="s">
        <v>355</v>
      </c>
      <c r="G284" s="42"/>
      <c r="H284" s="42"/>
      <c r="I284" s="214"/>
      <c r="J284" s="42"/>
      <c r="K284" s="42"/>
      <c r="L284" s="46"/>
      <c r="M284" s="215"/>
      <c r="N284" s="216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122</v>
      </c>
      <c r="AU284" s="19" t="s">
        <v>79</v>
      </c>
    </row>
    <row r="285" s="13" customFormat="1">
      <c r="A285" s="13"/>
      <c r="B285" s="217"/>
      <c r="C285" s="218"/>
      <c r="D285" s="219" t="s">
        <v>124</v>
      </c>
      <c r="E285" s="220" t="s">
        <v>19</v>
      </c>
      <c r="F285" s="221" t="s">
        <v>133</v>
      </c>
      <c r="G285" s="218"/>
      <c r="H285" s="220" t="s">
        <v>19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7" t="s">
        <v>124</v>
      </c>
      <c r="AU285" s="227" t="s">
        <v>79</v>
      </c>
      <c r="AV285" s="13" t="s">
        <v>77</v>
      </c>
      <c r="AW285" s="13" t="s">
        <v>33</v>
      </c>
      <c r="AX285" s="13" t="s">
        <v>72</v>
      </c>
      <c r="AY285" s="227" t="s">
        <v>113</v>
      </c>
    </row>
    <row r="286" s="14" customFormat="1">
      <c r="A286" s="14"/>
      <c r="B286" s="228"/>
      <c r="C286" s="229"/>
      <c r="D286" s="219" t="s">
        <v>124</v>
      </c>
      <c r="E286" s="230" t="s">
        <v>19</v>
      </c>
      <c r="F286" s="231" t="s">
        <v>134</v>
      </c>
      <c r="G286" s="229"/>
      <c r="H286" s="232">
        <v>335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8" t="s">
        <v>124</v>
      </c>
      <c r="AU286" s="238" t="s">
        <v>79</v>
      </c>
      <c r="AV286" s="14" t="s">
        <v>79</v>
      </c>
      <c r="AW286" s="14" t="s">
        <v>33</v>
      </c>
      <c r="AX286" s="14" t="s">
        <v>77</v>
      </c>
      <c r="AY286" s="238" t="s">
        <v>113</v>
      </c>
    </row>
    <row r="287" s="13" customFormat="1">
      <c r="A287" s="13"/>
      <c r="B287" s="217"/>
      <c r="C287" s="218"/>
      <c r="D287" s="219" t="s">
        <v>124</v>
      </c>
      <c r="E287" s="220" t="s">
        <v>19</v>
      </c>
      <c r="F287" s="221" t="s">
        <v>135</v>
      </c>
      <c r="G287" s="218"/>
      <c r="H287" s="220" t="s">
        <v>19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7" t="s">
        <v>124</v>
      </c>
      <c r="AU287" s="227" t="s">
        <v>79</v>
      </c>
      <c r="AV287" s="13" t="s">
        <v>77</v>
      </c>
      <c r="AW287" s="13" t="s">
        <v>33</v>
      </c>
      <c r="AX287" s="13" t="s">
        <v>72</v>
      </c>
      <c r="AY287" s="227" t="s">
        <v>113</v>
      </c>
    </row>
    <row r="288" s="12" customFormat="1" ht="22.8" customHeight="1">
      <c r="A288" s="12"/>
      <c r="B288" s="183"/>
      <c r="C288" s="184"/>
      <c r="D288" s="185" t="s">
        <v>71</v>
      </c>
      <c r="E288" s="197" t="s">
        <v>165</v>
      </c>
      <c r="F288" s="197" t="s">
        <v>356</v>
      </c>
      <c r="G288" s="184"/>
      <c r="H288" s="184"/>
      <c r="I288" s="187"/>
      <c r="J288" s="198">
        <f>BK288</f>
        <v>0</v>
      </c>
      <c r="K288" s="184"/>
      <c r="L288" s="189"/>
      <c r="M288" s="190"/>
      <c r="N288" s="191"/>
      <c r="O288" s="191"/>
      <c r="P288" s="192">
        <f>SUM(P289:P290)</f>
        <v>0</v>
      </c>
      <c r="Q288" s="191"/>
      <c r="R288" s="192">
        <f>SUM(R289:R290)</f>
        <v>0</v>
      </c>
      <c r="S288" s="191"/>
      <c r="T288" s="193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4" t="s">
        <v>77</v>
      </c>
      <c r="AT288" s="195" t="s">
        <v>71</v>
      </c>
      <c r="AU288" s="195" t="s">
        <v>77</v>
      </c>
      <c r="AY288" s="194" t="s">
        <v>113</v>
      </c>
      <c r="BK288" s="196">
        <f>SUM(BK289:BK290)</f>
        <v>0</v>
      </c>
    </row>
    <row r="289" s="2" customFormat="1" ht="16.5" customHeight="1">
      <c r="A289" s="40"/>
      <c r="B289" s="41"/>
      <c r="C289" s="199" t="s">
        <v>357</v>
      </c>
      <c r="D289" s="199" t="s">
        <v>115</v>
      </c>
      <c r="E289" s="200" t="s">
        <v>358</v>
      </c>
      <c r="F289" s="201" t="s">
        <v>359</v>
      </c>
      <c r="G289" s="202" t="s">
        <v>118</v>
      </c>
      <c r="H289" s="203">
        <v>12.5</v>
      </c>
      <c r="I289" s="204"/>
      <c r="J289" s="205">
        <f>ROUND(I289*H289,2)</f>
        <v>0</v>
      </c>
      <c r="K289" s="201" t="s">
        <v>19</v>
      </c>
      <c r="L289" s="46"/>
      <c r="M289" s="206" t="s">
        <v>19</v>
      </c>
      <c r="N289" s="207" t="s">
        <v>43</v>
      </c>
      <c r="O289" s="86"/>
      <c r="P289" s="208">
        <f>O289*H289</f>
        <v>0</v>
      </c>
      <c r="Q289" s="208">
        <v>0</v>
      </c>
      <c r="R289" s="208">
        <f>Q289*H289</f>
        <v>0</v>
      </c>
      <c r="S289" s="208">
        <v>0</v>
      </c>
      <c r="T289" s="20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0" t="s">
        <v>120</v>
      </c>
      <c r="AT289" s="210" t="s">
        <v>115</v>
      </c>
      <c r="AU289" s="210" t="s">
        <v>79</v>
      </c>
      <c r="AY289" s="19" t="s">
        <v>113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9" t="s">
        <v>77</v>
      </c>
      <c r="BK289" s="211">
        <f>ROUND(I289*H289,2)</f>
        <v>0</v>
      </c>
      <c r="BL289" s="19" t="s">
        <v>120</v>
      </c>
      <c r="BM289" s="210" t="s">
        <v>360</v>
      </c>
    </row>
    <row r="290" s="14" customFormat="1">
      <c r="A290" s="14"/>
      <c r="B290" s="228"/>
      <c r="C290" s="229"/>
      <c r="D290" s="219" t="s">
        <v>124</v>
      </c>
      <c r="E290" s="230" t="s">
        <v>19</v>
      </c>
      <c r="F290" s="231" t="s">
        <v>361</v>
      </c>
      <c r="G290" s="229"/>
      <c r="H290" s="232">
        <v>12.5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8" t="s">
        <v>124</v>
      </c>
      <c r="AU290" s="238" t="s">
        <v>79</v>
      </c>
      <c r="AV290" s="14" t="s">
        <v>79</v>
      </c>
      <c r="AW290" s="14" t="s">
        <v>33</v>
      </c>
      <c r="AX290" s="14" t="s">
        <v>77</v>
      </c>
      <c r="AY290" s="238" t="s">
        <v>113</v>
      </c>
    </row>
    <row r="291" s="12" customFormat="1" ht="22.8" customHeight="1">
      <c r="A291" s="12"/>
      <c r="B291" s="183"/>
      <c r="C291" s="184"/>
      <c r="D291" s="185" t="s">
        <v>71</v>
      </c>
      <c r="E291" s="197" t="s">
        <v>188</v>
      </c>
      <c r="F291" s="197" t="s">
        <v>362</v>
      </c>
      <c r="G291" s="184"/>
      <c r="H291" s="184"/>
      <c r="I291" s="187"/>
      <c r="J291" s="198">
        <f>BK291</f>
        <v>0</v>
      </c>
      <c r="K291" s="184"/>
      <c r="L291" s="189"/>
      <c r="M291" s="190"/>
      <c r="N291" s="191"/>
      <c r="O291" s="191"/>
      <c r="P291" s="192">
        <f>SUM(P292:P379)</f>
        <v>0</v>
      </c>
      <c r="Q291" s="191"/>
      <c r="R291" s="192">
        <f>SUM(R292:R379)</f>
        <v>112.08656499999999</v>
      </c>
      <c r="S291" s="191"/>
      <c r="T291" s="193">
        <f>SUM(T292:T379)</f>
        <v>245.50599999999997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94" t="s">
        <v>77</v>
      </c>
      <c r="AT291" s="195" t="s">
        <v>71</v>
      </c>
      <c r="AU291" s="195" t="s">
        <v>77</v>
      </c>
      <c r="AY291" s="194" t="s">
        <v>113</v>
      </c>
      <c r="BK291" s="196">
        <f>SUM(BK292:BK379)</f>
        <v>0</v>
      </c>
    </row>
    <row r="292" s="2" customFormat="1" ht="21.75" customHeight="1">
      <c r="A292" s="40"/>
      <c r="B292" s="41"/>
      <c r="C292" s="199" t="s">
        <v>363</v>
      </c>
      <c r="D292" s="199" t="s">
        <v>115</v>
      </c>
      <c r="E292" s="200" t="s">
        <v>364</v>
      </c>
      <c r="F292" s="201" t="s">
        <v>365</v>
      </c>
      <c r="G292" s="202" t="s">
        <v>277</v>
      </c>
      <c r="H292" s="203">
        <v>4</v>
      </c>
      <c r="I292" s="204"/>
      <c r="J292" s="205">
        <f>ROUND(I292*H292,2)</f>
        <v>0</v>
      </c>
      <c r="K292" s="201" t="s">
        <v>119</v>
      </c>
      <c r="L292" s="46"/>
      <c r="M292" s="206" t="s">
        <v>19</v>
      </c>
      <c r="N292" s="207" t="s">
        <v>43</v>
      </c>
      <c r="O292" s="86"/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0" t="s">
        <v>120</v>
      </c>
      <c r="AT292" s="210" t="s">
        <v>115</v>
      </c>
      <c r="AU292" s="210" t="s">
        <v>79</v>
      </c>
      <c r="AY292" s="19" t="s">
        <v>113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9" t="s">
        <v>77</v>
      </c>
      <c r="BK292" s="211">
        <f>ROUND(I292*H292,2)</f>
        <v>0</v>
      </c>
      <c r="BL292" s="19" t="s">
        <v>120</v>
      </c>
      <c r="BM292" s="210" t="s">
        <v>366</v>
      </c>
    </row>
    <row r="293" s="2" customFormat="1">
      <c r="A293" s="40"/>
      <c r="B293" s="41"/>
      <c r="C293" s="42"/>
      <c r="D293" s="212" t="s">
        <v>122</v>
      </c>
      <c r="E293" s="42"/>
      <c r="F293" s="213" t="s">
        <v>367</v>
      </c>
      <c r="G293" s="42"/>
      <c r="H293" s="42"/>
      <c r="I293" s="214"/>
      <c r="J293" s="42"/>
      <c r="K293" s="42"/>
      <c r="L293" s="46"/>
      <c r="M293" s="215"/>
      <c r="N293" s="216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122</v>
      </c>
      <c r="AU293" s="19" t="s">
        <v>79</v>
      </c>
    </row>
    <row r="294" s="13" customFormat="1">
      <c r="A294" s="13"/>
      <c r="B294" s="217"/>
      <c r="C294" s="218"/>
      <c r="D294" s="219" t="s">
        <v>124</v>
      </c>
      <c r="E294" s="220" t="s">
        <v>19</v>
      </c>
      <c r="F294" s="221" t="s">
        <v>368</v>
      </c>
      <c r="G294" s="218"/>
      <c r="H294" s="220" t="s">
        <v>19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7" t="s">
        <v>124</v>
      </c>
      <c r="AU294" s="227" t="s">
        <v>79</v>
      </c>
      <c r="AV294" s="13" t="s">
        <v>77</v>
      </c>
      <c r="AW294" s="13" t="s">
        <v>33</v>
      </c>
      <c r="AX294" s="13" t="s">
        <v>72</v>
      </c>
      <c r="AY294" s="227" t="s">
        <v>113</v>
      </c>
    </row>
    <row r="295" s="14" customFormat="1">
      <c r="A295" s="14"/>
      <c r="B295" s="228"/>
      <c r="C295" s="229"/>
      <c r="D295" s="219" t="s">
        <v>124</v>
      </c>
      <c r="E295" s="230" t="s">
        <v>19</v>
      </c>
      <c r="F295" s="231" t="s">
        <v>369</v>
      </c>
      <c r="G295" s="229"/>
      <c r="H295" s="232">
        <v>2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8" t="s">
        <v>124</v>
      </c>
      <c r="AU295" s="238" t="s">
        <v>79</v>
      </c>
      <c r="AV295" s="14" t="s">
        <v>79</v>
      </c>
      <c r="AW295" s="14" t="s">
        <v>33</v>
      </c>
      <c r="AX295" s="14" t="s">
        <v>72</v>
      </c>
      <c r="AY295" s="238" t="s">
        <v>113</v>
      </c>
    </row>
    <row r="296" s="14" customFormat="1">
      <c r="A296" s="14"/>
      <c r="B296" s="228"/>
      <c r="C296" s="229"/>
      <c r="D296" s="219" t="s">
        <v>124</v>
      </c>
      <c r="E296" s="230" t="s">
        <v>19</v>
      </c>
      <c r="F296" s="231" t="s">
        <v>370</v>
      </c>
      <c r="G296" s="229"/>
      <c r="H296" s="232">
        <v>2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8" t="s">
        <v>124</v>
      </c>
      <c r="AU296" s="238" t="s">
        <v>79</v>
      </c>
      <c r="AV296" s="14" t="s">
        <v>79</v>
      </c>
      <c r="AW296" s="14" t="s">
        <v>33</v>
      </c>
      <c r="AX296" s="14" t="s">
        <v>72</v>
      </c>
      <c r="AY296" s="238" t="s">
        <v>113</v>
      </c>
    </row>
    <row r="297" s="15" customFormat="1">
      <c r="A297" s="15"/>
      <c r="B297" s="239"/>
      <c r="C297" s="240"/>
      <c r="D297" s="219" t="s">
        <v>124</v>
      </c>
      <c r="E297" s="241" t="s">
        <v>19</v>
      </c>
      <c r="F297" s="242" t="s">
        <v>128</v>
      </c>
      <c r="G297" s="240"/>
      <c r="H297" s="243">
        <v>4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49" t="s">
        <v>124</v>
      </c>
      <c r="AU297" s="249" t="s">
        <v>79</v>
      </c>
      <c r="AV297" s="15" t="s">
        <v>120</v>
      </c>
      <c r="AW297" s="15" t="s">
        <v>33</v>
      </c>
      <c r="AX297" s="15" t="s">
        <v>77</v>
      </c>
      <c r="AY297" s="249" t="s">
        <v>113</v>
      </c>
    </row>
    <row r="298" s="2" customFormat="1" ht="24.15" customHeight="1">
      <c r="A298" s="40"/>
      <c r="B298" s="41"/>
      <c r="C298" s="199" t="s">
        <v>371</v>
      </c>
      <c r="D298" s="199" t="s">
        <v>115</v>
      </c>
      <c r="E298" s="200" t="s">
        <v>372</v>
      </c>
      <c r="F298" s="201" t="s">
        <v>373</v>
      </c>
      <c r="G298" s="202" t="s">
        <v>277</v>
      </c>
      <c r="H298" s="203">
        <v>240</v>
      </c>
      <c r="I298" s="204"/>
      <c r="J298" s="205">
        <f>ROUND(I298*H298,2)</f>
        <v>0</v>
      </c>
      <c r="K298" s="201" t="s">
        <v>119</v>
      </c>
      <c r="L298" s="46"/>
      <c r="M298" s="206" t="s">
        <v>19</v>
      </c>
      <c r="N298" s="207" t="s">
        <v>43</v>
      </c>
      <c r="O298" s="86"/>
      <c r="P298" s="208">
        <f>O298*H298</f>
        <v>0</v>
      </c>
      <c r="Q298" s="208">
        <v>0</v>
      </c>
      <c r="R298" s="208">
        <f>Q298*H298</f>
        <v>0</v>
      </c>
      <c r="S298" s="208">
        <v>0</v>
      </c>
      <c r="T298" s="20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0" t="s">
        <v>120</v>
      </c>
      <c r="AT298" s="210" t="s">
        <v>115</v>
      </c>
      <c r="AU298" s="210" t="s">
        <v>79</v>
      </c>
      <c r="AY298" s="19" t="s">
        <v>113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19" t="s">
        <v>77</v>
      </c>
      <c r="BK298" s="211">
        <f>ROUND(I298*H298,2)</f>
        <v>0</v>
      </c>
      <c r="BL298" s="19" t="s">
        <v>120</v>
      </c>
      <c r="BM298" s="210" t="s">
        <v>374</v>
      </c>
    </row>
    <row r="299" s="2" customFormat="1">
      <c r="A299" s="40"/>
      <c r="B299" s="41"/>
      <c r="C299" s="42"/>
      <c r="D299" s="212" t="s">
        <v>122</v>
      </c>
      <c r="E299" s="42"/>
      <c r="F299" s="213" t="s">
        <v>375</v>
      </c>
      <c r="G299" s="42"/>
      <c r="H299" s="42"/>
      <c r="I299" s="214"/>
      <c r="J299" s="42"/>
      <c r="K299" s="42"/>
      <c r="L299" s="46"/>
      <c r="M299" s="215"/>
      <c r="N299" s="216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122</v>
      </c>
      <c r="AU299" s="19" t="s">
        <v>79</v>
      </c>
    </row>
    <row r="300" s="13" customFormat="1">
      <c r="A300" s="13"/>
      <c r="B300" s="217"/>
      <c r="C300" s="218"/>
      <c r="D300" s="219" t="s">
        <v>124</v>
      </c>
      <c r="E300" s="220" t="s">
        <v>19</v>
      </c>
      <c r="F300" s="221" t="s">
        <v>376</v>
      </c>
      <c r="G300" s="218"/>
      <c r="H300" s="220" t="s">
        <v>19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7" t="s">
        <v>124</v>
      </c>
      <c r="AU300" s="227" t="s">
        <v>79</v>
      </c>
      <c r="AV300" s="13" t="s">
        <v>77</v>
      </c>
      <c r="AW300" s="13" t="s">
        <v>33</v>
      </c>
      <c r="AX300" s="13" t="s">
        <v>72</v>
      </c>
      <c r="AY300" s="227" t="s">
        <v>113</v>
      </c>
    </row>
    <row r="301" s="14" customFormat="1">
      <c r="A301" s="14"/>
      <c r="B301" s="228"/>
      <c r="C301" s="229"/>
      <c r="D301" s="219" t="s">
        <v>124</v>
      </c>
      <c r="E301" s="230" t="s">
        <v>19</v>
      </c>
      <c r="F301" s="231" t="s">
        <v>377</v>
      </c>
      <c r="G301" s="229"/>
      <c r="H301" s="232">
        <v>240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38" t="s">
        <v>124</v>
      </c>
      <c r="AU301" s="238" t="s">
        <v>79</v>
      </c>
      <c r="AV301" s="14" t="s">
        <v>79</v>
      </c>
      <c r="AW301" s="14" t="s">
        <v>33</v>
      </c>
      <c r="AX301" s="14" t="s">
        <v>77</v>
      </c>
      <c r="AY301" s="238" t="s">
        <v>113</v>
      </c>
    </row>
    <row r="302" s="2" customFormat="1" ht="16.5" customHeight="1">
      <c r="A302" s="40"/>
      <c r="B302" s="41"/>
      <c r="C302" s="199" t="s">
        <v>378</v>
      </c>
      <c r="D302" s="199" t="s">
        <v>115</v>
      </c>
      <c r="E302" s="200" t="s">
        <v>379</v>
      </c>
      <c r="F302" s="201" t="s">
        <v>380</v>
      </c>
      <c r="G302" s="202" t="s">
        <v>277</v>
      </c>
      <c r="H302" s="203">
        <v>2</v>
      </c>
      <c r="I302" s="204"/>
      <c r="J302" s="205">
        <f>ROUND(I302*H302,2)</f>
        <v>0</v>
      </c>
      <c r="K302" s="201" t="s">
        <v>119</v>
      </c>
      <c r="L302" s="46"/>
      <c r="M302" s="206" t="s">
        <v>19</v>
      </c>
      <c r="N302" s="207" t="s">
        <v>43</v>
      </c>
      <c r="O302" s="86"/>
      <c r="P302" s="208">
        <f>O302*H302</f>
        <v>0</v>
      </c>
      <c r="Q302" s="208">
        <v>0</v>
      </c>
      <c r="R302" s="208">
        <f>Q302*H302</f>
        <v>0</v>
      </c>
      <c r="S302" s="208">
        <v>0</v>
      </c>
      <c r="T302" s="20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0" t="s">
        <v>120</v>
      </c>
      <c r="AT302" s="210" t="s">
        <v>115</v>
      </c>
      <c r="AU302" s="210" t="s">
        <v>79</v>
      </c>
      <c r="AY302" s="19" t="s">
        <v>113</v>
      </c>
      <c r="BE302" s="211">
        <f>IF(N302="základní",J302,0)</f>
        <v>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19" t="s">
        <v>77</v>
      </c>
      <c r="BK302" s="211">
        <f>ROUND(I302*H302,2)</f>
        <v>0</v>
      </c>
      <c r="BL302" s="19" t="s">
        <v>120</v>
      </c>
      <c r="BM302" s="210" t="s">
        <v>381</v>
      </c>
    </row>
    <row r="303" s="2" customFormat="1">
      <c r="A303" s="40"/>
      <c r="B303" s="41"/>
      <c r="C303" s="42"/>
      <c r="D303" s="212" t="s">
        <v>122</v>
      </c>
      <c r="E303" s="42"/>
      <c r="F303" s="213" t="s">
        <v>382</v>
      </c>
      <c r="G303" s="42"/>
      <c r="H303" s="42"/>
      <c r="I303" s="214"/>
      <c r="J303" s="42"/>
      <c r="K303" s="42"/>
      <c r="L303" s="46"/>
      <c r="M303" s="215"/>
      <c r="N303" s="216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122</v>
      </c>
      <c r="AU303" s="19" t="s">
        <v>79</v>
      </c>
    </row>
    <row r="304" s="13" customFormat="1">
      <c r="A304" s="13"/>
      <c r="B304" s="217"/>
      <c r="C304" s="218"/>
      <c r="D304" s="219" t="s">
        <v>124</v>
      </c>
      <c r="E304" s="220" t="s">
        <v>19</v>
      </c>
      <c r="F304" s="221" t="s">
        <v>368</v>
      </c>
      <c r="G304" s="218"/>
      <c r="H304" s="220" t="s">
        <v>19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7" t="s">
        <v>124</v>
      </c>
      <c r="AU304" s="227" t="s">
        <v>79</v>
      </c>
      <c r="AV304" s="13" t="s">
        <v>77</v>
      </c>
      <c r="AW304" s="13" t="s">
        <v>33</v>
      </c>
      <c r="AX304" s="13" t="s">
        <v>72</v>
      </c>
      <c r="AY304" s="227" t="s">
        <v>113</v>
      </c>
    </row>
    <row r="305" s="14" customFormat="1">
      <c r="A305" s="14"/>
      <c r="B305" s="228"/>
      <c r="C305" s="229"/>
      <c r="D305" s="219" t="s">
        <v>124</v>
      </c>
      <c r="E305" s="230" t="s">
        <v>19</v>
      </c>
      <c r="F305" s="231" t="s">
        <v>383</v>
      </c>
      <c r="G305" s="229"/>
      <c r="H305" s="232">
        <v>2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8" t="s">
        <v>124</v>
      </c>
      <c r="AU305" s="238" t="s">
        <v>79</v>
      </c>
      <c r="AV305" s="14" t="s">
        <v>79</v>
      </c>
      <c r="AW305" s="14" t="s">
        <v>33</v>
      </c>
      <c r="AX305" s="14" t="s">
        <v>77</v>
      </c>
      <c r="AY305" s="238" t="s">
        <v>113</v>
      </c>
    </row>
    <row r="306" s="2" customFormat="1" ht="24.15" customHeight="1">
      <c r="A306" s="40"/>
      <c r="B306" s="41"/>
      <c r="C306" s="199" t="s">
        <v>384</v>
      </c>
      <c r="D306" s="199" t="s">
        <v>115</v>
      </c>
      <c r="E306" s="200" t="s">
        <v>385</v>
      </c>
      <c r="F306" s="201" t="s">
        <v>386</v>
      </c>
      <c r="G306" s="202" t="s">
        <v>277</v>
      </c>
      <c r="H306" s="203">
        <v>120</v>
      </c>
      <c r="I306" s="204"/>
      <c r="J306" s="205">
        <f>ROUND(I306*H306,2)</f>
        <v>0</v>
      </c>
      <c r="K306" s="201" t="s">
        <v>119</v>
      </c>
      <c r="L306" s="46"/>
      <c r="M306" s="206" t="s">
        <v>19</v>
      </c>
      <c r="N306" s="207" t="s">
        <v>43</v>
      </c>
      <c r="O306" s="86"/>
      <c r="P306" s="208">
        <f>O306*H306</f>
        <v>0</v>
      </c>
      <c r="Q306" s="208">
        <v>0</v>
      </c>
      <c r="R306" s="208">
        <f>Q306*H306</f>
        <v>0</v>
      </c>
      <c r="S306" s="208">
        <v>0</v>
      </c>
      <c r="T306" s="20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0" t="s">
        <v>120</v>
      </c>
      <c r="AT306" s="210" t="s">
        <v>115</v>
      </c>
      <c r="AU306" s="210" t="s">
        <v>79</v>
      </c>
      <c r="AY306" s="19" t="s">
        <v>113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19" t="s">
        <v>77</v>
      </c>
      <c r="BK306" s="211">
        <f>ROUND(I306*H306,2)</f>
        <v>0</v>
      </c>
      <c r="BL306" s="19" t="s">
        <v>120</v>
      </c>
      <c r="BM306" s="210" t="s">
        <v>387</v>
      </c>
    </row>
    <row r="307" s="2" customFormat="1">
      <c r="A307" s="40"/>
      <c r="B307" s="41"/>
      <c r="C307" s="42"/>
      <c r="D307" s="212" t="s">
        <v>122</v>
      </c>
      <c r="E307" s="42"/>
      <c r="F307" s="213" t="s">
        <v>388</v>
      </c>
      <c r="G307" s="42"/>
      <c r="H307" s="42"/>
      <c r="I307" s="214"/>
      <c r="J307" s="42"/>
      <c r="K307" s="42"/>
      <c r="L307" s="46"/>
      <c r="M307" s="215"/>
      <c r="N307" s="216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122</v>
      </c>
      <c r="AU307" s="19" t="s">
        <v>79</v>
      </c>
    </row>
    <row r="308" s="13" customFormat="1">
      <c r="A308" s="13"/>
      <c r="B308" s="217"/>
      <c r="C308" s="218"/>
      <c r="D308" s="219" t="s">
        <v>124</v>
      </c>
      <c r="E308" s="220" t="s">
        <v>19</v>
      </c>
      <c r="F308" s="221" t="s">
        <v>376</v>
      </c>
      <c r="G308" s="218"/>
      <c r="H308" s="220" t="s">
        <v>19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7" t="s">
        <v>124</v>
      </c>
      <c r="AU308" s="227" t="s">
        <v>79</v>
      </c>
      <c r="AV308" s="13" t="s">
        <v>77</v>
      </c>
      <c r="AW308" s="13" t="s">
        <v>33</v>
      </c>
      <c r="AX308" s="13" t="s">
        <v>72</v>
      </c>
      <c r="AY308" s="227" t="s">
        <v>113</v>
      </c>
    </row>
    <row r="309" s="14" customFormat="1">
      <c r="A309" s="14"/>
      <c r="B309" s="228"/>
      <c r="C309" s="229"/>
      <c r="D309" s="219" t="s">
        <v>124</v>
      </c>
      <c r="E309" s="230" t="s">
        <v>19</v>
      </c>
      <c r="F309" s="231" t="s">
        <v>389</v>
      </c>
      <c r="G309" s="229"/>
      <c r="H309" s="232">
        <v>120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8" t="s">
        <v>124</v>
      </c>
      <c r="AU309" s="238" t="s">
        <v>79</v>
      </c>
      <c r="AV309" s="14" t="s">
        <v>79</v>
      </c>
      <c r="AW309" s="14" t="s">
        <v>33</v>
      </c>
      <c r="AX309" s="14" t="s">
        <v>77</v>
      </c>
      <c r="AY309" s="238" t="s">
        <v>113</v>
      </c>
    </row>
    <row r="310" s="2" customFormat="1" ht="21.75" customHeight="1">
      <c r="A310" s="40"/>
      <c r="B310" s="41"/>
      <c r="C310" s="199" t="s">
        <v>390</v>
      </c>
      <c r="D310" s="199" t="s">
        <v>115</v>
      </c>
      <c r="E310" s="200" t="s">
        <v>391</v>
      </c>
      <c r="F310" s="201" t="s">
        <v>392</v>
      </c>
      <c r="G310" s="202" t="s">
        <v>277</v>
      </c>
      <c r="H310" s="203">
        <v>1</v>
      </c>
      <c r="I310" s="204"/>
      <c r="J310" s="205">
        <f>ROUND(I310*H310,2)</f>
        <v>0</v>
      </c>
      <c r="K310" s="201" t="s">
        <v>119</v>
      </c>
      <c r="L310" s="46"/>
      <c r="M310" s="206" t="s">
        <v>19</v>
      </c>
      <c r="N310" s="207" t="s">
        <v>43</v>
      </c>
      <c r="O310" s="86"/>
      <c r="P310" s="208">
        <f>O310*H310</f>
        <v>0</v>
      </c>
      <c r="Q310" s="208">
        <v>7.0056599999999998</v>
      </c>
      <c r="R310" s="208">
        <f>Q310*H310</f>
        <v>7.0056599999999998</v>
      </c>
      <c r="S310" s="208">
        <v>0</v>
      </c>
      <c r="T310" s="20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0" t="s">
        <v>120</v>
      </c>
      <c r="AT310" s="210" t="s">
        <v>115</v>
      </c>
      <c r="AU310" s="210" t="s">
        <v>79</v>
      </c>
      <c r="AY310" s="19" t="s">
        <v>113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19" t="s">
        <v>77</v>
      </c>
      <c r="BK310" s="211">
        <f>ROUND(I310*H310,2)</f>
        <v>0</v>
      </c>
      <c r="BL310" s="19" t="s">
        <v>120</v>
      </c>
      <c r="BM310" s="210" t="s">
        <v>393</v>
      </c>
    </row>
    <row r="311" s="2" customFormat="1">
      <c r="A311" s="40"/>
      <c r="B311" s="41"/>
      <c r="C311" s="42"/>
      <c r="D311" s="212" t="s">
        <v>122</v>
      </c>
      <c r="E311" s="42"/>
      <c r="F311" s="213" t="s">
        <v>394</v>
      </c>
      <c r="G311" s="42"/>
      <c r="H311" s="42"/>
      <c r="I311" s="214"/>
      <c r="J311" s="42"/>
      <c r="K311" s="42"/>
      <c r="L311" s="46"/>
      <c r="M311" s="215"/>
      <c r="N311" s="216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122</v>
      </c>
      <c r="AU311" s="19" t="s">
        <v>79</v>
      </c>
    </row>
    <row r="312" s="14" customFormat="1">
      <c r="A312" s="14"/>
      <c r="B312" s="228"/>
      <c r="C312" s="229"/>
      <c r="D312" s="219" t="s">
        <v>124</v>
      </c>
      <c r="E312" s="230" t="s">
        <v>19</v>
      </c>
      <c r="F312" s="231" t="s">
        <v>395</v>
      </c>
      <c r="G312" s="229"/>
      <c r="H312" s="232">
        <v>1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8" t="s">
        <v>124</v>
      </c>
      <c r="AU312" s="238" t="s">
        <v>79</v>
      </c>
      <c r="AV312" s="14" t="s">
        <v>79</v>
      </c>
      <c r="AW312" s="14" t="s">
        <v>33</v>
      </c>
      <c r="AX312" s="14" t="s">
        <v>77</v>
      </c>
      <c r="AY312" s="238" t="s">
        <v>113</v>
      </c>
    </row>
    <row r="313" s="2" customFormat="1" ht="21.75" customHeight="1">
      <c r="A313" s="40"/>
      <c r="B313" s="41"/>
      <c r="C313" s="199" t="s">
        <v>396</v>
      </c>
      <c r="D313" s="199" t="s">
        <v>115</v>
      </c>
      <c r="E313" s="200" t="s">
        <v>397</v>
      </c>
      <c r="F313" s="201" t="s">
        <v>398</v>
      </c>
      <c r="G313" s="202" t="s">
        <v>277</v>
      </c>
      <c r="H313" s="203">
        <v>4</v>
      </c>
      <c r="I313" s="204"/>
      <c r="J313" s="205">
        <f>ROUND(I313*H313,2)</f>
        <v>0</v>
      </c>
      <c r="K313" s="201" t="s">
        <v>119</v>
      </c>
      <c r="L313" s="46"/>
      <c r="M313" s="206" t="s">
        <v>19</v>
      </c>
      <c r="N313" s="207" t="s">
        <v>43</v>
      </c>
      <c r="O313" s="86"/>
      <c r="P313" s="208">
        <f>O313*H313</f>
        <v>0</v>
      </c>
      <c r="Q313" s="208">
        <v>16.75142</v>
      </c>
      <c r="R313" s="208">
        <f>Q313*H313</f>
        <v>67.005679999999998</v>
      </c>
      <c r="S313" s="208">
        <v>0</v>
      </c>
      <c r="T313" s="20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0" t="s">
        <v>120</v>
      </c>
      <c r="AT313" s="210" t="s">
        <v>115</v>
      </c>
      <c r="AU313" s="210" t="s">
        <v>79</v>
      </c>
      <c r="AY313" s="19" t="s">
        <v>113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9" t="s">
        <v>77</v>
      </c>
      <c r="BK313" s="211">
        <f>ROUND(I313*H313,2)</f>
        <v>0</v>
      </c>
      <c r="BL313" s="19" t="s">
        <v>120</v>
      </c>
      <c r="BM313" s="210" t="s">
        <v>399</v>
      </c>
    </row>
    <row r="314" s="2" customFormat="1">
      <c r="A314" s="40"/>
      <c r="B314" s="41"/>
      <c r="C314" s="42"/>
      <c r="D314" s="212" t="s">
        <v>122</v>
      </c>
      <c r="E314" s="42"/>
      <c r="F314" s="213" t="s">
        <v>400</v>
      </c>
      <c r="G314" s="42"/>
      <c r="H314" s="42"/>
      <c r="I314" s="214"/>
      <c r="J314" s="42"/>
      <c r="K314" s="42"/>
      <c r="L314" s="46"/>
      <c r="M314" s="215"/>
      <c r="N314" s="216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122</v>
      </c>
      <c r="AU314" s="19" t="s">
        <v>79</v>
      </c>
    </row>
    <row r="315" s="14" customFormat="1">
      <c r="A315" s="14"/>
      <c r="B315" s="228"/>
      <c r="C315" s="229"/>
      <c r="D315" s="219" t="s">
        <v>124</v>
      </c>
      <c r="E315" s="230" t="s">
        <v>19</v>
      </c>
      <c r="F315" s="231" t="s">
        <v>401</v>
      </c>
      <c r="G315" s="229"/>
      <c r="H315" s="232">
        <v>2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8" t="s">
        <v>124</v>
      </c>
      <c r="AU315" s="238" t="s">
        <v>79</v>
      </c>
      <c r="AV315" s="14" t="s">
        <v>79</v>
      </c>
      <c r="AW315" s="14" t="s">
        <v>33</v>
      </c>
      <c r="AX315" s="14" t="s">
        <v>72</v>
      </c>
      <c r="AY315" s="238" t="s">
        <v>113</v>
      </c>
    </row>
    <row r="316" s="14" customFormat="1">
      <c r="A316" s="14"/>
      <c r="B316" s="228"/>
      <c r="C316" s="229"/>
      <c r="D316" s="219" t="s">
        <v>124</v>
      </c>
      <c r="E316" s="230" t="s">
        <v>19</v>
      </c>
      <c r="F316" s="231" t="s">
        <v>402</v>
      </c>
      <c r="G316" s="229"/>
      <c r="H316" s="232">
        <v>2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8" t="s">
        <v>124</v>
      </c>
      <c r="AU316" s="238" t="s">
        <v>79</v>
      </c>
      <c r="AV316" s="14" t="s">
        <v>79</v>
      </c>
      <c r="AW316" s="14" t="s">
        <v>33</v>
      </c>
      <c r="AX316" s="14" t="s">
        <v>72</v>
      </c>
      <c r="AY316" s="238" t="s">
        <v>113</v>
      </c>
    </row>
    <row r="317" s="15" customFormat="1">
      <c r="A317" s="15"/>
      <c r="B317" s="239"/>
      <c r="C317" s="240"/>
      <c r="D317" s="219" t="s">
        <v>124</v>
      </c>
      <c r="E317" s="241" t="s">
        <v>19</v>
      </c>
      <c r="F317" s="242" t="s">
        <v>128</v>
      </c>
      <c r="G317" s="240"/>
      <c r="H317" s="243">
        <v>4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49" t="s">
        <v>124</v>
      </c>
      <c r="AU317" s="249" t="s">
        <v>79</v>
      </c>
      <c r="AV317" s="15" t="s">
        <v>120</v>
      </c>
      <c r="AW317" s="15" t="s">
        <v>33</v>
      </c>
      <c r="AX317" s="15" t="s">
        <v>77</v>
      </c>
      <c r="AY317" s="249" t="s">
        <v>113</v>
      </c>
    </row>
    <row r="318" s="2" customFormat="1" ht="16.5" customHeight="1">
      <c r="A318" s="40"/>
      <c r="B318" s="41"/>
      <c r="C318" s="199" t="s">
        <v>403</v>
      </c>
      <c r="D318" s="199" t="s">
        <v>115</v>
      </c>
      <c r="E318" s="200" t="s">
        <v>404</v>
      </c>
      <c r="F318" s="201" t="s">
        <v>405</v>
      </c>
      <c r="G318" s="202" t="s">
        <v>406</v>
      </c>
      <c r="H318" s="203">
        <v>13.5</v>
      </c>
      <c r="I318" s="204"/>
      <c r="J318" s="205">
        <f>ROUND(I318*H318,2)</f>
        <v>0</v>
      </c>
      <c r="K318" s="201" t="s">
        <v>119</v>
      </c>
      <c r="L318" s="46"/>
      <c r="M318" s="206" t="s">
        <v>19</v>
      </c>
      <c r="N318" s="207" t="s">
        <v>43</v>
      </c>
      <c r="O318" s="86"/>
      <c r="P318" s="208">
        <f>O318*H318</f>
        <v>0</v>
      </c>
      <c r="Q318" s="208">
        <v>0.88534999999999997</v>
      </c>
      <c r="R318" s="208">
        <f>Q318*H318</f>
        <v>11.952225</v>
      </c>
      <c r="S318" s="208">
        <v>0</v>
      </c>
      <c r="T318" s="20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0" t="s">
        <v>120</v>
      </c>
      <c r="AT318" s="210" t="s">
        <v>115</v>
      </c>
      <c r="AU318" s="210" t="s">
        <v>79</v>
      </c>
      <c r="AY318" s="19" t="s">
        <v>113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9" t="s">
        <v>77</v>
      </c>
      <c r="BK318" s="211">
        <f>ROUND(I318*H318,2)</f>
        <v>0</v>
      </c>
      <c r="BL318" s="19" t="s">
        <v>120</v>
      </c>
      <c r="BM318" s="210" t="s">
        <v>407</v>
      </c>
    </row>
    <row r="319" s="2" customFormat="1">
      <c r="A319" s="40"/>
      <c r="B319" s="41"/>
      <c r="C319" s="42"/>
      <c r="D319" s="212" t="s">
        <v>122</v>
      </c>
      <c r="E319" s="42"/>
      <c r="F319" s="213" t="s">
        <v>408</v>
      </c>
      <c r="G319" s="42"/>
      <c r="H319" s="42"/>
      <c r="I319" s="214"/>
      <c r="J319" s="42"/>
      <c r="K319" s="42"/>
      <c r="L319" s="46"/>
      <c r="M319" s="215"/>
      <c r="N319" s="216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122</v>
      </c>
      <c r="AU319" s="19" t="s">
        <v>79</v>
      </c>
    </row>
    <row r="320" s="14" customFormat="1">
      <c r="A320" s="14"/>
      <c r="B320" s="228"/>
      <c r="C320" s="229"/>
      <c r="D320" s="219" t="s">
        <v>124</v>
      </c>
      <c r="E320" s="230" t="s">
        <v>19</v>
      </c>
      <c r="F320" s="231" t="s">
        <v>409</v>
      </c>
      <c r="G320" s="229"/>
      <c r="H320" s="232">
        <v>6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8" t="s">
        <v>124</v>
      </c>
      <c r="AU320" s="238" t="s">
        <v>79</v>
      </c>
      <c r="AV320" s="14" t="s">
        <v>79</v>
      </c>
      <c r="AW320" s="14" t="s">
        <v>33</v>
      </c>
      <c r="AX320" s="14" t="s">
        <v>72</v>
      </c>
      <c r="AY320" s="238" t="s">
        <v>113</v>
      </c>
    </row>
    <row r="321" s="14" customFormat="1">
      <c r="A321" s="14"/>
      <c r="B321" s="228"/>
      <c r="C321" s="229"/>
      <c r="D321" s="219" t="s">
        <v>124</v>
      </c>
      <c r="E321" s="230" t="s">
        <v>19</v>
      </c>
      <c r="F321" s="231" t="s">
        <v>410</v>
      </c>
      <c r="G321" s="229"/>
      <c r="H321" s="232">
        <v>7.5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38" t="s">
        <v>124</v>
      </c>
      <c r="AU321" s="238" t="s">
        <v>79</v>
      </c>
      <c r="AV321" s="14" t="s">
        <v>79</v>
      </c>
      <c r="AW321" s="14" t="s">
        <v>33</v>
      </c>
      <c r="AX321" s="14" t="s">
        <v>72</v>
      </c>
      <c r="AY321" s="238" t="s">
        <v>113</v>
      </c>
    </row>
    <row r="322" s="15" customFormat="1">
      <c r="A322" s="15"/>
      <c r="B322" s="239"/>
      <c r="C322" s="240"/>
      <c r="D322" s="219" t="s">
        <v>124</v>
      </c>
      <c r="E322" s="241" t="s">
        <v>19</v>
      </c>
      <c r="F322" s="242" t="s">
        <v>128</v>
      </c>
      <c r="G322" s="240"/>
      <c r="H322" s="243">
        <v>13.5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49" t="s">
        <v>124</v>
      </c>
      <c r="AU322" s="249" t="s">
        <v>79</v>
      </c>
      <c r="AV322" s="15" t="s">
        <v>120</v>
      </c>
      <c r="AW322" s="15" t="s">
        <v>33</v>
      </c>
      <c r="AX322" s="15" t="s">
        <v>77</v>
      </c>
      <c r="AY322" s="249" t="s">
        <v>113</v>
      </c>
    </row>
    <row r="323" s="2" customFormat="1" ht="16.5" customHeight="1">
      <c r="A323" s="40"/>
      <c r="B323" s="41"/>
      <c r="C323" s="250" t="s">
        <v>411</v>
      </c>
      <c r="D323" s="250" t="s">
        <v>282</v>
      </c>
      <c r="E323" s="251" t="s">
        <v>412</v>
      </c>
      <c r="F323" s="252" t="s">
        <v>413</v>
      </c>
      <c r="G323" s="253" t="s">
        <v>406</v>
      </c>
      <c r="H323" s="254">
        <v>13.635</v>
      </c>
      <c r="I323" s="255"/>
      <c r="J323" s="256">
        <f>ROUND(I323*H323,2)</f>
        <v>0</v>
      </c>
      <c r="K323" s="252" t="s">
        <v>119</v>
      </c>
      <c r="L323" s="257"/>
      <c r="M323" s="258" t="s">
        <v>19</v>
      </c>
      <c r="N323" s="259" t="s">
        <v>43</v>
      </c>
      <c r="O323" s="86"/>
      <c r="P323" s="208">
        <f>O323*H323</f>
        <v>0</v>
      </c>
      <c r="Q323" s="208">
        <v>0.59999999999999998</v>
      </c>
      <c r="R323" s="208">
        <f>Q323*H323</f>
        <v>8.1809999999999992</v>
      </c>
      <c r="S323" s="208">
        <v>0</v>
      </c>
      <c r="T323" s="20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0" t="s">
        <v>180</v>
      </c>
      <c r="AT323" s="210" t="s">
        <v>282</v>
      </c>
      <c r="AU323" s="210" t="s">
        <v>79</v>
      </c>
      <c r="AY323" s="19" t="s">
        <v>113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19" t="s">
        <v>77</v>
      </c>
      <c r="BK323" s="211">
        <f>ROUND(I323*H323,2)</f>
        <v>0</v>
      </c>
      <c r="BL323" s="19" t="s">
        <v>120</v>
      </c>
      <c r="BM323" s="210" t="s">
        <v>414</v>
      </c>
    </row>
    <row r="324" s="14" customFormat="1">
      <c r="A324" s="14"/>
      <c r="B324" s="228"/>
      <c r="C324" s="229"/>
      <c r="D324" s="219" t="s">
        <v>124</v>
      </c>
      <c r="E324" s="229"/>
      <c r="F324" s="231" t="s">
        <v>415</v>
      </c>
      <c r="G324" s="229"/>
      <c r="H324" s="232">
        <v>13.635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38" t="s">
        <v>124</v>
      </c>
      <c r="AU324" s="238" t="s">
        <v>79</v>
      </c>
      <c r="AV324" s="14" t="s">
        <v>79</v>
      </c>
      <c r="AW324" s="14" t="s">
        <v>4</v>
      </c>
      <c r="AX324" s="14" t="s">
        <v>77</v>
      </c>
      <c r="AY324" s="238" t="s">
        <v>113</v>
      </c>
    </row>
    <row r="325" s="2" customFormat="1" ht="16.5" customHeight="1">
      <c r="A325" s="40"/>
      <c r="B325" s="41"/>
      <c r="C325" s="199" t="s">
        <v>416</v>
      </c>
      <c r="D325" s="199" t="s">
        <v>115</v>
      </c>
      <c r="E325" s="200" t="s">
        <v>417</v>
      </c>
      <c r="F325" s="201" t="s">
        <v>418</v>
      </c>
      <c r="G325" s="202" t="s">
        <v>145</v>
      </c>
      <c r="H325" s="203">
        <v>7.1399999999999997</v>
      </c>
      <c r="I325" s="204"/>
      <c r="J325" s="205">
        <f>ROUND(I325*H325,2)</f>
        <v>0</v>
      </c>
      <c r="K325" s="201" t="s">
        <v>119</v>
      </c>
      <c r="L325" s="46"/>
      <c r="M325" s="206" t="s">
        <v>19</v>
      </c>
      <c r="N325" s="207" t="s">
        <v>43</v>
      </c>
      <c r="O325" s="86"/>
      <c r="P325" s="208">
        <f>O325*H325</f>
        <v>0</v>
      </c>
      <c r="Q325" s="208">
        <v>2.5122499999999999</v>
      </c>
      <c r="R325" s="208">
        <f>Q325*H325</f>
        <v>17.937465</v>
      </c>
      <c r="S325" s="208">
        <v>0</v>
      </c>
      <c r="T325" s="20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0" t="s">
        <v>120</v>
      </c>
      <c r="AT325" s="210" t="s">
        <v>115</v>
      </c>
      <c r="AU325" s="210" t="s">
        <v>79</v>
      </c>
      <c r="AY325" s="19" t="s">
        <v>113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19" t="s">
        <v>77</v>
      </c>
      <c r="BK325" s="211">
        <f>ROUND(I325*H325,2)</f>
        <v>0</v>
      </c>
      <c r="BL325" s="19" t="s">
        <v>120</v>
      </c>
      <c r="BM325" s="210" t="s">
        <v>419</v>
      </c>
    </row>
    <row r="326" s="2" customFormat="1">
      <c r="A326" s="40"/>
      <c r="B326" s="41"/>
      <c r="C326" s="42"/>
      <c r="D326" s="212" t="s">
        <v>122</v>
      </c>
      <c r="E326" s="42"/>
      <c r="F326" s="213" t="s">
        <v>420</v>
      </c>
      <c r="G326" s="42"/>
      <c r="H326" s="42"/>
      <c r="I326" s="214"/>
      <c r="J326" s="42"/>
      <c r="K326" s="42"/>
      <c r="L326" s="46"/>
      <c r="M326" s="215"/>
      <c r="N326" s="216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122</v>
      </c>
      <c r="AU326" s="19" t="s">
        <v>79</v>
      </c>
    </row>
    <row r="327" s="14" customFormat="1">
      <c r="A327" s="14"/>
      <c r="B327" s="228"/>
      <c r="C327" s="229"/>
      <c r="D327" s="219" t="s">
        <v>124</v>
      </c>
      <c r="E327" s="230" t="s">
        <v>19</v>
      </c>
      <c r="F327" s="231" t="s">
        <v>421</v>
      </c>
      <c r="G327" s="229"/>
      <c r="H327" s="232">
        <v>3.1200000000000001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38" t="s">
        <v>124</v>
      </c>
      <c r="AU327" s="238" t="s">
        <v>79</v>
      </c>
      <c r="AV327" s="14" t="s">
        <v>79</v>
      </c>
      <c r="AW327" s="14" t="s">
        <v>33</v>
      </c>
      <c r="AX327" s="14" t="s">
        <v>72</v>
      </c>
      <c r="AY327" s="238" t="s">
        <v>113</v>
      </c>
    </row>
    <row r="328" s="14" customFormat="1">
      <c r="A328" s="14"/>
      <c r="B328" s="228"/>
      <c r="C328" s="229"/>
      <c r="D328" s="219" t="s">
        <v>124</v>
      </c>
      <c r="E328" s="230" t="s">
        <v>19</v>
      </c>
      <c r="F328" s="231" t="s">
        <v>422</v>
      </c>
      <c r="G328" s="229"/>
      <c r="H328" s="232">
        <v>4.0199999999999996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8" t="s">
        <v>124</v>
      </c>
      <c r="AU328" s="238" t="s">
        <v>79</v>
      </c>
      <c r="AV328" s="14" t="s">
        <v>79</v>
      </c>
      <c r="AW328" s="14" t="s">
        <v>33</v>
      </c>
      <c r="AX328" s="14" t="s">
        <v>72</v>
      </c>
      <c r="AY328" s="238" t="s">
        <v>113</v>
      </c>
    </row>
    <row r="329" s="15" customFormat="1">
      <c r="A329" s="15"/>
      <c r="B329" s="239"/>
      <c r="C329" s="240"/>
      <c r="D329" s="219" t="s">
        <v>124</v>
      </c>
      <c r="E329" s="241" t="s">
        <v>19</v>
      </c>
      <c r="F329" s="242" t="s">
        <v>128</v>
      </c>
      <c r="G329" s="240"/>
      <c r="H329" s="243">
        <v>7.1399999999999997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49" t="s">
        <v>124</v>
      </c>
      <c r="AU329" s="249" t="s">
        <v>79</v>
      </c>
      <c r="AV329" s="15" t="s">
        <v>120</v>
      </c>
      <c r="AW329" s="15" t="s">
        <v>33</v>
      </c>
      <c r="AX329" s="15" t="s">
        <v>77</v>
      </c>
      <c r="AY329" s="249" t="s">
        <v>113</v>
      </c>
    </row>
    <row r="330" s="2" customFormat="1" ht="24.15" customHeight="1">
      <c r="A330" s="40"/>
      <c r="B330" s="41"/>
      <c r="C330" s="199" t="s">
        <v>423</v>
      </c>
      <c r="D330" s="199" t="s">
        <v>115</v>
      </c>
      <c r="E330" s="200" t="s">
        <v>424</v>
      </c>
      <c r="F330" s="201" t="s">
        <v>425</v>
      </c>
      <c r="G330" s="202" t="s">
        <v>406</v>
      </c>
      <c r="H330" s="203">
        <v>20.5</v>
      </c>
      <c r="I330" s="204"/>
      <c r="J330" s="205">
        <f>ROUND(I330*H330,2)</f>
        <v>0</v>
      </c>
      <c r="K330" s="201" t="s">
        <v>119</v>
      </c>
      <c r="L330" s="46"/>
      <c r="M330" s="206" t="s">
        <v>19</v>
      </c>
      <c r="N330" s="207" t="s">
        <v>43</v>
      </c>
      <c r="O330" s="86"/>
      <c r="P330" s="208">
        <f>O330*H330</f>
        <v>0</v>
      </c>
      <c r="Q330" s="208">
        <v>0</v>
      </c>
      <c r="R330" s="208">
        <f>Q330*H330</f>
        <v>0</v>
      </c>
      <c r="S330" s="208">
        <v>0</v>
      </c>
      <c r="T330" s="20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0" t="s">
        <v>120</v>
      </c>
      <c r="AT330" s="210" t="s">
        <v>115</v>
      </c>
      <c r="AU330" s="210" t="s">
        <v>79</v>
      </c>
      <c r="AY330" s="19" t="s">
        <v>113</v>
      </c>
      <c r="BE330" s="211">
        <f>IF(N330="základní",J330,0)</f>
        <v>0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19" t="s">
        <v>77</v>
      </c>
      <c r="BK330" s="211">
        <f>ROUND(I330*H330,2)</f>
        <v>0</v>
      </c>
      <c r="BL330" s="19" t="s">
        <v>120</v>
      </c>
      <c r="BM330" s="210" t="s">
        <v>426</v>
      </c>
    </row>
    <row r="331" s="2" customFormat="1">
      <c r="A331" s="40"/>
      <c r="B331" s="41"/>
      <c r="C331" s="42"/>
      <c r="D331" s="212" t="s">
        <v>122</v>
      </c>
      <c r="E331" s="42"/>
      <c r="F331" s="213" t="s">
        <v>427</v>
      </c>
      <c r="G331" s="42"/>
      <c r="H331" s="42"/>
      <c r="I331" s="214"/>
      <c r="J331" s="42"/>
      <c r="K331" s="42"/>
      <c r="L331" s="46"/>
      <c r="M331" s="215"/>
      <c r="N331" s="216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122</v>
      </c>
      <c r="AU331" s="19" t="s">
        <v>79</v>
      </c>
    </row>
    <row r="332" s="14" customFormat="1">
      <c r="A332" s="14"/>
      <c r="B332" s="228"/>
      <c r="C332" s="229"/>
      <c r="D332" s="219" t="s">
        <v>124</v>
      </c>
      <c r="E332" s="230" t="s">
        <v>19</v>
      </c>
      <c r="F332" s="231" t="s">
        <v>428</v>
      </c>
      <c r="G332" s="229"/>
      <c r="H332" s="232">
        <v>3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8" t="s">
        <v>124</v>
      </c>
      <c r="AU332" s="238" t="s">
        <v>79</v>
      </c>
      <c r="AV332" s="14" t="s">
        <v>79</v>
      </c>
      <c r="AW332" s="14" t="s">
        <v>33</v>
      </c>
      <c r="AX332" s="14" t="s">
        <v>72</v>
      </c>
      <c r="AY332" s="238" t="s">
        <v>113</v>
      </c>
    </row>
    <row r="333" s="14" customFormat="1">
      <c r="A333" s="14"/>
      <c r="B333" s="228"/>
      <c r="C333" s="229"/>
      <c r="D333" s="219" t="s">
        <v>124</v>
      </c>
      <c r="E333" s="230" t="s">
        <v>19</v>
      </c>
      <c r="F333" s="231" t="s">
        <v>245</v>
      </c>
      <c r="G333" s="229"/>
      <c r="H333" s="232">
        <v>7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8" t="s">
        <v>124</v>
      </c>
      <c r="AU333" s="238" t="s">
        <v>79</v>
      </c>
      <c r="AV333" s="14" t="s">
        <v>79</v>
      </c>
      <c r="AW333" s="14" t="s">
        <v>33</v>
      </c>
      <c r="AX333" s="14" t="s">
        <v>72</v>
      </c>
      <c r="AY333" s="238" t="s">
        <v>113</v>
      </c>
    </row>
    <row r="334" s="14" customFormat="1">
      <c r="A334" s="14"/>
      <c r="B334" s="228"/>
      <c r="C334" s="229"/>
      <c r="D334" s="219" t="s">
        <v>124</v>
      </c>
      <c r="E334" s="230" t="s">
        <v>19</v>
      </c>
      <c r="F334" s="231" t="s">
        <v>429</v>
      </c>
      <c r="G334" s="229"/>
      <c r="H334" s="232">
        <v>7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8" t="s">
        <v>124</v>
      </c>
      <c r="AU334" s="238" t="s">
        <v>79</v>
      </c>
      <c r="AV334" s="14" t="s">
        <v>79</v>
      </c>
      <c r="AW334" s="14" t="s">
        <v>33</v>
      </c>
      <c r="AX334" s="14" t="s">
        <v>72</v>
      </c>
      <c r="AY334" s="238" t="s">
        <v>113</v>
      </c>
    </row>
    <row r="335" s="14" customFormat="1">
      <c r="A335" s="14"/>
      <c r="B335" s="228"/>
      <c r="C335" s="229"/>
      <c r="D335" s="219" t="s">
        <v>124</v>
      </c>
      <c r="E335" s="230" t="s">
        <v>19</v>
      </c>
      <c r="F335" s="231" t="s">
        <v>430</v>
      </c>
      <c r="G335" s="229"/>
      <c r="H335" s="232">
        <v>3.5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8" t="s">
        <v>124</v>
      </c>
      <c r="AU335" s="238" t="s">
        <v>79</v>
      </c>
      <c r="AV335" s="14" t="s">
        <v>79</v>
      </c>
      <c r="AW335" s="14" t="s">
        <v>33</v>
      </c>
      <c r="AX335" s="14" t="s">
        <v>72</v>
      </c>
      <c r="AY335" s="238" t="s">
        <v>113</v>
      </c>
    </row>
    <row r="336" s="15" customFormat="1">
      <c r="A336" s="15"/>
      <c r="B336" s="239"/>
      <c r="C336" s="240"/>
      <c r="D336" s="219" t="s">
        <v>124</v>
      </c>
      <c r="E336" s="241" t="s">
        <v>19</v>
      </c>
      <c r="F336" s="242" t="s">
        <v>128</v>
      </c>
      <c r="G336" s="240"/>
      <c r="H336" s="243">
        <v>20.5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49" t="s">
        <v>124</v>
      </c>
      <c r="AU336" s="249" t="s">
        <v>79</v>
      </c>
      <c r="AV336" s="15" t="s">
        <v>120</v>
      </c>
      <c r="AW336" s="15" t="s">
        <v>33</v>
      </c>
      <c r="AX336" s="15" t="s">
        <v>77</v>
      </c>
      <c r="AY336" s="249" t="s">
        <v>113</v>
      </c>
    </row>
    <row r="337" s="2" customFormat="1" ht="33" customHeight="1">
      <c r="A337" s="40"/>
      <c r="B337" s="41"/>
      <c r="C337" s="199" t="s">
        <v>431</v>
      </c>
      <c r="D337" s="199" t="s">
        <v>115</v>
      </c>
      <c r="E337" s="200" t="s">
        <v>432</v>
      </c>
      <c r="F337" s="201" t="s">
        <v>433</v>
      </c>
      <c r="G337" s="202" t="s">
        <v>406</v>
      </c>
      <c r="H337" s="203">
        <v>6.5</v>
      </c>
      <c r="I337" s="204"/>
      <c r="J337" s="205">
        <f>ROUND(I337*H337,2)</f>
        <v>0</v>
      </c>
      <c r="K337" s="201" t="s">
        <v>119</v>
      </c>
      <c r="L337" s="46"/>
      <c r="M337" s="206" t="s">
        <v>19</v>
      </c>
      <c r="N337" s="207" t="s">
        <v>43</v>
      </c>
      <c r="O337" s="86"/>
      <c r="P337" s="208">
        <f>O337*H337</f>
        <v>0</v>
      </c>
      <c r="Q337" s="208">
        <v>0.00060999999999999997</v>
      </c>
      <c r="R337" s="208">
        <f>Q337*H337</f>
        <v>0.0039649999999999998</v>
      </c>
      <c r="S337" s="208">
        <v>0</v>
      </c>
      <c r="T337" s="20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0" t="s">
        <v>120</v>
      </c>
      <c r="AT337" s="210" t="s">
        <v>115</v>
      </c>
      <c r="AU337" s="210" t="s">
        <v>79</v>
      </c>
      <c r="AY337" s="19" t="s">
        <v>113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9" t="s">
        <v>77</v>
      </c>
      <c r="BK337" s="211">
        <f>ROUND(I337*H337,2)</f>
        <v>0</v>
      </c>
      <c r="BL337" s="19" t="s">
        <v>120</v>
      </c>
      <c r="BM337" s="210" t="s">
        <v>434</v>
      </c>
    </row>
    <row r="338" s="2" customFormat="1">
      <c r="A338" s="40"/>
      <c r="B338" s="41"/>
      <c r="C338" s="42"/>
      <c r="D338" s="212" t="s">
        <v>122</v>
      </c>
      <c r="E338" s="42"/>
      <c r="F338" s="213" t="s">
        <v>435</v>
      </c>
      <c r="G338" s="42"/>
      <c r="H338" s="42"/>
      <c r="I338" s="214"/>
      <c r="J338" s="42"/>
      <c r="K338" s="42"/>
      <c r="L338" s="46"/>
      <c r="M338" s="215"/>
      <c r="N338" s="216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122</v>
      </c>
      <c r="AU338" s="19" t="s">
        <v>79</v>
      </c>
    </row>
    <row r="339" s="14" customFormat="1">
      <c r="A339" s="14"/>
      <c r="B339" s="228"/>
      <c r="C339" s="229"/>
      <c r="D339" s="219" t="s">
        <v>124</v>
      </c>
      <c r="E339" s="230" t="s">
        <v>19</v>
      </c>
      <c r="F339" s="231" t="s">
        <v>428</v>
      </c>
      <c r="G339" s="229"/>
      <c r="H339" s="232">
        <v>3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8" t="s">
        <v>124</v>
      </c>
      <c r="AU339" s="238" t="s">
        <v>79</v>
      </c>
      <c r="AV339" s="14" t="s">
        <v>79</v>
      </c>
      <c r="AW339" s="14" t="s">
        <v>33</v>
      </c>
      <c r="AX339" s="14" t="s">
        <v>72</v>
      </c>
      <c r="AY339" s="238" t="s">
        <v>113</v>
      </c>
    </row>
    <row r="340" s="14" customFormat="1">
      <c r="A340" s="14"/>
      <c r="B340" s="228"/>
      <c r="C340" s="229"/>
      <c r="D340" s="219" t="s">
        <v>124</v>
      </c>
      <c r="E340" s="230" t="s">
        <v>19</v>
      </c>
      <c r="F340" s="231" t="s">
        <v>430</v>
      </c>
      <c r="G340" s="229"/>
      <c r="H340" s="232">
        <v>3.5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8" t="s">
        <v>124</v>
      </c>
      <c r="AU340" s="238" t="s">
        <v>79</v>
      </c>
      <c r="AV340" s="14" t="s">
        <v>79</v>
      </c>
      <c r="AW340" s="14" t="s">
        <v>33</v>
      </c>
      <c r="AX340" s="14" t="s">
        <v>72</v>
      </c>
      <c r="AY340" s="238" t="s">
        <v>113</v>
      </c>
    </row>
    <row r="341" s="15" customFormat="1">
      <c r="A341" s="15"/>
      <c r="B341" s="239"/>
      <c r="C341" s="240"/>
      <c r="D341" s="219" t="s">
        <v>124</v>
      </c>
      <c r="E341" s="241" t="s">
        <v>19</v>
      </c>
      <c r="F341" s="242" t="s">
        <v>128</v>
      </c>
      <c r="G341" s="240"/>
      <c r="H341" s="243">
        <v>6.5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49" t="s">
        <v>124</v>
      </c>
      <c r="AU341" s="249" t="s">
        <v>79</v>
      </c>
      <c r="AV341" s="15" t="s">
        <v>120</v>
      </c>
      <c r="AW341" s="15" t="s">
        <v>33</v>
      </c>
      <c r="AX341" s="15" t="s">
        <v>77</v>
      </c>
      <c r="AY341" s="249" t="s">
        <v>113</v>
      </c>
    </row>
    <row r="342" s="2" customFormat="1" ht="16.5" customHeight="1">
      <c r="A342" s="40"/>
      <c r="B342" s="41"/>
      <c r="C342" s="199" t="s">
        <v>436</v>
      </c>
      <c r="D342" s="199" t="s">
        <v>115</v>
      </c>
      <c r="E342" s="200" t="s">
        <v>437</v>
      </c>
      <c r="F342" s="201" t="s">
        <v>438</v>
      </c>
      <c r="G342" s="202" t="s">
        <v>406</v>
      </c>
      <c r="H342" s="203">
        <v>20.5</v>
      </c>
      <c r="I342" s="204"/>
      <c r="J342" s="205">
        <f>ROUND(I342*H342,2)</f>
        <v>0</v>
      </c>
      <c r="K342" s="201" t="s">
        <v>119</v>
      </c>
      <c r="L342" s="46"/>
      <c r="M342" s="206" t="s">
        <v>19</v>
      </c>
      <c r="N342" s="207" t="s">
        <v>43</v>
      </c>
      <c r="O342" s="86"/>
      <c r="P342" s="208">
        <f>O342*H342</f>
        <v>0</v>
      </c>
      <c r="Q342" s="208">
        <v>0</v>
      </c>
      <c r="R342" s="208">
        <f>Q342*H342</f>
        <v>0</v>
      </c>
      <c r="S342" s="208">
        <v>0</v>
      </c>
      <c r="T342" s="20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0" t="s">
        <v>120</v>
      </c>
      <c r="AT342" s="210" t="s">
        <v>115</v>
      </c>
      <c r="AU342" s="210" t="s">
        <v>79</v>
      </c>
      <c r="AY342" s="19" t="s">
        <v>113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9" t="s">
        <v>77</v>
      </c>
      <c r="BK342" s="211">
        <f>ROUND(I342*H342,2)</f>
        <v>0</v>
      </c>
      <c r="BL342" s="19" t="s">
        <v>120</v>
      </c>
      <c r="BM342" s="210" t="s">
        <v>439</v>
      </c>
    </row>
    <row r="343" s="2" customFormat="1">
      <c r="A343" s="40"/>
      <c r="B343" s="41"/>
      <c r="C343" s="42"/>
      <c r="D343" s="212" t="s">
        <v>122</v>
      </c>
      <c r="E343" s="42"/>
      <c r="F343" s="213" t="s">
        <v>440</v>
      </c>
      <c r="G343" s="42"/>
      <c r="H343" s="42"/>
      <c r="I343" s="214"/>
      <c r="J343" s="42"/>
      <c r="K343" s="42"/>
      <c r="L343" s="46"/>
      <c r="M343" s="215"/>
      <c r="N343" s="216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122</v>
      </c>
      <c r="AU343" s="19" t="s">
        <v>79</v>
      </c>
    </row>
    <row r="344" s="14" customFormat="1">
      <c r="A344" s="14"/>
      <c r="B344" s="228"/>
      <c r="C344" s="229"/>
      <c r="D344" s="219" t="s">
        <v>124</v>
      </c>
      <c r="E344" s="230" t="s">
        <v>19</v>
      </c>
      <c r="F344" s="231" t="s">
        <v>428</v>
      </c>
      <c r="G344" s="229"/>
      <c r="H344" s="232">
        <v>3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38" t="s">
        <v>124</v>
      </c>
      <c r="AU344" s="238" t="s">
        <v>79</v>
      </c>
      <c r="AV344" s="14" t="s">
        <v>79</v>
      </c>
      <c r="AW344" s="14" t="s">
        <v>33</v>
      </c>
      <c r="AX344" s="14" t="s">
        <v>72</v>
      </c>
      <c r="AY344" s="238" t="s">
        <v>113</v>
      </c>
    </row>
    <row r="345" s="14" customFormat="1">
      <c r="A345" s="14"/>
      <c r="B345" s="228"/>
      <c r="C345" s="229"/>
      <c r="D345" s="219" t="s">
        <v>124</v>
      </c>
      <c r="E345" s="230" t="s">
        <v>19</v>
      </c>
      <c r="F345" s="231" t="s">
        <v>245</v>
      </c>
      <c r="G345" s="229"/>
      <c r="H345" s="232">
        <v>7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8" t="s">
        <v>124</v>
      </c>
      <c r="AU345" s="238" t="s">
        <v>79</v>
      </c>
      <c r="AV345" s="14" t="s">
        <v>79</v>
      </c>
      <c r="AW345" s="14" t="s">
        <v>33</v>
      </c>
      <c r="AX345" s="14" t="s">
        <v>72</v>
      </c>
      <c r="AY345" s="238" t="s">
        <v>113</v>
      </c>
    </row>
    <row r="346" s="14" customFormat="1">
      <c r="A346" s="14"/>
      <c r="B346" s="228"/>
      <c r="C346" s="229"/>
      <c r="D346" s="219" t="s">
        <v>124</v>
      </c>
      <c r="E346" s="230" t="s">
        <v>19</v>
      </c>
      <c r="F346" s="231" t="s">
        <v>429</v>
      </c>
      <c r="G346" s="229"/>
      <c r="H346" s="232">
        <v>7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8" t="s">
        <v>124</v>
      </c>
      <c r="AU346" s="238" t="s">
        <v>79</v>
      </c>
      <c r="AV346" s="14" t="s">
        <v>79</v>
      </c>
      <c r="AW346" s="14" t="s">
        <v>33</v>
      </c>
      <c r="AX346" s="14" t="s">
        <v>72</v>
      </c>
      <c r="AY346" s="238" t="s">
        <v>113</v>
      </c>
    </row>
    <row r="347" s="14" customFormat="1">
      <c r="A347" s="14"/>
      <c r="B347" s="228"/>
      <c r="C347" s="229"/>
      <c r="D347" s="219" t="s">
        <v>124</v>
      </c>
      <c r="E347" s="230" t="s">
        <v>19</v>
      </c>
      <c r="F347" s="231" t="s">
        <v>430</v>
      </c>
      <c r="G347" s="229"/>
      <c r="H347" s="232">
        <v>3.5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8" t="s">
        <v>124</v>
      </c>
      <c r="AU347" s="238" t="s">
        <v>79</v>
      </c>
      <c r="AV347" s="14" t="s">
        <v>79</v>
      </c>
      <c r="AW347" s="14" t="s">
        <v>33</v>
      </c>
      <c r="AX347" s="14" t="s">
        <v>72</v>
      </c>
      <c r="AY347" s="238" t="s">
        <v>113</v>
      </c>
    </row>
    <row r="348" s="15" customFormat="1">
      <c r="A348" s="15"/>
      <c r="B348" s="239"/>
      <c r="C348" s="240"/>
      <c r="D348" s="219" t="s">
        <v>124</v>
      </c>
      <c r="E348" s="241" t="s">
        <v>19</v>
      </c>
      <c r="F348" s="242" t="s">
        <v>128</v>
      </c>
      <c r="G348" s="240"/>
      <c r="H348" s="243">
        <v>20.5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49" t="s">
        <v>124</v>
      </c>
      <c r="AU348" s="249" t="s">
        <v>79</v>
      </c>
      <c r="AV348" s="15" t="s">
        <v>120</v>
      </c>
      <c r="AW348" s="15" t="s">
        <v>33</v>
      </c>
      <c r="AX348" s="15" t="s">
        <v>77</v>
      </c>
      <c r="AY348" s="249" t="s">
        <v>113</v>
      </c>
    </row>
    <row r="349" s="2" customFormat="1" ht="44.25" customHeight="1">
      <c r="A349" s="40"/>
      <c r="B349" s="41"/>
      <c r="C349" s="199" t="s">
        <v>441</v>
      </c>
      <c r="D349" s="199" t="s">
        <v>115</v>
      </c>
      <c r="E349" s="200" t="s">
        <v>442</v>
      </c>
      <c r="F349" s="201" t="s">
        <v>443</v>
      </c>
      <c r="G349" s="202" t="s">
        <v>406</v>
      </c>
      <c r="H349" s="203">
        <v>50</v>
      </c>
      <c r="I349" s="204"/>
      <c r="J349" s="205">
        <f>ROUND(I349*H349,2)</f>
        <v>0</v>
      </c>
      <c r="K349" s="201" t="s">
        <v>119</v>
      </c>
      <c r="L349" s="46"/>
      <c r="M349" s="206" t="s">
        <v>19</v>
      </c>
      <c r="N349" s="207" t="s">
        <v>43</v>
      </c>
      <c r="O349" s="86"/>
      <c r="P349" s="208">
        <f>O349*H349</f>
        <v>0</v>
      </c>
      <c r="Q349" s="208">
        <v>0</v>
      </c>
      <c r="R349" s="208">
        <f>Q349*H349</f>
        <v>0</v>
      </c>
      <c r="S349" s="208">
        <v>0.19400000000000001</v>
      </c>
      <c r="T349" s="209">
        <f>S349*H349</f>
        <v>9.7000000000000011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0" t="s">
        <v>120</v>
      </c>
      <c r="AT349" s="210" t="s">
        <v>115</v>
      </c>
      <c r="AU349" s="210" t="s">
        <v>79</v>
      </c>
      <c r="AY349" s="19" t="s">
        <v>113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19" t="s">
        <v>77</v>
      </c>
      <c r="BK349" s="211">
        <f>ROUND(I349*H349,2)</f>
        <v>0</v>
      </c>
      <c r="BL349" s="19" t="s">
        <v>120</v>
      </c>
      <c r="BM349" s="210" t="s">
        <v>444</v>
      </c>
    </row>
    <row r="350" s="2" customFormat="1">
      <c r="A350" s="40"/>
      <c r="B350" s="41"/>
      <c r="C350" s="42"/>
      <c r="D350" s="212" t="s">
        <v>122</v>
      </c>
      <c r="E350" s="42"/>
      <c r="F350" s="213" t="s">
        <v>445</v>
      </c>
      <c r="G350" s="42"/>
      <c r="H350" s="42"/>
      <c r="I350" s="214"/>
      <c r="J350" s="42"/>
      <c r="K350" s="42"/>
      <c r="L350" s="46"/>
      <c r="M350" s="215"/>
      <c r="N350" s="216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122</v>
      </c>
      <c r="AU350" s="19" t="s">
        <v>79</v>
      </c>
    </row>
    <row r="351" s="14" customFormat="1">
      <c r="A351" s="14"/>
      <c r="B351" s="228"/>
      <c r="C351" s="229"/>
      <c r="D351" s="219" t="s">
        <v>124</v>
      </c>
      <c r="E351" s="230" t="s">
        <v>19</v>
      </c>
      <c r="F351" s="231" t="s">
        <v>446</v>
      </c>
      <c r="G351" s="229"/>
      <c r="H351" s="232">
        <v>50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8" t="s">
        <v>124</v>
      </c>
      <c r="AU351" s="238" t="s">
        <v>79</v>
      </c>
      <c r="AV351" s="14" t="s">
        <v>79</v>
      </c>
      <c r="AW351" s="14" t="s">
        <v>33</v>
      </c>
      <c r="AX351" s="14" t="s">
        <v>77</v>
      </c>
      <c r="AY351" s="238" t="s">
        <v>113</v>
      </c>
    </row>
    <row r="352" s="13" customFormat="1">
      <c r="A352" s="13"/>
      <c r="B352" s="217"/>
      <c r="C352" s="218"/>
      <c r="D352" s="219" t="s">
        <v>124</v>
      </c>
      <c r="E352" s="220" t="s">
        <v>19</v>
      </c>
      <c r="F352" s="221" t="s">
        <v>135</v>
      </c>
      <c r="G352" s="218"/>
      <c r="H352" s="220" t="s">
        <v>19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7" t="s">
        <v>124</v>
      </c>
      <c r="AU352" s="227" t="s">
        <v>79</v>
      </c>
      <c r="AV352" s="13" t="s">
        <v>77</v>
      </c>
      <c r="AW352" s="13" t="s">
        <v>33</v>
      </c>
      <c r="AX352" s="13" t="s">
        <v>72</v>
      </c>
      <c r="AY352" s="227" t="s">
        <v>113</v>
      </c>
    </row>
    <row r="353" s="2" customFormat="1" ht="21.75" customHeight="1">
      <c r="A353" s="40"/>
      <c r="B353" s="41"/>
      <c r="C353" s="199" t="s">
        <v>447</v>
      </c>
      <c r="D353" s="199" t="s">
        <v>115</v>
      </c>
      <c r="E353" s="200" t="s">
        <v>448</v>
      </c>
      <c r="F353" s="201" t="s">
        <v>449</v>
      </c>
      <c r="G353" s="202" t="s">
        <v>118</v>
      </c>
      <c r="H353" s="203">
        <v>3215</v>
      </c>
      <c r="I353" s="204"/>
      <c r="J353" s="205">
        <f>ROUND(I353*H353,2)</f>
        <v>0</v>
      </c>
      <c r="K353" s="201" t="s">
        <v>119</v>
      </c>
      <c r="L353" s="46"/>
      <c r="M353" s="206" t="s">
        <v>19</v>
      </c>
      <c r="N353" s="207" t="s">
        <v>43</v>
      </c>
      <c r="O353" s="86"/>
      <c r="P353" s="208">
        <f>O353*H353</f>
        <v>0</v>
      </c>
      <c r="Q353" s="208">
        <v>0</v>
      </c>
      <c r="R353" s="208">
        <f>Q353*H353</f>
        <v>0</v>
      </c>
      <c r="S353" s="208">
        <v>0.01</v>
      </c>
      <c r="T353" s="209">
        <f>S353*H353</f>
        <v>32.149999999999999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0" t="s">
        <v>120</v>
      </c>
      <c r="AT353" s="210" t="s">
        <v>115</v>
      </c>
      <c r="AU353" s="210" t="s">
        <v>79</v>
      </c>
      <c r="AY353" s="19" t="s">
        <v>113</v>
      </c>
      <c r="BE353" s="211">
        <f>IF(N353="základní",J353,0)</f>
        <v>0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19" t="s">
        <v>77</v>
      </c>
      <c r="BK353" s="211">
        <f>ROUND(I353*H353,2)</f>
        <v>0</v>
      </c>
      <c r="BL353" s="19" t="s">
        <v>120</v>
      </c>
      <c r="BM353" s="210" t="s">
        <v>450</v>
      </c>
    </row>
    <row r="354" s="2" customFormat="1">
      <c r="A354" s="40"/>
      <c r="B354" s="41"/>
      <c r="C354" s="42"/>
      <c r="D354" s="212" t="s">
        <v>122</v>
      </c>
      <c r="E354" s="42"/>
      <c r="F354" s="213" t="s">
        <v>451</v>
      </c>
      <c r="G354" s="42"/>
      <c r="H354" s="42"/>
      <c r="I354" s="214"/>
      <c r="J354" s="42"/>
      <c r="K354" s="42"/>
      <c r="L354" s="46"/>
      <c r="M354" s="215"/>
      <c r="N354" s="216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122</v>
      </c>
      <c r="AU354" s="19" t="s">
        <v>79</v>
      </c>
    </row>
    <row r="355" s="13" customFormat="1">
      <c r="A355" s="13"/>
      <c r="B355" s="217"/>
      <c r="C355" s="218"/>
      <c r="D355" s="219" t="s">
        <v>124</v>
      </c>
      <c r="E355" s="220" t="s">
        <v>19</v>
      </c>
      <c r="F355" s="221" t="s">
        <v>333</v>
      </c>
      <c r="G355" s="218"/>
      <c r="H355" s="220" t="s">
        <v>19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7" t="s">
        <v>124</v>
      </c>
      <c r="AU355" s="227" t="s">
        <v>79</v>
      </c>
      <c r="AV355" s="13" t="s">
        <v>77</v>
      </c>
      <c r="AW355" s="13" t="s">
        <v>33</v>
      </c>
      <c r="AX355" s="13" t="s">
        <v>72</v>
      </c>
      <c r="AY355" s="227" t="s">
        <v>113</v>
      </c>
    </row>
    <row r="356" s="14" customFormat="1">
      <c r="A356" s="14"/>
      <c r="B356" s="228"/>
      <c r="C356" s="229"/>
      <c r="D356" s="219" t="s">
        <v>124</v>
      </c>
      <c r="E356" s="230" t="s">
        <v>19</v>
      </c>
      <c r="F356" s="231" t="s">
        <v>334</v>
      </c>
      <c r="G356" s="229"/>
      <c r="H356" s="232">
        <v>3215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8" t="s">
        <v>124</v>
      </c>
      <c r="AU356" s="238" t="s">
        <v>79</v>
      </c>
      <c r="AV356" s="14" t="s">
        <v>79</v>
      </c>
      <c r="AW356" s="14" t="s">
        <v>33</v>
      </c>
      <c r="AX356" s="14" t="s">
        <v>77</v>
      </c>
      <c r="AY356" s="238" t="s">
        <v>113</v>
      </c>
    </row>
    <row r="357" s="2" customFormat="1" ht="33" customHeight="1">
      <c r="A357" s="40"/>
      <c r="B357" s="41"/>
      <c r="C357" s="199" t="s">
        <v>452</v>
      </c>
      <c r="D357" s="199" t="s">
        <v>115</v>
      </c>
      <c r="E357" s="200" t="s">
        <v>453</v>
      </c>
      <c r="F357" s="201" t="s">
        <v>454</v>
      </c>
      <c r="G357" s="202" t="s">
        <v>118</v>
      </c>
      <c r="H357" s="203">
        <v>3215</v>
      </c>
      <c r="I357" s="204"/>
      <c r="J357" s="205">
        <f>ROUND(I357*H357,2)</f>
        <v>0</v>
      </c>
      <c r="K357" s="201" t="s">
        <v>119</v>
      </c>
      <c r="L357" s="46"/>
      <c r="M357" s="206" t="s">
        <v>19</v>
      </c>
      <c r="N357" s="207" t="s">
        <v>43</v>
      </c>
      <c r="O357" s="86"/>
      <c r="P357" s="208">
        <f>O357*H357</f>
        <v>0</v>
      </c>
      <c r="Q357" s="208">
        <v>0</v>
      </c>
      <c r="R357" s="208">
        <f>Q357*H357</f>
        <v>0</v>
      </c>
      <c r="S357" s="208">
        <v>0.02</v>
      </c>
      <c r="T357" s="209">
        <f>S357*H357</f>
        <v>64.299999999999997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0" t="s">
        <v>120</v>
      </c>
      <c r="AT357" s="210" t="s">
        <v>115</v>
      </c>
      <c r="AU357" s="210" t="s">
        <v>79</v>
      </c>
      <c r="AY357" s="19" t="s">
        <v>113</v>
      </c>
      <c r="BE357" s="211">
        <f>IF(N357="základní",J357,0)</f>
        <v>0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19" t="s">
        <v>77</v>
      </c>
      <c r="BK357" s="211">
        <f>ROUND(I357*H357,2)</f>
        <v>0</v>
      </c>
      <c r="BL357" s="19" t="s">
        <v>120</v>
      </c>
      <c r="BM357" s="210" t="s">
        <v>455</v>
      </c>
    </row>
    <row r="358" s="2" customFormat="1">
      <c r="A358" s="40"/>
      <c r="B358" s="41"/>
      <c r="C358" s="42"/>
      <c r="D358" s="212" t="s">
        <v>122</v>
      </c>
      <c r="E358" s="42"/>
      <c r="F358" s="213" t="s">
        <v>456</v>
      </c>
      <c r="G358" s="42"/>
      <c r="H358" s="42"/>
      <c r="I358" s="214"/>
      <c r="J358" s="42"/>
      <c r="K358" s="42"/>
      <c r="L358" s="46"/>
      <c r="M358" s="215"/>
      <c r="N358" s="216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122</v>
      </c>
      <c r="AU358" s="19" t="s">
        <v>79</v>
      </c>
    </row>
    <row r="359" s="13" customFormat="1">
      <c r="A359" s="13"/>
      <c r="B359" s="217"/>
      <c r="C359" s="218"/>
      <c r="D359" s="219" t="s">
        <v>124</v>
      </c>
      <c r="E359" s="220" t="s">
        <v>19</v>
      </c>
      <c r="F359" s="221" t="s">
        <v>333</v>
      </c>
      <c r="G359" s="218"/>
      <c r="H359" s="220" t="s">
        <v>19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7" t="s">
        <v>124</v>
      </c>
      <c r="AU359" s="227" t="s">
        <v>79</v>
      </c>
      <c r="AV359" s="13" t="s">
        <v>77</v>
      </c>
      <c r="AW359" s="13" t="s">
        <v>33</v>
      </c>
      <c r="AX359" s="13" t="s">
        <v>72</v>
      </c>
      <c r="AY359" s="227" t="s">
        <v>113</v>
      </c>
    </row>
    <row r="360" s="14" customFormat="1">
      <c r="A360" s="14"/>
      <c r="B360" s="228"/>
      <c r="C360" s="229"/>
      <c r="D360" s="219" t="s">
        <v>124</v>
      </c>
      <c r="E360" s="230" t="s">
        <v>19</v>
      </c>
      <c r="F360" s="231" t="s">
        <v>334</v>
      </c>
      <c r="G360" s="229"/>
      <c r="H360" s="232">
        <v>3215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8" t="s">
        <v>124</v>
      </c>
      <c r="AU360" s="238" t="s">
        <v>79</v>
      </c>
      <c r="AV360" s="14" t="s">
        <v>79</v>
      </c>
      <c r="AW360" s="14" t="s">
        <v>33</v>
      </c>
      <c r="AX360" s="14" t="s">
        <v>77</v>
      </c>
      <c r="AY360" s="238" t="s">
        <v>113</v>
      </c>
    </row>
    <row r="361" s="2" customFormat="1" ht="37.8" customHeight="1">
      <c r="A361" s="40"/>
      <c r="B361" s="41"/>
      <c r="C361" s="199" t="s">
        <v>457</v>
      </c>
      <c r="D361" s="199" t="s">
        <v>115</v>
      </c>
      <c r="E361" s="200" t="s">
        <v>458</v>
      </c>
      <c r="F361" s="201" t="s">
        <v>459</v>
      </c>
      <c r="G361" s="202" t="s">
        <v>118</v>
      </c>
      <c r="H361" s="203">
        <v>1001</v>
      </c>
      <c r="I361" s="204"/>
      <c r="J361" s="205">
        <f>ROUND(I361*H361,2)</f>
        <v>0</v>
      </c>
      <c r="K361" s="201" t="s">
        <v>119</v>
      </c>
      <c r="L361" s="46"/>
      <c r="M361" s="206" t="s">
        <v>19</v>
      </c>
      <c r="N361" s="207" t="s">
        <v>43</v>
      </c>
      <c r="O361" s="86"/>
      <c r="P361" s="208">
        <f>O361*H361</f>
        <v>0</v>
      </c>
      <c r="Q361" s="208">
        <v>0</v>
      </c>
      <c r="R361" s="208">
        <f>Q361*H361</f>
        <v>0</v>
      </c>
      <c r="S361" s="208">
        <v>0.126</v>
      </c>
      <c r="T361" s="209">
        <f>S361*H361</f>
        <v>126.12600000000001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0" t="s">
        <v>120</v>
      </c>
      <c r="AT361" s="210" t="s">
        <v>115</v>
      </c>
      <c r="AU361" s="210" t="s">
        <v>79</v>
      </c>
      <c r="AY361" s="19" t="s">
        <v>113</v>
      </c>
      <c r="BE361" s="211">
        <f>IF(N361="základní",J361,0)</f>
        <v>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19" t="s">
        <v>77</v>
      </c>
      <c r="BK361" s="211">
        <f>ROUND(I361*H361,2)</f>
        <v>0</v>
      </c>
      <c r="BL361" s="19" t="s">
        <v>120</v>
      </c>
      <c r="BM361" s="210" t="s">
        <v>460</v>
      </c>
    </row>
    <row r="362" s="2" customFormat="1">
      <c r="A362" s="40"/>
      <c r="B362" s="41"/>
      <c r="C362" s="42"/>
      <c r="D362" s="212" t="s">
        <v>122</v>
      </c>
      <c r="E362" s="42"/>
      <c r="F362" s="213" t="s">
        <v>461</v>
      </c>
      <c r="G362" s="42"/>
      <c r="H362" s="42"/>
      <c r="I362" s="214"/>
      <c r="J362" s="42"/>
      <c r="K362" s="42"/>
      <c r="L362" s="46"/>
      <c r="M362" s="215"/>
      <c r="N362" s="216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122</v>
      </c>
      <c r="AU362" s="19" t="s">
        <v>79</v>
      </c>
    </row>
    <row r="363" s="13" customFormat="1">
      <c r="A363" s="13"/>
      <c r="B363" s="217"/>
      <c r="C363" s="218"/>
      <c r="D363" s="219" t="s">
        <v>124</v>
      </c>
      <c r="E363" s="220" t="s">
        <v>19</v>
      </c>
      <c r="F363" s="221" t="s">
        <v>320</v>
      </c>
      <c r="G363" s="218"/>
      <c r="H363" s="220" t="s">
        <v>19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7" t="s">
        <v>124</v>
      </c>
      <c r="AU363" s="227" t="s">
        <v>79</v>
      </c>
      <c r="AV363" s="13" t="s">
        <v>77</v>
      </c>
      <c r="AW363" s="13" t="s">
        <v>33</v>
      </c>
      <c r="AX363" s="13" t="s">
        <v>72</v>
      </c>
      <c r="AY363" s="227" t="s">
        <v>113</v>
      </c>
    </row>
    <row r="364" s="14" customFormat="1">
      <c r="A364" s="14"/>
      <c r="B364" s="228"/>
      <c r="C364" s="229"/>
      <c r="D364" s="219" t="s">
        <v>124</v>
      </c>
      <c r="E364" s="230" t="s">
        <v>19</v>
      </c>
      <c r="F364" s="231" t="s">
        <v>321</v>
      </c>
      <c r="G364" s="229"/>
      <c r="H364" s="232">
        <v>1001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8" t="s">
        <v>124</v>
      </c>
      <c r="AU364" s="238" t="s">
        <v>79</v>
      </c>
      <c r="AV364" s="14" t="s">
        <v>79</v>
      </c>
      <c r="AW364" s="14" t="s">
        <v>33</v>
      </c>
      <c r="AX364" s="14" t="s">
        <v>77</v>
      </c>
      <c r="AY364" s="238" t="s">
        <v>113</v>
      </c>
    </row>
    <row r="365" s="2" customFormat="1" ht="33" customHeight="1">
      <c r="A365" s="40"/>
      <c r="B365" s="41"/>
      <c r="C365" s="199" t="s">
        <v>462</v>
      </c>
      <c r="D365" s="199" t="s">
        <v>115</v>
      </c>
      <c r="E365" s="200" t="s">
        <v>463</v>
      </c>
      <c r="F365" s="201" t="s">
        <v>464</v>
      </c>
      <c r="G365" s="202" t="s">
        <v>406</v>
      </c>
      <c r="H365" s="203">
        <v>13.5</v>
      </c>
      <c r="I365" s="204"/>
      <c r="J365" s="205">
        <f>ROUND(I365*H365,2)</f>
        <v>0</v>
      </c>
      <c r="K365" s="201" t="s">
        <v>119</v>
      </c>
      <c r="L365" s="46"/>
      <c r="M365" s="206" t="s">
        <v>19</v>
      </c>
      <c r="N365" s="207" t="s">
        <v>43</v>
      </c>
      <c r="O365" s="86"/>
      <c r="P365" s="208">
        <f>O365*H365</f>
        <v>0</v>
      </c>
      <c r="Q365" s="208">
        <v>0</v>
      </c>
      <c r="R365" s="208">
        <f>Q365*H365</f>
        <v>0</v>
      </c>
      <c r="S365" s="208">
        <v>0.97999999999999998</v>
      </c>
      <c r="T365" s="209">
        <f>S365*H365</f>
        <v>13.23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0" t="s">
        <v>120</v>
      </c>
      <c r="AT365" s="210" t="s">
        <v>115</v>
      </c>
      <c r="AU365" s="210" t="s">
        <v>79</v>
      </c>
      <c r="AY365" s="19" t="s">
        <v>113</v>
      </c>
      <c r="BE365" s="211">
        <f>IF(N365="základní",J365,0)</f>
        <v>0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19" t="s">
        <v>77</v>
      </c>
      <c r="BK365" s="211">
        <f>ROUND(I365*H365,2)</f>
        <v>0</v>
      </c>
      <c r="BL365" s="19" t="s">
        <v>120</v>
      </c>
      <c r="BM365" s="210" t="s">
        <v>465</v>
      </c>
    </row>
    <row r="366" s="2" customFormat="1">
      <c r="A366" s="40"/>
      <c r="B366" s="41"/>
      <c r="C366" s="42"/>
      <c r="D366" s="212" t="s">
        <v>122</v>
      </c>
      <c r="E366" s="42"/>
      <c r="F366" s="213" t="s">
        <v>466</v>
      </c>
      <c r="G366" s="42"/>
      <c r="H366" s="42"/>
      <c r="I366" s="214"/>
      <c r="J366" s="42"/>
      <c r="K366" s="42"/>
      <c r="L366" s="46"/>
      <c r="M366" s="215"/>
      <c r="N366" s="216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122</v>
      </c>
      <c r="AU366" s="19" t="s">
        <v>79</v>
      </c>
    </row>
    <row r="367" s="13" customFormat="1">
      <c r="A367" s="13"/>
      <c r="B367" s="217"/>
      <c r="C367" s="218"/>
      <c r="D367" s="219" t="s">
        <v>124</v>
      </c>
      <c r="E367" s="220" t="s">
        <v>19</v>
      </c>
      <c r="F367" s="221" t="s">
        <v>467</v>
      </c>
      <c r="G367" s="218"/>
      <c r="H367" s="220" t="s">
        <v>19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7" t="s">
        <v>124</v>
      </c>
      <c r="AU367" s="227" t="s">
        <v>79</v>
      </c>
      <c r="AV367" s="13" t="s">
        <v>77</v>
      </c>
      <c r="AW367" s="13" t="s">
        <v>33</v>
      </c>
      <c r="AX367" s="13" t="s">
        <v>72</v>
      </c>
      <c r="AY367" s="227" t="s">
        <v>113</v>
      </c>
    </row>
    <row r="368" s="14" customFormat="1">
      <c r="A368" s="14"/>
      <c r="B368" s="228"/>
      <c r="C368" s="229"/>
      <c r="D368" s="219" t="s">
        <v>124</v>
      </c>
      <c r="E368" s="230" t="s">
        <v>19</v>
      </c>
      <c r="F368" s="231" t="s">
        <v>468</v>
      </c>
      <c r="G368" s="229"/>
      <c r="H368" s="232">
        <v>5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38" t="s">
        <v>124</v>
      </c>
      <c r="AU368" s="238" t="s">
        <v>79</v>
      </c>
      <c r="AV368" s="14" t="s">
        <v>79</v>
      </c>
      <c r="AW368" s="14" t="s">
        <v>33</v>
      </c>
      <c r="AX368" s="14" t="s">
        <v>72</v>
      </c>
      <c r="AY368" s="238" t="s">
        <v>113</v>
      </c>
    </row>
    <row r="369" s="14" customFormat="1">
      <c r="A369" s="14"/>
      <c r="B369" s="228"/>
      <c r="C369" s="229"/>
      <c r="D369" s="219" t="s">
        <v>124</v>
      </c>
      <c r="E369" s="230" t="s">
        <v>19</v>
      </c>
      <c r="F369" s="231" t="s">
        <v>469</v>
      </c>
      <c r="G369" s="229"/>
      <c r="H369" s="232">
        <v>8.5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8" t="s">
        <v>124</v>
      </c>
      <c r="AU369" s="238" t="s">
        <v>79</v>
      </c>
      <c r="AV369" s="14" t="s">
        <v>79</v>
      </c>
      <c r="AW369" s="14" t="s">
        <v>33</v>
      </c>
      <c r="AX369" s="14" t="s">
        <v>72</v>
      </c>
      <c r="AY369" s="238" t="s">
        <v>113</v>
      </c>
    </row>
    <row r="370" s="15" customFormat="1">
      <c r="A370" s="15"/>
      <c r="B370" s="239"/>
      <c r="C370" s="240"/>
      <c r="D370" s="219" t="s">
        <v>124</v>
      </c>
      <c r="E370" s="241" t="s">
        <v>19</v>
      </c>
      <c r="F370" s="242" t="s">
        <v>128</v>
      </c>
      <c r="G370" s="240"/>
      <c r="H370" s="243">
        <v>13.5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49" t="s">
        <v>124</v>
      </c>
      <c r="AU370" s="249" t="s">
        <v>79</v>
      </c>
      <c r="AV370" s="15" t="s">
        <v>120</v>
      </c>
      <c r="AW370" s="15" t="s">
        <v>33</v>
      </c>
      <c r="AX370" s="15" t="s">
        <v>77</v>
      </c>
      <c r="AY370" s="249" t="s">
        <v>113</v>
      </c>
    </row>
    <row r="371" s="2" customFormat="1" ht="16.5" customHeight="1">
      <c r="A371" s="40"/>
      <c r="B371" s="41"/>
      <c r="C371" s="199" t="s">
        <v>470</v>
      </c>
      <c r="D371" s="199" t="s">
        <v>115</v>
      </c>
      <c r="E371" s="200" t="s">
        <v>471</v>
      </c>
      <c r="F371" s="201" t="s">
        <v>472</v>
      </c>
      <c r="G371" s="202" t="s">
        <v>277</v>
      </c>
      <c r="H371" s="203">
        <v>4</v>
      </c>
      <c r="I371" s="204"/>
      <c r="J371" s="205">
        <f>ROUND(I371*H371,2)</f>
        <v>0</v>
      </c>
      <c r="K371" s="201" t="s">
        <v>119</v>
      </c>
      <c r="L371" s="46"/>
      <c r="M371" s="206" t="s">
        <v>19</v>
      </c>
      <c r="N371" s="207" t="s">
        <v>43</v>
      </c>
      <c r="O371" s="86"/>
      <c r="P371" s="208">
        <f>O371*H371</f>
        <v>0</v>
      </c>
      <c r="Q371" s="208">
        <v>0.00012999999999999999</v>
      </c>
      <c r="R371" s="208">
        <f>Q371*H371</f>
        <v>0.00051999999999999995</v>
      </c>
      <c r="S371" s="208">
        <v>0</v>
      </c>
      <c r="T371" s="20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0" t="s">
        <v>120</v>
      </c>
      <c r="AT371" s="210" t="s">
        <v>115</v>
      </c>
      <c r="AU371" s="210" t="s">
        <v>79</v>
      </c>
      <c r="AY371" s="19" t="s">
        <v>113</v>
      </c>
      <c r="BE371" s="211">
        <f>IF(N371="základní",J371,0)</f>
        <v>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19" t="s">
        <v>77</v>
      </c>
      <c r="BK371" s="211">
        <f>ROUND(I371*H371,2)</f>
        <v>0</v>
      </c>
      <c r="BL371" s="19" t="s">
        <v>120</v>
      </c>
      <c r="BM371" s="210" t="s">
        <v>473</v>
      </c>
    </row>
    <row r="372" s="2" customFormat="1">
      <c r="A372" s="40"/>
      <c r="B372" s="41"/>
      <c r="C372" s="42"/>
      <c r="D372" s="212" t="s">
        <v>122</v>
      </c>
      <c r="E372" s="42"/>
      <c r="F372" s="213" t="s">
        <v>474</v>
      </c>
      <c r="G372" s="42"/>
      <c r="H372" s="42"/>
      <c r="I372" s="214"/>
      <c r="J372" s="42"/>
      <c r="K372" s="42"/>
      <c r="L372" s="46"/>
      <c r="M372" s="215"/>
      <c r="N372" s="216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122</v>
      </c>
      <c r="AU372" s="19" t="s">
        <v>79</v>
      </c>
    </row>
    <row r="373" s="13" customFormat="1">
      <c r="A373" s="13"/>
      <c r="B373" s="217"/>
      <c r="C373" s="218"/>
      <c r="D373" s="219" t="s">
        <v>124</v>
      </c>
      <c r="E373" s="220" t="s">
        <v>19</v>
      </c>
      <c r="F373" s="221" t="s">
        <v>258</v>
      </c>
      <c r="G373" s="218"/>
      <c r="H373" s="220" t="s">
        <v>19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7" t="s">
        <v>124</v>
      </c>
      <c r="AU373" s="227" t="s">
        <v>79</v>
      </c>
      <c r="AV373" s="13" t="s">
        <v>77</v>
      </c>
      <c r="AW373" s="13" t="s">
        <v>33</v>
      </c>
      <c r="AX373" s="13" t="s">
        <v>72</v>
      </c>
      <c r="AY373" s="227" t="s">
        <v>113</v>
      </c>
    </row>
    <row r="374" s="14" customFormat="1">
      <c r="A374" s="14"/>
      <c r="B374" s="228"/>
      <c r="C374" s="229"/>
      <c r="D374" s="219" t="s">
        <v>124</v>
      </c>
      <c r="E374" s="230" t="s">
        <v>19</v>
      </c>
      <c r="F374" s="231" t="s">
        <v>401</v>
      </c>
      <c r="G374" s="229"/>
      <c r="H374" s="232">
        <v>2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38" t="s">
        <v>124</v>
      </c>
      <c r="AU374" s="238" t="s">
        <v>79</v>
      </c>
      <c r="AV374" s="14" t="s">
        <v>79</v>
      </c>
      <c r="AW374" s="14" t="s">
        <v>33</v>
      </c>
      <c r="AX374" s="14" t="s">
        <v>72</v>
      </c>
      <c r="AY374" s="238" t="s">
        <v>113</v>
      </c>
    </row>
    <row r="375" s="14" customFormat="1">
      <c r="A375" s="14"/>
      <c r="B375" s="228"/>
      <c r="C375" s="229"/>
      <c r="D375" s="219" t="s">
        <v>124</v>
      </c>
      <c r="E375" s="230" t="s">
        <v>19</v>
      </c>
      <c r="F375" s="231" t="s">
        <v>402</v>
      </c>
      <c r="G375" s="229"/>
      <c r="H375" s="232">
        <v>2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38" t="s">
        <v>124</v>
      </c>
      <c r="AU375" s="238" t="s">
        <v>79</v>
      </c>
      <c r="AV375" s="14" t="s">
        <v>79</v>
      </c>
      <c r="AW375" s="14" t="s">
        <v>33</v>
      </c>
      <c r="AX375" s="14" t="s">
        <v>72</v>
      </c>
      <c r="AY375" s="238" t="s">
        <v>113</v>
      </c>
    </row>
    <row r="376" s="15" customFormat="1">
      <c r="A376" s="15"/>
      <c r="B376" s="239"/>
      <c r="C376" s="240"/>
      <c r="D376" s="219" t="s">
        <v>124</v>
      </c>
      <c r="E376" s="241" t="s">
        <v>19</v>
      </c>
      <c r="F376" s="242" t="s">
        <v>128</v>
      </c>
      <c r="G376" s="240"/>
      <c r="H376" s="243">
        <v>4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49" t="s">
        <v>124</v>
      </c>
      <c r="AU376" s="249" t="s">
        <v>79</v>
      </c>
      <c r="AV376" s="15" t="s">
        <v>120</v>
      </c>
      <c r="AW376" s="15" t="s">
        <v>33</v>
      </c>
      <c r="AX376" s="15" t="s">
        <v>77</v>
      </c>
      <c r="AY376" s="249" t="s">
        <v>113</v>
      </c>
    </row>
    <row r="377" s="2" customFormat="1" ht="21.75" customHeight="1">
      <c r="A377" s="40"/>
      <c r="B377" s="41"/>
      <c r="C377" s="199" t="s">
        <v>475</v>
      </c>
      <c r="D377" s="199" t="s">
        <v>115</v>
      </c>
      <c r="E377" s="200" t="s">
        <v>476</v>
      </c>
      <c r="F377" s="201" t="s">
        <v>477</v>
      </c>
      <c r="G377" s="202" t="s">
        <v>277</v>
      </c>
      <c r="H377" s="203">
        <v>1</v>
      </c>
      <c r="I377" s="204"/>
      <c r="J377" s="205">
        <f>ROUND(I377*H377,2)</f>
        <v>0</v>
      </c>
      <c r="K377" s="201" t="s">
        <v>119</v>
      </c>
      <c r="L377" s="46"/>
      <c r="M377" s="206" t="s">
        <v>19</v>
      </c>
      <c r="N377" s="207" t="s">
        <v>43</v>
      </c>
      <c r="O377" s="86"/>
      <c r="P377" s="208">
        <f>O377*H377</f>
        <v>0</v>
      </c>
      <c r="Q377" s="208">
        <v>5.0000000000000002E-05</v>
      </c>
      <c r="R377" s="208">
        <f>Q377*H377</f>
        <v>5.0000000000000002E-05</v>
      </c>
      <c r="S377" s="208">
        <v>0</v>
      </c>
      <c r="T377" s="20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0" t="s">
        <v>120</v>
      </c>
      <c r="AT377" s="210" t="s">
        <v>115</v>
      </c>
      <c r="AU377" s="210" t="s">
        <v>79</v>
      </c>
      <c r="AY377" s="19" t="s">
        <v>113</v>
      </c>
      <c r="BE377" s="211">
        <f>IF(N377="základní",J377,0)</f>
        <v>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19" t="s">
        <v>77</v>
      </c>
      <c r="BK377" s="211">
        <f>ROUND(I377*H377,2)</f>
        <v>0</v>
      </c>
      <c r="BL377" s="19" t="s">
        <v>120</v>
      </c>
      <c r="BM377" s="210" t="s">
        <v>478</v>
      </c>
    </row>
    <row r="378" s="2" customFormat="1">
      <c r="A378" s="40"/>
      <c r="B378" s="41"/>
      <c r="C378" s="42"/>
      <c r="D378" s="212" t="s">
        <v>122</v>
      </c>
      <c r="E378" s="42"/>
      <c r="F378" s="213" t="s">
        <v>479</v>
      </c>
      <c r="G378" s="42"/>
      <c r="H378" s="42"/>
      <c r="I378" s="214"/>
      <c r="J378" s="42"/>
      <c r="K378" s="42"/>
      <c r="L378" s="46"/>
      <c r="M378" s="215"/>
      <c r="N378" s="216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122</v>
      </c>
      <c r="AU378" s="19" t="s">
        <v>79</v>
      </c>
    </row>
    <row r="379" s="14" customFormat="1">
      <c r="A379" s="14"/>
      <c r="B379" s="228"/>
      <c r="C379" s="229"/>
      <c r="D379" s="219" t="s">
        <v>124</v>
      </c>
      <c r="E379" s="230" t="s">
        <v>19</v>
      </c>
      <c r="F379" s="231" t="s">
        <v>395</v>
      </c>
      <c r="G379" s="229"/>
      <c r="H379" s="232">
        <v>1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8" t="s">
        <v>124</v>
      </c>
      <c r="AU379" s="238" t="s">
        <v>79</v>
      </c>
      <c r="AV379" s="14" t="s">
        <v>79</v>
      </c>
      <c r="AW379" s="14" t="s">
        <v>33</v>
      </c>
      <c r="AX379" s="14" t="s">
        <v>77</v>
      </c>
      <c r="AY379" s="238" t="s">
        <v>113</v>
      </c>
    </row>
    <row r="380" s="12" customFormat="1" ht="22.8" customHeight="1">
      <c r="A380" s="12"/>
      <c r="B380" s="183"/>
      <c r="C380" s="184"/>
      <c r="D380" s="185" t="s">
        <v>71</v>
      </c>
      <c r="E380" s="197" t="s">
        <v>480</v>
      </c>
      <c r="F380" s="197" t="s">
        <v>481</v>
      </c>
      <c r="G380" s="184"/>
      <c r="H380" s="184"/>
      <c r="I380" s="187"/>
      <c r="J380" s="198">
        <f>BK380</f>
        <v>0</v>
      </c>
      <c r="K380" s="184"/>
      <c r="L380" s="189"/>
      <c r="M380" s="190"/>
      <c r="N380" s="191"/>
      <c r="O380" s="191"/>
      <c r="P380" s="192">
        <f>SUM(P381:P410)</f>
        <v>0</v>
      </c>
      <c r="Q380" s="191"/>
      <c r="R380" s="192">
        <f>SUM(R381:R410)</f>
        <v>0</v>
      </c>
      <c r="S380" s="191"/>
      <c r="T380" s="193">
        <f>SUM(T381:T410)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94" t="s">
        <v>77</v>
      </c>
      <c r="AT380" s="195" t="s">
        <v>71</v>
      </c>
      <c r="AU380" s="195" t="s">
        <v>77</v>
      </c>
      <c r="AY380" s="194" t="s">
        <v>113</v>
      </c>
      <c r="BK380" s="196">
        <f>SUM(BK381:BK410)</f>
        <v>0</v>
      </c>
    </row>
    <row r="381" s="2" customFormat="1" ht="24.15" customHeight="1">
      <c r="A381" s="40"/>
      <c r="B381" s="41"/>
      <c r="C381" s="199" t="s">
        <v>482</v>
      </c>
      <c r="D381" s="199" t="s">
        <v>115</v>
      </c>
      <c r="E381" s="200" t="s">
        <v>483</v>
      </c>
      <c r="F381" s="201" t="s">
        <v>484</v>
      </c>
      <c r="G381" s="202" t="s">
        <v>255</v>
      </c>
      <c r="H381" s="203">
        <v>241</v>
      </c>
      <c r="I381" s="204"/>
      <c r="J381" s="205">
        <f>ROUND(I381*H381,2)</f>
        <v>0</v>
      </c>
      <c r="K381" s="201" t="s">
        <v>119</v>
      </c>
      <c r="L381" s="46"/>
      <c r="M381" s="206" t="s">
        <v>19</v>
      </c>
      <c r="N381" s="207" t="s">
        <v>43</v>
      </c>
      <c r="O381" s="86"/>
      <c r="P381" s="208">
        <f>O381*H381</f>
        <v>0</v>
      </c>
      <c r="Q381" s="208">
        <v>0</v>
      </c>
      <c r="R381" s="208">
        <f>Q381*H381</f>
        <v>0</v>
      </c>
      <c r="S381" s="208">
        <v>0</v>
      </c>
      <c r="T381" s="20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0" t="s">
        <v>120</v>
      </c>
      <c r="AT381" s="210" t="s">
        <v>115</v>
      </c>
      <c r="AU381" s="210" t="s">
        <v>79</v>
      </c>
      <c r="AY381" s="19" t="s">
        <v>113</v>
      </c>
      <c r="BE381" s="211">
        <f>IF(N381="základní",J381,0)</f>
        <v>0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19" t="s">
        <v>77</v>
      </c>
      <c r="BK381" s="211">
        <f>ROUND(I381*H381,2)</f>
        <v>0</v>
      </c>
      <c r="BL381" s="19" t="s">
        <v>120</v>
      </c>
      <c r="BM381" s="210" t="s">
        <v>485</v>
      </c>
    </row>
    <row r="382" s="2" customFormat="1">
      <c r="A382" s="40"/>
      <c r="B382" s="41"/>
      <c r="C382" s="42"/>
      <c r="D382" s="212" t="s">
        <v>122</v>
      </c>
      <c r="E382" s="42"/>
      <c r="F382" s="213" t="s">
        <v>486</v>
      </c>
      <c r="G382" s="42"/>
      <c r="H382" s="42"/>
      <c r="I382" s="214"/>
      <c r="J382" s="42"/>
      <c r="K382" s="42"/>
      <c r="L382" s="46"/>
      <c r="M382" s="215"/>
      <c r="N382" s="216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122</v>
      </c>
      <c r="AU382" s="19" t="s">
        <v>79</v>
      </c>
    </row>
    <row r="383" s="13" customFormat="1">
      <c r="A383" s="13"/>
      <c r="B383" s="217"/>
      <c r="C383" s="218"/>
      <c r="D383" s="219" t="s">
        <v>124</v>
      </c>
      <c r="E383" s="220" t="s">
        <v>19</v>
      </c>
      <c r="F383" s="221" t="s">
        <v>487</v>
      </c>
      <c r="G383" s="218"/>
      <c r="H383" s="220" t="s">
        <v>19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7" t="s">
        <v>124</v>
      </c>
      <c r="AU383" s="227" t="s">
        <v>79</v>
      </c>
      <c r="AV383" s="13" t="s">
        <v>77</v>
      </c>
      <c r="AW383" s="13" t="s">
        <v>33</v>
      </c>
      <c r="AX383" s="13" t="s">
        <v>72</v>
      </c>
      <c r="AY383" s="227" t="s">
        <v>113</v>
      </c>
    </row>
    <row r="384" s="14" customFormat="1">
      <c r="A384" s="14"/>
      <c r="B384" s="228"/>
      <c r="C384" s="229"/>
      <c r="D384" s="219" t="s">
        <v>124</v>
      </c>
      <c r="E384" s="230" t="s">
        <v>19</v>
      </c>
      <c r="F384" s="231" t="s">
        <v>488</v>
      </c>
      <c r="G384" s="229"/>
      <c r="H384" s="232">
        <v>8.6999999999999993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38" t="s">
        <v>124</v>
      </c>
      <c r="AU384" s="238" t="s">
        <v>79</v>
      </c>
      <c r="AV384" s="14" t="s">
        <v>79</v>
      </c>
      <c r="AW384" s="14" t="s">
        <v>33</v>
      </c>
      <c r="AX384" s="14" t="s">
        <v>72</v>
      </c>
      <c r="AY384" s="238" t="s">
        <v>113</v>
      </c>
    </row>
    <row r="385" s="14" customFormat="1">
      <c r="A385" s="14"/>
      <c r="B385" s="228"/>
      <c r="C385" s="229"/>
      <c r="D385" s="219" t="s">
        <v>124</v>
      </c>
      <c r="E385" s="230" t="s">
        <v>19</v>
      </c>
      <c r="F385" s="231" t="s">
        <v>489</v>
      </c>
      <c r="G385" s="229"/>
      <c r="H385" s="232">
        <v>9.6999999999999993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8" t="s">
        <v>124</v>
      </c>
      <c r="AU385" s="238" t="s">
        <v>79</v>
      </c>
      <c r="AV385" s="14" t="s">
        <v>79</v>
      </c>
      <c r="AW385" s="14" t="s">
        <v>33</v>
      </c>
      <c r="AX385" s="14" t="s">
        <v>72</v>
      </c>
      <c r="AY385" s="238" t="s">
        <v>113</v>
      </c>
    </row>
    <row r="386" s="14" customFormat="1">
      <c r="A386" s="14"/>
      <c r="B386" s="228"/>
      <c r="C386" s="229"/>
      <c r="D386" s="219" t="s">
        <v>124</v>
      </c>
      <c r="E386" s="230" t="s">
        <v>19</v>
      </c>
      <c r="F386" s="231" t="s">
        <v>490</v>
      </c>
      <c r="G386" s="229"/>
      <c r="H386" s="232">
        <v>126.09999999999999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38" t="s">
        <v>124</v>
      </c>
      <c r="AU386" s="238" t="s">
        <v>79</v>
      </c>
      <c r="AV386" s="14" t="s">
        <v>79</v>
      </c>
      <c r="AW386" s="14" t="s">
        <v>33</v>
      </c>
      <c r="AX386" s="14" t="s">
        <v>72</v>
      </c>
      <c r="AY386" s="238" t="s">
        <v>113</v>
      </c>
    </row>
    <row r="387" s="14" customFormat="1">
      <c r="A387" s="14"/>
      <c r="B387" s="228"/>
      <c r="C387" s="229"/>
      <c r="D387" s="219" t="s">
        <v>124</v>
      </c>
      <c r="E387" s="230" t="s">
        <v>19</v>
      </c>
      <c r="F387" s="231" t="s">
        <v>491</v>
      </c>
      <c r="G387" s="229"/>
      <c r="H387" s="232">
        <v>96.5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8" t="s">
        <v>124</v>
      </c>
      <c r="AU387" s="238" t="s">
        <v>79</v>
      </c>
      <c r="AV387" s="14" t="s">
        <v>79</v>
      </c>
      <c r="AW387" s="14" t="s">
        <v>33</v>
      </c>
      <c r="AX387" s="14" t="s">
        <v>72</v>
      </c>
      <c r="AY387" s="238" t="s">
        <v>113</v>
      </c>
    </row>
    <row r="388" s="15" customFormat="1">
      <c r="A388" s="15"/>
      <c r="B388" s="239"/>
      <c r="C388" s="240"/>
      <c r="D388" s="219" t="s">
        <v>124</v>
      </c>
      <c r="E388" s="241" t="s">
        <v>19</v>
      </c>
      <c r="F388" s="242" t="s">
        <v>128</v>
      </c>
      <c r="G388" s="240"/>
      <c r="H388" s="243">
        <v>241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49" t="s">
        <v>124</v>
      </c>
      <c r="AU388" s="249" t="s">
        <v>79</v>
      </c>
      <c r="AV388" s="15" t="s">
        <v>120</v>
      </c>
      <c r="AW388" s="15" t="s">
        <v>33</v>
      </c>
      <c r="AX388" s="15" t="s">
        <v>77</v>
      </c>
      <c r="AY388" s="249" t="s">
        <v>113</v>
      </c>
    </row>
    <row r="389" s="2" customFormat="1" ht="24.15" customHeight="1">
      <c r="A389" s="40"/>
      <c r="B389" s="41"/>
      <c r="C389" s="199" t="s">
        <v>492</v>
      </c>
      <c r="D389" s="199" t="s">
        <v>115</v>
      </c>
      <c r="E389" s="200" t="s">
        <v>493</v>
      </c>
      <c r="F389" s="201" t="s">
        <v>494</v>
      </c>
      <c r="G389" s="202" t="s">
        <v>255</v>
      </c>
      <c r="H389" s="203">
        <v>76.799999999999997</v>
      </c>
      <c r="I389" s="204"/>
      <c r="J389" s="205">
        <f>ROUND(I389*H389,2)</f>
        <v>0</v>
      </c>
      <c r="K389" s="201" t="s">
        <v>119</v>
      </c>
      <c r="L389" s="46"/>
      <c r="M389" s="206" t="s">
        <v>19</v>
      </c>
      <c r="N389" s="207" t="s">
        <v>43</v>
      </c>
      <c r="O389" s="86"/>
      <c r="P389" s="208">
        <f>O389*H389</f>
        <v>0</v>
      </c>
      <c r="Q389" s="208">
        <v>0</v>
      </c>
      <c r="R389" s="208">
        <f>Q389*H389</f>
        <v>0</v>
      </c>
      <c r="S389" s="208">
        <v>0</v>
      </c>
      <c r="T389" s="20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0" t="s">
        <v>120</v>
      </c>
      <c r="AT389" s="210" t="s">
        <v>115</v>
      </c>
      <c r="AU389" s="210" t="s">
        <v>79</v>
      </c>
      <c r="AY389" s="19" t="s">
        <v>113</v>
      </c>
      <c r="BE389" s="211">
        <f>IF(N389="základní",J389,0)</f>
        <v>0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19" t="s">
        <v>77</v>
      </c>
      <c r="BK389" s="211">
        <f>ROUND(I389*H389,2)</f>
        <v>0</v>
      </c>
      <c r="BL389" s="19" t="s">
        <v>120</v>
      </c>
      <c r="BM389" s="210" t="s">
        <v>495</v>
      </c>
    </row>
    <row r="390" s="2" customFormat="1">
      <c r="A390" s="40"/>
      <c r="B390" s="41"/>
      <c r="C390" s="42"/>
      <c r="D390" s="212" t="s">
        <v>122</v>
      </c>
      <c r="E390" s="42"/>
      <c r="F390" s="213" t="s">
        <v>496</v>
      </c>
      <c r="G390" s="42"/>
      <c r="H390" s="42"/>
      <c r="I390" s="214"/>
      <c r="J390" s="42"/>
      <c r="K390" s="42"/>
      <c r="L390" s="46"/>
      <c r="M390" s="215"/>
      <c r="N390" s="216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122</v>
      </c>
      <c r="AU390" s="19" t="s">
        <v>79</v>
      </c>
    </row>
    <row r="391" s="14" customFormat="1">
      <c r="A391" s="14"/>
      <c r="B391" s="228"/>
      <c r="C391" s="229"/>
      <c r="D391" s="219" t="s">
        <v>124</v>
      </c>
      <c r="E391" s="230" t="s">
        <v>19</v>
      </c>
      <c r="F391" s="231" t="s">
        <v>497</v>
      </c>
      <c r="G391" s="229"/>
      <c r="H391" s="232">
        <v>76.799999999999997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8" t="s">
        <v>124</v>
      </c>
      <c r="AU391" s="238" t="s">
        <v>79</v>
      </c>
      <c r="AV391" s="14" t="s">
        <v>79</v>
      </c>
      <c r="AW391" s="14" t="s">
        <v>33</v>
      </c>
      <c r="AX391" s="14" t="s">
        <v>77</v>
      </c>
      <c r="AY391" s="238" t="s">
        <v>113</v>
      </c>
    </row>
    <row r="392" s="2" customFormat="1" ht="24.15" customHeight="1">
      <c r="A392" s="40"/>
      <c r="B392" s="41"/>
      <c r="C392" s="199" t="s">
        <v>498</v>
      </c>
      <c r="D392" s="199" t="s">
        <v>115</v>
      </c>
      <c r="E392" s="200" t="s">
        <v>499</v>
      </c>
      <c r="F392" s="201" t="s">
        <v>500</v>
      </c>
      <c r="G392" s="202" t="s">
        <v>255</v>
      </c>
      <c r="H392" s="203">
        <v>844.79999999999995</v>
      </c>
      <c r="I392" s="204"/>
      <c r="J392" s="205">
        <f>ROUND(I392*H392,2)</f>
        <v>0</v>
      </c>
      <c r="K392" s="201" t="s">
        <v>119</v>
      </c>
      <c r="L392" s="46"/>
      <c r="M392" s="206" t="s">
        <v>19</v>
      </c>
      <c r="N392" s="207" t="s">
        <v>43</v>
      </c>
      <c r="O392" s="86"/>
      <c r="P392" s="208">
        <f>O392*H392</f>
        <v>0</v>
      </c>
      <c r="Q392" s="208">
        <v>0</v>
      </c>
      <c r="R392" s="208">
        <f>Q392*H392</f>
        <v>0</v>
      </c>
      <c r="S392" s="208">
        <v>0</v>
      </c>
      <c r="T392" s="20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0" t="s">
        <v>120</v>
      </c>
      <c r="AT392" s="210" t="s">
        <v>115</v>
      </c>
      <c r="AU392" s="210" t="s">
        <v>79</v>
      </c>
      <c r="AY392" s="19" t="s">
        <v>113</v>
      </c>
      <c r="BE392" s="211">
        <f>IF(N392="základní",J392,0)</f>
        <v>0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19" t="s">
        <v>77</v>
      </c>
      <c r="BK392" s="211">
        <f>ROUND(I392*H392,2)</f>
        <v>0</v>
      </c>
      <c r="BL392" s="19" t="s">
        <v>120</v>
      </c>
      <c r="BM392" s="210" t="s">
        <v>501</v>
      </c>
    </row>
    <row r="393" s="2" customFormat="1">
      <c r="A393" s="40"/>
      <c r="B393" s="41"/>
      <c r="C393" s="42"/>
      <c r="D393" s="212" t="s">
        <v>122</v>
      </c>
      <c r="E393" s="42"/>
      <c r="F393" s="213" t="s">
        <v>502</v>
      </c>
      <c r="G393" s="42"/>
      <c r="H393" s="42"/>
      <c r="I393" s="214"/>
      <c r="J393" s="42"/>
      <c r="K393" s="42"/>
      <c r="L393" s="46"/>
      <c r="M393" s="215"/>
      <c r="N393" s="216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122</v>
      </c>
      <c r="AU393" s="19" t="s">
        <v>79</v>
      </c>
    </row>
    <row r="394" s="13" customFormat="1">
      <c r="A394" s="13"/>
      <c r="B394" s="217"/>
      <c r="C394" s="218"/>
      <c r="D394" s="219" t="s">
        <v>124</v>
      </c>
      <c r="E394" s="220" t="s">
        <v>19</v>
      </c>
      <c r="F394" s="221" t="s">
        <v>209</v>
      </c>
      <c r="G394" s="218"/>
      <c r="H394" s="220" t="s">
        <v>19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7" t="s">
        <v>124</v>
      </c>
      <c r="AU394" s="227" t="s">
        <v>79</v>
      </c>
      <c r="AV394" s="13" t="s">
        <v>77</v>
      </c>
      <c r="AW394" s="13" t="s">
        <v>33</v>
      </c>
      <c r="AX394" s="13" t="s">
        <v>72</v>
      </c>
      <c r="AY394" s="227" t="s">
        <v>113</v>
      </c>
    </row>
    <row r="395" s="14" customFormat="1">
      <c r="A395" s="14"/>
      <c r="B395" s="228"/>
      <c r="C395" s="229"/>
      <c r="D395" s="219" t="s">
        <v>124</v>
      </c>
      <c r="E395" s="230" t="s">
        <v>19</v>
      </c>
      <c r="F395" s="231" t="s">
        <v>503</v>
      </c>
      <c r="G395" s="229"/>
      <c r="H395" s="232">
        <v>844.79999999999995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38" t="s">
        <v>124</v>
      </c>
      <c r="AU395" s="238" t="s">
        <v>79</v>
      </c>
      <c r="AV395" s="14" t="s">
        <v>79</v>
      </c>
      <c r="AW395" s="14" t="s">
        <v>33</v>
      </c>
      <c r="AX395" s="14" t="s">
        <v>77</v>
      </c>
      <c r="AY395" s="238" t="s">
        <v>113</v>
      </c>
    </row>
    <row r="396" s="2" customFormat="1" ht="24.15" customHeight="1">
      <c r="A396" s="40"/>
      <c r="B396" s="41"/>
      <c r="C396" s="199" t="s">
        <v>504</v>
      </c>
      <c r="D396" s="199" t="s">
        <v>115</v>
      </c>
      <c r="E396" s="200" t="s">
        <v>505</v>
      </c>
      <c r="F396" s="201" t="s">
        <v>506</v>
      </c>
      <c r="G396" s="202" t="s">
        <v>255</v>
      </c>
      <c r="H396" s="203">
        <v>13.199999999999999</v>
      </c>
      <c r="I396" s="204"/>
      <c r="J396" s="205">
        <f>ROUND(I396*H396,2)</f>
        <v>0</v>
      </c>
      <c r="K396" s="201" t="s">
        <v>119</v>
      </c>
      <c r="L396" s="46"/>
      <c r="M396" s="206" t="s">
        <v>19</v>
      </c>
      <c r="N396" s="207" t="s">
        <v>43</v>
      </c>
      <c r="O396" s="86"/>
      <c r="P396" s="208">
        <f>O396*H396</f>
        <v>0</v>
      </c>
      <c r="Q396" s="208">
        <v>0</v>
      </c>
      <c r="R396" s="208">
        <f>Q396*H396</f>
        <v>0</v>
      </c>
      <c r="S396" s="208">
        <v>0</v>
      </c>
      <c r="T396" s="20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0" t="s">
        <v>120</v>
      </c>
      <c r="AT396" s="210" t="s">
        <v>115</v>
      </c>
      <c r="AU396" s="210" t="s">
        <v>79</v>
      </c>
      <c r="AY396" s="19" t="s">
        <v>113</v>
      </c>
      <c r="BE396" s="211">
        <f>IF(N396="základní",J396,0)</f>
        <v>0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19" t="s">
        <v>77</v>
      </c>
      <c r="BK396" s="211">
        <f>ROUND(I396*H396,2)</f>
        <v>0</v>
      </c>
      <c r="BL396" s="19" t="s">
        <v>120</v>
      </c>
      <c r="BM396" s="210" t="s">
        <v>507</v>
      </c>
    </row>
    <row r="397" s="2" customFormat="1">
      <c r="A397" s="40"/>
      <c r="B397" s="41"/>
      <c r="C397" s="42"/>
      <c r="D397" s="212" t="s">
        <v>122</v>
      </c>
      <c r="E397" s="42"/>
      <c r="F397" s="213" t="s">
        <v>508</v>
      </c>
      <c r="G397" s="42"/>
      <c r="H397" s="42"/>
      <c r="I397" s="214"/>
      <c r="J397" s="42"/>
      <c r="K397" s="42"/>
      <c r="L397" s="46"/>
      <c r="M397" s="215"/>
      <c r="N397" s="216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122</v>
      </c>
      <c r="AU397" s="19" t="s">
        <v>79</v>
      </c>
    </row>
    <row r="398" s="14" customFormat="1">
      <c r="A398" s="14"/>
      <c r="B398" s="228"/>
      <c r="C398" s="229"/>
      <c r="D398" s="219" t="s">
        <v>124</v>
      </c>
      <c r="E398" s="230" t="s">
        <v>19</v>
      </c>
      <c r="F398" s="231" t="s">
        <v>509</v>
      </c>
      <c r="G398" s="229"/>
      <c r="H398" s="232">
        <v>13.199999999999999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8" t="s">
        <v>124</v>
      </c>
      <c r="AU398" s="238" t="s">
        <v>79</v>
      </c>
      <c r="AV398" s="14" t="s">
        <v>79</v>
      </c>
      <c r="AW398" s="14" t="s">
        <v>33</v>
      </c>
      <c r="AX398" s="14" t="s">
        <v>77</v>
      </c>
      <c r="AY398" s="238" t="s">
        <v>113</v>
      </c>
    </row>
    <row r="399" s="2" customFormat="1" ht="24.15" customHeight="1">
      <c r="A399" s="40"/>
      <c r="B399" s="41"/>
      <c r="C399" s="199" t="s">
        <v>510</v>
      </c>
      <c r="D399" s="199" t="s">
        <v>115</v>
      </c>
      <c r="E399" s="200" t="s">
        <v>511</v>
      </c>
      <c r="F399" s="201" t="s">
        <v>512</v>
      </c>
      <c r="G399" s="202" t="s">
        <v>255</v>
      </c>
      <c r="H399" s="203">
        <v>145.19999999999999</v>
      </c>
      <c r="I399" s="204"/>
      <c r="J399" s="205">
        <f>ROUND(I399*H399,2)</f>
        <v>0</v>
      </c>
      <c r="K399" s="201" t="s">
        <v>119</v>
      </c>
      <c r="L399" s="46"/>
      <c r="M399" s="206" t="s">
        <v>19</v>
      </c>
      <c r="N399" s="207" t="s">
        <v>43</v>
      </c>
      <c r="O399" s="86"/>
      <c r="P399" s="208">
        <f>O399*H399</f>
        <v>0</v>
      </c>
      <c r="Q399" s="208">
        <v>0</v>
      </c>
      <c r="R399" s="208">
        <f>Q399*H399</f>
        <v>0</v>
      </c>
      <c r="S399" s="208">
        <v>0</v>
      </c>
      <c r="T399" s="20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0" t="s">
        <v>120</v>
      </c>
      <c r="AT399" s="210" t="s">
        <v>115</v>
      </c>
      <c r="AU399" s="210" t="s">
        <v>79</v>
      </c>
      <c r="AY399" s="19" t="s">
        <v>113</v>
      </c>
      <c r="BE399" s="211">
        <f>IF(N399="základní",J399,0)</f>
        <v>0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19" t="s">
        <v>77</v>
      </c>
      <c r="BK399" s="211">
        <f>ROUND(I399*H399,2)</f>
        <v>0</v>
      </c>
      <c r="BL399" s="19" t="s">
        <v>120</v>
      </c>
      <c r="BM399" s="210" t="s">
        <v>513</v>
      </c>
    </row>
    <row r="400" s="2" customFormat="1">
      <c r="A400" s="40"/>
      <c r="B400" s="41"/>
      <c r="C400" s="42"/>
      <c r="D400" s="212" t="s">
        <v>122</v>
      </c>
      <c r="E400" s="42"/>
      <c r="F400" s="213" t="s">
        <v>514</v>
      </c>
      <c r="G400" s="42"/>
      <c r="H400" s="42"/>
      <c r="I400" s="214"/>
      <c r="J400" s="42"/>
      <c r="K400" s="42"/>
      <c r="L400" s="46"/>
      <c r="M400" s="215"/>
      <c r="N400" s="216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122</v>
      </c>
      <c r="AU400" s="19" t="s">
        <v>79</v>
      </c>
    </row>
    <row r="401" s="13" customFormat="1">
      <c r="A401" s="13"/>
      <c r="B401" s="217"/>
      <c r="C401" s="218"/>
      <c r="D401" s="219" t="s">
        <v>124</v>
      </c>
      <c r="E401" s="220" t="s">
        <v>19</v>
      </c>
      <c r="F401" s="221" t="s">
        <v>209</v>
      </c>
      <c r="G401" s="218"/>
      <c r="H401" s="220" t="s">
        <v>19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7" t="s">
        <v>124</v>
      </c>
      <c r="AU401" s="227" t="s">
        <v>79</v>
      </c>
      <c r="AV401" s="13" t="s">
        <v>77</v>
      </c>
      <c r="AW401" s="13" t="s">
        <v>33</v>
      </c>
      <c r="AX401" s="13" t="s">
        <v>72</v>
      </c>
      <c r="AY401" s="227" t="s">
        <v>113</v>
      </c>
    </row>
    <row r="402" s="14" customFormat="1">
      <c r="A402" s="14"/>
      <c r="B402" s="228"/>
      <c r="C402" s="229"/>
      <c r="D402" s="219" t="s">
        <v>124</v>
      </c>
      <c r="E402" s="230" t="s">
        <v>19</v>
      </c>
      <c r="F402" s="231" t="s">
        <v>515</v>
      </c>
      <c r="G402" s="229"/>
      <c r="H402" s="232">
        <v>145.19999999999999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8" t="s">
        <v>124</v>
      </c>
      <c r="AU402" s="238" t="s">
        <v>79</v>
      </c>
      <c r="AV402" s="14" t="s">
        <v>79</v>
      </c>
      <c r="AW402" s="14" t="s">
        <v>33</v>
      </c>
      <c r="AX402" s="14" t="s">
        <v>77</v>
      </c>
      <c r="AY402" s="238" t="s">
        <v>113</v>
      </c>
    </row>
    <row r="403" s="2" customFormat="1" ht="24.15" customHeight="1">
      <c r="A403" s="40"/>
      <c r="B403" s="41"/>
      <c r="C403" s="199" t="s">
        <v>516</v>
      </c>
      <c r="D403" s="199" t="s">
        <v>115</v>
      </c>
      <c r="E403" s="200" t="s">
        <v>517</v>
      </c>
      <c r="F403" s="201" t="s">
        <v>518</v>
      </c>
      <c r="G403" s="202" t="s">
        <v>255</v>
      </c>
      <c r="H403" s="203">
        <v>16</v>
      </c>
      <c r="I403" s="204"/>
      <c r="J403" s="205">
        <f>ROUND(I403*H403,2)</f>
        <v>0</v>
      </c>
      <c r="K403" s="201" t="s">
        <v>119</v>
      </c>
      <c r="L403" s="46"/>
      <c r="M403" s="206" t="s">
        <v>19</v>
      </c>
      <c r="N403" s="207" t="s">
        <v>43</v>
      </c>
      <c r="O403" s="86"/>
      <c r="P403" s="208">
        <f>O403*H403</f>
        <v>0</v>
      </c>
      <c r="Q403" s="208">
        <v>0</v>
      </c>
      <c r="R403" s="208">
        <f>Q403*H403</f>
        <v>0</v>
      </c>
      <c r="S403" s="208">
        <v>0</v>
      </c>
      <c r="T403" s="20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0" t="s">
        <v>120</v>
      </c>
      <c r="AT403" s="210" t="s">
        <v>115</v>
      </c>
      <c r="AU403" s="210" t="s">
        <v>79</v>
      </c>
      <c r="AY403" s="19" t="s">
        <v>113</v>
      </c>
      <c r="BE403" s="211">
        <f>IF(N403="základní",J403,0)</f>
        <v>0</v>
      </c>
      <c r="BF403" s="211">
        <f>IF(N403="snížená",J403,0)</f>
        <v>0</v>
      </c>
      <c r="BG403" s="211">
        <f>IF(N403="zákl. přenesená",J403,0)</f>
        <v>0</v>
      </c>
      <c r="BH403" s="211">
        <f>IF(N403="sníž. přenesená",J403,0)</f>
        <v>0</v>
      </c>
      <c r="BI403" s="211">
        <f>IF(N403="nulová",J403,0)</f>
        <v>0</v>
      </c>
      <c r="BJ403" s="19" t="s">
        <v>77</v>
      </c>
      <c r="BK403" s="211">
        <f>ROUND(I403*H403,2)</f>
        <v>0</v>
      </c>
      <c r="BL403" s="19" t="s">
        <v>120</v>
      </c>
      <c r="BM403" s="210" t="s">
        <v>519</v>
      </c>
    </row>
    <row r="404" s="2" customFormat="1">
      <c r="A404" s="40"/>
      <c r="B404" s="41"/>
      <c r="C404" s="42"/>
      <c r="D404" s="212" t="s">
        <v>122</v>
      </c>
      <c r="E404" s="42"/>
      <c r="F404" s="213" t="s">
        <v>520</v>
      </c>
      <c r="G404" s="42"/>
      <c r="H404" s="42"/>
      <c r="I404" s="214"/>
      <c r="J404" s="42"/>
      <c r="K404" s="42"/>
      <c r="L404" s="46"/>
      <c r="M404" s="215"/>
      <c r="N404" s="216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122</v>
      </c>
      <c r="AU404" s="19" t="s">
        <v>79</v>
      </c>
    </row>
    <row r="405" s="14" customFormat="1">
      <c r="A405" s="14"/>
      <c r="B405" s="228"/>
      <c r="C405" s="229"/>
      <c r="D405" s="219" t="s">
        <v>124</v>
      </c>
      <c r="E405" s="230" t="s">
        <v>19</v>
      </c>
      <c r="F405" s="231" t="s">
        <v>521</v>
      </c>
      <c r="G405" s="229"/>
      <c r="H405" s="232">
        <v>2.7999999999999998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8" t="s">
        <v>124</v>
      </c>
      <c r="AU405" s="238" t="s">
        <v>79</v>
      </c>
      <c r="AV405" s="14" t="s">
        <v>79</v>
      </c>
      <c r="AW405" s="14" t="s">
        <v>33</v>
      </c>
      <c r="AX405" s="14" t="s">
        <v>72</v>
      </c>
      <c r="AY405" s="238" t="s">
        <v>113</v>
      </c>
    </row>
    <row r="406" s="14" customFormat="1">
      <c r="A406" s="14"/>
      <c r="B406" s="228"/>
      <c r="C406" s="229"/>
      <c r="D406" s="219" t="s">
        <v>124</v>
      </c>
      <c r="E406" s="230" t="s">
        <v>19</v>
      </c>
      <c r="F406" s="231" t="s">
        <v>509</v>
      </c>
      <c r="G406" s="229"/>
      <c r="H406" s="232">
        <v>13.199999999999999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38" t="s">
        <v>124</v>
      </c>
      <c r="AU406" s="238" t="s">
        <v>79</v>
      </c>
      <c r="AV406" s="14" t="s">
        <v>79</v>
      </c>
      <c r="AW406" s="14" t="s">
        <v>33</v>
      </c>
      <c r="AX406" s="14" t="s">
        <v>72</v>
      </c>
      <c r="AY406" s="238" t="s">
        <v>113</v>
      </c>
    </row>
    <row r="407" s="15" customFormat="1">
      <c r="A407" s="15"/>
      <c r="B407" s="239"/>
      <c r="C407" s="240"/>
      <c r="D407" s="219" t="s">
        <v>124</v>
      </c>
      <c r="E407" s="241" t="s">
        <v>19</v>
      </c>
      <c r="F407" s="242" t="s">
        <v>128</v>
      </c>
      <c r="G407" s="240"/>
      <c r="H407" s="243">
        <v>16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49" t="s">
        <v>124</v>
      </c>
      <c r="AU407" s="249" t="s">
        <v>79</v>
      </c>
      <c r="AV407" s="15" t="s">
        <v>120</v>
      </c>
      <c r="AW407" s="15" t="s">
        <v>33</v>
      </c>
      <c r="AX407" s="15" t="s">
        <v>77</v>
      </c>
      <c r="AY407" s="249" t="s">
        <v>113</v>
      </c>
    </row>
    <row r="408" s="2" customFormat="1" ht="24.15" customHeight="1">
      <c r="A408" s="40"/>
      <c r="B408" s="41"/>
      <c r="C408" s="199" t="s">
        <v>522</v>
      </c>
      <c r="D408" s="199" t="s">
        <v>115</v>
      </c>
      <c r="E408" s="200" t="s">
        <v>523</v>
      </c>
      <c r="F408" s="201" t="s">
        <v>524</v>
      </c>
      <c r="G408" s="202" t="s">
        <v>255</v>
      </c>
      <c r="H408" s="203">
        <v>76.799999999999997</v>
      </c>
      <c r="I408" s="204"/>
      <c r="J408" s="205">
        <f>ROUND(I408*H408,2)</f>
        <v>0</v>
      </c>
      <c r="K408" s="201" t="s">
        <v>119</v>
      </c>
      <c r="L408" s="46"/>
      <c r="M408" s="206" t="s">
        <v>19</v>
      </c>
      <c r="N408" s="207" t="s">
        <v>43</v>
      </c>
      <c r="O408" s="86"/>
      <c r="P408" s="208">
        <f>O408*H408</f>
        <v>0</v>
      </c>
      <c r="Q408" s="208">
        <v>0</v>
      </c>
      <c r="R408" s="208">
        <f>Q408*H408</f>
        <v>0</v>
      </c>
      <c r="S408" s="208">
        <v>0</v>
      </c>
      <c r="T408" s="20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0" t="s">
        <v>120</v>
      </c>
      <c r="AT408" s="210" t="s">
        <v>115</v>
      </c>
      <c r="AU408" s="210" t="s">
        <v>79</v>
      </c>
      <c r="AY408" s="19" t="s">
        <v>113</v>
      </c>
      <c r="BE408" s="211">
        <f>IF(N408="základní",J408,0)</f>
        <v>0</v>
      </c>
      <c r="BF408" s="211">
        <f>IF(N408="snížená",J408,0)</f>
        <v>0</v>
      </c>
      <c r="BG408" s="211">
        <f>IF(N408="zákl. přenesená",J408,0)</f>
        <v>0</v>
      </c>
      <c r="BH408" s="211">
        <f>IF(N408="sníž. přenesená",J408,0)</f>
        <v>0</v>
      </c>
      <c r="BI408" s="211">
        <f>IF(N408="nulová",J408,0)</f>
        <v>0</v>
      </c>
      <c r="BJ408" s="19" t="s">
        <v>77</v>
      </c>
      <c r="BK408" s="211">
        <f>ROUND(I408*H408,2)</f>
        <v>0</v>
      </c>
      <c r="BL408" s="19" t="s">
        <v>120</v>
      </c>
      <c r="BM408" s="210" t="s">
        <v>525</v>
      </c>
    </row>
    <row r="409" s="2" customFormat="1">
      <c r="A409" s="40"/>
      <c r="B409" s="41"/>
      <c r="C409" s="42"/>
      <c r="D409" s="212" t="s">
        <v>122</v>
      </c>
      <c r="E409" s="42"/>
      <c r="F409" s="213" t="s">
        <v>526</v>
      </c>
      <c r="G409" s="42"/>
      <c r="H409" s="42"/>
      <c r="I409" s="214"/>
      <c r="J409" s="42"/>
      <c r="K409" s="42"/>
      <c r="L409" s="46"/>
      <c r="M409" s="215"/>
      <c r="N409" s="216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122</v>
      </c>
      <c r="AU409" s="19" t="s">
        <v>79</v>
      </c>
    </row>
    <row r="410" s="14" customFormat="1">
      <c r="A410" s="14"/>
      <c r="B410" s="228"/>
      <c r="C410" s="229"/>
      <c r="D410" s="219" t="s">
        <v>124</v>
      </c>
      <c r="E410" s="230" t="s">
        <v>19</v>
      </c>
      <c r="F410" s="231" t="s">
        <v>497</v>
      </c>
      <c r="G410" s="229"/>
      <c r="H410" s="232">
        <v>76.799999999999997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38" t="s">
        <v>124</v>
      </c>
      <c r="AU410" s="238" t="s">
        <v>79</v>
      </c>
      <c r="AV410" s="14" t="s">
        <v>79</v>
      </c>
      <c r="AW410" s="14" t="s">
        <v>33</v>
      </c>
      <c r="AX410" s="14" t="s">
        <v>77</v>
      </c>
      <c r="AY410" s="238" t="s">
        <v>113</v>
      </c>
    </row>
    <row r="411" s="12" customFormat="1" ht="22.8" customHeight="1">
      <c r="A411" s="12"/>
      <c r="B411" s="183"/>
      <c r="C411" s="184"/>
      <c r="D411" s="185" t="s">
        <v>71</v>
      </c>
      <c r="E411" s="197" t="s">
        <v>527</v>
      </c>
      <c r="F411" s="197" t="s">
        <v>528</v>
      </c>
      <c r="G411" s="184"/>
      <c r="H411" s="184"/>
      <c r="I411" s="187"/>
      <c r="J411" s="198">
        <f>BK411</f>
        <v>0</v>
      </c>
      <c r="K411" s="184"/>
      <c r="L411" s="189"/>
      <c r="M411" s="190"/>
      <c r="N411" s="191"/>
      <c r="O411" s="191"/>
      <c r="P411" s="192">
        <f>SUM(P412:P413)</f>
        <v>0</v>
      </c>
      <c r="Q411" s="191"/>
      <c r="R411" s="192">
        <f>SUM(R412:R413)</f>
        <v>0</v>
      </c>
      <c r="S411" s="191"/>
      <c r="T411" s="193">
        <f>SUM(T412:T413)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94" t="s">
        <v>77</v>
      </c>
      <c r="AT411" s="195" t="s">
        <v>71</v>
      </c>
      <c r="AU411" s="195" t="s">
        <v>77</v>
      </c>
      <c r="AY411" s="194" t="s">
        <v>113</v>
      </c>
      <c r="BK411" s="196">
        <f>SUM(BK412:BK413)</f>
        <v>0</v>
      </c>
    </row>
    <row r="412" s="2" customFormat="1" ht="24.15" customHeight="1">
      <c r="A412" s="40"/>
      <c r="B412" s="41"/>
      <c r="C412" s="199" t="s">
        <v>529</v>
      </c>
      <c r="D412" s="199" t="s">
        <v>115</v>
      </c>
      <c r="E412" s="200" t="s">
        <v>530</v>
      </c>
      <c r="F412" s="201" t="s">
        <v>531</v>
      </c>
      <c r="G412" s="202" t="s">
        <v>255</v>
      </c>
      <c r="H412" s="203">
        <v>274.74400000000003</v>
      </c>
      <c r="I412" s="204"/>
      <c r="J412" s="205">
        <f>ROUND(I412*H412,2)</f>
        <v>0</v>
      </c>
      <c r="K412" s="201" t="s">
        <v>119</v>
      </c>
      <c r="L412" s="46"/>
      <c r="M412" s="206" t="s">
        <v>19</v>
      </c>
      <c r="N412" s="207" t="s">
        <v>43</v>
      </c>
      <c r="O412" s="86"/>
      <c r="P412" s="208">
        <f>O412*H412</f>
        <v>0</v>
      </c>
      <c r="Q412" s="208">
        <v>0</v>
      </c>
      <c r="R412" s="208">
        <f>Q412*H412</f>
        <v>0</v>
      </c>
      <c r="S412" s="208">
        <v>0</v>
      </c>
      <c r="T412" s="20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0" t="s">
        <v>120</v>
      </c>
      <c r="AT412" s="210" t="s">
        <v>115</v>
      </c>
      <c r="AU412" s="210" t="s">
        <v>79</v>
      </c>
      <c r="AY412" s="19" t="s">
        <v>113</v>
      </c>
      <c r="BE412" s="211">
        <f>IF(N412="základní",J412,0)</f>
        <v>0</v>
      </c>
      <c r="BF412" s="211">
        <f>IF(N412="snížená",J412,0)</f>
        <v>0</v>
      </c>
      <c r="BG412" s="211">
        <f>IF(N412="zákl. přenesená",J412,0)</f>
        <v>0</v>
      </c>
      <c r="BH412" s="211">
        <f>IF(N412="sníž. přenesená",J412,0)</f>
        <v>0</v>
      </c>
      <c r="BI412" s="211">
        <f>IF(N412="nulová",J412,0)</f>
        <v>0</v>
      </c>
      <c r="BJ412" s="19" t="s">
        <v>77</v>
      </c>
      <c r="BK412" s="211">
        <f>ROUND(I412*H412,2)</f>
        <v>0</v>
      </c>
      <c r="BL412" s="19" t="s">
        <v>120</v>
      </c>
      <c r="BM412" s="210" t="s">
        <v>532</v>
      </c>
    </row>
    <row r="413" s="2" customFormat="1">
      <c r="A413" s="40"/>
      <c r="B413" s="41"/>
      <c r="C413" s="42"/>
      <c r="D413" s="212" t="s">
        <v>122</v>
      </c>
      <c r="E413" s="42"/>
      <c r="F413" s="213" t="s">
        <v>533</v>
      </c>
      <c r="G413" s="42"/>
      <c r="H413" s="42"/>
      <c r="I413" s="214"/>
      <c r="J413" s="42"/>
      <c r="K413" s="42"/>
      <c r="L413" s="46"/>
      <c r="M413" s="215"/>
      <c r="N413" s="216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122</v>
      </c>
      <c r="AU413" s="19" t="s">
        <v>79</v>
      </c>
    </row>
    <row r="414" s="12" customFormat="1" ht="25.92" customHeight="1">
      <c r="A414" s="12"/>
      <c r="B414" s="183"/>
      <c r="C414" s="184"/>
      <c r="D414" s="185" t="s">
        <v>71</v>
      </c>
      <c r="E414" s="186" t="s">
        <v>534</v>
      </c>
      <c r="F414" s="186" t="s">
        <v>535</v>
      </c>
      <c r="G414" s="184"/>
      <c r="H414" s="184"/>
      <c r="I414" s="187"/>
      <c r="J414" s="188">
        <f>BK414</f>
        <v>0</v>
      </c>
      <c r="K414" s="184"/>
      <c r="L414" s="189"/>
      <c r="M414" s="190"/>
      <c r="N414" s="191"/>
      <c r="O414" s="191"/>
      <c r="P414" s="192">
        <f>P415+P422+P434</f>
        <v>0</v>
      </c>
      <c r="Q414" s="191"/>
      <c r="R414" s="192">
        <f>R415+R422+R434</f>
        <v>0</v>
      </c>
      <c r="S414" s="191"/>
      <c r="T414" s="193">
        <f>T415+T422+T434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194" t="s">
        <v>154</v>
      </c>
      <c r="AT414" s="195" t="s">
        <v>71</v>
      </c>
      <c r="AU414" s="195" t="s">
        <v>72</v>
      </c>
      <c r="AY414" s="194" t="s">
        <v>113</v>
      </c>
      <c r="BK414" s="196">
        <f>BK415+BK422+BK434</f>
        <v>0</v>
      </c>
    </row>
    <row r="415" s="12" customFormat="1" ht="22.8" customHeight="1">
      <c r="A415" s="12"/>
      <c r="B415" s="183"/>
      <c r="C415" s="184"/>
      <c r="D415" s="185" t="s">
        <v>71</v>
      </c>
      <c r="E415" s="197" t="s">
        <v>536</v>
      </c>
      <c r="F415" s="197" t="s">
        <v>537</v>
      </c>
      <c r="G415" s="184"/>
      <c r="H415" s="184"/>
      <c r="I415" s="187"/>
      <c r="J415" s="198">
        <f>BK415</f>
        <v>0</v>
      </c>
      <c r="K415" s="184"/>
      <c r="L415" s="189"/>
      <c r="M415" s="190"/>
      <c r="N415" s="191"/>
      <c r="O415" s="191"/>
      <c r="P415" s="192">
        <f>SUM(P416:P421)</f>
        <v>0</v>
      </c>
      <c r="Q415" s="191"/>
      <c r="R415" s="192">
        <f>SUM(R416:R421)</f>
        <v>0</v>
      </c>
      <c r="S415" s="191"/>
      <c r="T415" s="193">
        <f>SUM(T416:T421)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194" t="s">
        <v>154</v>
      </c>
      <c r="AT415" s="195" t="s">
        <v>71</v>
      </c>
      <c r="AU415" s="195" t="s">
        <v>77</v>
      </c>
      <c r="AY415" s="194" t="s">
        <v>113</v>
      </c>
      <c r="BK415" s="196">
        <f>SUM(BK416:BK421)</f>
        <v>0</v>
      </c>
    </row>
    <row r="416" s="2" customFormat="1" ht="24.15" customHeight="1">
      <c r="A416" s="40"/>
      <c r="B416" s="41"/>
      <c r="C416" s="199" t="s">
        <v>538</v>
      </c>
      <c r="D416" s="199" t="s">
        <v>115</v>
      </c>
      <c r="E416" s="200" t="s">
        <v>539</v>
      </c>
      <c r="F416" s="201" t="s">
        <v>540</v>
      </c>
      <c r="G416" s="202" t="s">
        <v>541</v>
      </c>
      <c r="H416" s="203">
        <v>1</v>
      </c>
      <c r="I416" s="204"/>
      <c r="J416" s="205">
        <f>ROUND(I416*H416,2)</f>
        <v>0</v>
      </c>
      <c r="K416" s="201" t="s">
        <v>119</v>
      </c>
      <c r="L416" s="46"/>
      <c r="M416" s="206" t="s">
        <v>19</v>
      </c>
      <c r="N416" s="207" t="s">
        <v>43</v>
      </c>
      <c r="O416" s="86"/>
      <c r="P416" s="208">
        <f>O416*H416</f>
        <v>0</v>
      </c>
      <c r="Q416" s="208">
        <v>0</v>
      </c>
      <c r="R416" s="208">
        <f>Q416*H416</f>
        <v>0</v>
      </c>
      <c r="S416" s="208">
        <v>0</v>
      </c>
      <c r="T416" s="20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0" t="s">
        <v>542</v>
      </c>
      <c r="AT416" s="210" t="s">
        <v>115</v>
      </c>
      <c r="AU416" s="210" t="s">
        <v>79</v>
      </c>
      <c r="AY416" s="19" t="s">
        <v>113</v>
      </c>
      <c r="BE416" s="211">
        <f>IF(N416="základní",J416,0)</f>
        <v>0</v>
      </c>
      <c r="BF416" s="211">
        <f>IF(N416="snížená",J416,0)</f>
        <v>0</v>
      </c>
      <c r="BG416" s="211">
        <f>IF(N416="zákl. přenesená",J416,0)</f>
        <v>0</v>
      </c>
      <c r="BH416" s="211">
        <f>IF(N416="sníž. přenesená",J416,0)</f>
        <v>0</v>
      </c>
      <c r="BI416" s="211">
        <f>IF(N416="nulová",J416,0)</f>
        <v>0</v>
      </c>
      <c r="BJ416" s="19" t="s">
        <v>77</v>
      </c>
      <c r="BK416" s="211">
        <f>ROUND(I416*H416,2)</f>
        <v>0</v>
      </c>
      <c r="BL416" s="19" t="s">
        <v>542</v>
      </c>
      <c r="BM416" s="210" t="s">
        <v>543</v>
      </c>
    </row>
    <row r="417" s="2" customFormat="1">
      <c r="A417" s="40"/>
      <c r="B417" s="41"/>
      <c r="C417" s="42"/>
      <c r="D417" s="212" t="s">
        <v>122</v>
      </c>
      <c r="E417" s="42"/>
      <c r="F417" s="213" t="s">
        <v>544</v>
      </c>
      <c r="G417" s="42"/>
      <c r="H417" s="42"/>
      <c r="I417" s="214"/>
      <c r="J417" s="42"/>
      <c r="K417" s="42"/>
      <c r="L417" s="46"/>
      <c r="M417" s="215"/>
      <c r="N417" s="216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122</v>
      </c>
      <c r="AU417" s="19" t="s">
        <v>79</v>
      </c>
    </row>
    <row r="418" s="14" customFormat="1">
      <c r="A418" s="14"/>
      <c r="B418" s="228"/>
      <c r="C418" s="229"/>
      <c r="D418" s="219" t="s">
        <v>124</v>
      </c>
      <c r="E418" s="230" t="s">
        <v>19</v>
      </c>
      <c r="F418" s="231" t="s">
        <v>545</v>
      </c>
      <c r="G418" s="229"/>
      <c r="H418" s="232">
        <v>1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38" t="s">
        <v>124</v>
      </c>
      <c r="AU418" s="238" t="s">
        <v>79</v>
      </c>
      <c r="AV418" s="14" t="s">
        <v>79</v>
      </c>
      <c r="AW418" s="14" t="s">
        <v>33</v>
      </c>
      <c r="AX418" s="14" t="s">
        <v>77</v>
      </c>
      <c r="AY418" s="238" t="s">
        <v>113</v>
      </c>
    </row>
    <row r="419" s="2" customFormat="1" ht="16.5" customHeight="1">
      <c r="A419" s="40"/>
      <c r="B419" s="41"/>
      <c r="C419" s="199" t="s">
        <v>546</v>
      </c>
      <c r="D419" s="199" t="s">
        <v>115</v>
      </c>
      <c r="E419" s="200" t="s">
        <v>547</v>
      </c>
      <c r="F419" s="201" t="s">
        <v>548</v>
      </c>
      <c r="G419" s="202" t="s">
        <v>277</v>
      </c>
      <c r="H419" s="203">
        <v>4</v>
      </c>
      <c r="I419" s="204"/>
      <c r="J419" s="205">
        <f>ROUND(I419*H419,2)</f>
        <v>0</v>
      </c>
      <c r="K419" s="201" t="s">
        <v>119</v>
      </c>
      <c r="L419" s="46"/>
      <c r="M419" s="206" t="s">
        <v>19</v>
      </c>
      <c r="N419" s="207" t="s">
        <v>43</v>
      </c>
      <c r="O419" s="86"/>
      <c r="P419" s="208">
        <f>O419*H419</f>
        <v>0</v>
      </c>
      <c r="Q419" s="208">
        <v>0</v>
      </c>
      <c r="R419" s="208">
        <f>Q419*H419</f>
        <v>0</v>
      </c>
      <c r="S419" s="208">
        <v>0</v>
      </c>
      <c r="T419" s="20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0" t="s">
        <v>542</v>
      </c>
      <c r="AT419" s="210" t="s">
        <v>115</v>
      </c>
      <c r="AU419" s="210" t="s">
        <v>79</v>
      </c>
      <c r="AY419" s="19" t="s">
        <v>113</v>
      </c>
      <c r="BE419" s="211">
        <f>IF(N419="základní",J419,0)</f>
        <v>0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19" t="s">
        <v>77</v>
      </c>
      <c r="BK419" s="211">
        <f>ROUND(I419*H419,2)</f>
        <v>0</v>
      </c>
      <c r="BL419" s="19" t="s">
        <v>542</v>
      </c>
      <c r="BM419" s="210" t="s">
        <v>549</v>
      </c>
    </row>
    <row r="420" s="2" customFormat="1">
      <c r="A420" s="40"/>
      <c r="B420" s="41"/>
      <c r="C420" s="42"/>
      <c r="D420" s="212" t="s">
        <v>122</v>
      </c>
      <c r="E420" s="42"/>
      <c r="F420" s="213" t="s">
        <v>550</v>
      </c>
      <c r="G420" s="42"/>
      <c r="H420" s="42"/>
      <c r="I420" s="214"/>
      <c r="J420" s="42"/>
      <c r="K420" s="42"/>
      <c r="L420" s="46"/>
      <c r="M420" s="215"/>
      <c r="N420" s="216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122</v>
      </c>
      <c r="AU420" s="19" t="s">
        <v>79</v>
      </c>
    </row>
    <row r="421" s="14" customFormat="1">
      <c r="A421" s="14"/>
      <c r="B421" s="228"/>
      <c r="C421" s="229"/>
      <c r="D421" s="219" t="s">
        <v>124</v>
      </c>
      <c r="E421" s="230" t="s">
        <v>19</v>
      </c>
      <c r="F421" s="231" t="s">
        <v>551</v>
      </c>
      <c r="G421" s="229"/>
      <c r="H421" s="232">
        <v>4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38" t="s">
        <v>124</v>
      </c>
      <c r="AU421" s="238" t="s">
        <v>79</v>
      </c>
      <c r="AV421" s="14" t="s">
        <v>79</v>
      </c>
      <c r="AW421" s="14" t="s">
        <v>33</v>
      </c>
      <c r="AX421" s="14" t="s">
        <v>77</v>
      </c>
      <c r="AY421" s="238" t="s">
        <v>113</v>
      </c>
    </row>
    <row r="422" s="12" customFormat="1" ht="22.8" customHeight="1">
      <c r="A422" s="12"/>
      <c r="B422" s="183"/>
      <c r="C422" s="184"/>
      <c r="D422" s="185" t="s">
        <v>71</v>
      </c>
      <c r="E422" s="197" t="s">
        <v>552</v>
      </c>
      <c r="F422" s="197" t="s">
        <v>553</v>
      </c>
      <c r="G422" s="184"/>
      <c r="H422" s="184"/>
      <c r="I422" s="187"/>
      <c r="J422" s="198">
        <f>BK422</f>
        <v>0</v>
      </c>
      <c r="K422" s="184"/>
      <c r="L422" s="189"/>
      <c r="M422" s="190"/>
      <c r="N422" s="191"/>
      <c r="O422" s="191"/>
      <c r="P422" s="192">
        <f>SUM(P423:P433)</f>
        <v>0</v>
      </c>
      <c r="Q422" s="191"/>
      <c r="R422" s="192">
        <f>SUM(R423:R433)</f>
        <v>0</v>
      </c>
      <c r="S422" s="191"/>
      <c r="T422" s="193">
        <f>SUM(T423:T433)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194" t="s">
        <v>154</v>
      </c>
      <c r="AT422" s="195" t="s">
        <v>71</v>
      </c>
      <c r="AU422" s="195" t="s">
        <v>77</v>
      </c>
      <c r="AY422" s="194" t="s">
        <v>113</v>
      </c>
      <c r="BK422" s="196">
        <f>SUM(BK423:BK433)</f>
        <v>0</v>
      </c>
    </row>
    <row r="423" s="2" customFormat="1" ht="16.5" customHeight="1">
      <c r="A423" s="40"/>
      <c r="B423" s="41"/>
      <c r="C423" s="199" t="s">
        <v>554</v>
      </c>
      <c r="D423" s="199" t="s">
        <v>115</v>
      </c>
      <c r="E423" s="200" t="s">
        <v>555</v>
      </c>
      <c r="F423" s="201" t="s">
        <v>556</v>
      </c>
      <c r="G423" s="202" t="s">
        <v>277</v>
      </c>
      <c r="H423" s="203">
        <v>2</v>
      </c>
      <c r="I423" s="204"/>
      <c r="J423" s="205">
        <f>ROUND(I423*H423,2)</f>
        <v>0</v>
      </c>
      <c r="K423" s="201" t="s">
        <v>119</v>
      </c>
      <c r="L423" s="46"/>
      <c r="M423" s="206" t="s">
        <v>19</v>
      </c>
      <c r="N423" s="207" t="s">
        <v>43</v>
      </c>
      <c r="O423" s="86"/>
      <c r="P423" s="208">
        <f>O423*H423</f>
        <v>0</v>
      </c>
      <c r="Q423" s="208">
        <v>0</v>
      </c>
      <c r="R423" s="208">
        <f>Q423*H423</f>
        <v>0</v>
      </c>
      <c r="S423" s="208">
        <v>0</v>
      </c>
      <c r="T423" s="20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0" t="s">
        <v>542</v>
      </c>
      <c r="AT423" s="210" t="s">
        <v>115</v>
      </c>
      <c r="AU423" s="210" t="s">
        <v>79</v>
      </c>
      <c r="AY423" s="19" t="s">
        <v>113</v>
      </c>
      <c r="BE423" s="211">
        <f>IF(N423="základní",J423,0)</f>
        <v>0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19" t="s">
        <v>77</v>
      </c>
      <c r="BK423" s="211">
        <f>ROUND(I423*H423,2)</f>
        <v>0</v>
      </c>
      <c r="BL423" s="19" t="s">
        <v>542</v>
      </c>
      <c r="BM423" s="210" t="s">
        <v>557</v>
      </c>
    </row>
    <row r="424" s="2" customFormat="1">
      <c r="A424" s="40"/>
      <c r="B424" s="41"/>
      <c r="C424" s="42"/>
      <c r="D424" s="212" t="s">
        <v>122</v>
      </c>
      <c r="E424" s="42"/>
      <c r="F424" s="213" t="s">
        <v>558</v>
      </c>
      <c r="G424" s="42"/>
      <c r="H424" s="42"/>
      <c r="I424" s="214"/>
      <c r="J424" s="42"/>
      <c r="K424" s="42"/>
      <c r="L424" s="46"/>
      <c r="M424" s="215"/>
      <c r="N424" s="216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122</v>
      </c>
      <c r="AU424" s="19" t="s">
        <v>79</v>
      </c>
    </row>
    <row r="425" s="14" customFormat="1">
      <c r="A425" s="14"/>
      <c r="B425" s="228"/>
      <c r="C425" s="229"/>
      <c r="D425" s="219" t="s">
        <v>124</v>
      </c>
      <c r="E425" s="230" t="s">
        <v>19</v>
      </c>
      <c r="F425" s="231" t="s">
        <v>559</v>
      </c>
      <c r="G425" s="229"/>
      <c r="H425" s="232">
        <v>1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38" t="s">
        <v>124</v>
      </c>
      <c r="AU425" s="238" t="s">
        <v>79</v>
      </c>
      <c r="AV425" s="14" t="s">
        <v>79</v>
      </c>
      <c r="AW425" s="14" t="s">
        <v>33</v>
      </c>
      <c r="AX425" s="14" t="s">
        <v>72</v>
      </c>
      <c r="AY425" s="238" t="s">
        <v>113</v>
      </c>
    </row>
    <row r="426" s="14" customFormat="1">
      <c r="A426" s="14"/>
      <c r="B426" s="228"/>
      <c r="C426" s="229"/>
      <c r="D426" s="219" t="s">
        <v>124</v>
      </c>
      <c r="E426" s="230" t="s">
        <v>19</v>
      </c>
      <c r="F426" s="231" t="s">
        <v>560</v>
      </c>
      <c r="G426" s="229"/>
      <c r="H426" s="232">
        <v>1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8" t="s">
        <v>124</v>
      </c>
      <c r="AU426" s="238" t="s">
        <v>79</v>
      </c>
      <c r="AV426" s="14" t="s">
        <v>79</v>
      </c>
      <c r="AW426" s="14" t="s">
        <v>33</v>
      </c>
      <c r="AX426" s="14" t="s">
        <v>72</v>
      </c>
      <c r="AY426" s="238" t="s">
        <v>113</v>
      </c>
    </row>
    <row r="427" s="15" customFormat="1">
      <c r="A427" s="15"/>
      <c r="B427" s="239"/>
      <c r="C427" s="240"/>
      <c r="D427" s="219" t="s">
        <v>124</v>
      </c>
      <c r="E427" s="241" t="s">
        <v>19</v>
      </c>
      <c r="F427" s="242" t="s">
        <v>128</v>
      </c>
      <c r="G427" s="240"/>
      <c r="H427" s="243">
        <v>2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49" t="s">
        <v>124</v>
      </c>
      <c r="AU427" s="249" t="s">
        <v>79</v>
      </c>
      <c r="AV427" s="15" t="s">
        <v>120</v>
      </c>
      <c r="AW427" s="15" t="s">
        <v>33</v>
      </c>
      <c r="AX427" s="15" t="s">
        <v>77</v>
      </c>
      <c r="AY427" s="249" t="s">
        <v>113</v>
      </c>
    </row>
    <row r="428" s="2" customFormat="1" ht="16.5" customHeight="1">
      <c r="A428" s="40"/>
      <c r="B428" s="41"/>
      <c r="C428" s="199" t="s">
        <v>561</v>
      </c>
      <c r="D428" s="199" t="s">
        <v>115</v>
      </c>
      <c r="E428" s="200" t="s">
        <v>562</v>
      </c>
      <c r="F428" s="201" t="s">
        <v>563</v>
      </c>
      <c r="G428" s="202" t="s">
        <v>277</v>
      </c>
      <c r="H428" s="203">
        <v>4</v>
      </c>
      <c r="I428" s="204"/>
      <c r="J428" s="205">
        <f>ROUND(I428*H428,2)</f>
        <v>0</v>
      </c>
      <c r="K428" s="201" t="s">
        <v>119</v>
      </c>
      <c r="L428" s="46"/>
      <c r="M428" s="206" t="s">
        <v>19</v>
      </c>
      <c r="N428" s="207" t="s">
        <v>43</v>
      </c>
      <c r="O428" s="86"/>
      <c r="P428" s="208">
        <f>O428*H428</f>
        <v>0</v>
      </c>
      <c r="Q428" s="208">
        <v>0</v>
      </c>
      <c r="R428" s="208">
        <f>Q428*H428</f>
        <v>0</v>
      </c>
      <c r="S428" s="208">
        <v>0</v>
      </c>
      <c r="T428" s="20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0" t="s">
        <v>542</v>
      </c>
      <c r="AT428" s="210" t="s">
        <v>115</v>
      </c>
      <c r="AU428" s="210" t="s">
        <v>79</v>
      </c>
      <c r="AY428" s="19" t="s">
        <v>113</v>
      </c>
      <c r="BE428" s="211">
        <f>IF(N428="základní",J428,0)</f>
        <v>0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19" t="s">
        <v>77</v>
      </c>
      <c r="BK428" s="211">
        <f>ROUND(I428*H428,2)</f>
        <v>0</v>
      </c>
      <c r="BL428" s="19" t="s">
        <v>542</v>
      </c>
      <c r="BM428" s="210" t="s">
        <v>564</v>
      </c>
    </row>
    <row r="429" s="2" customFormat="1">
      <c r="A429" s="40"/>
      <c r="B429" s="41"/>
      <c r="C429" s="42"/>
      <c r="D429" s="212" t="s">
        <v>122</v>
      </c>
      <c r="E429" s="42"/>
      <c r="F429" s="213" t="s">
        <v>565</v>
      </c>
      <c r="G429" s="42"/>
      <c r="H429" s="42"/>
      <c r="I429" s="214"/>
      <c r="J429" s="42"/>
      <c r="K429" s="42"/>
      <c r="L429" s="46"/>
      <c r="M429" s="215"/>
      <c r="N429" s="216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122</v>
      </c>
      <c r="AU429" s="19" t="s">
        <v>79</v>
      </c>
    </row>
    <row r="430" s="14" customFormat="1">
      <c r="A430" s="14"/>
      <c r="B430" s="228"/>
      <c r="C430" s="229"/>
      <c r="D430" s="219" t="s">
        <v>124</v>
      </c>
      <c r="E430" s="230" t="s">
        <v>19</v>
      </c>
      <c r="F430" s="231" t="s">
        <v>566</v>
      </c>
      <c r="G430" s="229"/>
      <c r="H430" s="232">
        <v>4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8" t="s">
        <v>124</v>
      </c>
      <c r="AU430" s="238" t="s">
        <v>79</v>
      </c>
      <c r="AV430" s="14" t="s">
        <v>79</v>
      </c>
      <c r="AW430" s="14" t="s">
        <v>33</v>
      </c>
      <c r="AX430" s="14" t="s">
        <v>77</v>
      </c>
      <c r="AY430" s="238" t="s">
        <v>113</v>
      </c>
    </row>
    <row r="431" s="13" customFormat="1">
      <c r="A431" s="13"/>
      <c r="B431" s="217"/>
      <c r="C431" s="218"/>
      <c r="D431" s="219" t="s">
        <v>124</v>
      </c>
      <c r="E431" s="220" t="s">
        <v>19</v>
      </c>
      <c r="F431" s="221" t="s">
        <v>567</v>
      </c>
      <c r="G431" s="218"/>
      <c r="H431" s="220" t="s">
        <v>19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7" t="s">
        <v>124</v>
      </c>
      <c r="AU431" s="227" t="s">
        <v>79</v>
      </c>
      <c r="AV431" s="13" t="s">
        <v>77</v>
      </c>
      <c r="AW431" s="13" t="s">
        <v>33</v>
      </c>
      <c r="AX431" s="13" t="s">
        <v>72</v>
      </c>
      <c r="AY431" s="227" t="s">
        <v>113</v>
      </c>
    </row>
    <row r="432" s="2" customFormat="1" ht="16.5" customHeight="1">
      <c r="A432" s="40"/>
      <c r="B432" s="41"/>
      <c r="C432" s="199" t="s">
        <v>568</v>
      </c>
      <c r="D432" s="199" t="s">
        <v>115</v>
      </c>
      <c r="E432" s="200" t="s">
        <v>569</v>
      </c>
      <c r="F432" s="201" t="s">
        <v>570</v>
      </c>
      <c r="G432" s="202" t="s">
        <v>277</v>
      </c>
      <c r="H432" s="203">
        <v>2</v>
      </c>
      <c r="I432" s="204"/>
      <c r="J432" s="205">
        <f>ROUND(I432*H432,2)</f>
        <v>0</v>
      </c>
      <c r="K432" s="201" t="s">
        <v>119</v>
      </c>
      <c r="L432" s="46"/>
      <c r="M432" s="206" t="s">
        <v>19</v>
      </c>
      <c r="N432" s="207" t="s">
        <v>43</v>
      </c>
      <c r="O432" s="86"/>
      <c r="P432" s="208">
        <f>O432*H432</f>
        <v>0</v>
      </c>
      <c r="Q432" s="208">
        <v>0</v>
      </c>
      <c r="R432" s="208">
        <f>Q432*H432</f>
        <v>0</v>
      </c>
      <c r="S432" s="208">
        <v>0</v>
      </c>
      <c r="T432" s="20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0" t="s">
        <v>542</v>
      </c>
      <c r="AT432" s="210" t="s">
        <v>115</v>
      </c>
      <c r="AU432" s="210" t="s">
        <v>79</v>
      </c>
      <c r="AY432" s="19" t="s">
        <v>113</v>
      </c>
      <c r="BE432" s="211">
        <f>IF(N432="základní",J432,0)</f>
        <v>0</v>
      </c>
      <c r="BF432" s="211">
        <f>IF(N432="snížená",J432,0)</f>
        <v>0</v>
      </c>
      <c r="BG432" s="211">
        <f>IF(N432="zákl. přenesená",J432,0)</f>
        <v>0</v>
      </c>
      <c r="BH432" s="211">
        <f>IF(N432="sníž. přenesená",J432,0)</f>
        <v>0</v>
      </c>
      <c r="BI432" s="211">
        <f>IF(N432="nulová",J432,0)</f>
        <v>0</v>
      </c>
      <c r="BJ432" s="19" t="s">
        <v>77</v>
      </c>
      <c r="BK432" s="211">
        <f>ROUND(I432*H432,2)</f>
        <v>0</v>
      </c>
      <c r="BL432" s="19" t="s">
        <v>542</v>
      </c>
      <c r="BM432" s="210" t="s">
        <v>571</v>
      </c>
    </row>
    <row r="433" s="2" customFormat="1">
      <c r="A433" s="40"/>
      <c r="B433" s="41"/>
      <c r="C433" s="42"/>
      <c r="D433" s="212" t="s">
        <v>122</v>
      </c>
      <c r="E433" s="42"/>
      <c r="F433" s="213" t="s">
        <v>572</v>
      </c>
      <c r="G433" s="42"/>
      <c r="H433" s="42"/>
      <c r="I433" s="214"/>
      <c r="J433" s="42"/>
      <c r="K433" s="42"/>
      <c r="L433" s="46"/>
      <c r="M433" s="215"/>
      <c r="N433" s="216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122</v>
      </c>
      <c r="AU433" s="19" t="s">
        <v>79</v>
      </c>
    </row>
    <row r="434" s="12" customFormat="1" ht="22.8" customHeight="1">
      <c r="A434" s="12"/>
      <c r="B434" s="183"/>
      <c r="C434" s="184"/>
      <c r="D434" s="185" t="s">
        <v>71</v>
      </c>
      <c r="E434" s="197" t="s">
        <v>573</v>
      </c>
      <c r="F434" s="197" t="s">
        <v>574</v>
      </c>
      <c r="G434" s="184"/>
      <c r="H434" s="184"/>
      <c r="I434" s="187"/>
      <c r="J434" s="198">
        <f>BK434</f>
        <v>0</v>
      </c>
      <c r="K434" s="184"/>
      <c r="L434" s="189"/>
      <c r="M434" s="190"/>
      <c r="N434" s="191"/>
      <c r="O434" s="191"/>
      <c r="P434" s="192">
        <f>SUM(P435:P437)</f>
        <v>0</v>
      </c>
      <c r="Q434" s="191"/>
      <c r="R434" s="192">
        <f>SUM(R435:R437)</f>
        <v>0</v>
      </c>
      <c r="S434" s="191"/>
      <c r="T434" s="193">
        <f>SUM(T435:T437)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194" t="s">
        <v>154</v>
      </c>
      <c r="AT434" s="195" t="s">
        <v>71</v>
      </c>
      <c r="AU434" s="195" t="s">
        <v>77</v>
      </c>
      <c r="AY434" s="194" t="s">
        <v>113</v>
      </c>
      <c r="BK434" s="196">
        <f>SUM(BK435:BK437)</f>
        <v>0</v>
      </c>
    </row>
    <row r="435" s="2" customFormat="1" ht="24.15" customHeight="1">
      <c r="A435" s="40"/>
      <c r="B435" s="41"/>
      <c r="C435" s="199" t="s">
        <v>575</v>
      </c>
      <c r="D435" s="199" t="s">
        <v>115</v>
      </c>
      <c r="E435" s="200" t="s">
        <v>576</v>
      </c>
      <c r="F435" s="201" t="s">
        <v>577</v>
      </c>
      <c r="G435" s="202" t="s">
        <v>541</v>
      </c>
      <c r="H435" s="203">
        <v>1</v>
      </c>
      <c r="I435" s="204"/>
      <c r="J435" s="205">
        <f>ROUND(I435*H435,2)</f>
        <v>0</v>
      </c>
      <c r="K435" s="201" t="s">
        <v>119</v>
      </c>
      <c r="L435" s="46"/>
      <c r="M435" s="206" t="s">
        <v>19</v>
      </c>
      <c r="N435" s="207" t="s">
        <v>43</v>
      </c>
      <c r="O435" s="86"/>
      <c r="P435" s="208">
        <f>O435*H435</f>
        <v>0</v>
      </c>
      <c r="Q435" s="208">
        <v>0</v>
      </c>
      <c r="R435" s="208">
        <f>Q435*H435</f>
        <v>0</v>
      </c>
      <c r="S435" s="208">
        <v>0</v>
      </c>
      <c r="T435" s="20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0" t="s">
        <v>542</v>
      </c>
      <c r="AT435" s="210" t="s">
        <v>115</v>
      </c>
      <c r="AU435" s="210" t="s">
        <v>79</v>
      </c>
      <c r="AY435" s="19" t="s">
        <v>113</v>
      </c>
      <c r="BE435" s="211">
        <f>IF(N435="základní",J435,0)</f>
        <v>0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19" t="s">
        <v>77</v>
      </c>
      <c r="BK435" s="211">
        <f>ROUND(I435*H435,2)</f>
        <v>0</v>
      </c>
      <c r="BL435" s="19" t="s">
        <v>542</v>
      </c>
      <c r="BM435" s="210" t="s">
        <v>578</v>
      </c>
    </row>
    <row r="436" s="2" customFormat="1">
      <c r="A436" s="40"/>
      <c r="B436" s="41"/>
      <c r="C436" s="42"/>
      <c r="D436" s="212" t="s">
        <v>122</v>
      </c>
      <c r="E436" s="42"/>
      <c r="F436" s="213" t="s">
        <v>579</v>
      </c>
      <c r="G436" s="42"/>
      <c r="H436" s="42"/>
      <c r="I436" s="214"/>
      <c r="J436" s="42"/>
      <c r="K436" s="42"/>
      <c r="L436" s="46"/>
      <c r="M436" s="215"/>
      <c r="N436" s="216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122</v>
      </c>
      <c r="AU436" s="19" t="s">
        <v>79</v>
      </c>
    </row>
    <row r="437" s="14" customFormat="1">
      <c r="A437" s="14"/>
      <c r="B437" s="228"/>
      <c r="C437" s="229"/>
      <c r="D437" s="219" t="s">
        <v>124</v>
      </c>
      <c r="E437" s="230" t="s">
        <v>19</v>
      </c>
      <c r="F437" s="231" t="s">
        <v>580</v>
      </c>
      <c r="G437" s="229"/>
      <c r="H437" s="232">
        <v>1</v>
      </c>
      <c r="I437" s="233"/>
      <c r="J437" s="229"/>
      <c r="K437" s="229"/>
      <c r="L437" s="234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8" t="s">
        <v>124</v>
      </c>
      <c r="AU437" s="238" t="s">
        <v>79</v>
      </c>
      <c r="AV437" s="14" t="s">
        <v>79</v>
      </c>
      <c r="AW437" s="14" t="s">
        <v>33</v>
      </c>
      <c r="AX437" s="14" t="s">
        <v>77</v>
      </c>
      <c r="AY437" s="238" t="s">
        <v>113</v>
      </c>
    </row>
    <row r="438" s="2" customFormat="1" ht="6.96" customHeight="1">
      <c r="A438" s="40"/>
      <c r="B438" s="61"/>
      <c r="C438" s="62"/>
      <c r="D438" s="62"/>
      <c r="E438" s="62"/>
      <c r="F438" s="62"/>
      <c r="G438" s="62"/>
      <c r="H438" s="62"/>
      <c r="I438" s="62"/>
      <c r="J438" s="62"/>
      <c r="K438" s="62"/>
      <c r="L438" s="46"/>
      <c r="M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</sheetData>
  <sheetProtection sheet="1" autoFilter="0" formatColumns="0" formatRows="0" objects="1" scenarios="1" spinCount="100000" saltValue="4kNvz66PwubCpHSVe9r7ePu7JdOx/2M02gHfKzGczVCzlprlyWkNKrHJD3FqmzmuocuxehaI/V6o2eEh4fURFQ==" hashValue="I3pE3fMJPG7TL/OopTvzthPBd0TeRwcNAWaB2c+oKVpZGQMIoKiiRnDlb0oduEWxSmCVw4CciAasvwsb3hsRnQ==" algorithmName="SHA-512" password="CC35"/>
  <autoFilter ref="C85:K437"/>
  <mergeCells count="6">
    <mergeCell ref="E7:H7"/>
    <mergeCell ref="E16:H16"/>
    <mergeCell ref="E25:H25"/>
    <mergeCell ref="E46:H46"/>
    <mergeCell ref="E78:H78"/>
    <mergeCell ref="L2:V2"/>
  </mergeCells>
  <hyperlinks>
    <hyperlink ref="F90" r:id="rId1" display="https://podminky.urs.cz/item/CS_URS_2024_01/113107326"/>
    <hyperlink ref="F96" r:id="rId2" display="https://podminky.urs.cz/item/CS_URS_2024_01/113107342"/>
    <hyperlink ref="F105" r:id="rId3" display="https://podminky.urs.cz/item/CS_URS_2024_01/121111201"/>
    <hyperlink ref="F109" r:id="rId4" display="https://podminky.urs.cz/item/CS_URS_2024_01/122452513"/>
    <hyperlink ref="F118" r:id="rId5" display="https://podminky.urs.cz/item/CS_URS_2024_01/132351101"/>
    <hyperlink ref="F127" r:id="rId6" display="https://podminky.urs.cz/item/CS_URS_2024_01/132351251"/>
    <hyperlink ref="F133" r:id="rId7" display="https://podminky.urs.cz/item/CS_URS_2024_01/139951122"/>
    <hyperlink ref="F137" r:id="rId8" display="https://podminky.urs.cz/item/CS_URS_2024_01/162251121"/>
    <hyperlink ref="F143" r:id="rId9" display="https://podminky.urs.cz/item/CS_URS_2024_01/162651132"/>
    <hyperlink ref="F151" r:id="rId10" display="https://podminky.urs.cz/item/CS_URS_2024_01/162751157"/>
    <hyperlink ref="F154" r:id="rId11" display="https://podminky.urs.cz/item/CS_URS_2024_01/162751159"/>
    <hyperlink ref="F158" r:id="rId12" display="https://podminky.urs.cz/item/CS_URS_2024_01/167151102"/>
    <hyperlink ref="F164" r:id="rId13" display="https://podminky.urs.cz/item/CS_URS_2024_01/171151103"/>
    <hyperlink ref="F168" r:id="rId14" display="https://podminky.urs.cz/item/CS_URS_2024_01/171251201"/>
    <hyperlink ref="F173" r:id="rId15" display="https://podminky.urs.cz/item/CS_URS_2024_01/174151101"/>
    <hyperlink ref="F179" r:id="rId16" display="https://podminky.urs.cz/item/CS_URS_2024_01/181152302"/>
    <hyperlink ref="F191" r:id="rId17" display="https://podminky.urs.cz/item/CS_URS_2024_01/317361016"/>
    <hyperlink ref="F198" r:id="rId18" display="https://podminky.urs.cz/item/CS_URS_2024_01/451317777"/>
    <hyperlink ref="F203" r:id="rId19" display="https://podminky.urs.cz/item/CS_URS_2024_01/451319779"/>
    <hyperlink ref="F208" r:id="rId20" display="https://podminky.urs.cz/item/CS_URS_2024_01/452111111"/>
    <hyperlink ref="F215" r:id="rId21" display="https://podminky.urs.cz/item/CS_URS_2024_01/452312151"/>
    <hyperlink ref="F220" r:id="rId22" display="https://podminky.urs.cz/item/CS_URS_2024_01/452313161"/>
    <hyperlink ref="F225" r:id="rId23" display="https://podminky.urs.cz/item/CS_URS_2024_01/465513127"/>
    <hyperlink ref="F231" r:id="rId24" display="https://podminky.urs.cz/item/CS_URS_2024_01/564861011"/>
    <hyperlink ref="F242" r:id="rId25" display="https://podminky.urs.cz/item/CS_URS_2024_01/569711113"/>
    <hyperlink ref="F246" r:id="rId26" display="https://podminky.urs.cz/item/CS_URS_2024_01/572241112"/>
    <hyperlink ref="F250" r:id="rId27" display="https://podminky.urs.cz/item/CS_URS_2024_01/573211106"/>
    <hyperlink ref="F260" r:id="rId28" display="https://podminky.urs.cz/item/CS_URS_2024_01/573211108"/>
    <hyperlink ref="F264" r:id="rId29" display="https://podminky.urs.cz/item/CS_URS_2024_01/577133111"/>
    <hyperlink ref="F274" r:id="rId30" display="https://podminky.urs.cz/item/CS_URS_2024_01/577155122"/>
    <hyperlink ref="F284" r:id="rId31" display="https://podminky.urs.cz/item/CS_URS_2024_01/577166111"/>
    <hyperlink ref="F293" r:id="rId32" display="https://podminky.urs.cz/item/CS_URS_2024_01/913121111"/>
    <hyperlink ref="F299" r:id="rId33" display="https://podminky.urs.cz/item/CS_URS_2024_01/913121211"/>
    <hyperlink ref="F303" r:id="rId34" display="https://podminky.urs.cz/item/CS_URS_2024_01/913211113"/>
    <hyperlink ref="F307" r:id="rId35" display="https://podminky.urs.cz/item/CS_URS_2024_01/913211213"/>
    <hyperlink ref="F311" r:id="rId36" display="https://podminky.urs.cz/item/CS_URS_2024_01/919441211"/>
    <hyperlink ref="F314" r:id="rId37" display="https://podminky.urs.cz/item/CS_URS_2024_01/919441221"/>
    <hyperlink ref="F319" r:id="rId38" display="https://podminky.urs.cz/item/CS_URS_2024_01/919521140"/>
    <hyperlink ref="F326" r:id="rId39" display="https://podminky.urs.cz/item/CS_URS_2024_01/919535558"/>
    <hyperlink ref="F331" r:id="rId40" display="https://podminky.urs.cz/item/CS_URS_2024_01/919731122"/>
    <hyperlink ref="F338" r:id="rId41" display="https://podminky.urs.cz/item/CS_URS_2024_01/919732211"/>
    <hyperlink ref="F343" r:id="rId42" display="https://podminky.urs.cz/item/CS_URS_2024_01/919735112"/>
    <hyperlink ref="F350" r:id="rId43" display="https://podminky.urs.cz/item/CS_URS_2024_01/938902112"/>
    <hyperlink ref="F354" r:id="rId44" display="https://podminky.urs.cz/item/CS_URS_2024_01/938908411"/>
    <hyperlink ref="F358" r:id="rId45" display="https://podminky.urs.cz/item/CS_URS_2024_01/938909311"/>
    <hyperlink ref="F362" r:id="rId46" display="https://podminky.urs.cz/item/CS_URS_2024_01/938909611"/>
    <hyperlink ref="F366" r:id="rId47" display="https://podminky.urs.cz/item/CS_URS_2024_01/966008112"/>
    <hyperlink ref="F372" r:id="rId48" display="https://podminky.urs.cz/item/CS_URS_2024_01/977213215"/>
    <hyperlink ref="F378" r:id="rId49" display="https://podminky.urs.cz/item/CS_URS_2024_01/977213513"/>
    <hyperlink ref="F382" r:id="rId50" display="https://podminky.urs.cz/item/CS_URS_2024_01/997221551"/>
    <hyperlink ref="F390" r:id="rId51" display="https://podminky.urs.cz/item/CS_URS_2024_01/997221561"/>
    <hyperlink ref="F393" r:id="rId52" display="https://podminky.urs.cz/item/CS_URS_2024_01/997221569"/>
    <hyperlink ref="F397" r:id="rId53" display="https://podminky.urs.cz/item/CS_URS_2024_01/997221571"/>
    <hyperlink ref="F400" r:id="rId54" display="https://podminky.urs.cz/item/CS_URS_2024_01/997221579"/>
    <hyperlink ref="F404" r:id="rId55" display="https://podminky.urs.cz/item/CS_URS_2024_01/997221861"/>
    <hyperlink ref="F409" r:id="rId56" display="https://podminky.urs.cz/item/CS_URS_2024_01/997221875"/>
    <hyperlink ref="F413" r:id="rId57" display="https://podminky.urs.cz/item/CS_URS_2024_01/998225111"/>
    <hyperlink ref="F417" r:id="rId58" display="https://podminky.urs.cz/item/CS_URS_2024_01/012303000"/>
    <hyperlink ref="F420" r:id="rId59" display="https://podminky.urs.cz/item/CS_URS_2024_01/013254000"/>
    <hyperlink ref="F424" r:id="rId60" display="https://podminky.urs.cz/item/CS_URS_2024_01/032103000"/>
    <hyperlink ref="F429" r:id="rId61" display="https://podminky.urs.cz/item/CS_URS_2024_01/034503000"/>
    <hyperlink ref="F433" r:id="rId62" display="https://podminky.urs.cz/item/CS_URS_2024_01/039103000"/>
    <hyperlink ref="F436" r:id="rId63" display="https://podminky.urs.cz/item/CS_URS_2024_01/0431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6" customFormat="1" ht="45" customHeight="1">
      <c r="B3" s="267"/>
      <c r="C3" s="268" t="s">
        <v>581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582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583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584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585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586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587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588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589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590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591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76</v>
      </c>
      <c r="F18" s="274" t="s">
        <v>592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593</v>
      </c>
      <c r="F19" s="274" t="s">
        <v>594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595</v>
      </c>
      <c r="F20" s="274" t="s">
        <v>596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597</v>
      </c>
      <c r="F21" s="274" t="s">
        <v>598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599</v>
      </c>
      <c r="F22" s="274" t="s">
        <v>600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601</v>
      </c>
      <c r="F23" s="274" t="s">
        <v>602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603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604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605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606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607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608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609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610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611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99</v>
      </c>
      <c r="F36" s="274"/>
      <c r="G36" s="274" t="s">
        <v>612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613</v>
      </c>
      <c r="F37" s="274"/>
      <c r="G37" s="274" t="s">
        <v>614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53</v>
      </c>
      <c r="F38" s="274"/>
      <c r="G38" s="274" t="s">
        <v>615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54</v>
      </c>
      <c r="F39" s="274"/>
      <c r="G39" s="274" t="s">
        <v>616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100</v>
      </c>
      <c r="F40" s="274"/>
      <c r="G40" s="274" t="s">
        <v>617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101</v>
      </c>
      <c r="F41" s="274"/>
      <c r="G41" s="274" t="s">
        <v>618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619</v>
      </c>
      <c r="F42" s="274"/>
      <c r="G42" s="274" t="s">
        <v>620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621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622</v>
      </c>
      <c r="F44" s="274"/>
      <c r="G44" s="274" t="s">
        <v>623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103</v>
      </c>
      <c r="F45" s="274"/>
      <c r="G45" s="274" t="s">
        <v>624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625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626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627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628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629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630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631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632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633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634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635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636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637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638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639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640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641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642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643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644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645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646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647</v>
      </c>
      <c r="D76" s="292"/>
      <c r="E76" s="292"/>
      <c r="F76" s="292" t="s">
        <v>648</v>
      </c>
      <c r="G76" s="293"/>
      <c r="H76" s="292" t="s">
        <v>54</v>
      </c>
      <c r="I76" s="292" t="s">
        <v>57</v>
      </c>
      <c r="J76" s="292" t="s">
        <v>649</v>
      </c>
      <c r="K76" s="291"/>
    </row>
    <row r="77" s="1" customFormat="1" ht="17.25" customHeight="1">
      <c r="B77" s="289"/>
      <c r="C77" s="294" t="s">
        <v>650</v>
      </c>
      <c r="D77" s="294"/>
      <c r="E77" s="294"/>
      <c r="F77" s="295" t="s">
        <v>651</v>
      </c>
      <c r="G77" s="296"/>
      <c r="H77" s="294"/>
      <c r="I77" s="294"/>
      <c r="J77" s="294" t="s">
        <v>652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53</v>
      </c>
      <c r="D79" s="299"/>
      <c r="E79" s="299"/>
      <c r="F79" s="300" t="s">
        <v>653</v>
      </c>
      <c r="G79" s="301"/>
      <c r="H79" s="277" t="s">
        <v>654</v>
      </c>
      <c r="I79" s="277" t="s">
        <v>655</v>
      </c>
      <c r="J79" s="277">
        <v>20</v>
      </c>
      <c r="K79" s="291"/>
    </row>
    <row r="80" s="1" customFormat="1" ht="15" customHeight="1">
      <c r="B80" s="289"/>
      <c r="C80" s="277" t="s">
        <v>656</v>
      </c>
      <c r="D80" s="277"/>
      <c r="E80" s="277"/>
      <c r="F80" s="300" t="s">
        <v>653</v>
      </c>
      <c r="G80" s="301"/>
      <c r="H80" s="277" t="s">
        <v>657</v>
      </c>
      <c r="I80" s="277" t="s">
        <v>655</v>
      </c>
      <c r="J80" s="277">
        <v>120</v>
      </c>
      <c r="K80" s="291"/>
    </row>
    <row r="81" s="1" customFormat="1" ht="15" customHeight="1">
      <c r="B81" s="302"/>
      <c r="C81" s="277" t="s">
        <v>658</v>
      </c>
      <c r="D81" s="277"/>
      <c r="E81" s="277"/>
      <c r="F81" s="300" t="s">
        <v>659</v>
      </c>
      <c r="G81" s="301"/>
      <c r="H81" s="277" t="s">
        <v>660</v>
      </c>
      <c r="I81" s="277" t="s">
        <v>655</v>
      </c>
      <c r="J81" s="277">
        <v>50</v>
      </c>
      <c r="K81" s="291"/>
    </row>
    <row r="82" s="1" customFormat="1" ht="15" customHeight="1">
      <c r="B82" s="302"/>
      <c r="C82" s="277" t="s">
        <v>661</v>
      </c>
      <c r="D82" s="277"/>
      <c r="E82" s="277"/>
      <c r="F82" s="300" t="s">
        <v>653</v>
      </c>
      <c r="G82" s="301"/>
      <c r="H82" s="277" t="s">
        <v>662</v>
      </c>
      <c r="I82" s="277" t="s">
        <v>663</v>
      </c>
      <c r="J82" s="277"/>
      <c r="K82" s="291"/>
    </row>
    <row r="83" s="1" customFormat="1" ht="15" customHeight="1">
      <c r="B83" s="302"/>
      <c r="C83" s="303" t="s">
        <v>664</v>
      </c>
      <c r="D83" s="303"/>
      <c r="E83" s="303"/>
      <c r="F83" s="304" t="s">
        <v>659</v>
      </c>
      <c r="G83" s="303"/>
      <c r="H83" s="303" t="s">
        <v>665</v>
      </c>
      <c r="I83" s="303" t="s">
        <v>655</v>
      </c>
      <c r="J83" s="303">
        <v>15</v>
      </c>
      <c r="K83" s="291"/>
    </row>
    <row r="84" s="1" customFormat="1" ht="15" customHeight="1">
      <c r="B84" s="302"/>
      <c r="C84" s="303" t="s">
        <v>666</v>
      </c>
      <c r="D84" s="303"/>
      <c r="E84" s="303"/>
      <c r="F84" s="304" t="s">
        <v>659</v>
      </c>
      <c r="G84" s="303"/>
      <c r="H84" s="303" t="s">
        <v>667</v>
      </c>
      <c r="I84" s="303" t="s">
        <v>655</v>
      </c>
      <c r="J84" s="303">
        <v>15</v>
      </c>
      <c r="K84" s="291"/>
    </row>
    <row r="85" s="1" customFormat="1" ht="15" customHeight="1">
      <c r="B85" s="302"/>
      <c r="C85" s="303" t="s">
        <v>668</v>
      </c>
      <c r="D85" s="303"/>
      <c r="E85" s="303"/>
      <c r="F85" s="304" t="s">
        <v>659</v>
      </c>
      <c r="G85" s="303"/>
      <c r="H85" s="303" t="s">
        <v>669</v>
      </c>
      <c r="I85" s="303" t="s">
        <v>655</v>
      </c>
      <c r="J85" s="303">
        <v>20</v>
      </c>
      <c r="K85" s="291"/>
    </row>
    <row r="86" s="1" customFormat="1" ht="15" customHeight="1">
      <c r="B86" s="302"/>
      <c r="C86" s="303" t="s">
        <v>670</v>
      </c>
      <c r="D86" s="303"/>
      <c r="E86" s="303"/>
      <c r="F86" s="304" t="s">
        <v>659</v>
      </c>
      <c r="G86" s="303"/>
      <c r="H86" s="303" t="s">
        <v>671</v>
      </c>
      <c r="I86" s="303" t="s">
        <v>655</v>
      </c>
      <c r="J86" s="303">
        <v>20</v>
      </c>
      <c r="K86" s="291"/>
    </row>
    <row r="87" s="1" customFormat="1" ht="15" customHeight="1">
      <c r="B87" s="302"/>
      <c r="C87" s="277" t="s">
        <v>672</v>
      </c>
      <c r="D87" s="277"/>
      <c r="E87" s="277"/>
      <c r="F87" s="300" t="s">
        <v>659</v>
      </c>
      <c r="G87" s="301"/>
      <c r="H87" s="277" t="s">
        <v>673</v>
      </c>
      <c r="I87" s="277" t="s">
        <v>655</v>
      </c>
      <c r="J87" s="277">
        <v>50</v>
      </c>
      <c r="K87" s="291"/>
    </row>
    <row r="88" s="1" customFormat="1" ht="15" customHeight="1">
      <c r="B88" s="302"/>
      <c r="C88" s="277" t="s">
        <v>674</v>
      </c>
      <c r="D88" s="277"/>
      <c r="E88" s="277"/>
      <c r="F88" s="300" t="s">
        <v>659</v>
      </c>
      <c r="G88" s="301"/>
      <c r="H88" s="277" t="s">
        <v>675</v>
      </c>
      <c r="I88" s="277" t="s">
        <v>655</v>
      </c>
      <c r="J88" s="277">
        <v>20</v>
      </c>
      <c r="K88" s="291"/>
    </row>
    <row r="89" s="1" customFormat="1" ht="15" customHeight="1">
      <c r="B89" s="302"/>
      <c r="C89" s="277" t="s">
        <v>676</v>
      </c>
      <c r="D89" s="277"/>
      <c r="E89" s="277"/>
      <c r="F89" s="300" t="s">
        <v>659</v>
      </c>
      <c r="G89" s="301"/>
      <c r="H89" s="277" t="s">
        <v>677</v>
      </c>
      <c r="I89" s="277" t="s">
        <v>655</v>
      </c>
      <c r="J89" s="277">
        <v>20</v>
      </c>
      <c r="K89" s="291"/>
    </row>
    <row r="90" s="1" customFormat="1" ht="15" customHeight="1">
      <c r="B90" s="302"/>
      <c r="C90" s="277" t="s">
        <v>678</v>
      </c>
      <c r="D90" s="277"/>
      <c r="E90" s="277"/>
      <c r="F90" s="300" t="s">
        <v>659</v>
      </c>
      <c r="G90" s="301"/>
      <c r="H90" s="277" t="s">
        <v>679</v>
      </c>
      <c r="I90" s="277" t="s">
        <v>655</v>
      </c>
      <c r="J90" s="277">
        <v>50</v>
      </c>
      <c r="K90" s="291"/>
    </row>
    <row r="91" s="1" customFormat="1" ht="15" customHeight="1">
      <c r="B91" s="302"/>
      <c r="C91" s="277" t="s">
        <v>680</v>
      </c>
      <c r="D91" s="277"/>
      <c r="E91" s="277"/>
      <c r="F91" s="300" t="s">
        <v>659</v>
      </c>
      <c r="G91" s="301"/>
      <c r="H91" s="277" t="s">
        <v>680</v>
      </c>
      <c r="I91" s="277" t="s">
        <v>655</v>
      </c>
      <c r="J91" s="277">
        <v>50</v>
      </c>
      <c r="K91" s="291"/>
    </row>
    <row r="92" s="1" customFormat="1" ht="15" customHeight="1">
      <c r="B92" s="302"/>
      <c r="C92" s="277" t="s">
        <v>681</v>
      </c>
      <c r="D92" s="277"/>
      <c r="E92" s="277"/>
      <c r="F92" s="300" t="s">
        <v>659</v>
      </c>
      <c r="G92" s="301"/>
      <c r="H92" s="277" t="s">
        <v>682</v>
      </c>
      <c r="I92" s="277" t="s">
        <v>655</v>
      </c>
      <c r="J92" s="277">
        <v>255</v>
      </c>
      <c r="K92" s="291"/>
    </row>
    <row r="93" s="1" customFormat="1" ht="15" customHeight="1">
      <c r="B93" s="302"/>
      <c r="C93" s="277" t="s">
        <v>683</v>
      </c>
      <c r="D93" s="277"/>
      <c r="E93" s="277"/>
      <c r="F93" s="300" t="s">
        <v>653</v>
      </c>
      <c r="G93" s="301"/>
      <c r="H93" s="277" t="s">
        <v>684</v>
      </c>
      <c r="I93" s="277" t="s">
        <v>685</v>
      </c>
      <c r="J93" s="277"/>
      <c r="K93" s="291"/>
    </row>
    <row r="94" s="1" customFormat="1" ht="15" customHeight="1">
      <c r="B94" s="302"/>
      <c r="C94" s="277" t="s">
        <v>686</v>
      </c>
      <c r="D94" s="277"/>
      <c r="E94" s="277"/>
      <c r="F94" s="300" t="s">
        <v>653</v>
      </c>
      <c r="G94" s="301"/>
      <c r="H94" s="277" t="s">
        <v>687</v>
      </c>
      <c r="I94" s="277" t="s">
        <v>688</v>
      </c>
      <c r="J94" s="277"/>
      <c r="K94" s="291"/>
    </row>
    <row r="95" s="1" customFormat="1" ht="15" customHeight="1">
      <c r="B95" s="302"/>
      <c r="C95" s="277" t="s">
        <v>689</v>
      </c>
      <c r="D95" s="277"/>
      <c r="E95" s="277"/>
      <c r="F95" s="300" t="s">
        <v>653</v>
      </c>
      <c r="G95" s="301"/>
      <c r="H95" s="277" t="s">
        <v>689</v>
      </c>
      <c r="I95" s="277" t="s">
        <v>688</v>
      </c>
      <c r="J95" s="277"/>
      <c r="K95" s="291"/>
    </row>
    <row r="96" s="1" customFormat="1" ht="15" customHeight="1">
      <c r="B96" s="302"/>
      <c r="C96" s="277" t="s">
        <v>38</v>
      </c>
      <c r="D96" s="277"/>
      <c r="E96" s="277"/>
      <c r="F96" s="300" t="s">
        <v>653</v>
      </c>
      <c r="G96" s="301"/>
      <c r="H96" s="277" t="s">
        <v>690</v>
      </c>
      <c r="I96" s="277" t="s">
        <v>688</v>
      </c>
      <c r="J96" s="277"/>
      <c r="K96" s="291"/>
    </row>
    <row r="97" s="1" customFormat="1" ht="15" customHeight="1">
      <c r="B97" s="302"/>
      <c r="C97" s="277" t="s">
        <v>48</v>
      </c>
      <c r="D97" s="277"/>
      <c r="E97" s="277"/>
      <c r="F97" s="300" t="s">
        <v>653</v>
      </c>
      <c r="G97" s="301"/>
      <c r="H97" s="277" t="s">
        <v>691</v>
      </c>
      <c r="I97" s="277" t="s">
        <v>688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692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647</v>
      </c>
      <c r="D103" s="292"/>
      <c r="E103" s="292"/>
      <c r="F103" s="292" t="s">
        <v>648</v>
      </c>
      <c r="G103" s="293"/>
      <c r="H103" s="292" t="s">
        <v>54</v>
      </c>
      <c r="I103" s="292" t="s">
        <v>57</v>
      </c>
      <c r="J103" s="292" t="s">
        <v>649</v>
      </c>
      <c r="K103" s="291"/>
    </row>
    <row r="104" s="1" customFormat="1" ht="17.25" customHeight="1">
      <c r="B104" s="289"/>
      <c r="C104" s="294" t="s">
        <v>650</v>
      </c>
      <c r="D104" s="294"/>
      <c r="E104" s="294"/>
      <c r="F104" s="295" t="s">
        <v>651</v>
      </c>
      <c r="G104" s="296"/>
      <c r="H104" s="294"/>
      <c r="I104" s="294"/>
      <c r="J104" s="294" t="s">
        <v>652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53</v>
      </c>
      <c r="D106" s="299"/>
      <c r="E106" s="299"/>
      <c r="F106" s="300" t="s">
        <v>653</v>
      </c>
      <c r="G106" s="277"/>
      <c r="H106" s="277" t="s">
        <v>693</v>
      </c>
      <c r="I106" s="277" t="s">
        <v>655</v>
      </c>
      <c r="J106" s="277">
        <v>20</v>
      </c>
      <c r="K106" s="291"/>
    </row>
    <row r="107" s="1" customFormat="1" ht="15" customHeight="1">
      <c r="B107" s="289"/>
      <c r="C107" s="277" t="s">
        <v>656</v>
      </c>
      <c r="D107" s="277"/>
      <c r="E107" s="277"/>
      <c r="F107" s="300" t="s">
        <v>653</v>
      </c>
      <c r="G107" s="277"/>
      <c r="H107" s="277" t="s">
        <v>693</v>
      </c>
      <c r="I107" s="277" t="s">
        <v>655</v>
      </c>
      <c r="J107" s="277">
        <v>120</v>
      </c>
      <c r="K107" s="291"/>
    </row>
    <row r="108" s="1" customFormat="1" ht="15" customHeight="1">
      <c r="B108" s="302"/>
      <c r="C108" s="277" t="s">
        <v>658</v>
      </c>
      <c r="D108" s="277"/>
      <c r="E108" s="277"/>
      <c r="F108" s="300" t="s">
        <v>659</v>
      </c>
      <c r="G108" s="277"/>
      <c r="H108" s="277" t="s">
        <v>693</v>
      </c>
      <c r="I108" s="277" t="s">
        <v>655</v>
      </c>
      <c r="J108" s="277">
        <v>50</v>
      </c>
      <c r="K108" s="291"/>
    </row>
    <row r="109" s="1" customFormat="1" ht="15" customHeight="1">
      <c r="B109" s="302"/>
      <c r="C109" s="277" t="s">
        <v>661</v>
      </c>
      <c r="D109" s="277"/>
      <c r="E109" s="277"/>
      <c r="F109" s="300" t="s">
        <v>653</v>
      </c>
      <c r="G109" s="277"/>
      <c r="H109" s="277" t="s">
        <v>693</v>
      </c>
      <c r="I109" s="277" t="s">
        <v>663</v>
      </c>
      <c r="J109" s="277"/>
      <c r="K109" s="291"/>
    </row>
    <row r="110" s="1" customFormat="1" ht="15" customHeight="1">
      <c r="B110" s="302"/>
      <c r="C110" s="277" t="s">
        <v>672</v>
      </c>
      <c r="D110" s="277"/>
      <c r="E110" s="277"/>
      <c r="F110" s="300" t="s">
        <v>659</v>
      </c>
      <c r="G110" s="277"/>
      <c r="H110" s="277" t="s">
        <v>693</v>
      </c>
      <c r="I110" s="277" t="s">
        <v>655</v>
      </c>
      <c r="J110" s="277">
        <v>50</v>
      </c>
      <c r="K110" s="291"/>
    </row>
    <row r="111" s="1" customFormat="1" ht="15" customHeight="1">
      <c r="B111" s="302"/>
      <c r="C111" s="277" t="s">
        <v>680</v>
      </c>
      <c r="D111" s="277"/>
      <c r="E111" s="277"/>
      <c r="F111" s="300" t="s">
        <v>659</v>
      </c>
      <c r="G111" s="277"/>
      <c r="H111" s="277" t="s">
        <v>693</v>
      </c>
      <c r="I111" s="277" t="s">
        <v>655</v>
      </c>
      <c r="J111" s="277">
        <v>50</v>
      </c>
      <c r="K111" s="291"/>
    </row>
    <row r="112" s="1" customFormat="1" ht="15" customHeight="1">
      <c r="B112" s="302"/>
      <c r="C112" s="277" t="s">
        <v>678</v>
      </c>
      <c r="D112" s="277"/>
      <c r="E112" s="277"/>
      <c r="F112" s="300" t="s">
        <v>659</v>
      </c>
      <c r="G112" s="277"/>
      <c r="H112" s="277" t="s">
        <v>693</v>
      </c>
      <c r="I112" s="277" t="s">
        <v>655</v>
      </c>
      <c r="J112" s="277">
        <v>50</v>
      </c>
      <c r="K112" s="291"/>
    </row>
    <row r="113" s="1" customFormat="1" ht="15" customHeight="1">
      <c r="B113" s="302"/>
      <c r="C113" s="277" t="s">
        <v>53</v>
      </c>
      <c r="D113" s="277"/>
      <c r="E113" s="277"/>
      <c r="F113" s="300" t="s">
        <v>653</v>
      </c>
      <c r="G113" s="277"/>
      <c r="H113" s="277" t="s">
        <v>694</v>
      </c>
      <c r="I113" s="277" t="s">
        <v>655</v>
      </c>
      <c r="J113" s="277">
        <v>20</v>
      </c>
      <c r="K113" s="291"/>
    </row>
    <row r="114" s="1" customFormat="1" ht="15" customHeight="1">
      <c r="B114" s="302"/>
      <c r="C114" s="277" t="s">
        <v>695</v>
      </c>
      <c r="D114" s="277"/>
      <c r="E114" s="277"/>
      <c r="F114" s="300" t="s">
        <v>653</v>
      </c>
      <c r="G114" s="277"/>
      <c r="H114" s="277" t="s">
        <v>696</v>
      </c>
      <c r="I114" s="277" t="s">
        <v>655</v>
      </c>
      <c r="J114" s="277">
        <v>120</v>
      </c>
      <c r="K114" s="291"/>
    </row>
    <row r="115" s="1" customFormat="1" ht="15" customHeight="1">
      <c r="B115" s="302"/>
      <c r="C115" s="277" t="s">
        <v>38</v>
      </c>
      <c r="D115" s="277"/>
      <c r="E115" s="277"/>
      <c r="F115" s="300" t="s">
        <v>653</v>
      </c>
      <c r="G115" s="277"/>
      <c r="H115" s="277" t="s">
        <v>697</v>
      </c>
      <c r="I115" s="277" t="s">
        <v>688</v>
      </c>
      <c r="J115" s="277"/>
      <c r="K115" s="291"/>
    </row>
    <row r="116" s="1" customFormat="1" ht="15" customHeight="1">
      <c r="B116" s="302"/>
      <c r="C116" s="277" t="s">
        <v>48</v>
      </c>
      <c r="D116" s="277"/>
      <c r="E116" s="277"/>
      <c r="F116" s="300" t="s">
        <v>653</v>
      </c>
      <c r="G116" s="277"/>
      <c r="H116" s="277" t="s">
        <v>698</v>
      </c>
      <c r="I116" s="277" t="s">
        <v>688</v>
      </c>
      <c r="J116" s="277"/>
      <c r="K116" s="291"/>
    </row>
    <row r="117" s="1" customFormat="1" ht="15" customHeight="1">
      <c r="B117" s="302"/>
      <c r="C117" s="277" t="s">
        <v>57</v>
      </c>
      <c r="D117" s="277"/>
      <c r="E117" s="277"/>
      <c r="F117" s="300" t="s">
        <v>653</v>
      </c>
      <c r="G117" s="277"/>
      <c r="H117" s="277" t="s">
        <v>699</v>
      </c>
      <c r="I117" s="277" t="s">
        <v>700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701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647</v>
      </c>
      <c r="D123" s="292"/>
      <c r="E123" s="292"/>
      <c r="F123" s="292" t="s">
        <v>648</v>
      </c>
      <c r="G123" s="293"/>
      <c r="H123" s="292" t="s">
        <v>54</v>
      </c>
      <c r="I123" s="292" t="s">
        <v>57</v>
      </c>
      <c r="J123" s="292" t="s">
        <v>649</v>
      </c>
      <c r="K123" s="321"/>
    </row>
    <row r="124" s="1" customFormat="1" ht="17.25" customHeight="1">
      <c r="B124" s="320"/>
      <c r="C124" s="294" t="s">
        <v>650</v>
      </c>
      <c r="D124" s="294"/>
      <c r="E124" s="294"/>
      <c r="F124" s="295" t="s">
        <v>651</v>
      </c>
      <c r="G124" s="296"/>
      <c r="H124" s="294"/>
      <c r="I124" s="294"/>
      <c r="J124" s="294" t="s">
        <v>652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656</v>
      </c>
      <c r="D126" s="299"/>
      <c r="E126" s="299"/>
      <c r="F126" s="300" t="s">
        <v>653</v>
      </c>
      <c r="G126" s="277"/>
      <c r="H126" s="277" t="s">
        <v>693</v>
      </c>
      <c r="I126" s="277" t="s">
        <v>655</v>
      </c>
      <c r="J126" s="277">
        <v>120</v>
      </c>
      <c r="K126" s="325"/>
    </row>
    <row r="127" s="1" customFormat="1" ht="15" customHeight="1">
      <c r="B127" s="322"/>
      <c r="C127" s="277" t="s">
        <v>702</v>
      </c>
      <c r="D127" s="277"/>
      <c r="E127" s="277"/>
      <c r="F127" s="300" t="s">
        <v>653</v>
      </c>
      <c r="G127" s="277"/>
      <c r="H127" s="277" t="s">
        <v>703</v>
      </c>
      <c r="I127" s="277" t="s">
        <v>655</v>
      </c>
      <c r="J127" s="277" t="s">
        <v>704</v>
      </c>
      <c r="K127" s="325"/>
    </row>
    <row r="128" s="1" customFormat="1" ht="15" customHeight="1">
      <c r="B128" s="322"/>
      <c r="C128" s="277" t="s">
        <v>601</v>
      </c>
      <c r="D128" s="277"/>
      <c r="E128" s="277"/>
      <c r="F128" s="300" t="s">
        <v>653</v>
      </c>
      <c r="G128" s="277"/>
      <c r="H128" s="277" t="s">
        <v>705</v>
      </c>
      <c r="I128" s="277" t="s">
        <v>655</v>
      </c>
      <c r="J128" s="277" t="s">
        <v>704</v>
      </c>
      <c r="K128" s="325"/>
    </row>
    <row r="129" s="1" customFormat="1" ht="15" customHeight="1">
      <c r="B129" s="322"/>
      <c r="C129" s="277" t="s">
        <v>664</v>
      </c>
      <c r="D129" s="277"/>
      <c r="E129" s="277"/>
      <c r="F129" s="300" t="s">
        <v>659</v>
      </c>
      <c r="G129" s="277"/>
      <c r="H129" s="277" t="s">
        <v>665</v>
      </c>
      <c r="I129" s="277" t="s">
        <v>655</v>
      </c>
      <c r="J129" s="277">
        <v>15</v>
      </c>
      <c r="K129" s="325"/>
    </row>
    <row r="130" s="1" customFormat="1" ht="15" customHeight="1">
      <c r="B130" s="322"/>
      <c r="C130" s="303" t="s">
        <v>666</v>
      </c>
      <c r="D130" s="303"/>
      <c r="E130" s="303"/>
      <c r="F130" s="304" t="s">
        <v>659</v>
      </c>
      <c r="G130" s="303"/>
      <c r="H130" s="303" t="s">
        <v>667</v>
      </c>
      <c r="I130" s="303" t="s">
        <v>655</v>
      </c>
      <c r="J130" s="303">
        <v>15</v>
      </c>
      <c r="K130" s="325"/>
    </row>
    <row r="131" s="1" customFormat="1" ht="15" customHeight="1">
      <c r="B131" s="322"/>
      <c r="C131" s="303" t="s">
        <v>668</v>
      </c>
      <c r="D131" s="303"/>
      <c r="E131" s="303"/>
      <c r="F131" s="304" t="s">
        <v>659</v>
      </c>
      <c r="G131" s="303"/>
      <c r="H131" s="303" t="s">
        <v>669</v>
      </c>
      <c r="I131" s="303" t="s">
        <v>655</v>
      </c>
      <c r="J131" s="303">
        <v>20</v>
      </c>
      <c r="K131" s="325"/>
    </row>
    <row r="132" s="1" customFormat="1" ht="15" customHeight="1">
      <c r="B132" s="322"/>
      <c r="C132" s="303" t="s">
        <v>670</v>
      </c>
      <c r="D132" s="303"/>
      <c r="E132" s="303"/>
      <c r="F132" s="304" t="s">
        <v>659</v>
      </c>
      <c r="G132" s="303"/>
      <c r="H132" s="303" t="s">
        <v>671</v>
      </c>
      <c r="I132" s="303" t="s">
        <v>655</v>
      </c>
      <c r="J132" s="303">
        <v>20</v>
      </c>
      <c r="K132" s="325"/>
    </row>
    <row r="133" s="1" customFormat="1" ht="15" customHeight="1">
      <c r="B133" s="322"/>
      <c r="C133" s="277" t="s">
        <v>658</v>
      </c>
      <c r="D133" s="277"/>
      <c r="E133" s="277"/>
      <c r="F133" s="300" t="s">
        <v>659</v>
      </c>
      <c r="G133" s="277"/>
      <c r="H133" s="277" t="s">
        <v>693</v>
      </c>
      <c r="I133" s="277" t="s">
        <v>655</v>
      </c>
      <c r="J133" s="277">
        <v>50</v>
      </c>
      <c r="K133" s="325"/>
    </row>
    <row r="134" s="1" customFormat="1" ht="15" customHeight="1">
      <c r="B134" s="322"/>
      <c r="C134" s="277" t="s">
        <v>672</v>
      </c>
      <c r="D134" s="277"/>
      <c r="E134" s="277"/>
      <c r="F134" s="300" t="s">
        <v>659</v>
      </c>
      <c r="G134" s="277"/>
      <c r="H134" s="277" t="s">
        <v>693</v>
      </c>
      <c r="I134" s="277" t="s">
        <v>655</v>
      </c>
      <c r="J134" s="277">
        <v>50</v>
      </c>
      <c r="K134" s="325"/>
    </row>
    <row r="135" s="1" customFormat="1" ht="15" customHeight="1">
      <c r="B135" s="322"/>
      <c r="C135" s="277" t="s">
        <v>678</v>
      </c>
      <c r="D135" s="277"/>
      <c r="E135" s="277"/>
      <c r="F135" s="300" t="s">
        <v>659</v>
      </c>
      <c r="G135" s="277"/>
      <c r="H135" s="277" t="s">
        <v>693</v>
      </c>
      <c r="I135" s="277" t="s">
        <v>655</v>
      </c>
      <c r="J135" s="277">
        <v>50</v>
      </c>
      <c r="K135" s="325"/>
    </row>
    <row r="136" s="1" customFormat="1" ht="15" customHeight="1">
      <c r="B136" s="322"/>
      <c r="C136" s="277" t="s">
        <v>680</v>
      </c>
      <c r="D136" s="277"/>
      <c r="E136" s="277"/>
      <c r="F136" s="300" t="s">
        <v>659</v>
      </c>
      <c r="G136" s="277"/>
      <c r="H136" s="277" t="s">
        <v>693</v>
      </c>
      <c r="I136" s="277" t="s">
        <v>655</v>
      </c>
      <c r="J136" s="277">
        <v>50</v>
      </c>
      <c r="K136" s="325"/>
    </row>
    <row r="137" s="1" customFormat="1" ht="15" customHeight="1">
      <c r="B137" s="322"/>
      <c r="C137" s="277" t="s">
        <v>681</v>
      </c>
      <c r="D137" s="277"/>
      <c r="E137" s="277"/>
      <c r="F137" s="300" t="s">
        <v>659</v>
      </c>
      <c r="G137" s="277"/>
      <c r="H137" s="277" t="s">
        <v>706</v>
      </c>
      <c r="I137" s="277" t="s">
        <v>655</v>
      </c>
      <c r="J137" s="277">
        <v>255</v>
      </c>
      <c r="K137" s="325"/>
    </row>
    <row r="138" s="1" customFormat="1" ht="15" customHeight="1">
      <c r="B138" s="322"/>
      <c r="C138" s="277" t="s">
        <v>683</v>
      </c>
      <c r="D138" s="277"/>
      <c r="E138" s="277"/>
      <c r="F138" s="300" t="s">
        <v>653</v>
      </c>
      <c r="G138" s="277"/>
      <c r="H138" s="277" t="s">
        <v>707</v>
      </c>
      <c r="I138" s="277" t="s">
        <v>685</v>
      </c>
      <c r="J138" s="277"/>
      <c r="K138" s="325"/>
    </row>
    <row r="139" s="1" customFormat="1" ht="15" customHeight="1">
      <c r="B139" s="322"/>
      <c r="C139" s="277" t="s">
        <v>686</v>
      </c>
      <c r="D139" s="277"/>
      <c r="E139" s="277"/>
      <c r="F139" s="300" t="s">
        <v>653</v>
      </c>
      <c r="G139" s="277"/>
      <c r="H139" s="277" t="s">
        <v>708</v>
      </c>
      <c r="I139" s="277" t="s">
        <v>688</v>
      </c>
      <c r="J139" s="277"/>
      <c r="K139" s="325"/>
    </row>
    <row r="140" s="1" customFormat="1" ht="15" customHeight="1">
      <c r="B140" s="322"/>
      <c r="C140" s="277" t="s">
        <v>689</v>
      </c>
      <c r="D140" s="277"/>
      <c r="E140" s="277"/>
      <c r="F140" s="300" t="s">
        <v>653</v>
      </c>
      <c r="G140" s="277"/>
      <c r="H140" s="277" t="s">
        <v>689</v>
      </c>
      <c r="I140" s="277" t="s">
        <v>688</v>
      </c>
      <c r="J140" s="277"/>
      <c r="K140" s="325"/>
    </row>
    <row r="141" s="1" customFormat="1" ht="15" customHeight="1">
      <c r="B141" s="322"/>
      <c r="C141" s="277" t="s">
        <v>38</v>
      </c>
      <c r="D141" s="277"/>
      <c r="E141" s="277"/>
      <c r="F141" s="300" t="s">
        <v>653</v>
      </c>
      <c r="G141" s="277"/>
      <c r="H141" s="277" t="s">
        <v>709</v>
      </c>
      <c r="I141" s="277" t="s">
        <v>688</v>
      </c>
      <c r="J141" s="277"/>
      <c r="K141" s="325"/>
    </row>
    <row r="142" s="1" customFormat="1" ht="15" customHeight="1">
      <c r="B142" s="322"/>
      <c r="C142" s="277" t="s">
        <v>710</v>
      </c>
      <c r="D142" s="277"/>
      <c r="E142" s="277"/>
      <c r="F142" s="300" t="s">
        <v>653</v>
      </c>
      <c r="G142" s="277"/>
      <c r="H142" s="277" t="s">
        <v>711</v>
      </c>
      <c r="I142" s="277" t="s">
        <v>688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712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647</v>
      </c>
      <c r="D148" s="292"/>
      <c r="E148" s="292"/>
      <c r="F148" s="292" t="s">
        <v>648</v>
      </c>
      <c r="G148" s="293"/>
      <c r="H148" s="292" t="s">
        <v>54</v>
      </c>
      <c r="I148" s="292" t="s">
        <v>57</v>
      </c>
      <c r="J148" s="292" t="s">
        <v>649</v>
      </c>
      <c r="K148" s="291"/>
    </row>
    <row r="149" s="1" customFormat="1" ht="17.25" customHeight="1">
      <c r="B149" s="289"/>
      <c r="C149" s="294" t="s">
        <v>650</v>
      </c>
      <c r="D149" s="294"/>
      <c r="E149" s="294"/>
      <c r="F149" s="295" t="s">
        <v>651</v>
      </c>
      <c r="G149" s="296"/>
      <c r="H149" s="294"/>
      <c r="I149" s="294"/>
      <c r="J149" s="294" t="s">
        <v>652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656</v>
      </c>
      <c r="D151" s="277"/>
      <c r="E151" s="277"/>
      <c r="F151" s="330" t="s">
        <v>653</v>
      </c>
      <c r="G151" s="277"/>
      <c r="H151" s="329" t="s">
        <v>693</v>
      </c>
      <c r="I151" s="329" t="s">
        <v>655</v>
      </c>
      <c r="J151" s="329">
        <v>120</v>
      </c>
      <c r="K151" s="325"/>
    </row>
    <row r="152" s="1" customFormat="1" ht="15" customHeight="1">
      <c r="B152" s="302"/>
      <c r="C152" s="329" t="s">
        <v>702</v>
      </c>
      <c r="D152" s="277"/>
      <c r="E152" s="277"/>
      <c r="F152" s="330" t="s">
        <v>653</v>
      </c>
      <c r="G152" s="277"/>
      <c r="H152" s="329" t="s">
        <v>713</v>
      </c>
      <c r="I152" s="329" t="s">
        <v>655</v>
      </c>
      <c r="J152" s="329" t="s">
        <v>704</v>
      </c>
      <c r="K152" s="325"/>
    </row>
    <row r="153" s="1" customFormat="1" ht="15" customHeight="1">
      <c r="B153" s="302"/>
      <c r="C153" s="329" t="s">
        <v>601</v>
      </c>
      <c r="D153" s="277"/>
      <c r="E153" s="277"/>
      <c r="F153" s="330" t="s">
        <v>653</v>
      </c>
      <c r="G153" s="277"/>
      <c r="H153" s="329" t="s">
        <v>714</v>
      </c>
      <c r="I153" s="329" t="s">
        <v>655</v>
      </c>
      <c r="J153" s="329" t="s">
        <v>704</v>
      </c>
      <c r="K153" s="325"/>
    </row>
    <row r="154" s="1" customFormat="1" ht="15" customHeight="1">
      <c r="B154" s="302"/>
      <c r="C154" s="329" t="s">
        <v>658</v>
      </c>
      <c r="D154" s="277"/>
      <c r="E154" s="277"/>
      <c r="F154" s="330" t="s">
        <v>659</v>
      </c>
      <c r="G154" s="277"/>
      <c r="H154" s="329" t="s">
        <v>693</v>
      </c>
      <c r="I154" s="329" t="s">
        <v>655</v>
      </c>
      <c r="J154" s="329">
        <v>50</v>
      </c>
      <c r="K154" s="325"/>
    </row>
    <row r="155" s="1" customFormat="1" ht="15" customHeight="1">
      <c r="B155" s="302"/>
      <c r="C155" s="329" t="s">
        <v>661</v>
      </c>
      <c r="D155" s="277"/>
      <c r="E155" s="277"/>
      <c r="F155" s="330" t="s">
        <v>653</v>
      </c>
      <c r="G155" s="277"/>
      <c r="H155" s="329" t="s">
        <v>693</v>
      </c>
      <c r="I155" s="329" t="s">
        <v>663</v>
      </c>
      <c r="J155" s="329"/>
      <c r="K155" s="325"/>
    </row>
    <row r="156" s="1" customFormat="1" ht="15" customHeight="1">
      <c r="B156" s="302"/>
      <c r="C156" s="329" t="s">
        <v>672</v>
      </c>
      <c r="D156" s="277"/>
      <c r="E156" s="277"/>
      <c r="F156" s="330" t="s">
        <v>659</v>
      </c>
      <c r="G156" s="277"/>
      <c r="H156" s="329" t="s">
        <v>693</v>
      </c>
      <c r="I156" s="329" t="s">
        <v>655</v>
      </c>
      <c r="J156" s="329">
        <v>50</v>
      </c>
      <c r="K156" s="325"/>
    </row>
    <row r="157" s="1" customFormat="1" ht="15" customHeight="1">
      <c r="B157" s="302"/>
      <c r="C157" s="329" t="s">
        <v>680</v>
      </c>
      <c r="D157" s="277"/>
      <c r="E157" s="277"/>
      <c r="F157" s="330" t="s">
        <v>659</v>
      </c>
      <c r="G157" s="277"/>
      <c r="H157" s="329" t="s">
        <v>693</v>
      </c>
      <c r="I157" s="329" t="s">
        <v>655</v>
      </c>
      <c r="J157" s="329">
        <v>50</v>
      </c>
      <c r="K157" s="325"/>
    </row>
    <row r="158" s="1" customFormat="1" ht="15" customHeight="1">
      <c r="B158" s="302"/>
      <c r="C158" s="329" t="s">
        <v>678</v>
      </c>
      <c r="D158" s="277"/>
      <c r="E158" s="277"/>
      <c r="F158" s="330" t="s">
        <v>659</v>
      </c>
      <c r="G158" s="277"/>
      <c r="H158" s="329" t="s">
        <v>693</v>
      </c>
      <c r="I158" s="329" t="s">
        <v>655</v>
      </c>
      <c r="J158" s="329">
        <v>50</v>
      </c>
      <c r="K158" s="325"/>
    </row>
    <row r="159" s="1" customFormat="1" ht="15" customHeight="1">
      <c r="B159" s="302"/>
      <c r="C159" s="329" t="s">
        <v>82</v>
      </c>
      <c r="D159" s="277"/>
      <c r="E159" s="277"/>
      <c r="F159" s="330" t="s">
        <v>653</v>
      </c>
      <c r="G159" s="277"/>
      <c r="H159" s="329" t="s">
        <v>715</v>
      </c>
      <c r="I159" s="329" t="s">
        <v>655</v>
      </c>
      <c r="J159" s="329" t="s">
        <v>716</v>
      </c>
      <c r="K159" s="325"/>
    </row>
    <row r="160" s="1" customFormat="1" ht="15" customHeight="1">
      <c r="B160" s="302"/>
      <c r="C160" s="329" t="s">
        <v>717</v>
      </c>
      <c r="D160" s="277"/>
      <c r="E160" s="277"/>
      <c r="F160" s="330" t="s">
        <v>653</v>
      </c>
      <c r="G160" s="277"/>
      <c r="H160" s="329" t="s">
        <v>718</v>
      </c>
      <c r="I160" s="329" t="s">
        <v>688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719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647</v>
      </c>
      <c r="D166" s="292"/>
      <c r="E166" s="292"/>
      <c r="F166" s="292" t="s">
        <v>648</v>
      </c>
      <c r="G166" s="334"/>
      <c r="H166" s="335" t="s">
        <v>54</v>
      </c>
      <c r="I166" s="335" t="s">
        <v>57</v>
      </c>
      <c r="J166" s="292" t="s">
        <v>649</v>
      </c>
      <c r="K166" s="269"/>
    </row>
    <row r="167" s="1" customFormat="1" ht="17.25" customHeight="1">
      <c r="B167" s="270"/>
      <c r="C167" s="294" t="s">
        <v>650</v>
      </c>
      <c r="D167" s="294"/>
      <c r="E167" s="294"/>
      <c r="F167" s="295" t="s">
        <v>651</v>
      </c>
      <c r="G167" s="336"/>
      <c r="H167" s="337"/>
      <c r="I167" s="337"/>
      <c r="J167" s="294" t="s">
        <v>652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656</v>
      </c>
      <c r="D169" s="277"/>
      <c r="E169" s="277"/>
      <c r="F169" s="300" t="s">
        <v>653</v>
      </c>
      <c r="G169" s="277"/>
      <c r="H169" s="277" t="s">
        <v>693</v>
      </c>
      <c r="I169" s="277" t="s">
        <v>655</v>
      </c>
      <c r="J169" s="277">
        <v>120</v>
      </c>
      <c r="K169" s="325"/>
    </row>
    <row r="170" s="1" customFormat="1" ht="15" customHeight="1">
      <c r="B170" s="302"/>
      <c r="C170" s="277" t="s">
        <v>702</v>
      </c>
      <c r="D170" s="277"/>
      <c r="E170" s="277"/>
      <c r="F170" s="300" t="s">
        <v>653</v>
      </c>
      <c r="G170" s="277"/>
      <c r="H170" s="277" t="s">
        <v>703</v>
      </c>
      <c r="I170" s="277" t="s">
        <v>655</v>
      </c>
      <c r="J170" s="277" t="s">
        <v>704</v>
      </c>
      <c r="K170" s="325"/>
    </row>
    <row r="171" s="1" customFormat="1" ht="15" customHeight="1">
      <c r="B171" s="302"/>
      <c r="C171" s="277" t="s">
        <v>601</v>
      </c>
      <c r="D171" s="277"/>
      <c r="E171" s="277"/>
      <c r="F171" s="300" t="s">
        <v>653</v>
      </c>
      <c r="G171" s="277"/>
      <c r="H171" s="277" t="s">
        <v>720</v>
      </c>
      <c r="I171" s="277" t="s">
        <v>655</v>
      </c>
      <c r="J171" s="277" t="s">
        <v>704</v>
      </c>
      <c r="K171" s="325"/>
    </row>
    <row r="172" s="1" customFormat="1" ht="15" customHeight="1">
      <c r="B172" s="302"/>
      <c r="C172" s="277" t="s">
        <v>658</v>
      </c>
      <c r="D172" s="277"/>
      <c r="E172" s="277"/>
      <c r="F172" s="300" t="s">
        <v>659</v>
      </c>
      <c r="G172" s="277"/>
      <c r="H172" s="277" t="s">
        <v>720</v>
      </c>
      <c r="I172" s="277" t="s">
        <v>655</v>
      </c>
      <c r="J172" s="277">
        <v>50</v>
      </c>
      <c r="K172" s="325"/>
    </row>
    <row r="173" s="1" customFormat="1" ht="15" customHeight="1">
      <c r="B173" s="302"/>
      <c r="C173" s="277" t="s">
        <v>661</v>
      </c>
      <c r="D173" s="277"/>
      <c r="E173" s="277"/>
      <c r="F173" s="300" t="s">
        <v>653</v>
      </c>
      <c r="G173" s="277"/>
      <c r="H173" s="277" t="s">
        <v>720</v>
      </c>
      <c r="I173" s="277" t="s">
        <v>663</v>
      </c>
      <c r="J173" s="277"/>
      <c r="K173" s="325"/>
    </row>
    <row r="174" s="1" customFormat="1" ht="15" customHeight="1">
      <c r="B174" s="302"/>
      <c r="C174" s="277" t="s">
        <v>672</v>
      </c>
      <c r="D174" s="277"/>
      <c r="E174" s="277"/>
      <c r="F174" s="300" t="s">
        <v>659</v>
      </c>
      <c r="G174" s="277"/>
      <c r="H174" s="277" t="s">
        <v>720</v>
      </c>
      <c r="I174" s="277" t="s">
        <v>655</v>
      </c>
      <c r="J174" s="277">
        <v>50</v>
      </c>
      <c r="K174" s="325"/>
    </row>
    <row r="175" s="1" customFormat="1" ht="15" customHeight="1">
      <c r="B175" s="302"/>
      <c r="C175" s="277" t="s">
        <v>680</v>
      </c>
      <c r="D175" s="277"/>
      <c r="E175" s="277"/>
      <c r="F175" s="300" t="s">
        <v>659</v>
      </c>
      <c r="G175" s="277"/>
      <c r="H175" s="277" t="s">
        <v>720</v>
      </c>
      <c r="I175" s="277" t="s">
        <v>655</v>
      </c>
      <c r="J175" s="277">
        <v>50</v>
      </c>
      <c r="K175" s="325"/>
    </row>
    <row r="176" s="1" customFormat="1" ht="15" customHeight="1">
      <c r="B176" s="302"/>
      <c r="C176" s="277" t="s">
        <v>678</v>
      </c>
      <c r="D176" s="277"/>
      <c r="E176" s="277"/>
      <c r="F176" s="300" t="s">
        <v>659</v>
      </c>
      <c r="G176" s="277"/>
      <c r="H176" s="277" t="s">
        <v>720</v>
      </c>
      <c r="I176" s="277" t="s">
        <v>655</v>
      </c>
      <c r="J176" s="277">
        <v>50</v>
      </c>
      <c r="K176" s="325"/>
    </row>
    <row r="177" s="1" customFormat="1" ht="15" customHeight="1">
      <c r="B177" s="302"/>
      <c r="C177" s="277" t="s">
        <v>99</v>
      </c>
      <c r="D177" s="277"/>
      <c r="E177" s="277"/>
      <c r="F177" s="300" t="s">
        <v>653</v>
      </c>
      <c r="G177" s="277"/>
      <c r="H177" s="277" t="s">
        <v>721</v>
      </c>
      <c r="I177" s="277" t="s">
        <v>722</v>
      </c>
      <c r="J177" s="277"/>
      <c r="K177" s="325"/>
    </row>
    <row r="178" s="1" customFormat="1" ht="15" customHeight="1">
      <c r="B178" s="302"/>
      <c r="C178" s="277" t="s">
        <v>57</v>
      </c>
      <c r="D178" s="277"/>
      <c r="E178" s="277"/>
      <c r="F178" s="300" t="s">
        <v>653</v>
      </c>
      <c r="G178" s="277"/>
      <c r="H178" s="277" t="s">
        <v>723</v>
      </c>
      <c r="I178" s="277" t="s">
        <v>724</v>
      </c>
      <c r="J178" s="277">
        <v>1</v>
      </c>
      <c r="K178" s="325"/>
    </row>
    <row r="179" s="1" customFormat="1" ht="15" customHeight="1">
      <c r="B179" s="302"/>
      <c r="C179" s="277" t="s">
        <v>53</v>
      </c>
      <c r="D179" s="277"/>
      <c r="E179" s="277"/>
      <c r="F179" s="300" t="s">
        <v>653</v>
      </c>
      <c r="G179" s="277"/>
      <c r="H179" s="277" t="s">
        <v>725</v>
      </c>
      <c r="I179" s="277" t="s">
        <v>655</v>
      </c>
      <c r="J179" s="277">
        <v>20</v>
      </c>
      <c r="K179" s="325"/>
    </row>
    <row r="180" s="1" customFormat="1" ht="15" customHeight="1">
      <c r="B180" s="302"/>
      <c r="C180" s="277" t="s">
        <v>54</v>
      </c>
      <c r="D180" s="277"/>
      <c r="E180" s="277"/>
      <c r="F180" s="300" t="s">
        <v>653</v>
      </c>
      <c r="G180" s="277"/>
      <c r="H180" s="277" t="s">
        <v>726</v>
      </c>
      <c r="I180" s="277" t="s">
        <v>655</v>
      </c>
      <c r="J180" s="277">
        <v>255</v>
      </c>
      <c r="K180" s="325"/>
    </row>
    <row r="181" s="1" customFormat="1" ht="15" customHeight="1">
      <c r="B181" s="302"/>
      <c r="C181" s="277" t="s">
        <v>100</v>
      </c>
      <c r="D181" s="277"/>
      <c r="E181" s="277"/>
      <c r="F181" s="300" t="s">
        <v>653</v>
      </c>
      <c r="G181" s="277"/>
      <c r="H181" s="277" t="s">
        <v>617</v>
      </c>
      <c r="I181" s="277" t="s">
        <v>655</v>
      </c>
      <c r="J181" s="277">
        <v>10</v>
      </c>
      <c r="K181" s="325"/>
    </row>
    <row r="182" s="1" customFormat="1" ht="15" customHeight="1">
      <c r="B182" s="302"/>
      <c r="C182" s="277" t="s">
        <v>101</v>
      </c>
      <c r="D182" s="277"/>
      <c r="E182" s="277"/>
      <c r="F182" s="300" t="s">
        <v>653</v>
      </c>
      <c r="G182" s="277"/>
      <c r="H182" s="277" t="s">
        <v>727</v>
      </c>
      <c r="I182" s="277" t="s">
        <v>688</v>
      </c>
      <c r="J182" s="277"/>
      <c r="K182" s="325"/>
    </row>
    <row r="183" s="1" customFormat="1" ht="15" customHeight="1">
      <c r="B183" s="302"/>
      <c r="C183" s="277" t="s">
        <v>728</v>
      </c>
      <c r="D183" s="277"/>
      <c r="E183" s="277"/>
      <c r="F183" s="300" t="s">
        <v>653</v>
      </c>
      <c r="G183" s="277"/>
      <c r="H183" s="277" t="s">
        <v>729</v>
      </c>
      <c r="I183" s="277" t="s">
        <v>688</v>
      </c>
      <c r="J183" s="277"/>
      <c r="K183" s="325"/>
    </row>
    <row r="184" s="1" customFormat="1" ht="15" customHeight="1">
      <c r="B184" s="302"/>
      <c r="C184" s="277" t="s">
        <v>717</v>
      </c>
      <c r="D184" s="277"/>
      <c r="E184" s="277"/>
      <c r="F184" s="300" t="s">
        <v>653</v>
      </c>
      <c r="G184" s="277"/>
      <c r="H184" s="277" t="s">
        <v>730</v>
      </c>
      <c r="I184" s="277" t="s">
        <v>688</v>
      </c>
      <c r="J184" s="277"/>
      <c r="K184" s="325"/>
    </row>
    <row r="185" s="1" customFormat="1" ht="15" customHeight="1">
      <c r="B185" s="302"/>
      <c r="C185" s="277" t="s">
        <v>103</v>
      </c>
      <c r="D185" s="277"/>
      <c r="E185" s="277"/>
      <c r="F185" s="300" t="s">
        <v>659</v>
      </c>
      <c r="G185" s="277"/>
      <c r="H185" s="277" t="s">
        <v>731</v>
      </c>
      <c r="I185" s="277" t="s">
        <v>655</v>
      </c>
      <c r="J185" s="277">
        <v>50</v>
      </c>
      <c r="K185" s="325"/>
    </row>
    <row r="186" s="1" customFormat="1" ht="15" customHeight="1">
      <c r="B186" s="302"/>
      <c r="C186" s="277" t="s">
        <v>732</v>
      </c>
      <c r="D186" s="277"/>
      <c r="E186" s="277"/>
      <c r="F186" s="300" t="s">
        <v>659</v>
      </c>
      <c r="G186" s="277"/>
      <c r="H186" s="277" t="s">
        <v>733</v>
      </c>
      <c r="I186" s="277" t="s">
        <v>734</v>
      </c>
      <c r="J186" s="277"/>
      <c r="K186" s="325"/>
    </row>
    <row r="187" s="1" customFormat="1" ht="15" customHeight="1">
      <c r="B187" s="302"/>
      <c r="C187" s="277" t="s">
        <v>735</v>
      </c>
      <c r="D187" s="277"/>
      <c r="E187" s="277"/>
      <c r="F187" s="300" t="s">
        <v>659</v>
      </c>
      <c r="G187" s="277"/>
      <c r="H187" s="277" t="s">
        <v>736</v>
      </c>
      <c r="I187" s="277" t="s">
        <v>734</v>
      </c>
      <c r="J187" s="277"/>
      <c r="K187" s="325"/>
    </row>
    <row r="188" s="1" customFormat="1" ht="15" customHeight="1">
      <c r="B188" s="302"/>
      <c r="C188" s="277" t="s">
        <v>737</v>
      </c>
      <c r="D188" s="277"/>
      <c r="E188" s="277"/>
      <c r="F188" s="300" t="s">
        <v>659</v>
      </c>
      <c r="G188" s="277"/>
      <c r="H188" s="277" t="s">
        <v>738</v>
      </c>
      <c r="I188" s="277" t="s">
        <v>734</v>
      </c>
      <c r="J188" s="277"/>
      <c r="K188" s="325"/>
    </row>
    <row r="189" s="1" customFormat="1" ht="15" customHeight="1">
      <c r="B189" s="302"/>
      <c r="C189" s="338" t="s">
        <v>739</v>
      </c>
      <c r="D189" s="277"/>
      <c r="E189" s="277"/>
      <c r="F189" s="300" t="s">
        <v>659</v>
      </c>
      <c r="G189" s="277"/>
      <c r="H189" s="277" t="s">
        <v>740</v>
      </c>
      <c r="I189" s="277" t="s">
        <v>741</v>
      </c>
      <c r="J189" s="339" t="s">
        <v>742</v>
      </c>
      <c r="K189" s="325"/>
    </row>
    <row r="190" s="17" customFormat="1" ht="15" customHeight="1">
      <c r="B190" s="340"/>
      <c r="C190" s="341" t="s">
        <v>743</v>
      </c>
      <c r="D190" s="342"/>
      <c r="E190" s="342"/>
      <c r="F190" s="343" t="s">
        <v>659</v>
      </c>
      <c r="G190" s="342"/>
      <c r="H190" s="342" t="s">
        <v>744</v>
      </c>
      <c r="I190" s="342" t="s">
        <v>741</v>
      </c>
      <c r="J190" s="344" t="s">
        <v>742</v>
      </c>
      <c r="K190" s="345"/>
    </row>
    <row r="191" s="1" customFormat="1" ht="15" customHeight="1">
      <c r="B191" s="302"/>
      <c r="C191" s="338" t="s">
        <v>42</v>
      </c>
      <c r="D191" s="277"/>
      <c r="E191" s="277"/>
      <c r="F191" s="300" t="s">
        <v>653</v>
      </c>
      <c r="G191" s="277"/>
      <c r="H191" s="274" t="s">
        <v>745</v>
      </c>
      <c r="I191" s="277" t="s">
        <v>746</v>
      </c>
      <c r="J191" s="277"/>
      <c r="K191" s="325"/>
    </row>
    <row r="192" s="1" customFormat="1" ht="15" customHeight="1">
      <c r="B192" s="302"/>
      <c r="C192" s="338" t="s">
        <v>747</v>
      </c>
      <c r="D192" s="277"/>
      <c r="E192" s="277"/>
      <c r="F192" s="300" t="s">
        <v>653</v>
      </c>
      <c r="G192" s="277"/>
      <c r="H192" s="277" t="s">
        <v>748</v>
      </c>
      <c r="I192" s="277" t="s">
        <v>688</v>
      </c>
      <c r="J192" s="277"/>
      <c r="K192" s="325"/>
    </row>
    <row r="193" s="1" customFormat="1" ht="15" customHeight="1">
      <c r="B193" s="302"/>
      <c r="C193" s="338" t="s">
        <v>749</v>
      </c>
      <c r="D193" s="277"/>
      <c r="E193" s="277"/>
      <c r="F193" s="300" t="s">
        <v>653</v>
      </c>
      <c r="G193" s="277"/>
      <c r="H193" s="277" t="s">
        <v>750</v>
      </c>
      <c r="I193" s="277" t="s">
        <v>688</v>
      </c>
      <c r="J193" s="277"/>
      <c r="K193" s="325"/>
    </row>
    <row r="194" s="1" customFormat="1" ht="15" customHeight="1">
      <c r="B194" s="302"/>
      <c r="C194" s="338" t="s">
        <v>751</v>
      </c>
      <c r="D194" s="277"/>
      <c r="E194" s="277"/>
      <c r="F194" s="300" t="s">
        <v>659</v>
      </c>
      <c r="G194" s="277"/>
      <c r="H194" s="277" t="s">
        <v>752</v>
      </c>
      <c r="I194" s="277" t="s">
        <v>688</v>
      </c>
      <c r="J194" s="277"/>
      <c r="K194" s="325"/>
    </row>
    <row r="195" s="1" customFormat="1" ht="15" customHeight="1">
      <c r="B195" s="331"/>
      <c r="C195" s="346"/>
      <c r="D195" s="311"/>
      <c r="E195" s="311"/>
      <c r="F195" s="311"/>
      <c r="G195" s="311"/>
      <c r="H195" s="311"/>
      <c r="I195" s="311"/>
      <c r="J195" s="311"/>
      <c r="K195" s="332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313"/>
      <c r="C197" s="323"/>
      <c r="D197" s="323"/>
      <c r="E197" s="323"/>
      <c r="F197" s="333"/>
      <c r="G197" s="323"/>
      <c r="H197" s="323"/>
      <c r="I197" s="323"/>
      <c r="J197" s="323"/>
      <c r="K197" s="313"/>
    </row>
    <row r="198" s="1" customFormat="1" ht="18.75" customHeight="1"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="1" customFormat="1" ht="13.5">
      <c r="B199" s="264"/>
      <c r="C199" s="265"/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1">
      <c r="B200" s="267"/>
      <c r="C200" s="268" t="s">
        <v>753</v>
      </c>
      <c r="D200" s="268"/>
      <c r="E200" s="268"/>
      <c r="F200" s="268"/>
      <c r="G200" s="268"/>
      <c r="H200" s="268"/>
      <c r="I200" s="268"/>
      <c r="J200" s="268"/>
      <c r="K200" s="269"/>
    </row>
    <row r="201" s="1" customFormat="1" ht="25.5" customHeight="1">
      <c r="B201" s="267"/>
      <c r="C201" s="347" t="s">
        <v>754</v>
      </c>
      <c r="D201" s="347"/>
      <c r="E201" s="347"/>
      <c r="F201" s="347" t="s">
        <v>755</v>
      </c>
      <c r="G201" s="348"/>
      <c r="H201" s="347" t="s">
        <v>756</v>
      </c>
      <c r="I201" s="347"/>
      <c r="J201" s="347"/>
      <c r="K201" s="269"/>
    </row>
    <row r="202" s="1" customFormat="1" ht="5.25" customHeight="1">
      <c r="B202" s="302"/>
      <c r="C202" s="297"/>
      <c r="D202" s="297"/>
      <c r="E202" s="297"/>
      <c r="F202" s="297"/>
      <c r="G202" s="323"/>
      <c r="H202" s="297"/>
      <c r="I202" s="297"/>
      <c r="J202" s="297"/>
      <c r="K202" s="325"/>
    </row>
    <row r="203" s="1" customFormat="1" ht="15" customHeight="1">
      <c r="B203" s="302"/>
      <c r="C203" s="277" t="s">
        <v>746</v>
      </c>
      <c r="D203" s="277"/>
      <c r="E203" s="277"/>
      <c r="F203" s="300" t="s">
        <v>43</v>
      </c>
      <c r="G203" s="277"/>
      <c r="H203" s="277" t="s">
        <v>757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44</v>
      </c>
      <c r="G204" s="277"/>
      <c r="H204" s="277" t="s">
        <v>758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47</v>
      </c>
      <c r="G205" s="277"/>
      <c r="H205" s="277" t="s">
        <v>759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45</v>
      </c>
      <c r="G206" s="277"/>
      <c r="H206" s="277" t="s">
        <v>760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 t="s">
        <v>46</v>
      </c>
      <c r="G207" s="277"/>
      <c r="H207" s="277" t="s">
        <v>761</v>
      </c>
      <c r="I207" s="277"/>
      <c r="J207" s="277"/>
      <c r="K207" s="325"/>
    </row>
    <row r="208" s="1" customFormat="1" ht="15" customHeight="1">
      <c r="B208" s="302"/>
      <c r="C208" s="277"/>
      <c r="D208" s="277"/>
      <c r="E208" s="277"/>
      <c r="F208" s="300"/>
      <c r="G208" s="277"/>
      <c r="H208" s="277"/>
      <c r="I208" s="277"/>
      <c r="J208" s="277"/>
      <c r="K208" s="325"/>
    </row>
    <row r="209" s="1" customFormat="1" ht="15" customHeight="1">
      <c r="B209" s="302"/>
      <c r="C209" s="277" t="s">
        <v>700</v>
      </c>
      <c r="D209" s="277"/>
      <c r="E209" s="277"/>
      <c r="F209" s="300" t="s">
        <v>76</v>
      </c>
      <c r="G209" s="277"/>
      <c r="H209" s="277" t="s">
        <v>762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595</v>
      </c>
      <c r="G210" s="277"/>
      <c r="H210" s="277" t="s">
        <v>596</v>
      </c>
      <c r="I210" s="277"/>
      <c r="J210" s="277"/>
      <c r="K210" s="325"/>
    </row>
    <row r="211" s="1" customFormat="1" ht="15" customHeight="1">
      <c r="B211" s="302"/>
      <c r="C211" s="277"/>
      <c r="D211" s="277"/>
      <c r="E211" s="277"/>
      <c r="F211" s="300" t="s">
        <v>593</v>
      </c>
      <c r="G211" s="277"/>
      <c r="H211" s="277" t="s">
        <v>763</v>
      </c>
      <c r="I211" s="277"/>
      <c r="J211" s="277"/>
      <c r="K211" s="325"/>
    </row>
    <row r="212" s="1" customFormat="1" ht="15" customHeight="1">
      <c r="B212" s="349"/>
      <c r="C212" s="277"/>
      <c r="D212" s="277"/>
      <c r="E212" s="277"/>
      <c r="F212" s="300" t="s">
        <v>597</v>
      </c>
      <c r="G212" s="338"/>
      <c r="H212" s="329" t="s">
        <v>598</v>
      </c>
      <c r="I212" s="329"/>
      <c r="J212" s="329"/>
      <c r="K212" s="350"/>
    </row>
    <row r="213" s="1" customFormat="1" ht="15" customHeight="1">
      <c r="B213" s="349"/>
      <c r="C213" s="277"/>
      <c r="D213" s="277"/>
      <c r="E213" s="277"/>
      <c r="F213" s="300" t="s">
        <v>599</v>
      </c>
      <c r="G213" s="338"/>
      <c r="H213" s="329" t="s">
        <v>764</v>
      </c>
      <c r="I213" s="329"/>
      <c r="J213" s="329"/>
      <c r="K213" s="350"/>
    </row>
    <row r="214" s="1" customFormat="1" ht="15" customHeight="1">
      <c r="B214" s="349"/>
      <c r="C214" s="277"/>
      <c r="D214" s="277"/>
      <c r="E214" s="277"/>
      <c r="F214" s="300"/>
      <c r="G214" s="338"/>
      <c r="H214" s="329"/>
      <c r="I214" s="329"/>
      <c r="J214" s="329"/>
      <c r="K214" s="350"/>
    </row>
    <row r="215" s="1" customFormat="1" ht="15" customHeight="1">
      <c r="B215" s="349"/>
      <c r="C215" s="277" t="s">
        <v>724</v>
      </c>
      <c r="D215" s="277"/>
      <c r="E215" s="277"/>
      <c r="F215" s="300">
        <v>1</v>
      </c>
      <c r="G215" s="338"/>
      <c r="H215" s="329" t="s">
        <v>765</v>
      </c>
      <c r="I215" s="329"/>
      <c r="J215" s="329"/>
      <c r="K215" s="350"/>
    </row>
    <row r="216" s="1" customFormat="1" ht="15" customHeight="1">
      <c r="B216" s="349"/>
      <c r="C216" s="277"/>
      <c r="D216" s="277"/>
      <c r="E216" s="277"/>
      <c r="F216" s="300">
        <v>2</v>
      </c>
      <c r="G216" s="338"/>
      <c r="H216" s="329" t="s">
        <v>766</v>
      </c>
      <c r="I216" s="329"/>
      <c r="J216" s="329"/>
      <c r="K216" s="350"/>
    </row>
    <row r="217" s="1" customFormat="1" ht="15" customHeight="1">
      <c r="B217" s="349"/>
      <c r="C217" s="277"/>
      <c r="D217" s="277"/>
      <c r="E217" s="277"/>
      <c r="F217" s="300">
        <v>3</v>
      </c>
      <c r="G217" s="338"/>
      <c r="H217" s="329" t="s">
        <v>767</v>
      </c>
      <c r="I217" s="329"/>
      <c r="J217" s="329"/>
      <c r="K217" s="350"/>
    </row>
    <row r="218" s="1" customFormat="1" ht="15" customHeight="1">
      <c r="B218" s="349"/>
      <c r="C218" s="277"/>
      <c r="D218" s="277"/>
      <c r="E218" s="277"/>
      <c r="F218" s="300">
        <v>4</v>
      </c>
      <c r="G218" s="338"/>
      <c r="H218" s="329" t="s">
        <v>768</v>
      </c>
      <c r="I218" s="329"/>
      <c r="J218" s="329"/>
      <c r="K218" s="350"/>
    </row>
    <row r="219" s="1" customFormat="1" ht="12.75" customHeight="1">
      <c r="B219" s="351"/>
      <c r="C219" s="352"/>
      <c r="D219" s="352"/>
      <c r="E219" s="352"/>
      <c r="F219" s="352"/>
      <c r="G219" s="352"/>
      <c r="H219" s="352"/>
      <c r="I219" s="352"/>
      <c r="J219" s="352"/>
      <c r="K219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DD4F2615FB5D4F92FF5702EE516CBA" ma:contentTypeVersion="16" ma:contentTypeDescription="Vytvoří nový dokument" ma:contentTypeScope="" ma:versionID="c6cc653d5418a18498abbd94a7a77509">
  <xsd:schema xmlns:xsd="http://www.w3.org/2001/XMLSchema" xmlns:xs="http://www.w3.org/2001/XMLSchema" xmlns:p="http://schemas.microsoft.com/office/2006/metadata/properties" xmlns:ns2="75a5ac84-ffae-4f69-904f-34fe58abc48e" xmlns:ns3="f08e78ba-7a0e-416a-bcee-7a519529d41c" targetNamespace="http://schemas.microsoft.com/office/2006/metadata/properties" ma:root="true" ma:fieldsID="71e9a73fa8be92c12cd6c8c2d92c258c" ns2:_="" ns3:_="">
    <xsd:import namespace="75a5ac84-ffae-4f69-904f-34fe58abc48e"/>
    <xsd:import namespace="f08e78ba-7a0e-416a-bcee-7a519529d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ac84-ffae-4f69-904f-34fe58ab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4d1aa97-ce82-46a0-a336-790b7aee3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e78ba-7a0e-416a-bcee-7a519529d41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ad03f4-e0fd-423d-8913-6bf8930948a8}" ma:internalName="TaxCatchAll" ma:showField="CatchAllData" ma:web="f08e78ba-7a0e-416a-bcee-7a519529d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FE009-6D8D-40B2-8E42-1E9CA220004D}"/>
</file>

<file path=customXml/itemProps2.xml><?xml version="1.0" encoding="utf-8"?>
<ds:datastoreItem xmlns:ds="http://schemas.openxmlformats.org/officeDocument/2006/customXml" ds:itemID="{E3CC731B-3868-4102-A1AF-0A7FCD597BC1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2024-02-27T10:32:18Z</dcterms:created>
  <dcterms:modified xsi:type="dcterms:W3CDTF">2024-02-27T10:32:26Z</dcterms:modified>
</cp:coreProperties>
</file>