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1 - Rekonstrukce budovy" sheetId="2" r:id="rId2"/>
    <sheet name="012 - Venkovní úpravy" sheetId="3" r:id="rId3"/>
    <sheet name="02 - ETAPA č.2 - Zateplen..." sheetId="4" r:id="rId4"/>
    <sheet name="03 - ETAPA č.3 - Dokončen..." sheetId="5" r:id="rId5"/>
    <sheet name="Pokyny pro vyplnění" sheetId="6" r:id="rId6"/>
  </sheets>
  <definedNames>
    <definedName name="_xlnm.Print_Area" localSheetId="0">'Rekapitulace stavby'!$D$4:$AO$36,'Rekapitulace stavby'!$C$42:$AQ$60</definedName>
    <definedName name="_xlnm._FilterDatabase" localSheetId="1" hidden="1">'011 - Rekonstrukce budovy'!$C$119:$K$1282</definedName>
    <definedName name="_xlnm.Print_Area" localSheetId="1">'011 - Rekonstrukce budovy'!$C$4:$J$41,'011 - Rekonstrukce budovy'!$C$47:$J$99,'011 - Rekonstrukce budovy'!$C$105:$J$1282</definedName>
    <definedName name="_xlnm._FilterDatabase" localSheetId="2" hidden="1">'012 - Venkovní úpravy'!$C$94:$K$215</definedName>
    <definedName name="_xlnm.Print_Area" localSheetId="2">'012 - Venkovní úpravy'!$C$4:$J$41,'012 - Venkovní úpravy'!$C$47:$J$74,'012 - Venkovní úpravy'!$C$80:$J$215</definedName>
    <definedName name="_xlnm._FilterDatabase" localSheetId="3" hidden="1">'02 - ETAPA č.2 - Zateplen...'!$C$94:$K$478</definedName>
    <definedName name="_xlnm.Print_Area" localSheetId="3">'02 - ETAPA č.2 - Zateplen...'!$C$4:$J$39,'02 - ETAPA č.2 - Zateplen...'!$C$45:$J$76,'02 - ETAPA č.2 - Zateplen...'!$C$82:$J$478</definedName>
    <definedName name="_xlnm._FilterDatabase" localSheetId="4" hidden="1">'03 - ETAPA č.3 - Dokončen...'!$C$93:$K$384</definedName>
    <definedName name="_xlnm.Print_Area" localSheetId="4">'03 - ETAPA č.3 - Dokončen...'!$C$4:$J$39,'03 - ETAPA č.3 - Dokončen...'!$C$45:$J$75,'03 - ETAPA č.3 - Dokončen...'!$C$81:$J$384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'011 - Rekonstrukce budovy'!$119:$119</definedName>
    <definedName name="_xlnm.Print_Titles" localSheetId="2">'012 - Venkovní úpravy'!$94:$94</definedName>
    <definedName name="_xlnm.Print_Titles" localSheetId="3">'02 - ETAPA č.2 - Zateplen...'!$94:$94</definedName>
    <definedName name="_xlnm.Print_Titles" localSheetId="4">'03 - ETAPA č.3 - Dokončen...'!$93:$93</definedName>
  </definedNames>
  <calcPr fullCalcOnLoad="1"/>
</workbook>
</file>

<file path=xl/sharedStrings.xml><?xml version="1.0" encoding="utf-8"?>
<sst xmlns="http://schemas.openxmlformats.org/spreadsheetml/2006/main" count="20064" uniqueCount="3590">
  <si>
    <t>Export Komplet</t>
  </si>
  <si>
    <t>VZ</t>
  </si>
  <si>
    <t>2.0</t>
  </si>
  <si>
    <t>ZAMOK</t>
  </si>
  <si>
    <t>False</t>
  </si>
  <si>
    <t>{8487d3b7-c196-445e-b98f-4bdde96d8677}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</si>
  <si>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</si>
  <si>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</si>
  <si>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</si>
  <si>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</si>
  <si>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</si>
  <si>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</si>
  <si>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</si>
  <si>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</si>
  <si>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20241001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</si>
  <si>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</si>
  <si>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</si>
  <si>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ČERCHOV-stavební úpravy bývalé ubikace na horskou chatu</t>
  </si>
  <si>
    <t>KSO:</t>
  </si>
  <si>
    <t/>
  </si>
  <si>
    <t>CC-CZ:</t>
  </si>
  <si>
    <t>Místo:</t>
  </si>
  <si>
    <t xml:space="preserve"> </t>
  </si>
  <si>
    <t>Datum:</t>
  </si>
  <si>
    <t>15. 1. 2024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</si>
  <si>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</si>
  <si>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</si>
  <si>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</si>
  <si>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</si>
  <si>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</si>
  <si>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</si>
  <si>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</si>
  <si>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</si>
  <si>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</si>
  <si>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</si>
  <si>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</si>
  <si>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</si>
  <si>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</si>
  <si>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</si>
  <si>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</si>
  <si>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</si>
  <si>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</si>
  <si>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</si>
  <si>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</si>
  <si>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</si>
  <si>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</si>
  <si>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</si>
  <si>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</si>
  <si>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</si>
  <si>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</si>
  <si>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</si>
  <si>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</si>
  <si>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</si>
  <si>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</si>
  <si>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</si>
  <si>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</si>
  <si>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</si>
  <si>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</si>
  <si>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</si>
  <si>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</si>
  <si>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</si>
  <si>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</si>
  <si>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</si>
  <si>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</si>
  <si>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</si>
  <si>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</si>
  <si>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</si>
  <si>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</si>
  <si>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</si>
  <si>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</si>
  <si>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</si>
  <si>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</si>
  <si>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</si>
  <si>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</si>
  <si>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ETAPA č.1 - Rekonstrukce budovy 1.část a venkovní úpravy</t>
  </si>
  <si>
    <t>STA</t>
  </si>
  <si>
    <t>1</t>
  </si>
  <si>
    <t>{ada22d3f-db12-400d-851f-326495f651be}</t>
  </si>
  <si>
    <t>2</t>
  </si>
  <si>
    <t>/</t>
  </si>
  <si>
    <t>011</t>
  </si>
  <si>
    <t>Rekonstrukce budovy</t>
  </si>
  <si>
    <t>Soupis</t>
  </si>
  <si>
    <t>{22dac313-cedd-499b-b8f2-f5b136ff8953}</t>
  </si>
  <si>
    <t>012</t>
  </si>
  <si>
    <t>Venkovní úpravy</t>
  </si>
  <si>
    <t>{bac71795-b7bb-4c57-be62-d248fc9ce477}</t>
  </si>
  <si>
    <t>02</t>
  </si>
  <si>
    <t>ETAPA č.2 - Zateplení objektu  a výplně vnějších otvorů</t>
  </si>
  <si>
    <t>{c16c33bd-2bbb-47ac-8dfe-ac3acced7705}</t>
  </si>
  <si>
    <t>03</t>
  </si>
  <si>
    <t>ETAPA č.3 - Dokončení 2.NP</t>
  </si>
  <si>
    <t>{55ffe671-b766-4533-924c-a01cf18b3be0}</t>
  </si>
  <si>
    <t>KRYCÍ LIST SOUPISU PRACÍ</t>
  </si>
  <si>
    <t>Objekt:</t>
  </si>
  <si>
    <t>01 - ETAPA č.1 - Rekonstrukce budovy 1.část a venkovní úpravy</t>
  </si>
  <si>
    <t>Soupis:</t>
  </si>
  <si>
    <t>011 - Rekonstrukce budovy</t>
  </si>
  <si>
    <t>REKAPITULACE ČLENĚNÍ SOUPISU PRACÍ</t>
  </si>
  <si>
    <t>Kód dílu - Popis</t>
  </si>
  <si>
    <t>Cena celkem [CZK]</t>
  </si>
  <si>
    <t>-1</t>
  </si>
  <si>
    <t>celkem - celkem</t>
  </si>
  <si>
    <t xml:space="preserve">    HSV - Práce a dodávky HSV</t>
  </si>
  <si>
    <t xml:space="preserve">      2 - Zakládání</t>
  </si>
  <si>
    <t xml:space="preserve">      3 - Svislé a kompletní konstrukce</t>
  </si>
  <si>
    <t xml:space="preserve">      4 - Vodorovné konstrukce</t>
  </si>
  <si>
    <t xml:space="preserve">      6 - Úpravy povrchů, podlahy a osazování výplní</t>
  </si>
  <si>
    <t xml:space="preserve">      8 - Trubní vedení</t>
  </si>
  <si>
    <t xml:space="preserve">      9 - Ostatní konstrukce a práce, bourání</t>
  </si>
  <si>
    <t xml:space="preserve">      997 - Přesun sutě</t>
  </si>
  <si>
    <t xml:space="preserve">    PSV - Práce a dodávky PSV</t>
  </si>
  <si>
    <t xml:space="preserve">      711 - Izolace proti vodě, vlhkosti a plynům</t>
  </si>
  <si>
    <t xml:space="preserve">      712 - Povlakové krytiny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</si>
  <si>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</si>
  <si>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</si>
  <si>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</si>
  <si>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 xml:space="preserve">      733 - Ústřední vytápění - rozvodné potrubí</t>
  </si>
  <si>
    <t xml:space="preserve">      734 - Ústřední vytápění - armatury</t>
  </si>
  <si>
    <t xml:space="preserve">      735 - Ústřední vytápění - otopná tělesa</t>
  </si>
  <si>
    <t xml:space="preserve">      741 - Elektroinstalace - silnoproud</t>
  </si>
  <si>
    <t xml:space="preserve">      742 - Elektroinstalace - slaboproud</t>
  </si>
  <si>
    <t xml:space="preserve">      751 - Vzduchotechnika</t>
  </si>
  <si>
    <t xml:space="preserve">      762 - Konstrukce tesařské</t>
  </si>
  <si>
    <t xml:space="preserve">      763 - Konstrukce suché výstavby</t>
  </si>
  <si>
    <t xml:space="preserve">      764 - Konstrukce klempířské</t>
  </si>
  <si>
    <t xml:space="preserve">      766 - Konstrukce truhlářské</t>
  </si>
  <si>
    <t xml:space="preserve">      767 - Konstrukce zámečnické</t>
  </si>
  <si>
    <t xml:space="preserve">      771 - Podlahy z dlaždic</t>
  </si>
  <si>
    <t xml:space="preserve">      776 - Podlahy povlakové</t>
  </si>
  <si>
    <t xml:space="preserve">      781 - Dokončovací práce - obklady</t>
  </si>
  <si>
    <t xml:space="preserve">      783 - Dokončovací práce - nátěry</t>
  </si>
  <si>
    <t xml:space="preserve">      784 - Dokončovací práce - malby a tapety</t>
  </si>
  <si>
    <t xml:space="preserve">    VRN - Vedlejší rozpočtové náklady</t>
  </si>
  <si>
    <t xml:space="preserve">      VRN1 - Průzkumné, geodetické a projektové práce</t>
  </si>
  <si>
    <t xml:space="preserve">      VRN3 - Zařízení staveniště</t>
  </si>
  <si>
    <t xml:space="preserve">  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</si>
  <si>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</si>
  <si>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</si>
  <si>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</si>
  <si>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</si>
  <si>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</si>
  <si>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</si>
  <si>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</si>
  <si>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</si>
  <si>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</si>
  <si>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</si>
  <si>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</si>
  <si>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</si>
  <si>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</si>
  <si>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celkem</t>
  </si>
  <si>
    <t>4</t>
  </si>
  <si>
    <t>ROZPOCET</t>
  </si>
  <si>
    <t>HSV</t>
  </si>
  <si>
    <t>Práce a dodávky HSV</t>
  </si>
  <si>
    <t>Zakládání</t>
  </si>
  <si>
    <t>K</t>
  </si>
  <si>
    <t>272311611</t>
  </si>
  <si>
    <t>Základy z betonu prostého klenby z betonu kamenem prokládaného tř. C 16/20</t>
  </si>
  <si>
    <t>m3</t>
  </si>
  <si>
    <t>3</t>
  </si>
  <si>
    <t>916162282</t>
  </si>
  <si>
    <t>Online PSC</t>
  </si>
  <si>
    <t>https://podminky.urs.cz/item/CS_URS_2022_01/272311611</t>
  </si>
  <si>
    <t>VV</t>
  </si>
  <si>
    <t>0,5*0,4*4,15</t>
  </si>
  <si>
    <t>Svislé a kompletní konstrukce</t>
  </si>
  <si>
    <t>310231055</t>
  </si>
  <si>
    <t>Zazdívka otvorů ve zdivu nadzákladovém děrovanými cihlami plochy přes 1 m2 do 4 m2 přes P10 do P15, tl. zdiva 300 mm</t>
  </si>
  <si>
    <t>m2</t>
  </si>
  <si>
    <t>802808326</t>
  </si>
  <si>
    <t>https://podminky.urs.cz/item/CS_URS_2022_01/310231055</t>
  </si>
  <si>
    <t>2.NP</t>
  </si>
  <si>
    <t>2,1*2,4-1,5*1,8+1,5*1,8*2</t>
  </si>
  <si>
    <t>317168012</t>
  </si>
  <si>
    <t>Překlady keramické ploché osazené do maltového lože, výšky překladu 71 mm šířky 115 mm, délky 1250 mm</t>
  </si>
  <si>
    <t>kus</t>
  </si>
  <si>
    <t>-557064148</t>
  </si>
  <si>
    <t>https://podminky.urs.cz/item/CS_URS_2022_01/317168012</t>
  </si>
  <si>
    <t>317168013</t>
  </si>
  <si>
    <t>Překlady keramické ploché osazené do maltového lože, výšky překladu 71 mm šířky 115 mm, délky 1500 mm</t>
  </si>
  <si>
    <t>1250546061</t>
  </si>
  <si>
    <t>https://podminky.urs.cz/item/CS_URS_2022_01/317168013</t>
  </si>
  <si>
    <t>5</t>
  </si>
  <si>
    <t>317234410</t>
  </si>
  <si>
    <t>Vyzdívka mezi nosníky cihlami pálenými na maltu cementovou</t>
  </si>
  <si>
    <t>-1840252125</t>
  </si>
  <si>
    <t>https://podminky.urs.cz/item/CS_URS_2022_01/317234410</t>
  </si>
  <si>
    <t>0,16*0,35*2,8</t>
  </si>
  <si>
    <t>0,14*0,15*(3*1,5+2*2,1+2*1,9+2*1,9+4*3*0,9+2*1,3)</t>
  </si>
  <si>
    <t>0,12*(1,2*2+1,4*2)</t>
  </si>
  <si>
    <t>0,10*1,3*20</t>
  </si>
  <si>
    <t>Součet</t>
  </si>
  <si>
    <t>6</t>
  </si>
  <si>
    <t>317941121</t>
  </si>
  <si>
    <t>Osazování ocelových válcovaných nosníků na zdivu I nebo IE nebo U nebo UE nebo L do č. 12 nebo výšky do 120 mm</t>
  </si>
  <si>
    <t>t</t>
  </si>
  <si>
    <t>-1393587692</t>
  </si>
  <si>
    <t>https://podminky.urs.cz/item/CS_URS_2022_01/317941121</t>
  </si>
  <si>
    <t>IPE 120</t>
  </si>
  <si>
    <t>0,0104*(1,2*2+1,4*2)</t>
  </si>
  <si>
    <t>l 50X50X5</t>
  </si>
  <si>
    <t>0,00377*(1,3*2*10)</t>
  </si>
  <si>
    <t>7</t>
  </si>
  <si>
    <t>M</t>
  </si>
  <si>
    <t>13010744</t>
  </si>
  <si>
    <t>ocel profilová jakost S235JR (11 375) průřez IPE 120</t>
  </si>
  <si>
    <t>8</t>
  </si>
  <si>
    <t>1776438913</t>
  </si>
  <si>
    <t>13010420</t>
  </si>
  <si>
    <t>úhelník ocelový rovnostranný jakost S235JR (11 375) 50x50x5mm</t>
  </si>
  <si>
    <t>-1948649265</t>
  </si>
  <si>
    <t>0,00377*(1,3*10*2)</t>
  </si>
  <si>
    <t>9</t>
  </si>
  <si>
    <t>317941123</t>
  </si>
  <si>
    <t>Osazování ocelových válcovaných nosníků na zdivu I nebo IE nebo U nebo UE nebo L č. 14 až 22 nebo výšky do 220 mm</t>
  </si>
  <si>
    <t>100160453</t>
  </si>
  <si>
    <t>https://podminky.urs.cz/item/CS_URS_2022_01/317941123</t>
  </si>
  <si>
    <t>IPE 140</t>
  </si>
  <si>
    <t>0,0129*(3*1,5+2*2,1+2*1,9+2*1,9+4*3*0,9+2*1,3)</t>
  </si>
  <si>
    <t>IPE 160</t>
  </si>
  <si>
    <t>0,0158*3,0*3</t>
  </si>
  <si>
    <t>10</t>
  </si>
  <si>
    <t>13010746</t>
  </si>
  <si>
    <t>ocel profilová jakost S235JR (11 375) průřez IPE 140</t>
  </si>
  <si>
    <t>-1016419670</t>
  </si>
  <si>
    <t>11</t>
  </si>
  <si>
    <t>13010748</t>
  </si>
  <si>
    <t>ocel profilová jakost S235JR (11 375) průřez IPE 160</t>
  </si>
  <si>
    <t>-488419864</t>
  </si>
  <si>
    <t>342244111</t>
  </si>
  <si>
    <t>Příčky jednoduché z cihel děrovaných klasických spojených na pero a drážku na maltu M5, pevnost cihel do P15, tl. příčky 115 mm</t>
  </si>
  <si>
    <t>2056152647</t>
  </si>
  <si>
    <t>https://podminky.urs.cz/item/CS_URS_2022_01/342244111</t>
  </si>
  <si>
    <t>1.NP</t>
  </si>
  <si>
    <t>3,9*6,0</t>
  </si>
  <si>
    <t>3,0*(4,1*2+2,9+0,85+2,97+0,6+0,6+0,4+1,75*2)-1,0*2,0*2</t>
  </si>
  <si>
    <t>1,6*3,0-1,0*2,1</t>
  </si>
  <si>
    <t>zazdívka otvorů</t>
  </si>
  <si>
    <t>2,2*3,0*2-1,5*1,5+3,0*2,0*3,0+0,9*2,0*3+1,1*2,2*2+0,32*2,2+0,8*2*6</t>
  </si>
  <si>
    <t>13</t>
  </si>
  <si>
    <t>346244381</t>
  </si>
  <si>
    <t>Plentování ocelových válcovaných nosníků jednostranné cihlami na maltu, výška stojiny do 200 mm</t>
  </si>
  <si>
    <t>-1821153369</t>
  </si>
  <si>
    <t>https://podminky.urs.cz/item/CS_URS_2022_01/346244381</t>
  </si>
  <si>
    <t>0,14*(2*1,5+2*2,1+2*1,9+2*1,9+4*2*0,9+2*1,3)</t>
  </si>
  <si>
    <t>0,16*2,8*2</t>
  </si>
  <si>
    <t>Vodorovné konstrukce</t>
  </si>
  <si>
    <t>14</t>
  </si>
  <si>
    <t>411354214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</si>
  <si>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60 mm, tl. plechu 0,88 mm</t>
  </si>
  <si>
    <t>-1339585897</t>
  </si>
  <si>
    <t>https://podminky.urs.cz/item/CS_URS_2022_01/411354214</t>
  </si>
  <si>
    <t>zaslepení stávajících šachet</t>
  </si>
  <si>
    <t>2*0,8*1,2</t>
  </si>
  <si>
    <t>15</t>
  </si>
  <si>
    <t>413231221</t>
  </si>
  <si>
    <t>Zazdívka zhlaví stropních trámů nebo válcovaných nosníků pálenými cihlami trámů, průřezu přes 0,02 do 0,04 m2</t>
  </si>
  <si>
    <t>-1204417941</t>
  </si>
  <si>
    <t>https://podminky.urs.cz/item/CS_URS_2022_01/413231221</t>
  </si>
  <si>
    <t>2*19</t>
  </si>
  <si>
    <t>Úpravy povrchů, podlahy a osazování výplní</t>
  </si>
  <si>
    <t>16</t>
  </si>
  <si>
    <t>611321131</t>
  </si>
  <si>
    <t>Potažení vnitřních ploch vápenocementovým štukem tloušťky do 3 mm vodorovných konstrukcí stropů rovných</t>
  </si>
  <si>
    <t>115063122</t>
  </si>
  <si>
    <t>https://podminky.urs.cz/item/CS_URS_2022_01/611321131</t>
  </si>
  <si>
    <t>352,41</t>
  </si>
  <si>
    <t>17</t>
  </si>
  <si>
    <t>612321121</t>
  </si>
  <si>
    <t>Omítka vápenocementová vnitřních ploch nanášená ručně jednovrstvá, tloušťky do 10 mm hladká svislých konstrukcí stěn</t>
  </si>
  <si>
    <t>-301986824</t>
  </si>
  <si>
    <t>https://podminky.urs.cz/item/CS_URS_2022_01/612321121</t>
  </si>
  <si>
    <t>2,0*(4,0+4,0+2,0+2,2+1,6+1,6+2,85)</t>
  </si>
  <si>
    <t>18</t>
  </si>
  <si>
    <t>612321131</t>
  </si>
  <si>
    <t>Potažení vnitřních ploch vápenocementovým štukem tloušťky do 3 mm svislých konstrukcí stěn</t>
  </si>
  <si>
    <t>-238222442</t>
  </si>
  <si>
    <t>https://podminky.urs.cz/item/CS_URS_2022_01/612321131</t>
  </si>
  <si>
    <t>3,9*6,0*3</t>
  </si>
  <si>
    <t>3,0*(6,0*4+2,83*2+8,94+5,97+6,055*2+2,38*2+8,3*2)</t>
  </si>
  <si>
    <t>3,0*(4,2+1,35+6,5+2,55+6,5+6,5+3,8+6,5+4,2+10,8+5,8+1,9+2,2+4,1+29,0+11,5)-0,9*2,0*12-1,5*2,2*6-2,0*2</t>
  </si>
  <si>
    <t>-1,8*1,5*15-2,2*1,5*3</t>
  </si>
  <si>
    <t>19</t>
  </si>
  <si>
    <t>612321141</t>
  </si>
  <si>
    <t>Omítka vápenocementová vnitřních ploch nanášená ručně dvouvrstvá, tloušťky jádrové omítky do 10 mm a tloušťky štuku do 3 mm štuková svislých konstrukcí stěn</t>
  </si>
  <si>
    <t>1513719828</t>
  </si>
  <si>
    <t>https://podminky.urs.cz/item/CS_URS_2022_01/612321141</t>
  </si>
  <si>
    <t>2*3,9*6,0</t>
  </si>
  <si>
    <t>2*(3,0*(4,1*2+2,9+0,85+2,97+0,6+0,6+0,4+1,75*2)-1,0*2,0*2)</t>
  </si>
  <si>
    <t>2*(1,6*3,0-1,0*2,1)</t>
  </si>
  <si>
    <t>2*(2,2*3,0*2-1,5*1,5+3,0*2,0*3,0+0,9*2,0*3+1,1*2,2*2+0,32*2,2+0,8*2*6)</t>
  </si>
  <si>
    <t>20</t>
  </si>
  <si>
    <t>619991001</t>
  </si>
  <si>
    <t>Zakrytí vnitřních ploch před znečištěním včetně pozdějšího odkrytí podlah fólií přilepenou lepící páskou</t>
  </si>
  <si>
    <t>421303801</t>
  </si>
  <si>
    <t>https://podminky.urs.cz/item/CS_URS_2022_01/619991001</t>
  </si>
  <si>
    <t>619991011</t>
  </si>
  <si>
    <t>Zakrytí vnitřních ploch před znečištěním včetně pozdějšího odkrytí konstrukcí a prvků obalením fólií a přelepením páskou</t>
  </si>
  <si>
    <t>-1300043424</t>
  </si>
  <si>
    <t>https://podminky.urs.cz/item/CS_URS_2022_01/619991011</t>
  </si>
  <si>
    <t>dodatečné osazení stropních trámů pod úroveň stáv.stropu</t>
  </si>
  <si>
    <t>(0,16+0,24)*2*(9*6,30+2*5,35+8*6,30)</t>
  </si>
  <si>
    <t>22</t>
  </si>
  <si>
    <t>631311115</t>
  </si>
  <si>
    <t>Mazanina z betonu prostého bez zvýšených nároků na prostředí tl. přes 50 do 80 mm tř. C 20/25</t>
  </si>
  <si>
    <t>-1959388129</t>
  </si>
  <si>
    <t>https://podminky.urs.cz/item/CS_URS_2022_01/631311115</t>
  </si>
  <si>
    <t>2*0,8*1,2*0,08</t>
  </si>
  <si>
    <t>23</t>
  </si>
  <si>
    <t>635321111</t>
  </si>
  <si>
    <t>Násyp z recyklátu pod podlahy s udusáním a urovnáním povrchu, z recyklátu cihelného</t>
  </si>
  <si>
    <t>969412727</t>
  </si>
  <si>
    <t>https://podminky.urs.cz/item/CS_URS_2022_01/635321111</t>
  </si>
  <si>
    <t>(6,05*5,0+1,0*2,6)*0,6</t>
  </si>
  <si>
    <t>24</t>
  </si>
  <si>
    <t>642942111</t>
  </si>
  <si>
    <t>Osazování zárubní nebo rámů kovových dveřních lisovaných nebo z úhelníků bez dveřních křídel na cementovou maltu, plochy otvoru do 2,5 m2</t>
  </si>
  <si>
    <t>-1403044501</t>
  </si>
  <si>
    <t>https://podminky.urs.cz/item/CS_URS_2022_01/642942111</t>
  </si>
  <si>
    <t>25</t>
  </si>
  <si>
    <t>55331486</t>
  </si>
  <si>
    <t>zárubeň jednokřídlá ocelová pro zdění tl stěny 110-150mm rozměru 700/1970, 2100mm</t>
  </si>
  <si>
    <t>-1422800143</t>
  </si>
  <si>
    <t>26</t>
  </si>
  <si>
    <t>55331487</t>
  </si>
  <si>
    <t>zárubeň jednokřídlá ocelová pro zdění tl stěny 110-150mm rozměru 800/1970, 2100mm</t>
  </si>
  <si>
    <t>684506509</t>
  </si>
  <si>
    <t>27</t>
  </si>
  <si>
    <t>55331488</t>
  </si>
  <si>
    <t>zárubeň jednokřídlá ocelová pro zdění tl stěny 110-150mm rozměru 900/1970, 2100mm</t>
  </si>
  <si>
    <t>-779612982</t>
  </si>
  <si>
    <t>28</t>
  </si>
  <si>
    <t>55331489</t>
  </si>
  <si>
    <t>zárubeň jednokřídlá ocelová pro zdění tl stěny 110-150mm rozměru 1000/1970, 2100mm</t>
  </si>
  <si>
    <t>812859920</t>
  </si>
  <si>
    <t>29</t>
  </si>
  <si>
    <t>55331560</t>
  </si>
  <si>
    <t>zárubeň jednokřídlá ocelová pro zdění s protipožární úpravou tl stěny 110-150mm rozměru 600/1970, 2100mm</t>
  </si>
  <si>
    <t>-1780974156</t>
  </si>
  <si>
    <t>30</t>
  </si>
  <si>
    <t>55331562</t>
  </si>
  <si>
    <t>zárubeň jednokřídlá ocelová pro zdění s protipožární úpravou tl stěny 110-150mm rozměru 800/1970, 2100mm</t>
  </si>
  <si>
    <t>1382591038</t>
  </si>
  <si>
    <t>31</t>
  </si>
  <si>
    <t>55331563</t>
  </si>
  <si>
    <t>zárubeň jednokřídlá ocelová pro zdění s protipožární úpravou tl stěny 110-150mm rozměru 900/1970, 2100mm</t>
  </si>
  <si>
    <t>-116067894</t>
  </si>
  <si>
    <t>32</t>
  </si>
  <si>
    <t>642942221</t>
  </si>
  <si>
    <t>Osazování zárubní nebo rámů kovových dveřních lisovaných nebo z úhelníků bez dveřních křídel na cementovou maltu, plochy otvoru přes 2,5 do 4,5 m2</t>
  </si>
  <si>
    <t>523299459</t>
  </si>
  <si>
    <t>https://podminky.urs.cz/item/CS_URS_2022_01/642942221</t>
  </si>
  <si>
    <t>33</t>
  </si>
  <si>
    <t>55331747</t>
  </si>
  <si>
    <t>zárubeň dvoukřídlá ocelová pro zdění tl stěny 110-150mm rozměru 1450/1970, 2100mm</t>
  </si>
  <si>
    <t>-573359745</t>
  </si>
  <si>
    <t>34</t>
  </si>
  <si>
    <t>55331763</t>
  </si>
  <si>
    <t>zárubeň dvoukřídlá ocelová pro zdění s protipožární úpravou tl stěny 110-150mm rozměru 1600/1970, 2100mm</t>
  </si>
  <si>
    <t>-51936719</t>
  </si>
  <si>
    <t>Trubní vedení</t>
  </si>
  <si>
    <t>35</t>
  </si>
  <si>
    <t>894215111.R</t>
  </si>
  <si>
    <t>Šachtice domovní kanalizační (revizní) se stěnami z betonu se základovou deskou (dnem) z betonu, s vyspravením s nerovností, obetonováním potrubí ve stěnách a nade dnem, s cementovým potěrem ve spádu k čisticí vložce, s dodáním a osazením poklopu vel. 500x500 mm obestavěného prostoru do 1,30 m3</t>
  </si>
  <si>
    <t>-1477848280</t>
  </si>
  <si>
    <t>P</t>
  </si>
  <si>
    <t>Poznámka k položce:
poklop pachotěsný, pro předláždění</t>
  </si>
  <si>
    <t>0,9*1,2*0,9</t>
  </si>
  <si>
    <t>Ostatní konstrukce a práce, bourání</t>
  </si>
  <si>
    <t>36</t>
  </si>
  <si>
    <t>953941211</t>
  </si>
  <si>
    <t>Osazování drobných kovových předmětů se zalitím maltou cementovou, do vysekaných kapes nebo připravených otvorů konzol nebo kotev, např. pro schodišťová madla do zdí, radiátorové konzoly apod.</t>
  </si>
  <si>
    <t>110882510</t>
  </si>
  <si>
    <t>https://podminky.urs.cz/item/CS_URS_2022_01/953941211</t>
  </si>
  <si>
    <t>37</t>
  </si>
  <si>
    <t>42392870</t>
  </si>
  <si>
    <t>konzola 100/100-27 otvor D 11mm</t>
  </si>
  <si>
    <t>-994948273</t>
  </si>
  <si>
    <t>38</t>
  </si>
  <si>
    <t>953941711</t>
  </si>
  <si>
    <t>Osazení drobných kovových výrobků bez jejich dodání s vysekáním kapes pro upevňovací prvky se zazděním, zabetonováním nebo zalitím objímek nebo držáků, ve zdivu cihelném</t>
  </si>
  <si>
    <t>-1308264460</t>
  </si>
  <si>
    <t>https://podminky.urs.cz/item/CS_URS_2023_02/953941711</t>
  </si>
  <si>
    <t>Poznámka k položce:
včetně dodávky - držák na vlajky</t>
  </si>
  <si>
    <t>39</t>
  </si>
  <si>
    <t>961044111</t>
  </si>
  <si>
    <t>Bourání základů z betonu prostého</t>
  </si>
  <si>
    <t>1058847637</t>
  </si>
  <si>
    <t>https://podminky.urs.cz/item/CS_URS_2022_01/961044111</t>
  </si>
  <si>
    <t>základy pod kotle</t>
  </si>
  <si>
    <t>1,7*1,5*0,45*3</t>
  </si>
  <si>
    <t>40</t>
  </si>
  <si>
    <t>962031133</t>
  </si>
  <si>
    <t>Bourání příček z cihel, tvárnic nebo příčkovek z cihel pálených, plných nebo dutých na maltu vápennou nebo vápenocementovou, tl. do 150 mm</t>
  </si>
  <si>
    <t>-342165595</t>
  </si>
  <si>
    <t>https://podminky.urs.cz/item/CS_URS_2022_01/962031133</t>
  </si>
  <si>
    <t>3,0*(4,035+6,0+4,2*2+2,9+1,90+1,50+1,50+10,76+2,55+2,55+3,40+3,0+1,20*3)</t>
  </si>
  <si>
    <t>3,90*2,38</t>
  </si>
  <si>
    <t>odečíjí se otvory</t>
  </si>
  <si>
    <t>-0,8*2,0*5</t>
  </si>
  <si>
    <t>3,0*(4,10*4+1,50+1,50+2,50*2+3,10+1,20*2)</t>
  </si>
  <si>
    <t>odečítají se otvory</t>
  </si>
  <si>
    <t>41</t>
  </si>
  <si>
    <t>965045113</t>
  </si>
  <si>
    <t>Bourání potěrů tl. do 50 mm cementových nebo pískocementových, plochy přes 4 m2</t>
  </si>
  <si>
    <t>1038594164</t>
  </si>
  <si>
    <t>https://podminky.urs.cz/item/CS_URS_2022_01/965045113</t>
  </si>
  <si>
    <t>celé 1.NP</t>
  </si>
  <si>
    <t>42</t>
  </si>
  <si>
    <t>965081213</t>
  </si>
  <si>
    <t>Bourání podlah z dlaždic bez podkladního lože nebo mazaniny, s jakoukoliv výplní spár keramických nebo xylolitových tl. do 10 mm, plochy přes 1 m2</t>
  </si>
  <si>
    <t>-132908229</t>
  </si>
  <si>
    <t>https://podminky.urs.cz/item/CS_URS_2022_01/965081213</t>
  </si>
  <si>
    <t>bourání dlažby 2.NP celé podlaží</t>
  </si>
  <si>
    <t>353,94</t>
  </si>
  <si>
    <t>43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</si>
  <si>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</si>
  <si>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</si>
  <si>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-1200506309</t>
  </si>
  <si>
    <t>https://podminky.urs.cz/item/CS_URS_2022_01/967031132</t>
  </si>
  <si>
    <t>0,5(*2,1*2+2,8*2+0,3*4)</t>
  </si>
  <si>
    <t>0,3*(2*2,1+2*2,0+2*2,0+2*2,0)</t>
  </si>
  <si>
    <t>0,5*(0,9*8)</t>
  </si>
  <si>
    <t>0,3*2,0*2</t>
  </si>
  <si>
    <t>44</t>
  </si>
  <si>
    <t>968072455</t>
  </si>
  <si>
    <t>Vybourání kovových rámů oken s křídly, dveřních zárubní, vrat, stěn, ostění nebo obkladů dveřních zárubní, plochy do 2 m2</t>
  </si>
  <si>
    <t>-1155831286</t>
  </si>
  <si>
    <t>https://podminky.urs.cz/item/CS_URS_2022_01/968072455</t>
  </si>
  <si>
    <t>vybourání zárubní s dveřmi</t>
  </si>
  <si>
    <t>0,8*2,0*40</t>
  </si>
  <si>
    <t>45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</si>
  <si>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</si>
  <si>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</si>
  <si>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2061948390</t>
  </si>
  <si>
    <t>https://podminky.urs.cz/item/CS_URS_2022_01/971033231</t>
  </si>
  <si>
    <t>46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</si>
  <si>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</si>
  <si>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</si>
  <si>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-411206761</t>
  </si>
  <si>
    <t>https://podminky.urs.cz/item/CS_URS_2022_01/971033241</t>
  </si>
  <si>
    <t>47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</si>
  <si>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</si>
  <si>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</si>
  <si>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175956943</t>
  </si>
  <si>
    <t>https://podminky.urs.cz/item/CS_URS_2022_01/971033251</t>
  </si>
  <si>
    <t>48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</si>
  <si>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</si>
  <si>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</si>
  <si>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-885545620</t>
  </si>
  <si>
    <t>https://podminky.urs.cz/item/CS_URS_2022_01/971033331</t>
  </si>
  <si>
    <t>49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</si>
  <si>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</si>
  <si>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</si>
  <si>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1660165637</t>
  </si>
  <si>
    <t>https://podminky.urs.cz/item/CS_URS_2022_01/971033341</t>
  </si>
  <si>
    <t>50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</si>
  <si>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</si>
  <si>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</si>
  <si>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-1788310800</t>
  </si>
  <si>
    <t>https://podminky.urs.cz/item/CS_URS_2022_01/971033351</t>
  </si>
  <si>
    <t>51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</si>
  <si>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</si>
  <si>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</si>
  <si>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-1276699442</t>
  </si>
  <si>
    <t>https://podminky.urs.cz/item/CS_URS_2022_01/971033361</t>
  </si>
  <si>
    <t>52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</si>
  <si>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</si>
  <si>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</si>
  <si>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-2009740345</t>
  </si>
  <si>
    <t>https://podminky.urs.cz/item/CS_URS_2022_01/971033431</t>
  </si>
  <si>
    <t>53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</si>
  <si>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</si>
  <si>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</si>
  <si>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1976138902</t>
  </si>
  <si>
    <t>https://podminky.urs.cz/item/CS_URS_2022_01/971033441</t>
  </si>
  <si>
    <t>54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</si>
  <si>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</si>
  <si>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</si>
  <si>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1440914809</t>
  </si>
  <si>
    <t>https://podminky.urs.cz/item/CS_URS_2022_01/971033451</t>
  </si>
  <si>
    <t>55</t>
  </si>
  <si>
    <t>971033561</t>
  </si>
  <si>
    <t>Vybourání otvorů ve zdivu základovém nebo nadzákladovém z cihel, tvárnic, příčkovek z cihel pálených na maltu vápennou nebo vápenocementovou plochy do 1 m2, tl. do 600 mm</t>
  </si>
  <si>
    <t>-1352307752</t>
  </si>
  <si>
    <t>https://podminky.urs.cz/item/CS_URS_2022_01/971033561</t>
  </si>
  <si>
    <t>vzbourání oken 2.NP</t>
  </si>
  <si>
    <t>0,6*0,9*0,5*4</t>
  </si>
  <si>
    <t>dobourání oken 1.NP</t>
  </si>
  <si>
    <t>1,5*0,8*2*0,5</t>
  </si>
  <si>
    <t>56</t>
  </si>
  <si>
    <t>971033631</t>
  </si>
  <si>
    <t>Vybourání otvorů ve zdivu základovém nebo nadzákladovém z cihel, tvárnic, příčkovek z cihel pálených na maltu vápennou nebo vápenocementovou plochy do 4 m2, tl. do 150 mm</t>
  </si>
  <si>
    <t>-267236916</t>
  </si>
  <si>
    <t>https://podminky.urs.cz/item/CS_URS_2022_01/971033631</t>
  </si>
  <si>
    <t>vybourání otvorů pro dveře</t>
  </si>
  <si>
    <t>0,9*2,1*4</t>
  </si>
  <si>
    <t>57</t>
  </si>
  <si>
    <t>971033651</t>
  </si>
  <si>
    <t>Vybourání otvorů ve zdivu základovém nebo nadzákladovém z cihel, tvárnic, příčkovek z cihel pálených na maltu vápennou nebo vápenocementovou plochy do 4 m2, tl. do 600 mm</t>
  </si>
  <si>
    <t>1971103951</t>
  </si>
  <si>
    <t>https://podminky.urs.cz/item/CS_URS_2022_01/971033651</t>
  </si>
  <si>
    <t>vybourání otvoru pro dveře</t>
  </si>
  <si>
    <t>1,0*2,2*0,35</t>
  </si>
  <si>
    <t>1,0*2,2*0,3</t>
  </si>
  <si>
    <t>1,25*2,35*0,5</t>
  </si>
  <si>
    <t>(1,7-1,1)*2,2*0,35</t>
  </si>
  <si>
    <t>1,5*2,3*0,35</t>
  </si>
  <si>
    <t>0,8*2,3*0,35</t>
  </si>
  <si>
    <t>vzbourání  vstupu restaurace</t>
  </si>
  <si>
    <t>(2,5*2,8-1,5*1,8)*0,5</t>
  </si>
  <si>
    <t>58</t>
  </si>
  <si>
    <t>972055491</t>
  </si>
  <si>
    <t>Vybourání otvorů ve stropech nebo klenbách železobetonových ve stropech z dutých prefabrikátů, plochy do 1 m2, tl. přes 120 mm</t>
  </si>
  <si>
    <t>-2021168109</t>
  </si>
  <si>
    <t>https://podminky.urs.cz/item/CS_URS_2022_01/972055491</t>
  </si>
  <si>
    <t xml:space="preserve">Poznámka k položce:
v případě použití řešení žebřík + půdní výlez EW15 se položka nepoužije
</t>
  </si>
  <si>
    <t>rozšíření otvoru ve strpě 2.NP pro zajištění protipožárního výlezu</t>
  </si>
  <si>
    <t>(1,45*0,9-0,7*0,9)*0,25</t>
  </si>
  <si>
    <t>59</t>
  </si>
  <si>
    <t>973031151</t>
  </si>
  <si>
    <t>Vysekání výklenků nebo kapes ve zdivu z cihel na maltu vápennou nebo vápenocementovou výklenků, pohledové plochy přes 0,25 m2</t>
  </si>
  <si>
    <t>179350602</t>
  </si>
  <si>
    <t>https://podminky.urs.cz/item/CS_URS_2022_01/973031151</t>
  </si>
  <si>
    <t>nika pro rozvaděče</t>
  </si>
  <si>
    <t>0,7*0,7*0,3*2</t>
  </si>
  <si>
    <t>nika pro vodoměr</t>
  </si>
  <si>
    <t>0,9*0,6*0,3</t>
  </si>
  <si>
    <t>nika pro hydrant</t>
  </si>
  <si>
    <t>0,6*0,6*0,20</t>
  </si>
  <si>
    <t>60</t>
  </si>
  <si>
    <t>973031324</t>
  </si>
  <si>
    <t>Vysekání výklenků nebo kapes ve zdivu z cihel na maltu vápennou nebo vápenocementovou kapes, plochy do 0,10 m2, hl. do 150 mm</t>
  </si>
  <si>
    <t>1739532349</t>
  </si>
  <si>
    <t>https://podminky.urs.cz/item/CS_URS_2022_01/973031324</t>
  </si>
  <si>
    <t>vysekání kapes pro vtažení stropních trámů 160/240</t>
  </si>
  <si>
    <t>61</t>
  </si>
  <si>
    <t>973031325</t>
  </si>
  <si>
    <t>Vysekání výklenků nebo kapes ve zdivu z cihel na maltu vápennou nebo vápenocementovou kapes, plochy do 0,10 m2, hl. do 300 mm</t>
  </si>
  <si>
    <t>1291378855</t>
  </si>
  <si>
    <t>https://podminky.urs.cz/item/CS_URS_2022_01/973031325</t>
  </si>
  <si>
    <t>62</t>
  </si>
  <si>
    <t>973031813</t>
  </si>
  <si>
    <t>Vysekání výklenků nebo kapes ve zdivu z cihel na maltu vápennou nebo vápenocementovou kapes pro zavázání nových příček, tl. do 150 mm</t>
  </si>
  <si>
    <t>m</t>
  </si>
  <si>
    <t>271376642</t>
  </si>
  <si>
    <t>https://podminky.urs.cz/item/CS_URS_2022_01/973031813</t>
  </si>
  <si>
    <t>3,9*2+3,0*7+3,0*11</t>
  </si>
  <si>
    <t>63</t>
  </si>
  <si>
    <t>974031121</t>
  </si>
  <si>
    <t>Vysekání rýh ve zdivu cihelném na maltu vápennou nebo vápenocementovou do hl. 30 mm a šířky do 30 mm</t>
  </si>
  <si>
    <t>-653420688</t>
  </si>
  <si>
    <t>https://podminky.urs.cz/item/CS_URS_2022_01/974031121</t>
  </si>
  <si>
    <t>2*3*30,0*2+2*2*10*12,0</t>
  </si>
  <si>
    <t>64</t>
  </si>
  <si>
    <t>974031122</t>
  </si>
  <si>
    <t>Vysekání rýh ve zdivu cihelném na maltu vápennou nebo vápenocementovou do hl. 30 mm a šířky do 70 mm</t>
  </si>
  <si>
    <t>-891007407</t>
  </si>
  <si>
    <t>https://podminky.urs.cz/item/CS_URS_2022_01/974031122</t>
  </si>
  <si>
    <t>5*6,0</t>
  </si>
  <si>
    <t>65</t>
  </si>
  <si>
    <t>974031123</t>
  </si>
  <si>
    <t>Vysekání rýh ve zdivu cihelném na maltu vápennou nebo vápenocementovou do hl. 30 mm a šířky do 100 mm</t>
  </si>
  <si>
    <t>-1251823892</t>
  </si>
  <si>
    <t>https://podminky.urs.cz/item/CS_URS_2022_01/974031123</t>
  </si>
  <si>
    <t>6,0+30,0</t>
  </si>
  <si>
    <t>66</t>
  </si>
  <si>
    <t>974031132</t>
  </si>
  <si>
    <t>Vysekání rýh ve zdivu cihelném na maltu vápennou nebo vápenocementovou do hl. 50 mm a šířky do 70 mm</t>
  </si>
  <si>
    <t>-1812606414</t>
  </si>
  <si>
    <t>https://podminky.urs.cz/item/CS_URS_2022_01/974031132</t>
  </si>
  <si>
    <t>10,0+4,0+4,0+3,0+3,0</t>
  </si>
  <si>
    <t>67</t>
  </si>
  <si>
    <t>974031664</t>
  </si>
  <si>
    <t>Vysekání rýh ve zdivu cihelném na maltu vápennou nebo vápenocementovou pro vtahování nosníků do zdí, před vybouráním otvoru do hl. 150 mm, při v. nosníku do 150 mm</t>
  </si>
  <si>
    <t>1819117140</t>
  </si>
  <si>
    <t>https://podminky.urs.cz/item/CS_URS_2022_01/974031664</t>
  </si>
  <si>
    <t>vedení vodovodu a kanalizace</t>
  </si>
  <si>
    <t>4*3,0+6*3,2</t>
  </si>
  <si>
    <t>68</t>
  </si>
  <si>
    <t>974031666</t>
  </si>
  <si>
    <t>Vysekání rýh ve zdivu cihelném na maltu vápennou nebo vápenocementovou pro vtahování nosníků do zdí, před vybouráním otvoru do hl. 150 mm, při v. nosníku do 250 mm</t>
  </si>
  <si>
    <t>-1939607908</t>
  </si>
  <si>
    <t>https://podminky.urs.cz/item/CS_URS_2022_01/974031666</t>
  </si>
  <si>
    <t>3*2,8</t>
  </si>
  <si>
    <t>69</t>
  </si>
  <si>
    <t>976071111</t>
  </si>
  <si>
    <t>Vybourání kovových madel, zábradlí, dvířek, zděří, kotevních želez madel a zábradlí</t>
  </si>
  <si>
    <t>-1938407910</t>
  </si>
  <si>
    <t>https://podminky.urs.cz/item/CS_URS_2022_01/976071111</t>
  </si>
  <si>
    <t>70</t>
  </si>
  <si>
    <t>976081111</t>
  </si>
  <si>
    <t>Vybourání drobných zámečnických a jiných konstrukcí pozedního madla zazděného ve zdivu</t>
  </si>
  <si>
    <t>1082822209</t>
  </si>
  <si>
    <t>https://podminky.urs.cz/item/CS_URS_2022_01/976081111</t>
  </si>
  <si>
    <t>71</t>
  </si>
  <si>
    <t>976082131</t>
  </si>
  <si>
    <t>Vybourání drobných zámečnických a jiných konstrukcí objímek, držáků, věšáků, záclonových konzol, lustrových skob apod., ze zdiva cihelného</t>
  </si>
  <si>
    <t>1170386353</t>
  </si>
  <si>
    <t>https://podminky.urs.cz/item/CS_URS_2022_01/976082131</t>
  </si>
  <si>
    <t>72</t>
  </si>
  <si>
    <t>976083131</t>
  </si>
  <si>
    <t>Vybourání drobných zámečnických a jiných konstrukcí nožových škrabáků, stoupacích želez, komínových konzol apod., ze zdiva cihelného</t>
  </si>
  <si>
    <t>1474940078</t>
  </si>
  <si>
    <t>https://podminky.urs.cz/item/CS_URS_2022_01/976083131</t>
  </si>
  <si>
    <t>73</t>
  </si>
  <si>
    <t>976084111</t>
  </si>
  <si>
    <t>Vybourání drobných zámečnických a jiných konstrukcí ochranných úhelníků ze zdiva s vysekáním kotev</t>
  </si>
  <si>
    <t>1337462222</t>
  </si>
  <si>
    <t>https://podminky.urs.cz/item/CS_URS_2022_01/976084111</t>
  </si>
  <si>
    <t>74</t>
  </si>
  <si>
    <t>977151125</t>
  </si>
  <si>
    <t>Jádrové vrty diamantovými korunkami do stavebních materiálů (železobetonu, betonu, cihel, obkladů, dlažeb, kamene) průměru přes 180 do 200 mm</t>
  </si>
  <si>
    <t>27756990</t>
  </si>
  <si>
    <t xml:space="preserve">otvory pro VZT zed </t>
  </si>
  <si>
    <t>0,5*2+0,3*2</t>
  </si>
  <si>
    <t xml:space="preserve">ŽB stropy </t>
  </si>
  <si>
    <t>5*0,30</t>
  </si>
  <si>
    <t xml:space="preserve">příčky </t>
  </si>
  <si>
    <t>0,15*6</t>
  </si>
  <si>
    <t>prostupy pro tep.čerpadlo, kanalizaci a vodovod v zákl.zdech</t>
  </si>
  <si>
    <t>0,8*4+0,6*2</t>
  </si>
  <si>
    <t>75</t>
  </si>
  <si>
    <t>977332121</t>
  </si>
  <si>
    <t>Frézování drážek pro vodiče ve stěnách z cihel včetně omítky, rozměru do 30x30 mm</t>
  </si>
  <si>
    <t>-1938474551</t>
  </si>
  <si>
    <t>https://podminky.urs.cz/item/CS_URS_2022_01/977332121</t>
  </si>
  <si>
    <t>drážky pro instalace odhad</t>
  </si>
  <si>
    <t>200</t>
  </si>
  <si>
    <t>76</t>
  </si>
  <si>
    <t>978011111</t>
  </si>
  <si>
    <t>Otlučení vápenných nebo vápenocementových omítek vnitřních ploch stropů, v rozsahu do 5 %</t>
  </si>
  <si>
    <t>1206308219</t>
  </si>
  <si>
    <t>https://podminky.urs.cz/item/CS_URS_2022_01/978011111</t>
  </si>
  <si>
    <t>353,94+352,41</t>
  </si>
  <si>
    <t>77</t>
  </si>
  <si>
    <t>978013121</t>
  </si>
  <si>
    <t>Otlučení vápenných nebo vápenocementových omítek vnitřních ploch stěn s vyškrabáním spar, s očištěním zdiva, v rozsahu přes 5 do 10 %</t>
  </si>
  <si>
    <t>-1010567459</t>
  </si>
  <si>
    <t>https://podminky.urs.cz/item/CS_URS_2022_01/978013121</t>
  </si>
  <si>
    <t>3,2*(29,5*5+4,70*8+4,2*9)</t>
  </si>
  <si>
    <t>3,0*(29,5*6+6,0*7+4,10*10)</t>
  </si>
  <si>
    <t>78</t>
  </si>
  <si>
    <t>978013191</t>
  </si>
  <si>
    <t>Otlučení vápenných nebo vápenocementových omítek vnitřních ploch stěn s vyškrabáním spar, s očištěním zdiva, v rozsahu přes 50 do 100 %</t>
  </si>
  <si>
    <t>-1269791848</t>
  </si>
  <si>
    <t>https://podminky.urs.cz/item/CS_URS_2022_01/978013191</t>
  </si>
  <si>
    <t>3,2*(4,2+2,0*2+2,15*2+1,35+1,60+1,55*2+2,10*2+1,85)</t>
  </si>
  <si>
    <t>3,0*(4,1+4,0+2,0+6,5*2+2,5*2+3,0*2+2,05*2+4,10)</t>
  </si>
  <si>
    <t>79</t>
  </si>
  <si>
    <t>978059541</t>
  </si>
  <si>
    <t>Odsekání obkladů stěn včetně otlučení podkladní omítky až na zdivo z obkládaček vnitřních, z jakýchkoliv materiálů, plochy přes 1 m2</t>
  </si>
  <si>
    <t>585472105</t>
  </si>
  <si>
    <t>https://podminky.urs.cz/item/CS_URS_2022_01/978059541</t>
  </si>
  <si>
    <t>2,0*6,50*2+2,55*4+4,0+4*6,0+2,0*6,5*2+2,55*4+12*1,5*1,5</t>
  </si>
  <si>
    <t>80</t>
  </si>
  <si>
    <t>985131211</t>
  </si>
  <si>
    <t>Očištění ploch stěn, rubu kleneb a podlah tryskání pískem sušeným</t>
  </si>
  <si>
    <t>-1979684173</t>
  </si>
  <si>
    <t>https://podminky.urs.cz/item/CS_URS_2022_01/985131211</t>
  </si>
  <si>
    <t>renovace žulového schodiště</t>
  </si>
  <si>
    <t>1,75*(0,3+0,2)*6</t>
  </si>
  <si>
    <t>1,62*(0,3+0,2)*3</t>
  </si>
  <si>
    <t>1,58*(0,3+0,2)*20</t>
  </si>
  <si>
    <t>81</t>
  </si>
  <si>
    <t>985131311</t>
  </si>
  <si>
    <t>Očištění ploch stěn, rubu kleneb a podlah ruční dočištění ocelovými kartáči</t>
  </si>
  <si>
    <t>928853630</t>
  </si>
  <si>
    <t>https://podminky.urs.cz/item/CS_URS_2022_01/985131311</t>
  </si>
  <si>
    <t>82</t>
  </si>
  <si>
    <t>985324111.R</t>
  </si>
  <si>
    <t>Ochranný nátěr kamene na bázi silanu impregnační dvojnásobný (OS-A)</t>
  </si>
  <si>
    <t>101766952</t>
  </si>
  <si>
    <t xml:space="preserve">Poznámka k položce:
ochranný nátěr očištěného žulového schodiště
</t>
  </si>
  <si>
    <t>997</t>
  </si>
  <si>
    <t>Přesun sutě</t>
  </si>
  <si>
    <t>83</t>
  </si>
  <si>
    <t>997002511</t>
  </si>
  <si>
    <t>Vodorovné přemístění suti a vybouraných hmot bez naložení, se složením a hrubým urovnáním na vzdálenost do 1 km</t>
  </si>
  <si>
    <t>1215914080</t>
  </si>
  <si>
    <t>84</t>
  </si>
  <si>
    <t>997002519</t>
  </si>
  <si>
    <t>Vodorovné přemístění suti a vybouraných hmot bez naložení, se složením a hrubým urovnáním Příplatek k ceně za každý další i započatý 1 km přes 1 km</t>
  </si>
  <si>
    <t>-2001948260</t>
  </si>
  <si>
    <t>odvoz na skládku Lazce -přípl.26km</t>
  </si>
  <si>
    <t>216,267*26</t>
  </si>
  <si>
    <t>85</t>
  </si>
  <si>
    <t>997002611</t>
  </si>
  <si>
    <t>Nakládání suti a vybouraných hmot na dopravní prostředek pro vodorovné přemístění</t>
  </si>
  <si>
    <t>186828341</t>
  </si>
  <si>
    <t xml:space="preserve">Poznámka k položce:
</t>
  </si>
  <si>
    <t>86</t>
  </si>
  <si>
    <t>997013112</t>
  </si>
  <si>
    <t>Vnitrostaveništní doprava suti a vybouraných hmot vodorovně do 50 m svisle s použitím mechanizace pro budovy a haly výšky přes 6 do 9 m</t>
  </si>
  <si>
    <t>241513721</t>
  </si>
  <si>
    <t>https://podminky.urs.cz/item/CS_URS_2022_01/997013112</t>
  </si>
  <si>
    <t>87</t>
  </si>
  <si>
    <t>997013152</t>
  </si>
  <si>
    <t>Vnitrostaveništní doprava suti a vybouraných hmot vodorovně do 50 m svisle s omezením mechanizace pro budovy a haly výšky přes 6 do 9 m</t>
  </si>
  <si>
    <t>-758063120</t>
  </si>
  <si>
    <t>https://podminky.urs.cz/item/CS_URS_2022_01/997013152</t>
  </si>
  <si>
    <t>88</t>
  </si>
  <si>
    <t>997013501</t>
  </si>
  <si>
    <t>Odvoz suti a vybouraných hmot na skládku nebo meziskládku se složením, na vzdálenost do 1 km</t>
  </si>
  <si>
    <t>1624937375</t>
  </si>
  <si>
    <t>https://podminky.urs.cz/item/CS_URS_2022_01/997013501</t>
  </si>
  <si>
    <t>89</t>
  </si>
  <si>
    <t>997013601</t>
  </si>
  <si>
    <t>Poplatek za uložení stavebního odpadu na skládce (skládkovné) z prostého betonu zatříděného do Katalogu odpadů pod kódem 17 01 01</t>
  </si>
  <si>
    <t>-2051103667</t>
  </si>
  <si>
    <t>https://podminky.urs.cz/item/CS_URS_2022_01/997013601</t>
  </si>
  <si>
    <t>216,267-121,23</t>
  </si>
  <si>
    <t>90</t>
  </si>
  <si>
    <t>997013603</t>
  </si>
  <si>
    <t>Poplatek za uložení stavebního odpadu na skládce (skládkovné) cihelného zatříděného do Katalogu odpadů pod kódem 17 01 02</t>
  </si>
  <si>
    <t>-1575263029</t>
  </si>
  <si>
    <t>https://podminky.urs.cz/item/CS_URS_2022_01/997013603</t>
  </si>
  <si>
    <t>PSV</t>
  </si>
  <si>
    <t>Práce a dodávky PSV</t>
  </si>
  <si>
    <t>711</t>
  </si>
  <si>
    <t>Izolace proti vodě, vlhkosti a plynům</t>
  </si>
  <si>
    <t>91</t>
  </si>
  <si>
    <t>711111011</t>
  </si>
  <si>
    <t>Provedení izolace proti zemní vlhkosti natěradly a tmely za studena na ploše vodorovné V nátěrem suspensí asfaltovou</t>
  </si>
  <si>
    <t>-1451822738</t>
  </si>
  <si>
    <t>https://podminky.urs.cz/item/CS_URS_2022_01/711111011</t>
  </si>
  <si>
    <t>izolace v místě původní kotelny</t>
  </si>
  <si>
    <t>0,5*1,4</t>
  </si>
  <si>
    <t>2*(6,055*5,055+2,50*1,0)</t>
  </si>
  <si>
    <t>doplnění vodorovné izolace po provedených instalacích</t>
  </si>
  <si>
    <t>0,5*(3,0+1,0+3,0+1,0+1,5+2,5+7,0+1,0+11,0+1,0+0,5+9,0+1,0+5,0+2,0+6,0+1,0)</t>
  </si>
  <si>
    <t>92</t>
  </si>
  <si>
    <t>11163346</t>
  </si>
  <si>
    <t>suspenze hydroizolační asfaltová</t>
  </si>
  <si>
    <t>-1495959484</t>
  </si>
  <si>
    <t>62,058*2</t>
  </si>
  <si>
    <t>124,116*0,00105 'Přepočtené koeficientem množství</t>
  </si>
  <si>
    <t>93</t>
  </si>
  <si>
    <t>711112011</t>
  </si>
  <si>
    <t>Provedení izolace proti zemní vlhkosti natěradly a tmely za studena na ploše svislé S nátěrem suspensí asfaltovou</t>
  </si>
  <si>
    <t>-2068175037</t>
  </si>
  <si>
    <t>https://podminky.urs.cz/item/CS_URS_2022_01/711112011</t>
  </si>
  <si>
    <t>svislá izolace v místě původní kotelny</t>
  </si>
  <si>
    <t>(6,055*2+6,0*2)*1,0</t>
  </si>
  <si>
    <t>94</t>
  </si>
  <si>
    <t>1970275158</t>
  </si>
  <si>
    <t>24,11*0,0011 'Přepočtené koeficientem množství</t>
  </si>
  <si>
    <t>95</t>
  </si>
  <si>
    <t>711141559</t>
  </si>
  <si>
    <t>Provedení izolace proti zemní vlhkosti pásy přitavením NAIP na ploše vodorovné V</t>
  </si>
  <si>
    <t>-804866448</t>
  </si>
  <si>
    <t>https://podminky.urs.cz/item/CS_URS_2022_01/711141559</t>
  </si>
  <si>
    <t>96</t>
  </si>
  <si>
    <t>62832001</t>
  </si>
  <si>
    <t>pás asfaltový natavitelný oxidovaný tl 3,5mm typu V60 S35 s vložkou ze skleněné rohože, s jemnozrnným minerálním posypem</t>
  </si>
  <si>
    <t>574835965</t>
  </si>
  <si>
    <t>6,055*5,055+2,50*1,0</t>
  </si>
  <si>
    <t>62,058*1,1655 'Přepočtené koeficientem množství</t>
  </si>
  <si>
    <t>97</t>
  </si>
  <si>
    <t>62833158</t>
  </si>
  <si>
    <t>pás asfaltový natavitelný oxidovaný tl 4,0mm typu G200 S40 s vložkou ze skleněné tkaniny, s jemnozrnným minerálním posypem</t>
  </si>
  <si>
    <t>807084763</t>
  </si>
  <si>
    <t>33,108*1,1655 'Přepočtené koeficientem množství</t>
  </si>
  <si>
    <t>98</t>
  </si>
  <si>
    <t>711142559</t>
  </si>
  <si>
    <t>Provedení izolace proti zemní vlhkosti pásy přitavením NAIP na ploše svislé S</t>
  </si>
  <si>
    <t>-758976250</t>
  </si>
  <si>
    <t>https://podminky.urs.cz/item/CS_URS_2022_01/711142559</t>
  </si>
  <si>
    <t>99</t>
  </si>
  <si>
    <t>62832134</t>
  </si>
  <si>
    <t>pás asfaltový natavitelný oxidovaný tl 4,0mm typu V60 S40 s vložkou ze skleněné rohože, s jemnozrnným minerálním posypem</t>
  </si>
  <si>
    <t>1530136681</t>
  </si>
  <si>
    <t>24,11*1,221 'Přepočtené koeficientem množství</t>
  </si>
  <si>
    <t>100</t>
  </si>
  <si>
    <t>998711102</t>
  </si>
  <si>
    <t>Přesun hmot pro izolace proti vodě, vlhkosti a plynům stanovený z hmotnosti přesunovaného materiálu vodorovná dopravní vzdálenost do 50 m v objektech výšky přes 6 do 12 m</t>
  </si>
  <si>
    <t>-569357884</t>
  </si>
  <si>
    <t>https://podminky.urs.cz/item/CS_URS_2022_01/998711102</t>
  </si>
  <si>
    <t>101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</si>
  <si>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</si>
  <si>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</si>
  <si>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397240405</t>
  </si>
  <si>
    <t>https://podminky.urs.cz/item/CS_URS_2022_01/998711181</t>
  </si>
  <si>
    <t>712</t>
  </si>
  <si>
    <t>Povlakové krytiny</t>
  </si>
  <si>
    <t>102</t>
  </si>
  <si>
    <t>712491171</t>
  </si>
  <si>
    <t>Provedení povlakové krytiny střech šikmých přes 10° do 30°- ostatní práce provedení vrstvy textilní podkladní</t>
  </si>
  <si>
    <t>1715858702</t>
  </si>
  <si>
    <t>https://podminky.urs.cz/item/CS_URS_2022_01/712491171</t>
  </si>
  <si>
    <t>vlastní střecha</t>
  </si>
  <si>
    <t>8,65*31,2+8,65*(5,85+14,45)+10,83*10,4</t>
  </si>
  <si>
    <t>dřevník</t>
  </si>
  <si>
    <t>6,5*(2,65+0,3)</t>
  </si>
  <si>
    <t>přístřešek1</t>
  </si>
  <si>
    <t>8,9*(1,75+0,3)</t>
  </si>
  <si>
    <t>přístřešek2</t>
  </si>
  <si>
    <t>5,90*(1,75+0,3)</t>
  </si>
  <si>
    <t>přístřešek3</t>
  </si>
  <si>
    <t>3,0*(1,35+0,3)</t>
  </si>
  <si>
    <t>103</t>
  </si>
  <si>
    <t>69311225</t>
  </si>
  <si>
    <t>geotextilie netkaná separační, ochranná, filtrační, drenážní PES 100g/m2</t>
  </si>
  <si>
    <t>-232738349</t>
  </si>
  <si>
    <t>612,572*1,155 'Přepočtené koeficientem množství</t>
  </si>
  <si>
    <t>104</t>
  </si>
  <si>
    <t>998712102</t>
  </si>
  <si>
    <t>Přesun hmot pro povlakové krytiny stanovený z hmotnosti přesunovaného materiálu vodorovná dopravní vzdálenost do 50 m v objektech výšky přes 6 do 12 m</t>
  </si>
  <si>
    <t>-216811686</t>
  </si>
  <si>
    <t>https://podminky.urs.cz/item/CS_URS_2022_01/998712102</t>
  </si>
  <si>
    <t>105</t>
  </si>
  <si>
    <t>998712181</t>
  </si>
  <si>
    <t>Přesun hmot pro povlakové krytiny stanovený z hmotnosti přesunovaného materiálu Příplatek k cenám za přesun prováděný bez použití mechanizace pro jakoukoliv výšku objektu</t>
  </si>
  <si>
    <t>-1455574474</t>
  </si>
  <si>
    <t>https://podminky.urs.cz/item/CS_URS_2022_01/998712181</t>
  </si>
  <si>
    <t>721</t>
  </si>
  <si>
    <t>Zdravotechnika - vnitřní kanalizace</t>
  </si>
  <si>
    <t>106</t>
  </si>
  <si>
    <t>386131111</t>
  </si>
  <si>
    <t>Montáž odlučovačů tuků a olejů polyetylenových, průtoku 2 l/s</t>
  </si>
  <si>
    <t>2081528301</t>
  </si>
  <si>
    <t>https://podminky.urs.cz/item/CS_URS_2022_01/386131111</t>
  </si>
  <si>
    <t>107</t>
  </si>
  <si>
    <t>7210101</t>
  </si>
  <si>
    <t>dodávka LAPOL -spec. viz D.1.4.b.01</t>
  </si>
  <si>
    <t>-537118031</t>
  </si>
  <si>
    <t>108</t>
  </si>
  <si>
    <t>721173401</t>
  </si>
  <si>
    <t>Potrubí z plastových trub PVC SN4 svodné (ležaté) DN 110</t>
  </si>
  <si>
    <t>-1036949837</t>
  </si>
  <si>
    <t>10,0+10,0+2,0+1,0</t>
  </si>
  <si>
    <t>109</t>
  </si>
  <si>
    <t>721173402</t>
  </si>
  <si>
    <t>Potrubí z plastových trub PVC SN4 svodné (ležaté) DN 125</t>
  </si>
  <si>
    <t>961706955</t>
  </si>
  <si>
    <t>3,0+3,5+1,5</t>
  </si>
  <si>
    <t>110</t>
  </si>
  <si>
    <t>721173403</t>
  </si>
  <si>
    <t>Potrubí z plastových trub PVC SN4 svodné (ležaté) DN 160</t>
  </si>
  <si>
    <t>37160227</t>
  </si>
  <si>
    <t>8,0+1,5+1,5+5,0+2,5+3,0+5,0+9,0+6,0</t>
  </si>
  <si>
    <t>111</t>
  </si>
  <si>
    <t>721173706</t>
  </si>
  <si>
    <t>Potrubí z plastových trub polyetylenové svařované odpadní (svislé) DN 100</t>
  </si>
  <si>
    <t>992552484</t>
  </si>
  <si>
    <t>112</t>
  </si>
  <si>
    <t>721173707</t>
  </si>
  <si>
    <t>Potrubí z trub polyetylenových svařované odpadní (svislé) DN 125</t>
  </si>
  <si>
    <t>-958010396</t>
  </si>
  <si>
    <t>https://podminky.urs.cz/item/CS_URS_2022_01/721173707</t>
  </si>
  <si>
    <t>10,0*4+4*2+1,0*10</t>
  </si>
  <si>
    <t>113</t>
  </si>
  <si>
    <t>721173723</t>
  </si>
  <si>
    <t>Potrubí z plastových trub polyetylenové svařované připojovací DN 50</t>
  </si>
  <si>
    <t>-1471889865</t>
  </si>
  <si>
    <t>2,5+5,0+3,0+3,5+3,5+7,0+3,0+3,5+2,5+2,5</t>
  </si>
  <si>
    <t>114</t>
  </si>
  <si>
    <t>721173746</t>
  </si>
  <si>
    <t>Potrubí z plastových trub polyetylenové svařované větrací DN 100</t>
  </si>
  <si>
    <t>481634843</t>
  </si>
  <si>
    <t>115</t>
  </si>
  <si>
    <t>721194104</t>
  </si>
  <si>
    <t>Vyměření přípojek na potrubí vyvedení a upevnění odpadních výpustek DN 40</t>
  </si>
  <si>
    <t>-797863287</t>
  </si>
  <si>
    <t>116</t>
  </si>
  <si>
    <t>721211913</t>
  </si>
  <si>
    <t>Podlahové vpusti montáž podlahových vpustí DN 110</t>
  </si>
  <si>
    <t>1336314421</t>
  </si>
  <si>
    <t>117</t>
  </si>
  <si>
    <t>55161770</t>
  </si>
  <si>
    <t>vpusť podlahová nerezová nízký profil 105mm DN 100</t>
  </si>
  <si>
    <t>-87517669</t>
  </si>
  <si>
    <t>118</t>
  </si>
  <si>
    <t>721212125</t>
  </si>
  <si>
    <t>Odtokové sprchové žlaby se zápachovou uzávěrkou a krycím roštem délky 900 mm</t>
  </si>
  <si>
    <t>4876939</t>
  </si>
  <si>
    <t>https://podminky.urs.cz/item/CS_URS_2022_01/721212125</t>
  </si>
  <si>
    <t>119</t>
  </si>
  <si>
    <t>721273153</t>
  </si>
  <si>
    <t>Ventilační hlavice z polypropylenu (PP) DN 110</t>
  </si>
  <si>
    <t>1932070259</t>
  </si>
  <si>
    <t>120</t>
  </si>
  <si>
    <t>721274126</t>
  </si>
  <si>
    <t>Ventily přivzdušňovací odpadních potrubí vnitřní DN 110</t>
  </si>
  <si>
    <t>-926709545</t>
  </si>
  <si>
    <t>121</t>
  </si>
  <si>
    <t>721290111</t>
  </si>
  <si>
    <t>Zkouška těsnosti kanalizace v objektech vodou do DN 125</t>
  </si>
  <si>
    <t>-176491143</t>
  </si>
  <si>
    <t>8+23+41,5+58+36+10+60+14</t>
  </si>
  <si>
    <t>122</t>
  </si>
  <si>
    <t>998721102</t>
  </si>
  <si>
    <t>Přesun hmot pro vnitřní kanalizace stanovený z hmotnosti přesunovaného materiálu vodorovná dopravní vzdálenost do 50 m v objektech výšky přes 6 do 12 m</t>
  </si>
  <si>
    <t>1124217154</t>
  </si>
  <si>
    <t>https://podminky.urs.cz/item/CS_URS_2022_01/998721102</t>
  </si>
  <si>
    <t>123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</si>
  <si>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</si>
  <si>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</si>
  <si>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1981632194</t>
  </si>
  <si>
    <t>https://podminky.urs.cz/item/CS_URS_2022_01/998721181</t>
  </si>
  <si>
    <t>124</t>
  </si>
  <si>
    <t>SUB200401</t>
  </si>
  <si>
    <t xml:space="preserve">Přípojka kanalizační - splašková voda komplet DN 160.Provedení přípojky včetně dodávky materiálu a zemních prací a všech souvisejících nákladů.Hloubka uložení 1,30m. Součástí nabídky nebudou náklady na finální úpravu povrchu.
</t>
  </si>
  <si>
    <t>-449382508</t>
  </si>
  <si>
    <t xml:space="preserve">Poznámka k položce:
součástí je i napojení na stávající jímku včetně úpravy vtokového otvoru a utěsnění
Součástí jsou i 2 ks revizní šachty včetně poklopů.
Součástí nabídky nejsou náklady na finální úpravu povrchu.
</t>
  </si>
  <si>
    <t>25+10+15</t>
  </si>
  <si>
    <t>125</t>
  </si>
  <si>
    <t>SUB200501</t>
  </si>
  <si>
    <t>Přípojka kanalizační - dešťová voda komplet DN 160.Provedení přípojky včetně dodávky materiálu a zemních prací a všech souvisejících nákladů. Hloubka uožení 1,1 m.Součástí nabídky nebudou náklady na finální úpravu povrchu.</t>
  </si>
  <si>
    <t>-1097488482</t>
  </si>
  <si>
    <t>Poznámka k položce:
Deštová kanalizace napojena na stávající vodní nádrž.
soušástí dodávky je i připojení potrubí včetně bouracích prací , začištění a izolace</t>
  </si>
  <si>
    <t>11,5+16,25+33,75+15+17,5+15</t>
  </si>
  <si>
    <t>722</t>
  </si>
  <si>
    <t>Zdravotechnika - vnitřní vodovod</t>
  </si>
  <si>
    <t>126</t>
  </si>
  <si>
    <t>722140115</t>
  </si>
  <si>
    <t>Potrubí z ocelových trubek z ušlechtilé oceli (nerez) spojované lisováním Ø 35/1,5</t>
  </si>
  <si>
    <t>1164242615</t>
  </si>
  <si>
    <t>https://podminky.urs.cz/item/CS_URS_2022_01/722140115</t>
  </si>
  <si>
    <t>127</t>
  </si>
  <si>
    <t>722174002</t>
  </si>
  <si>
    <t>Potrubí z plastových trubek z polypropylenu (PPR) svařovaných polyfuzně PN 16 (SDR 7,4) D 20 x 2,8</t>
  </si>
  <si>
    <t>-538147145</t>
  </si>
  <si>
    <t>128</t>
  </si>
  <si>
    <t>722174003.1</t>
  </si>
  <si>
    <t>Potrubí z plastových trubek z polypropylenu (PPR) svařovaných polyfuzně PN 16 (SDR 7,4) D 25 x 3,5</t>
  </si>
  <si>
    <t>-1910356260</t>
  </si>
  <si>
    <t>129</t>
  </si>
  <si>
    <t>722174004</t>
  </si>
  <si>
    <t>Potrubí z plastových trubek z polypropylenu (PPR) svařovaných polyfuzně PN 16 (SDR 7,4) D 32 x 4,4</t>
  </si>
  <si>
    <t>1383927285</t>
  </si>
  <si>
    <t>130</t>
  </si>
  <si>
    <t>722174005</t>
  </si>
  <si>
    <t>Potrubí z plastových trubek z polypropylenu PPR svařovaných polyfúzně PN 16 (SDR 7,4) D 40 x 5,5</t>
  </si>
  <si>
    <t>-2133327467</t>
  </si>
  <si>
    <t>https://podminky.urs.cz/item/CS_URS_2022_01/722174005</t>
  </si>
  <si>
    <t>131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</si>
  <si>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</si>
  <si>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</si>
  <si>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-8511837</t>
  </si>
  <si>
    <t>132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</si>
  <si>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</si>
  <si>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</si>
  <si>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156607312</t>
  </si>
  <si>
    <t>133</t>
  </si>
  <si>
    <t>722181213</t>
  </si>
  <si>
    <t>Ochrana potrubí termoizolačními trubicemi z pěnového polyetylenu PE přilepenými v příčných a podélných spojích, tloušťky izolace do 6 mm, vnitřního průměru izolace DN přes 32 mm</t>
  </si>
  <si>
    <t>-1893267083</t>
  </si>
  <si>
    <t>https://podminky.urs.cz/item/CS_URS_2022_01/722181213</t>
  </si>
  <si>
    <t>134</t>
  </si>
  <si>
    <t>722190401</t>
  </si>
  <si>
    <t>Zřízení přípojek na potrubí vyvedení a upevnění výpustek do DN 25</t>
  </si>
  <si>
    <t>-271133503</t>
  </si>
  <si>
    <t>https://podminky.urs.cz/item/CS_URS_2021_01/722190401</t>
  </si>
  <si>
    <t>135</t>
  </si>
  <si>
    <t>VGA.435660</t>
  </si>
  <si>
    <t>Viega Sanpress Inox Sanpress Inox-oblouk 90° - nerezavějící ocel, lisovací přípoje, VdS-schválení pro požární rozvody, d: 28, těsnicí prvky EPDM</t>
  </si>
  <si>
    <t>-747555634</t>
  </si>
  <si>
    <t>136</t>
  </si>
  <si>
    <t>VGA.558642</t>
  </si>
  <si>
    <t>Viega Prestabo Prestabo-T-kus - nelegovaná ocel, pozink, lisovací přípoje, VdS-schválení pro požární rozvody, d1: 28, d2: 28, d3: 28, těsnicí prvky EPDM</t>
  </si>
  <si>
    <t>-1941130814</t>
  </si>
  <si>
    <t>137</t>
  </si>
  <si>
    <t>HLT.2112290</t>
  </si>
  <si>
    <t>Objímka chlad. potrubí MRP-RPC 32 (19)</t>
  </si>
  <si>
    <t>-1428752910</t>
  </si>
  <si>
    <t>138</t>
  </si>
  <si>
    <t>722220121</t>
  </si>
  <si>
    <t>Armatury s jedním závitem nástěnky pro baterii G 1/2</t>
  </si>
  <si>
    <t>pár</t>
  </si>
  <si>
    <t>-1563311517</t>
  </si>
  <si>
    <t>139</t>
  </si>
  <si>
    <t>722250101</t>
  </si>
  <si>
    <t>Požární příslušenství a armatury hydrantové ventily s hadicovou přípojkou G 1"</t>
  </si>
  <si>
    <t>1143220742</t>
  </si>
  <si>
    <t>https://podminky.urs.cz/item/CS_URS_2021_01/722250101</t>
  </si>
  <si>
    <t>140</t>
  </si>
  <si>
    <t>722250133</t>
  </si>
  <si>
    <t>Požární příslušenství a armatury hydrantový systém s tvarově stálou hadicí celoplechový D 25 x 30 m</t>
  </si>
  <si>
    <t>soubor</t>
  </si>
  <si>
    <t>-269970649</t>
  </si>
  <si>
    <t>https://podminky.urs.cz/item/CS_URS_2021_01/722250133</t>
  </si>
  <si>
    <t>141</t>
  </si>
  <si>
    <t>722290234</t>
  </si>
  <si>
    <t>Zkoušky, proplach a desinfekce vodovodního potrubí proplach a desinfekce vodovodního potrubí do DN 80</t>
  </si>
  <si>
    <t>1959530772</t>
  </si>
  <si>
    <t>142</t>
  </si>
  <si>
    <t>998722102</t>
  </si>
  <si>
    <t>Přesun hmot pro vnitřní vodovod stanovený z hmotnosti přesunovaného materiálu vodorovná dopravní vzdálenost do 50 m v objektech výšky přes 6 do 12 m</t>
  </si>
  <si>
    <t>-132893231</t>
  </si>
  <si>
    <t>https://podminky.urs.cz/item/CS_URS_2022_01/998722102</t>
  </si>
  <si>
    <t>143</t>
  </si>
  <si>
    <t>998722181</t>
  </si>
  <si>
    <t>Přesun hmot pro vnitřní vodovod stanovený z hmotnosti přesunovaného materiálu Příplatek k ceně za přesun prováděný bez použití mechanizace pro jakoukoliv výšku objektu</t>
  </si>
  <si>
    <t>1111431488</t>
  </si>
  <si>
    <t>https://podminky.urs.cz/item/CS_URS_2022_01/998722181</t>
  </si>
  <si>
    <t>144</t>
  </si>
  <si>
    <t>SUB200301</t>
  </si>
  <si>
    <t xml:space="preserve">Přípojka SUV komplet DN 40,Provedení přípojky včetně dodávky materiálu a zemních prací a všech souvisejících nákladů.Součástí nabídky nebudou náklady na finální úpravu povrchu 
</t>
  </si>
  <si>
    <t>2119561956</t>
  </si>
  <si>
    <t>8,8</t>
  </si>
  <si>
    <t>725</t>
  </si>
  <si>
    <t>Zdravotechnika - zařizovací předměty</t>
  </si>
  <si>
    <t>145</t>
  </si>
  <si>
    <t>725900952</t>
  </si>
  <si>
    <t>upevnění doplňkového zařízení (např. mýdlenka, sušák,has.přístroj) přišroubováním (za 1 vrut)</t>
  </si>
  <si>
    <t>1029701097</t>
  </si>
  <si>
    <t>146</t>
  </si>
  <si>
    <t>55143975.R</t>
  </si>
  <si>
    <t>baterie dřezová páková nástěnná s plochým ústím 200mm</t>
  </si>
  <si>
    <t>-2093777816</t>
  </si>
  <si>
    <t>Poznámka k položce:
včetně montáže</t>
  </si>
  <si>
    <t>147</t>
  </si>
  <si>
    <t>55144048.R</t>
  </si>
  <si>
    <t>baterie umyvadlová páková</t>
  </si>
  <si>
    <t>-1620395560</t>
  </si>
  <si>
    <t>148</t>
  </si>
  <si>
    <t>55145692.R</t>
  </si>
  <si>
    <t>baterie umyvadlová stojánková páková s prodlouženou pákou (lékařská)</t>
  </si>
  <si>
    <t>-1567877241</t>
  </si>
  <si>
    <t>Poznámka k položce:
baterie pro bezubariérové WC, včetně montáže</t>
  </si>
  <si>
    <t>149</t>
  </si>
  <si>
    <t>55145590.R</t>
  </si>
  <si>
    <t>baterie sprchová páková včetně sprchové soupravy 150mm chrom</t>
  </si>
  <si>
    <t>646728248</t>
  </si>
  <si>
    <t>150</t>
  </si>
  <si>
    <t>64251341.R</t>
  </si>
  <si>
    <t>pisoár keramický s automatickým teplotním splachovačem</t>
  </si>
  <si>
    <t>-1232308306</t>
  </si>
  <si>
    <t>151</t>
  </si>
  <si>
    <t>55281757.R</t>
  </si>
  <si>
    <t>montážní prvek pro pisoár do zděných konstrukcí hl 80-120mm</t>
  </si>
  <si>
    <t>-580073451</t>
  </si>
  <si>
    <t>152</t>
  </si>
  <si>
    <t>55166001.R</t>
  </si>
  <si>
    <t>souprava pro připojení závěsného WC DN 110</t>
  </si>
  <si>
    <t>sada</t>
  </si>
  <si>
    <t>1339158036</t>
  </si>
  <si>
    <t>153</t>
  </si>
  <si>
    <t>55166827.R</t>
  </si>
  <si>
    <t>sedátko záchodové plastové bílé</t>
  </si>
  <si>
    <t>-67620876</t>
  </si>
  <si>
    <t>154</t>
  </si>
  <si>
    <t>55281717.R</t>
  </si>
  <si>
    <t>montážní prvek pro závěsné WC do zděných konstrukcí ovládání shora stavební v 820/880mm</t>
  </si>
  <si>
    <t>420863191</t>
  </si>
  <si>
    <t>155</t>
  </si>
  <si>
    <t>55495008.R</t>
  </si>
  <si>
    <t>dveře sprchové rámové skleněné tl 5mm otvíravé jednokřídlé do niky na vaničku š 900mm</t>
  </si>
  <si>
    <t>-752124183</t>
  </si>
  <si>
    <t>156</t>
  </si>
  <si>
    <t>55495035.R</t>
  </si>
  <si>
    <t>zástěna sprchového koutu boční rámová skleněná tl 4mm pevná boční na vaničku š 900mm</t>
  </si>
  <si>
    <t>-2094391171</t>
  </si>
  <si>
    <t>157</t>
  </si>
  <si>
    <t>64211023.R</t>
  </si>
  <si>
    <t>umyvadlo keramické závěsné bezbariérové bílé 640x550mm</t>
  </si>
  <si>
    <t>559973798</t>
  </si>
  <si>
    <t>Poznámka k položce:
obdélník šířka 500 - 600 mm, nerezový sifon
včetně montáže</t>
  </si>
  <si>
    <t>158</t>
  </si>
  <si>
    <t>64212016.R</t>
  </si>
  <si>
    <t>umyvadlo keramické pravoúhlé do nábytku bílé š 600mm</t>
  </si>
  <si>
    <t>-1526849578</t>
  </si>
  <si>
    <t>Poznámka k položce:
umyvadlo na desku, šířka 500 - 630 mm,sifon nerez
včetně montáže</t>
  </si>
  <si>
    <t>159</t>
  </si>
  <si>
    <t>64211047.R</t>
  </si>
  <si>
    <t>umyvadlo keramické závěsné bílé š 650mm</t>
  </si>
  <si>
    <t>1401532903</t>
  </si>
  <si>
    <t>Poznámka k položce:
obdelník šířka 500 - 600 mm, sifo nerez
včetně montáže</t>
  </si>
  <si>
    <t>160</t>
  </si>
  <si>
    <t>64236081.R</t>
  </si>
  <si>
    <t>mísa keramická klozetová závěsná bílá</t>
  </si>
  <si>
    <t>-1104350553</t>
  </si>
  <si>
    <t>161</t>
  </si>
  <si>
    <t>64271101.R</t>
  </si>
  <si>
    <t>výlevka keramická bílá</t>
  </si>
  <si>
    <t>-1728039251</t>
  </si>
  <si>
    <t>162</t>
  </si>
  <si>
    <t>55231311.R</t>
  </si>
  <si>
    <t>výlevka nerezová na podlahu</t>
  </si>
  <si>
    <t>-99984675</t>
  </si>
  <si>
    <t>163</t>
  </si>
  <si>
    <t>44932110.1</t>
  </si>
  <si>
    <t>přístroj hasicí ruční práškový 13A</t>
  </si>
  <si>
    <t>-1439914554</t>
  </si>
  <si>
    <t>164</t>
  </si>
  <si>
    <t>44932112.1</t>
  </si>
  <si>
    <t>přístroj hasicí ruční práškový 21A</t>
  </si>
  <si>
    <t>-1500184146</t>
  </si>
  <si>
    <t>165</t>
  </si>
  <si>
    <t>998725102</t>
  </si>
  <si>
    <t>Přesun hmot pro zařizovací předměty stanovený z hmotnosti přesunovaného materiálu vodorovná dopravní vzdálenost do 50 m v objektech výšky přes 6 do 12 m</t>
  </si>
  <si>
    <t>-1264533624</t>
  </si>
  <si>
    <t>https://podminky.urs.cz/item/CS_URS_2022_01/998725102</t>
  </si>
  <si>
    <t>166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</si>
  <si>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</si>
  <si>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</si>
  <si>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-1445856454</t>
  </si>
  <si>
    <t>https://podminky.urs.cz/item/CS_URS_2022_01/998725181</t>
  </si>
  <si>
    <t>733</t>
  </si>
  <si>
    <t>Ústřední vytápění - rozvodné potrubí</t>
  </si>
  <si>
    <t>167</t>
  </si>
  <si>
    <t>733322301</t>
  </si>
  <si>
    <t>Potrubí z trubek plastových z vícevrstvého polyethylenu (PE-Xc) spojovaných lisováním PN 10 do 80 st.C D 16/2,0</t>
  </si>
  <si>
    <t>984480009</t>
  </si>
  <si>
    <t>168</t>
  </si>
  <si>
    <t>733322302</t>
  </si>
  <si>
    <t>Potrubí z trubek plastových z vícevrstvého polyethylenu (PE-Xc) spojovaných lisováním PN 10 do 80 st.C D 20/2,3</t>
  </si>
  <si>
    <t>1413341766</t>
  </si>
  <si>
    <t>169</t>
  </si>
  <si>
    <t>733322303</t>
  </si>
  <si>
    <t>Potrubí z trubek plastových z vícevrstvého polyethylenu (PE-Xc) spojovaných lisováním PN 10 do 80 st.C D 25/2,8</t>
  </si>
  <si>
    <t>489012725</t>
  </si>
  <si>
    <t>170</t>
  </si>
  <si>
    <t>733322304</t>
  </si>
  <si>
    <t>Potrubí z trubek plastových z vícevrstvého polyethylenu (PE-Xc) spojovaných lisováním PN 10 do 80 st.C D 32/3,2</t>
  </si>
  <si>
    <t>-1356867219</t>
  </si>
  <si>
    <t>171</t>
  </si>
  <si>
    <t>733322305</t>
  </si>
  <si>
    <t>Potrubí z trubek plastových z vícevrstvého polyethylenu (PE-Xc) spojovaných lisováním PN 10 do 80 st.C D 40/3,5</t>
  </si>
  <si>
    <t>-1755983414</t>
  </si>
  <si>
    <t>172</t>
  </si>
  <si>
    <t>733322306</t>
  </si>
  <si>
    <t>Potrubí z trubek plastových z vícevrstvého polyethylenu (PE-Xc) spojovaných lisováním PN 10 do 80 st.C D 50/4,0</t>
  </si>
  <si>
    <t>685698469</t>
  </si>
  <si>
    <t>173</t>
  </si>
  <si>
    <t>733390405</t>
  </si>
  <si>
    <t>Manžety prostupové pro potrubí primárních okruhů tepelných čerpadel průměru D 50</t>
  </si>
  <si>
    <t>157040665</t>
  </si>
  <si>
    <t>174</t>
  </si>
  <si>
    <t>733391101</t>
  </si>
  <si>
    <t>Zkoušky těsnosti potrubí z trubek plastových D do 32/3,0</t>
  </si>
  <si>
    <t>1991551590</t>
  </si>
  <si>
    <t>175</t>
  </si>
  <si>
    <t>733391102</t>
  </si>
  <si>
    <t>Zkoušky těsnosti potrubí z trubek plastových D přes 32/3,0 do 50/4,6</t>
  </si>
  <si>
    <t>-808262553</t>
  </si>
  <si>
    <t>176</t>
  </si>
  <si>
    <t>733811211</t>
  </si>
  <si>
    <t>Ochrana potrubí termoizolačními trubicemi z pěnového polyetylenu PE přilepenými v příčných a podélných spojích, tloušťky izolace do 6 mm, vnitřního průměru izolace DN do 22 mm</t>
  </si>
  <si>
    <t>76332436</t>
  </si>
  <si>
    <t>177</t>
  </si>
  <si>
    <t>733811212</t>
  </si>
  <si>
    <t>Ochrana potrubí termoizolačními trubicemi z pěnového polyetylenu PE přilepenými v příčných a podélných spojích, tloušťky izolace do 6 mm, vnitřního průměru izolace DN přes 22 do 32 mm</t>
  </si>
  <si>
    <t>-178859867</t>
  </si>
  <si>
    <t>178</t>
  </si>
  <si>
    <t>733811233</t>
  </si>
  <si>
    <t>Ochrana potrubí termoizolačními trubicemi z pěnového polyetylenu PE přilepenými v příčných a podélných spojích, tloušťky izolace přes 9 do 13 mm, vnitřního průměru izolace DN přes 45 do 63 mm</t>
  </si>
  <si>
    <t>154635462</t>
  </si>
  <si>
    <t>179</t>
  </si>
  <si>
    <t>73391101</t>
  </si>
  <si>
    <t>739955436</t>
  </si>
  <si>
    <t>180</t>
  </si>
  <si>
    <t>998733101</t>
  </si>
  <si>
    <t>Přesun hmot pro rozvody potrubí stanovený z hmotnosti přesunovaného materiálu vodorovná dopravní vzdálenost do 50 m v objektech výšky do 6 m</t>
  </si>
  <si>
    <t>-297478479</t>
  </si>
  <si>
    <t>181</t>
  </si>
  <si>
    <t>X15</t>
  </si>
  <si>
    <t>trubka předizolovaná DN32 2x40x3,7/175mm, s kyslíkovou bariérou, v kole, voda, PE-Xa</t>
  </si>
  <si>
    <t>-67549989</t>
  </si>
  <si>
    <t>734</t>
  </si>
  <si>
    <t>Ústřední vytápění - armatury</t>
  </si>
  <si>
    <t>182</t>
  </si>
  <si>
    <t>734211120</t>
  </si>
  <si>
    <t>Ventily odvzdušňovací závitové automatické PN 14 do 120 st.C G 1/2</t>
  </si>
  <si>
    <t>-2043293173</t>
  </si>
  <si>
    <t>183</t>
  </si>
  <si>
    <t>734242415</t>
  </si>
  <si>
    <t>Ventily zpětné závitové PN 16 do 110 st.C přímé G 5/4</t>
  </si>
  <si>
    <t>-1591815866</t>
  </si>
  <si>
    <t>184</t>
  </si>
  <si>
    <t>734251212</t>
  </si>
  <si>
    <t>Ventily pojistné závitové a čepové rohové provozní tlak od 2,5 do 6 bar G 3/4</t>
  </si>
  <si>
    <t>-1728083606</t>
  </si>
  <si>
    <t>185</t>
  </si>
  <si>
    <t>734291276</t>
  </si>
  <si>
    <t>Ostatní armatury filtry závitové PN 30 do 110 st.C přímé s vnitřními závity a integrovaným magnetem G 1 1/2</t>
  </si>
  <si>
    <t>-1503569819</t>
  </si>
  <si>
    <t>186</t>
  </si>
  <si>
    <t>734292716</t>
  </si>
  <si>
    <t>Ostatní armatury kulové kohouty PN 42 do 185 st.C přímé vnitřní závit G 1 1/4</t>
  </si>
  <si>
    <t>-103502225</t>
  </si>
  <si>
    <t>187</t>
  </si>
  <si>
    <t>734292717</t>
  </si>
  <si>
    <t>Ostatní armatury kulové kohouty PN 42 do 185 st.C přímé vnitřní závit G 1 1/2</t>
  </si>
  <si>
    <t>307073001</t>
  </si>
  <si>
    <t>188</t>
  </si>
  <si>
    <t>X31</t>
  </si>
  <si>
    <t>Hlavice ovládání termostatických ventilů - deskové radiátory VK</t>
  </si>
  <si>
    <t>1014537745</t>
  </si>
  <si>
    <t>189</t>
  </si>
  <si>
    <t>X32</t>
  </si>
  <si>
    <t>Hlavice ovládání termostatického ventilu - litinové radiátory speciální</t>
  </si>
  <si>
    <t>361021079</t>
  </si>
  <si>
    <t>735</t>
  </si>
  <si>
    <t>Ústřední vytápění - otopná tělesa</t>
  </si>
  <si>
    <t>190</t>
  </si>
  <si>
    <t>734221413</t>
  </si>
  <si>
    <t>Ventily regulační závitové s nastavitelnou regulací PN 10 do 120 st.C přímé G 1/2</t>
  </si>
  <si>
    <t>660352087</t>
  </si>
  <si>
    <t>191</t>
  </si>
  <si>
    <t>734221532</t>
  </si>
  <si>
    <t>Ventily regulační závitové termostatické, bez hlavice ovládání PN 16 do 110 st.C rohové jednoregulační G 1/2</t>
  </si>
  <si>
    <t>-1850435151</t>
  </si>
  <si>
    <t>192</t>
  </si>
  <si>
    <t>7350101</t>
  </si>
  <si>
    <t>topná zkouška</t>
  </si>
  <si>
    <t>soub</t>
  </si>
  <si>
    <t>1104576577</t>
  </si>
  <si>
    <t>193</t>
  </si>
  <si>
    <t>735111350</t>
  </si>
  <si>
    <t>Otopná tělesa litinová článková se základním nátěrem výkon 53-152 W/článek připojovací rozteč/hloubka (mm) 500/160 (0,255 m2/kus)</t>
  </si>
  <si>
    <t>2098631777</t>
  </si>
  <si>
    <t>194</t>
  </si>
  <si>
    <t>735118110</t>
  </si>
  <si>
    <t>Otopná tělesa litinová zkoušky těsnosti vodou těles článkových</t>
  </si>
  <si>
    <t>-933844808</t>
  </si>
  <si>
    <t>195</t>
  </si>
  <si>
    <t>735119140</t>
  </si>
  <si>
    <t>Otopná tělesa litinová montáž těles článkových</t>
  </si>
  <si>
    <t>-988517590</t>
  </si>
  <si>
    <t>196</t>
  </si>
  <si>
    <t>735152252</t>
  </si>
  <si>
    <t>Otopná tělesa panelová VK jednodesková PN 1,0 MPa, T do 110 st.C s jednou přídavnou přestupní plochou výšky tělesa 500 mm stavební délky / výkonu 500 mm / 429 W</t>
  </si>
  <si>
    <t>1601528885</t>
  </si>
  <si>
    <t>197</t>
  </si>
  <si>
    <t>735152260</t>
  </si>
  <si>
    <t>Otopná tělesa panelová VK jednodesková PN 1,0 MPa, T do 110 st.C s jednou přídavnou přestupní plochou výšky tělesa 500 mm stavební délky / výkonu 1400 mm / 1201 W</t>
  </si>
  <si>
    <t>1573365696</t>
  </si>
  <si>
    <t>198</t>
  </si>
  <si>
    <t>735152274</t>
  </si>
  <si>
    <t>Otopná tělesa panelová VK jednodesková PN 1,0 MPa, T do 110 st.C s jednou přídavnou přestupní plochou výšky tělesa 600 mm stavební délky / výkonu 700 mm / 701 W</t>
  </si>
  <si>
    <t>1026253041</t>
  </si>
  <si>
    <t>199</t>
  </si>
  <si>
    <t>735152578</t>
  </si>
  <si>
    <t>Otopná tělesa panelová VK dvoudesková PN 1,0 MPa, T do 110 st.C se dvěma přídavnými přestupními plochami výšky tělesa 600 mm stavební délky / výkonu 1100 mm / 1847 W</t>
  </si>
  <si>
    <t>-1545493913</t>
  </si>
  <si>
    <t>735152579</t>
  </si>
  <si>
    <t>Otopná tělesa panelová VK dvoudesková PN 1,0 MPa, T do 110 st.C se dvěma přídavnými přestupními plochami výšky tělesa 600 mm stavební délky / výkonu 1200 mm / 2015 W</t>
  </si>
  <si>
    <t>992761875</t>
  </si>
  <si>
    <t>201</t>
  </si>
  <si>
    <t>735152580</t>
  </si>
  <si>
    <t>Otopná tělesa panelová VK dvoudesková PN 1,0 MPa, T do 110 st.C se dvěma přídavnými přestupními plochami výšky tělesa 600 mm stavební délky / výkonu 1400 mm / 2351 W</t>
  </si>
  <si>
    <t>1994096563</t>
  </si>
  <si>
    <t>202</t>
  </si>
  <si>
    <t>735152581</t>
  </si>
  <si>
    <t>Otopná tělesa panelová VK dvoudesková PN 1,0 MPa, T do 110 st.C se dvěma přídavnými přestupními plochami výšky tělesa 600 mm stavební délky / výkonu 1600 mm / 2686 W</t>
  </si>
  <si>
    <t>-550433211</t>
  </si>
  <si>
    <t>203</t>
  </si>
  <si>
    <t>735152658</t>
  </si>
  <si>
    <t>Otopná tělesa panelová VK třídesková PN 1,0 MPa, T do 110 st.C se třemi přídavnými přestupními plochami výšky tělesa 500 mm stavební délky / výkonu 1100 mm / 2287 W</t>
  </si>
  <si>
    <t>-118778835</t>
  </si>
  <si>
    <t>204</t>
  </si>
  <si>
    <t>735152660</t>
  </si>
  <si>
    <t>Otopná tělesa panelová VK třídesková PN 1,0 MPa, T do 110 st.C se třemi přídavnými přestupními plochami výšky tělesa 500 mm stavební délky / výkonu 1400 mm / 2911 W</t>
  </si>
  <si>
    <t>-666450442</t>
  </si>
  <si>
    <t>205</t>
  </si>
  <si>
    <t>735152662</t>
  </si>
  <si>
    <t>Otopná tělesa panelová VK třídesková PN 1,0 MPa, T do 110 st.C se třemi přídavnými přestupními plochami výšky tělesa 500 mm stavební délky / výkonu 1800 mm / 3742 W</t>
  </si>
  <si>
    <t>296849340</t>
  </si>
  <si>
    <t>206</t>
  </si>
  <si>
    <t>735152675</t>
  </si>
  <si>
    <t>Otopná tělesa panelová VK třídesková PN 1,0 MPa, T do 110 st.C se třemi přídavnými přestupními plochami výšky tělesa 600 mm stavební délky / výkonu 800 mm / 1925 W</t>
  </si>
  <si>
    <t>827335717</t>
  </si>
  <si>
    <t>207</t>
  </si>
  <si>
    <t>735152678</t>
  </si>
  <si>
    <t>Otopná tělesa panelová VK třídesková PN 1,0 MPa, T do 110 st.C se třemi přídavnými přestupními plochami výšky tělesa 600 mm stavební délky / výkonu 1100 mm / 2647 W</t>
  </si>
  <si>
    <t>635449682</t>
  </si>
  <si>
    <t>208</t>
  </si>
  <si>
    <t>735152679</t>
  </si>
  <si>
    <t>Otopná tělesa panelová VK třídesková PN 1,0 MPa, T do 110 st.C se třemi přídavnými přestupními plochami výšky tělesa 600 mm stavební délky / výkonu 1200 mm / 2887 W</t>
  </si>
  <si>
    <t>-1074419189</t>
  </si>
  <si>
    <t>209</t>
  </si>
  <si>
    <t>735152680</t>
  </si>
  <si>
    <t>Otopná tělesa panelová VK třídesková PN 1,0 MPa, T do 110 st.C se třemi přídavnými přestupními plochami výšky tělesa 600 mm stavební délky / výkonu 1400 mm / 3368 W</t>
  </si>
  <si>
    <t>56081630</t>
  </si>
  <si>
    <t>210</t>
  </si>
  <si>
    <t>735152681</t>
  </si>
  <si>
    <t>Otopná tělesa panelová VK třídesková PN 1,0 MPa, T do 110 st.C se třemi přídavnými přestupními plochami výšky tělesa 600 mm stavební délky / výkonu 1600 mm / 3850 W</t>
  </si>
  <si>
    <t>-1210393021</t>
  </si>
  <si>
    <t>211</t>
  </si>
  <si>
    <t>-1096044399</t>
  </si>
  <si>
    <t>212</t>
  </si>
  <si>
    <t>735152683</t>
  </si>
  <si>
    <t>Otopná tělesa panelová VK třídesková PN 1,0 MPa, T do 110 st.C se třemi přídavnými přestupními plochami výšky tělesa 600 mm stavební délky / výkonu 2000 mm / 4812 W</t>
  </si>
  <si>
    <t>-1467649216</t>
  </si>
  <si>
    <t>213</t>
  </si>
  <si>
    <t>735159330</t>
  </si>
  <si>
    <t>Montáž otopných těles panelových třířadých, stavební délky přes 1500 do 1980 mm</t>
  </si>
  <si>
    <t>-1606329060</t>
  </si>
  <si>
    <t>214</t>
  </si>
  <si>
    <t>735164232</t>
  </si>
  <si>
    <t>Otopná tělesa trubková přímotopná elektrická na stěnu výšky tělesa 900 mm, délky 745 mm</t>
  </si>
  <si>
    <t>1087095064</t>
  </si>
  <si>
    <t>215</t>
  </si>
  <si>
    <t>735164261</t>
  </si>
  <si>
    <t>Otopná tělesa trubková přímotopná elektrická na stěnu výšky tělesa 1500 mm, délky 595 mm</t>
  </si>
  <si>
    <t>-746504197</t>
  </si>
  <si>
    <t>216</t>
  </si>
  <si>
    <t>735164273</t>
  </si>
  <si>
    <t>Otopná tělesa trubková přímotopná elektrická na stěnu výšky tělesa 1810 mm, délky 750 mm</t>
  </si>
  <si>
    <t>864598658</t>
  </si>
  <si>
    <t>217</t>
  </si>
  <si>
    <t>998735101</t>
  </si>
  <si>
    <t>Přesun hmot pro otopná tělesa stanovený z hmotnosti přesunovaného materiálu vodorovná dopravní vzdálenost do 50 m v objektech výšky do 6 m</t>
  </si>
  <si>
    <t>-1524898830</t>
  </si>
  <si>
    <t>218</t>
  </si>
  <si>
    <t>X28</t>
  </si>
  <si>
    <t>H-kus uzavírací šroubení 1/2",3/4" pro radiátory, rohový</t>
  </si>
  <si>
    <t>-1841930238</t>
  </si>
  <si>
    <t>219</t>
  </si>
  <si>
    <t>X29</t>
  </si>
  <si>
    <t>svorné šroubení 3/4"x16x2mm, vnitřní závit</t>
  </si>
  <si>
    <t>-264724380</t>
  </si>
  <si>
    <t>741</t>
  </si>
  <si>
    <t>Elektroinstalace - silnoproud</t>
  </si>
  <si>
    <t>220</t>
  </si>
  <si>
    <t>741001</t>
  </si>
  <si>
    <t>demontáž stávajícího rozvaděče a zbylých rozvodů</t>
  </si>
  <si>
    <t>256</t>
  </si>
  <si>
    <t>-153590571</t>
  </si>
  <si>
    <t>221</t>
  </si>
  <si>
    <t>741101</t>
  </si>
  <si>
    <t>ER1 -elektroměrový rozvaděč v pilíři ER 212 PKP7</t>
  </si>
  <si>
    <t>ks</t>
  </si>
  <si>
    <t>921086085</t>
  </si>
  <si>
    <t>222</t>
  </si>
  <si>
    <t>741102</t>
  </si>
  <si>
    <t>ER2 -elektroměrový rozvaděč v pilíři ER 212 PKP7</t>
  </si>
  <si>
    <t>1682543661</t>
  </si>
  <si>
    <t>223</t>
  </si>
  <si>
    <t>741103</t>
  </si>
  <si>
    <t>R1 – rozvaděč pro I.NP, mimo kuchyně</t>
  </si>
  <si>
    <t>166625029</t>
  </si>
  <si>
    <t>224</t>
  </si>
  <si>
    <t>741104</t>
  </si>
  <si>
    <t xml:space="preserve">R2 – rozvaděč pro II.NP </t>
  </si>
  <si>
    <t>-930733945</t>
  </si>
  <si>
    <t>225</t>
  </si>
  <si>
    <t>741105</t>
  </si>
  <si>
    <t xml:space="preserve">Rk – rozvaděč pro kuchyň </t>
  </si>
  <si>
    <t>806113442</t>
  </si>
  <si>
    <t>226</t>
  </si>
  <si>
    <t>741106</t>
  </si>
  <si>
    <t>Rtč – rozvaděč pro tepelné čerpadlo</t>
  </si>
  <si>
    <t>362186766</t>
  </si>
  <si>
    <t>227</t>
  </si>
  <si>
    <t>741201</t>
  </si>
  <si>
    <t xml:space="preserve">Kabel CYKY 5Jx25 </t>
  </si>
  <si>
    <t>1697478601</t>
  </si>
  <si>
    <t>228</t>
  </si>
  <si>
    <t>741202</t>
  </si>
  <si>
    <t xml:space="preserve">Kabel CYKY 5Jx10 </t>
  </si>
  <si>
    <t>1276322564</t>
  </si>
  <si>
    <t>229</t>
  </si>
  <si>
    <t>741203</t>
  </si>
  <si>
    <t>Kabel CYKY 5Jx 6</t>
  </si>
  <si>
    <t>1853057576</t>
  </si>
  <si>
    <t>230</t>
  </si>
  <si>
    <t>741204</t>
  </si>
  <si>
    <t>Kabel CYKY 5Jx 4</t>
  </si>
  <si>
    <t>2143862238</t>
  </si>
  <si>
    <t>231</t>
  </si>
  <si>
    <t>741205</t>
  </si>
  <si>
    <t>Kabel CYKY 5Jx 2,5</t>
  </si>
  <si>
    <t>1677393604</t>
  </si>
  <si>
    <t>232</t>
  </si>
  <si>
    <t>741206</t>
  </si>
  <si>
    <t>Kabel CYKY 5Jx 1,5</t>
  </si>
  <si>
    <t>1430897217</t>
  </si>
  <si>
    <t>233</t>
  </si>
  <si>
    <t>741207</t>
  </si>
  <si>
    <t>Kabel CYKY 3Cx2,5</t>
  </si>
  <si>
    <t>1535274421</t>
  </si>
  <si>
    <t>234</t>
  </si>
  <si>
    <t>741208</t>
  </si>
  <si>
    <t>Kabel CYKY 3Cx1,5</t>
  </si>
  <si>
    <t>1010648969</t>
  </si>
  <si>
    <t>235</t>
  </si>
  <si>
    <t>741209</t>
  </si>
  <si>
    <t>Kabel CYKY 3Ax1,5</t>
  </si>
  <si>
    <t>1268391458</t>
  </si>
  <si>
    <t>236</t>
  </si>
  <si>
    <t>741210</t>
  </si>
  <si>
    <t>Kabel CYKY 2Ax1,5</t>
  </si>
  <si>
    <t>245787011</t>
  </si>
  <si>
    <t>237</t>
  </si>
  <si>
    <t>741211</t>
  </si>
  <si>
    <t>Měděný vodič CY4</t>
  </si>
  <si>
    <t>-1855294370</t>
  </si>
  <si>
    <t>238</t>
  </si>
  <si>
    <t>741212</t>
  </si>
  <si>
    <t>Měděný vodič CY6</t>
  </si>
  <si>
    <t>-254799320</t>
  </si>
  <si>
    <t>239</t>
  </si>
  <si>
    <t>741213</t>
  </si>
  <si>
    <t>Měděný vodič CYA10</t>
  </si>
  <si>
    <t>-1700199096</t>
  </si>
  <si>
    <t>240</t>
  </si>
  <si>
    <t>741301</t>
  </si>
  <si>
    <t>Trubka kopoflex o 63</t>
  </si>
  <si>
    <t>-1086983407</t>
  </si>
  <si>
    <t>241</t>
  </si>
  <si>
    <t>741302</t>
  </si>
  <si>
    <t xml:space="preserve">Lišta vkládací  18x13 </t>
  </si>
  <si>
    <t>-1459059207</t>
  </si>
  <si>
    <t>242</t>
  </si>
  <si>
    <t>741303</t>
  </si>
  <si>
    <t>Lišta vkládací  20x20</t>
  </si>
  <si>
    <t>-1771914305</t>
  </si>
  <si>
    <t>243</t>
  </si>
  <si>
    <t>741304</t>
  </si>
  <si>
    <t>Lišta vkládací  40x15</t>
  </si>
  <si>
    <t>-1382511394</t>
  </si>
  <si>
    <t>244</t>
  </si>
  <si>
    <t>741305</t>
  </si>
  <si>
    <t>Elektroinstalační kanál  60x40</t>
  </si>
  <si>
    <t>1655226616</t>
  </si>
  <si>
    <t>245</t>
  </si>
  <si>
    <t>741306</t>
  </si>
  <si>
    <t>Elektroinstalační kanál  80x40</t>
  </si>
  <si>
    <t>-389569401</t>
  </si>
  <si>
    <t>246</t>
  </si>
  <si>
    <t>741307</t>
  </si>
  <si>
    <t>Kabelový žlab drátěný  , 100x50</t>
  </si>
  <si>
    <t>986047262</t>
  </si>
  <si>
    <t>247</t>
  </si>
  <si>
    <t>741308</t>
  </si>
  <si>
    <t>Nosník žlabu NZMC 200</t>
  </si>
  <si>
    <t>-804655666</t>
  </si>
  <si>
    <t>248</t>
  </si>
  <si>
    <t>741309</t>
  </si>
  <si>
    <t>Krabice přístrojová KP 67/2 KA</t>
  </si>
  <si>
    <t>-477521785</t>
  </si>
  <si>
    <t>249</t>
  </si>
  <si>
    <t>741310</t>
  </si>
  <si>
    <t>Krabice rozvodná KU68-1902 KA s víčkem</t>
  </si>
  <si>
    <t>1972865696</t>
  </si>
  <si>
    <t>250</t>
  </si>
  <si>
    <t>741311</t>
  </si>
  <si>
    <t>Krabice svorková EP,  EPS3 v krabici KO100</t>
  </si>
  <si>
    <t>-488474608</t>
  </si>
  <si>
    <t>251</t>
  </si>
  <si>
    <t>741312</t>
  </si>
  <si>
    <t>Krabice odbočná ,svorková, zápustná 100x100</t>
  </si>
  <si>
    <t>900107975</t>
  </si>
  <si>
    <t>252</t>
  </si>
  <si>
    <t>741401</t>
  </si>
  <si>
    <t>Vypinač Levit - barva</t>
  </si>
  <si>
    <t>-849246477</t>
  </si>
  <si>
    <t>Poznámka k položce:
Lze nahradit jiným výrobkem splňujícím parametry a design uvedeného typu.</t>
  </si>
  <si>
    <t>253</t>
  </si>
  <si>
    <t>741402</t>
  </si>
  <si>
    <t>Přepinač Levit ř.6, barva</t>
  </si>
  <si>
    <t>865432265</t>
  </si>
  <si>
    <t>254</t>
  </si>
  <si>
    <t>741403</t>
  </si>
  <si>
    <t>Přepinač ř.7 Levit barva</t>
  </si>
  <si>
    <t>-780292199</t>
  </si>
  <si>
    <t>255</t>
  </si>
  <si>
    <t>741404</t>
  </si>
  <si>
    <t>Tlačítkový spínač do krabice Levit - barva</t>
  </si>
  <si>
    <t>-1642902729</t>
  </si>
  <si>
    <t>741405</t>
  </si>
  <si>
    <t xml:space="preserve">Zásuvka 230V do krabice Levit barva </t>
  </si>
  <si>
    <t>1089771595</t>
  </si>
  <si>
    <t>257</t>
  </si>
  <si>
    <t>741406</t>
  </si>
  <si>
    <t>Zásuvka 230V do krabice s víčkem IP44 Levit - barva</t>
  </si>
  <si>
    <t>243486719</t>
  </si>
  <si>
    <t>258</t>
  </si>
  <si>
    <t>741407</t>
  </si>
  <si>
    <t>Zásuvka datová, Levit – barva</t>
  </si>
  <si>
    <t>-22729353</t>
  </si>
  <si>
    <t>259</t>
  </si>
  <si>
    <t>741408</t>
  </si>
  <si>
    <t>Zásuvka TV, , Levit – barva</t>
  </si>
  <si>
    <t>1884218287</t>
  </si>
  <si>
    <t>260</t>
  </si>
  <si>
    <t>741501</t>
  </si>
  <si>
    <t>S1 - Stropní svítidlo přisazené kulaté,černé, EGLO-LED-16-8W,IP44</t>
  </si>
  <si>
    <t>854603783</t>
  </si>
  <si>
    <t>261</t>
  </si>
  <si>
    <t>741502</t>
  </si>
  <si>
    <t>S1.K - Stropní svítidlo přisazené kulaté,černé,koupelnové, FUEVO-5-LED-20W,IP44</t>
  </si>
  <si>
    <t>-285930894</t>
  </si>
  <si>
    <t>262</t>
  </si>
  <si>
    <t>741503</t>
  </si>
  <si>
    <t>S1.V - Stropní svítidlo přisazené venkovní kulaté,černé,  REDO- 90155- PONZA 1xLED/16W/230, IP65</t>
  </si>
  <si>
    <t>-155791747</t>
  </si>
  <si>
    <t>263</t>
  </si>
  <si>
    <t>741504</t>
  </si>
  <si>
    <t>S2 - Stropní svítidlo zavěšené Rabalux-2578-lustr-derek,1xE27-60W-230V-černá</t>
  </si>
  <si>
    <t>-1516631849</t>
  </si>
  <si>
    <t>264</t>
  </si>
  <si>
    <t>741505</t>
  </si>
  <si>
    <t>S3.K – Nástěnné svítidlo koupelnové,SHINE LED/7W/230V-IP44-černé</t>
  </si>
  <si>
    <t>-1483953830</t>
  </si>
  <si>
    <t>265</t>
  </si>
  <si>
    <t>741506</t>
  </si>
  <si>
    <t>S4 – Nástěnné bodové svítidlo Briloner 2049-015, SOFT-1xE14/40W/230- černé</t>
  </si>
  <si>
    <t>1583973890</t>
  </si>
  <si>
    <t>266</t>
  </si>
  <si>
    <t>741508</t>
  </si>
  <si>
    <t xml:space="preserve">S5 - Podlinkové zářivkové LED svítidlo,FULGUR 40699, DAISA LED/12W/230V- černé </t>
  </si>
  <si>
    <t>-1130265942</t>
  </si>
  <si>
    <t>267</t>
  </si>
  <si>
    <t>741509</t>
  </si>
  <si>
    <t>S6.V - Venkovní nástěnné LED svítidlo černé , APLED- CUBE2xLED/3W/230V/IP65</t>
  </si>
  <si>
    <t>1847212071</t>
  </si>
  <si>
    <t>268</t>
  </si>
  <si>
    <t>741510</t>
  </si>
  <si>
    <t>S7 - Zářivkové LED svítidlo stropní Trevos 63140,  LINEA 1,4ft 2600/840</t>
  </si>
  <si>
    <t>-332713669</t>
  </si>
  <si>
    <t>269</t>
  </si>
  <si>
    <t>741511</t>
  </si>
  <si>
    <t>S8 - Kruhové stropní přisazené Trevos , 63301,  Linea round 1550/840, 10W, IP54, o300</t>
  </si>
  <si>
    <t>-49180272</t>
  </si>
  <si>
    <t>270</t>
  </si>
  <si>
    <t>741512</t>
  </si>
  <si>
    <t>S9 - Zářivkové LED svítidlo stropní Trevos 63240,  LINEA 2,4ft 5200/840, 35W, IP54</t>
  </si>
  <si>
    <t>69392242</t>
  </si>
  <si>
    <t>271</t>
  </si>
  <si>
    <t>741513</t>
  </si>
  <si>
    <t>S10 - Kruhové stropní přisazené Trevos , 63604,Linea round 3600/840, 24W, IP54, o300,</t>
  </si>
  <si>
    <t>939959105</t>
  </si>
  <si>
    <t>272</t>
  </si>
  <si>
    <t>741514</t>
  </si>
  <si>
    <t>BW - Venkovní sensor pohybu EGLO 96462,  DETECT ME4, černá, IP44,</t>
  </si>
  <si>
    <t>678083134</t>
  </si>
  <si>
    <t>273</t>
  </si>
  <si>
    <t>741515</t>
  </si>
  <si>
    <t>N - Nouzové svítidlo nástěnné IP44,  IVERLUX ESERA 100L, LED 1,4W</t>
  </si>
  <si>
    <t>-250186060</t>
  </si>
  <si>
    <t>274</t>
  </si>
  <si>
    <t>741516</t>
  </si>
  <si>
    <t>autonomní hlásič kouře dle ČSN en 14604</t>
  </si>
  <si>
    <t>-1689169634</t>
  </si>
  <si>
    <t>275</t>
  </si>
  <si>
    <t>741601</t>
  </si>
  <si>
    <t>Hromosvod - Vodič AlMgSi o8</t>
  </si>
  <si>
    <t>814846331</t>
  </si>
  <si>
    <t>276</t>
  </si>
  <si>
    <t>741602</t>
  </si>
  <si>
    <t>Hromosvod - Držáky jímacího vedení</t>
  </si>
  <si>
    <t>998881273</t>
  </si>
  <si>
    <t>277</t>
  </si>
  <si>
    <t>741603</t>
  </si>
  <si>
    <t>Hromosvod -  svorky</t>
  </si>
  <si>
    <t>-1461321295</t>
  </si>
  <si>
    <t>278</t>
  </si>
  <si>
    <t>741604</t>
  </si>
  <si>
    <t>Hromosvod -  Jímač</t>
  </si>
  <si>
    <t>982014421</t>
  </si>
  <si>
    <t>279</t>
  </si>
  <si>
    <t>741605</t>
  </si>
  <si>
    <t>Hromosvod - Pomocné jímače</t>
  </si>
  <si>
    <t>1136767359</t>
  </si>
  <si>
    <t>280</t>
  </si>
  <si>
    <t>741606</t>
  </si>
  <si>
    <t>Hromosvod - Ochranné úhelníky nadzemních částí svodů</t>
  </si>
  <si>
    <t>-1793496775</t>
  </si>
  <si>
    <t>281</t>
  </si>
  <si>
    <t>741607</t>
  </si>
  <si>
    <t>Hromosvod - Držáky úhelníků</t>
  </si>
  <si>
    <t>226281016</t>
  </si>
  <si>
    <t>282</t>
  </si>
  <si>
    <t>741608</t>
  </si>
  <si>
    <t xml:space="preserve">Hromosvod - Zemní vodič FeZn o 10 </t>
  </si>
  <si>
    <t>1408347282</t>
  </si>
  <si>
    <t>283</t>
  </si>
  <si>
    <t>741701</t>
  </si>
  <si>
    <t>Pomocný materiál : spojovací, upevňovací, svorky, apod</t>
  </si>
  <si>
    <t>133085673</t>
  </si>
  <si>
    <t>284</t>
  </si>
  <si>
    <t>741801</t>
  </si>
  <si>
    <t xml:space="preserve">Práce výkopové zemní </t>
  </si>
  <si>
    <t>247676556</t>
  </si>
  <si>
    <t>Poznámka k položce:
hromosvod se uloží do výkopu pro kanalizaci</t>
  </si>
  <si>
    <t>285</t>
  </si>
  <si>
    <t>741802</t>
  </si>
  <si>
    <t xml:space="preserve">Práce zednické bourací a začišťovací </t>
  </si>
  <si>
    <t>-406551889</t>
  </si>
  <si>
    <t>286</t>
  </si>
  <si>
    <t>741803</t>
  </si>
  <si>
    <t>Práce elektromontážní</t>
  </si>
  <si>
    <t>-1145735366</t>
  </si>
  <si>
    <t>287</t>
  </si>
  <si>
    <t>741804</t>
  </si>
  <si>
    <t>Revize silnoproud,slaboproud,hromosvod</t>
  </si>
  <si>
    <t>-2009259706</t>
  </si>
  <si>
    <t>742</t>
  </si>
  <si>
    <t>Elektroinstalace - slaboproud</t>
  </si>
  <si>
    <t>288</t>
  </si>
  <si>
    <t>742420021</t>
  </si>
  <si>
    <t>Montáž společné televizní antény antenního stožáru včetně upevňovacího materiálu</t>
  </si>
  <si>
    <t>-1739988924</t>
  </si>
  <si>
    <t>https://podminky.urs.cz/item/CS_URS_2023_02/742420021</t>
  </si>
  <si>
    <t>289</t>
  </si>
  <si>
    <t>31686012</t>
  </si>
  <si>
    <t>stožár anténní kov žárový zinek plastová záslepka průměr 48mm délka 2m</t>
  </si>
  <si>
    <t>-957517502</t>
  </si>
  <si>
    <t>290</t>
  </si>
  <si>
    <t>742420041</t>
  </si>
  <si>
    <t>Montáž společné televizní antény antenního domovního zesilovače</t>
  </si>
  <si>
    <t>-1831977728</t>
  </si>
  <si>
    <t>https://podminky.urs.cz/item/CS_URS_2023_02/742420041</t>
  </si>
  <si>
    <t>291</t>
  </si>
  <si>
    <t>38445003</t>
  </si>
  <si>
    <t>zesilovač pásmový za anténu na kabel konektor F DAB zisk 12dB</t>
  </si>
  <si>
    <t>-2105590949</t>
  </si>
  <si>
    <t>751</t>
  </si>
  <si>
    <t>Vzduchotechnika</t>
  </si>
  <si>
    <t>292</t>
  </si>
  <si>
    <t>713492417</t>
  </si>
  <si>
    <t>Montáž izolace tepelné potrubí a ohybů - doplňky a konstrukční součástí obalení jednostranně izolační vložkou s pletivem</t>
  </si>
  <si>
    <t>-2089440879</t>
  </si>
  <si>
    <t>(5,0+2,2+3,2+5,6+4,0+2,4+1,2+5,5+1,2+5,6)*3,14*0,15*1,2</t>
  </si>
  <si>
    <t>293</t>
  </si>
  <si>
    <t>63150981</t>
  </si>
  <si>
    <t>rohož lamelová jednostranně nalepená na hliníkové folii 600x8000 tl.30 mm</t>
  </si>
  <si>
    <t>565154470</t>
  </si>
  <si>
    <t>294</t>
  </si>
  <si>
    <t>751111051</t>
  </si>
  <si>
    <t>Montáž ventilátoru axiálního nízkotlakého podhledového, průměru do 100 mm</t>
  </si>
  <si>
    <t>-1240029537</t>
  </si>
  <si>
    <t>https://podminky.urs.cz/item/CS_URS_2022_01/751111051</t>
  </si>
  <si>
    <t>WC 2.NP</t>
  </si>
  <si>
    <t>295</t>
  </si>
  <si>
    <t>42914502</t>
  </si>
  <si>
    <t>ventilátor axiální tichý malý plastový s nastavitelným doběhem IP45 výkon 8-13W D 100mm</t>
  </si>
  <si>
    <t>-1439721571</t>
  </si>
  <si>
    <t>296</t>
  </si>
  <si>
    <t>751133012</t>
  </si>
  <si>
    <t>Montáž ventilátoru diagonálního nízkotlakého potrubního nevýbušného, průměru přes 100 do 200 mm</t>
  </si>
  <si>
    <t>1714113219</t>
  </si>
  <si>
    <t>https://podminky.urs.cz/item/CS_URS_2022_01/751133012</t>
  </si>
  <si>
    <t>297</t>
  </si>
  <si>
    <t>42913000</t>
  </si>
  <si>
    <t>ventilátor axiální diagonální nevýbušný ocelový IP44 příkon 130W D 200mm</t>
  </si>
  <si>
    <t>-954146832</t>
  </si>
  <si>
    <t xml:space="preserve">Poznámka k položce:
ultra tichý diagonální ventilátor s doběhem min.průtok 400m3/hod + tlumič hluku
</t>
  </si>
  <si>
    <t>298</t>
  </si>
  <si>
    <t>751322011</t>
  </si>
  <si>
    <t>Montáž talířových ventilů, anemostatů, dýz talířového ventilu, průměru do 100 mm</t>
  </si>
  <si>
    <t>-1954595704</t>
  </si>
  <si>
    <t>4+4+5+6</t>
  </si>
  <si>
    <t>299</t>
  </si>
  <si>
    <t>751510041.R</t>
  </si>
  <si>
    <t>Vzduchotechnické potrubí z nerez plechu kruhové, trouba spirálně vinutá bez příruby, průměru do 100 mm</t>
  </si>
  <si>
    <t>-181546721</t>
  </si>
  <si>
    <t>20*0,5</t>
  </si>
  <si>
    <t>300</t>
  </si>
  <si>
    <t>751510042.R</t>
  </si>
  <si>
    <t>Vzduchotechnické potrubí z nerez plechu kruhové, trouba spirálně vinutá bez příruby, průměru přes 100 do 200 mm</t>
  </si>
  <si>
    <t>-399727202</t>
  </si>
  <si>
    <t>5,0+2,2+3,2+5,6+4,0+2,4+1,2+5,5+1,2+5,6</t>
  </si>
  <si>
    <t>301</t>
  </si>
  <si>
    <t>751510044</t>
  </si>
  <si>
    <t>Vzduchotechnické potrubí z nerez plechu kruhové, trouba spirálně vinutá bez příruby, průměru přes 300 do 400 mm</t>
  </si>
  <si>
    <t>-1431365782</t>
  </si>
  <si>
    <t>https://podminky.urs.cz/item/CS_URS_2022_01/751510044</t>
  </si>
  <si>
    <t>9,6+1,5+2,0</t>
  </si>
  <si>
    <t>302</t>
  </si>
  <si>
    <t>751514288</t>
  </si>
  <si>
    <t>Montáž kalhotového kusu nebo odbočky jednostranné do plechového potrubí kruhového bez příruby, průměru přes 100 do 200 mm vč.dodávky</t>
  </si>
  <si>
    <t>-820468941</t>
  </si>
  <si>
    <t>5+2</t>
  </si>
  <si>
    <t>303</t>
  </si>
  <si>
    <t>751514536</t>
  </si>
  <si>
    <t>Montáž spojky do plechového potrubí vnitřní, vnější kruhové bez příruby, průměru přes 100 do 200 mm vč.dodávky</t>
  </si>
  <si>
    <t>1169303904</t>
  </si>
  <si>
    <t>8+22</t>
  </si>
  <si>
    <t>304</t>
  </si>
  <si>
    <t>751514776</t>
  </si>
  <si>
    <t>Montáž protidešťové stříšky nebo výfukové hlavice do plechového potrubí kruhové bez příruby, průměru přes 100 do 200 mm vč.dodávky</t>
  </si>
  <si>
    <t>-1071063932</t>
  </si>
  <si>
    <t>305</t>
  </si>
  <si>
    <t>59816246</t>
  </si>
  <si>
    <t>mřížka ventilační s uzavíratelnou žaluzií volný průřez 610 cm2</t>
  </si>
  <si>
    <t>512</t>
  </si>
  <si>
    <t>-2058189063</t>
  </si>
  <si>
    <t>306</t>
  </si>
  <si>
    <t>751620004</t>
  </si>
  <si>
    <t>Talířový ventil pro přívod vzduchu 25 m3/hod</t>
  </si>
  <si>
    <t>-692650719</t>
  </si>
  <si>
    <t>307</t>
  </si>
  <si>
    <t>751691111</t>
  </si>
  <si>
    <t>Zaregulování systému vzduchotechnického zařízení za 1 koncový (distribuční) prvek</t>
  </si>
  <si>
    <t>-1468226216</t>
  </si>
  <si>
    <t>Poznámka k položce:
včetně případných revizí</t>
  </si>
  <si>
    <t>308</t>
  </si>
  <si>
    <t>998751101</t>
  </si>
  <si>
    <t>Přesun hmot pro vzduchotechniku stanovený z hmotnosti přesunovaného materiálu vodorovná dopravní vzdálenost do 100 m v objektech výšky do 12 m</t>
  </si>
  <si>
    <t>-449021229</t>
  </si>
  <si>
    <t>https://podminky.urs.cz/item/CS_URS_2022_01/998751101</t>
  </si>
  <si>
    <t>309</t>
  </si>
  <si>
    <t>998751181</t>
  </si>
  <si>
    <t>Přesun hmot pro vzduchotechniku stanovený z hmotnosti přesunovaného materiálu Příplatek k cenám za přesun prováděný bez použití mechanizace pro jakoukoliv výšku objektu</t>
  </si>
  <si>
    <t>-1653061301</t>
  </si>
  <si>
    <t>https://podminky.urs.cz/item/CS_URS_2022_01/998751181</t>
  </si>
  <si>
    <t>762</t>
  </si>
  <si>
    <t>Konstrukce tesařské</t>
  </si>
  <si>
    <t>310</t>
  </si>
  <si>
    <t>7620401</t>
  </si>
  <si>
    <t>výroba a montáž dřevěných prvků dřevníku, včetně povrchové úpravy a ošetření proti hnilobě a dřevokaznému hmyzu dle D.1.1.B.08</t>
  </si>
  <si>
    <t>127586016</t>
  </si>
  <si>
    <t>Poznámka k položce:
nosná konstrukce dřevníku včetně opláštění z fasádních palubek, včetně dveří a kování dveří, 
ocelové kotvy sloupků včetně úpravy osazení do betonové patky, včetně betové patky
barva v odstínu fasádních palubek</t>
  </si>
  <si>
    <t>311</t>
  </si>
  <si>
    <t>762081410</t>
  </si>
  <si>
    <t>Hoblování hraněného řeziva zabudovaného do konstrukce vícestranné hranoly</t>
  </si>
  <si>
    <t>-518129289</t>
  </si>
  <si>
    <t>https://podminky.urs.cz/item/CS_URS_2022_01/762081410</t>
  </si>
  <si>
    <t>312</t>
  </si>
  <si>
    <t>762083121</t>
  </si>
  <si>
    <t>Impregnace řeziva máčením proti dřevokaznému hmyzu, houbám a plísním, třída ohrožení 1 a 2 (dřevo v interiéru)</t>
  </si>
  <si>
    <t>1830752217</t>
  </si>
  <si>
    <t>https://podminky.urs.cz/item/CS_URS_2022_01/762083121</t>
  </si>
  <si>
    <t>4,524+0,221+1,943+3,611</t>
  </si>
  <si>
    <t>313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</si>
  <si>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</si>
  <si>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</si>
  <si>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2087889750</t>
  </si>
  <si>
    <t>https://podminky.urs.cz/item/CS_URS_2022_01/762332131</t>
  </si>
  <si>
    <t>8,4*3</t>
  </si>
  <si>
    <t>5,50*3</t>
  </si>
  <si>
    <t>2,5*3</t>
  </si>
  <si>
    <t>314</t>
  </si>
  <si>
    <t>60512125</t>
  </si>
  <si>
    <t>hranol stavební řezivo průřezu do 120cm2 do dl 6m</t>
  </si>
  <si>
    <t>1881665392</t>
  </si>
  <si>
    <t>(8,4+5,5+2,5)*0,06*0,1</t>
  </si>
  <si>
    <t>(8,4+5,5+2,5)*0,06*0,075</t>
  </si>
  <si>
    <t>(8,4+5,5+2,5)*0,06*0,05</t>
  </si>
  <si>
    <t>315</t>
  </si>
  <si>
    <t>762341027</t>
  </si>
  <si>
    <t>Bednění střech střech rovných sklonu do 60° s vyřezáním otvorů z dřevoštěpkových desek OSB šroubovaných na krokve na pero a drážku, tloušťky desky 25 mm</t>
  </si>
  <si>
    <t>1034762473</t>
  </si>
  <si>
    <t>https://podminky.urs.cz/item/CS_URS_2022_01/762341027</t>
  </si>
  <si>
    <t>6,0*(2,65+0,15)</t>
  </si>
  <si>
    <t>8,4*(1,75+0,15)+1,75*0,15</t>
  </si>
  <si>
    <t>5,50*(1,75+0,15)+1,75*0,15*2</t>
  </si>
  <si>
    <t>2,5*(1,35+0,15)+1,35*0,15</t>
  </si>
  <si>
    <t>316</t>
  </si>
  <si>
    <t>762341123</t>
  </si>
  <si>
    <t>Bednění střech střech rovných sklonu do 60° s vyřezáním otvorů z cementotřískových desek šroubovaných na krokve na pero a drážku, tloušťky desky 16 mm</t>
  </si>
  <si>
    <t>-308860344</t>
  </si>
  <si>
    <t>https://podminky.urs.cz/item/CS_URS_2022_01/762341123</t>
  </si>
  <si>
    <t xml:space="preserve">Poznámka k položce:
kotvení samořeznými vruty do ocelových profilů
</t>
  </si>
  <si>
    <t>2*8,4*1,75</t>
  </si>
  <si>
    <t>2*5,50*1,75</t>
  </si>
  <si>
    <t>2*2,5*1,35</t>
  </si>
  <si>
    <t>317</t>
  </si>
  <si>
    <t>762395000</t>
  </si>
  <si>
    <t>Spojovací prostředky krovů, bednění a laťování, nadstřešních konstrukcí svory, prkna, hřebíky, pásová ocel, vruty</t>
  </si>
  <si>
    <t>-1721370557</t>
  </si>
  <si>
    <t>https://podminky.urs.cz/item/CS_URS_2022_01/762395000</t>
  </si>
  <si>
    <t>0,221+1,943+3,611</t>
  </si>
  <si>
    <t>318</t>
  </si>
  <si>
    <t>762521108</t>
  </si>
  <si>
    <t>Položení podlah nehoblovaných na sraz z fošen hrubých</t>
  </si>
  <si>
    <t>-216252427</t>
  </si>
  <si>
    <t>https://podminky.urs.cz/item/CS_URS_2022_01/762521108</t>
  </si>
  <si>
    <t>(30,6+10,0+10,0)*1,2</t>
  </si>
  <si>
    <t>319</t>
  </si>
  <si>
    <t>60511081</t>
  </si>
  <si>
    <t>řezivo jehličnaté středové smrk tl 18-32mm dl 4-5m</t>
  </si>
  <si>
    <t>-931413208</t>
  </si>
  <si>
    <t>320</t>
  </si>
  <si>
    <t>762526130</t>
  </si>
  <si>
    <t>Položení podlah položení polštářů pod podlahy osové vzdálenosti přes 650 do 1000 mm</t>
  </si>
  <si>
    <t>-822003439</t>
  </si>
  <si>
    <t>https://podminky.urs.cz/item/CS_URS_2022_01/762526130</t>
  </si>
  <si>
    <t>Poznámka k položce:
vytvoření konstrukce pro lávku</t>
  </si>
  <si>
    <t>(29,6+10,0+10,0)*1,2*2</t>
  </si>
  <si>
    <t>321</t>
  </si>
  <si>
    <t>60512130</t>
  </si>
  <si>
    <t>hranol stavební řezivo průřezu do 224cm2 do dl 6m</t>
  </si>
  <si>
    <t>427355923</t>
  </si>
  <si>
    <t>0,14*0,14*((29,6+10,0+10,0)*2+(49,6/0,7*1,2))</t>
  </si>
  <si>
    <t>322</t>
  </si>
  <si>
    <t>762823230</t>
  </si>
  <si>
    <t>Montáž stropních trámů z hoblovaného řeziva s trámovými výměnami, průřezové plochy přes 288 do 450 cm2</t>
  </si>
  <si>
    <t>-2130710127</t>
  </si>
  <si>
    <t>https://podminky.urs.cz/item/CS_URS_2022_01/762823230</t>
  </si>
  <si>
    <t>9*6,30+2*5,35+8*6,30</t>
  </si>
  <si>
    <t>323</t>
  </si>
  <si>
    <t>60512141</t>
  </si>
  <si>
    <t>hranol stavební řezivo průřezu do 450cm2 dl 6-8m</t>
  </si>
  <si>
    <t>2006415680</t>
  </si>
  <si>
    <t>0,16*0,24*(9*6,30+8*6,30)</t>
  </si>
  <si>
    <t>324</t>
  </si>
  <si>
    <t>60512140</t>
  </si>
  <si>
    <t>hranol stavební řezivo průřezu do 450cm2 do dl 6m</t>
  </si>
  <si>
    <t>98843470</t>
  </si>
  <si>
    <t>0,16*0,24*(2*5,35)</t>
  </si>
  <si>
    <t>325</t>
  </si>
  <si>
    <t>998762102</t>
  </si>
  <si>
    <t>Přesun hmot pro konstrukce tesařské stanovený z hmotnosti přesunovaného materiálu vodorovná dopravní vzdálenost do 50 m v objektech výšky přes 6 do 12 m</t>
  </si>
  <si>
    <t>1381260147</t>
  </si>
  <si>
    <t>https://podminky.urs.cz/item/CS_URS_2022_01/998762102</t>
  </si>
  <si>
    <t>326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</si>
  <si>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</si>
  <si>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</si>
  <si>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1474244507</t>
  </si>
  <si>
    <t>https://podminky.urs.cz/item/CS_URS_2022_01/998762181</t>
  </si>
  <si>
    <t>763</t>
  </si>
  <si>
    <t>Konstrukce suché výstavby</t>
  </si>
  <si>
    <t>327</t>
  </si>
  <si>
    <t>763131411</t>
  </si>
  <si>
    <t>Podhled ze sádrokartonových desek dvouvrstvá zavěšená spodní konstrukce z ocelových profilů CD, UD jednoduše opláštěná deskou standardní A, tl. 12,5 mm, bez izolace</t>
  </si>
  <si>
    <t>-758028972</t>
  </si>
  <si>
    <t>https://podminky.urs.cz/item/CS_URS_2022_01/763131411</t>
  </si>
  <si>
    <t>SDK chodba 1.NP</t>
  </si>
  <si>
    <t>1,75*11,40</t>
  </si>
  <si>
    <t>328</t>
  </si>
  <si>
    <t>763164551</t>
  </si>
  <si>
    <t>Obklad konstrukcí sádrokartonovými deskami včetně ochranných úhelníků ve tvaru L rozvinuté šíře přes 0,8 m, opláštěný deskou standardní A, tl. 12,5 mm</t>
  </si>
  <si>
    <t>1388605140</t>
  </si>
  <si>
    <t>https://podminky.urs.cz/item/CS_URS_2022_01/763164551</t>
  </si>
  <si>
    <t>kryt VZT z kuchyně ( chodba)</t>
  </si>
  <si>
    <t>(0,4+0,7+0,4)*1,75</t>
  </si>
  <si>
    <t>329</t>
  </si>
  <si>
    <t>763172312</t>
  </si>
  <si>
    <t>Instalační technika pro konstrukce ze sádrokartonových desek montáž revizních dvířek velikost 300 x 300 mm</t>
  </si>
  <si>
    <t>1207169356</t>
  </si>
  <si>
    <t>330</t>
  </si>
  <si>
    <t>59030711</t>
  </si>
  <si>
    <t>dvířka revizní s automatickým zámkem 300x300mm</t>
  </si>
  <si>
    <t>1729929117</t>
  </si>
  <si>
    <t>331</t>
  </si>
  <si>
    <t>763411116</t>
  </si>
  <si>
    <t>Sanitární příčky vhodné do mokrého prostředí dělící z kompaktních desek tl. 13 mm</t>
  </si>
  <si>
    <t>120922182</t>
  </si>
  <si>
    <t>https://podminky.urs.cz/item/CS_URS_2022_01/763411116</t>
  </si>
  <si>
    <t>2,0*(2,0+2,15+1,55+1,55)</t>
  </si>
  <si>
    <t>-0,7*2,0*4</t>
  </si>
  <si>
    <t>332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</si>
  <si>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</si>
  <si>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</si>
  <si>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91596102</t>
  </si>
  <si>
    <t>https://podminky.urs.cz/item/CS_URS_2022_01/763411126</t>
  </si>
  <si>
    <t>1.NP 0,7*2,0</t>
  </si>
  <si>
    <t>333</t>
  </si>
  <si>
    <t>763431001</t>
  </si>
  <si>
    <t>Montáž podhledu minerálního včetně zavěšeného roštu viditelného s panely vyjímatelnými, velikosti panelů do 0,36 m2</t>
  </si>
  <si>
    <t>-668655241</t>
  </si>
  <si>
    <t>https://podminky.urs.cz/item/CS_URS_2022_01/763431001</t>
  </si>
  <si>
    <t>1,85*2,85+4,1*2,0+4,1*2,15</t>
  </si>
  <si>
    <t>334</t>
  </si>
  <si>
    <t>59036510</t>
  </si>
  <si>
    <t>deska podhledová minerální rovná jemná hladká perforovaná bílá 15x600x600mm</t>
  </si>
  <si>
    <t>1656452439</t>
  </si>
  <si>
    <t>22,288*1,05 'Přepočtené koeficientem množství</t>
  </si>
  <si>
    <t>335</t>
  </si>
  <si>
    <t>763431002</t>
  </si>
  <si>
    <t>Montáž podhledu minerálního včetně zavěšeného roštu viditelného s panely vyjímatelnými, velikosti panelů přes 0,36 m2 do 0,72 m2</t>
  </si>
  <si>
    <t>1716926191</t>
  </si>
  <si>
    <t>https://podminky.urs.cz/item/CS_URS_2022_01/763431002</t>
  </si>
  <si>
    <t>kuchyně</t>
  </si>
  <si>
    <t>1,085*0,72+4,10*4,15+1,77*1,9</t>
  </si>
  <si>
    <t>336</t>
  </si>
  <si>
    <t>59030596</t>
  </si>
  <si>
    <t>podhled kazetový demontovatelný bílý pískový bez děrování hrana rovná tl 8mm 600x600mm</t>
  </si>
  <si>
    <t>-2122688811</t>
  </si>
  <si>
    <t xml:space="preserve">Poznámka k položce:
podhledové desky vhodné do gastroprovozu
</t>
  </si>
  <si>
    <t>21,159*1,05 'Přepočtené koeficientem množství</t>
  </si>
  <si>
    <t>337</t>
  </si>
  <si>
    <t>763431031</t>
  </si>
  <si>
    <t>Montáž podhledu minerálního včetně zavěšeného roštu skrytého s panely vyjímatelnými jakékoliv velikosti panelů</t>
  </si>
  <si>
    <t>1261331089</t>
  </si>
  <si>
    <t>https://podminky.urs.cz/item/CS_URS_2022_01/763431031</t>
  </si>
  <si>
    <t>338</t>
  </si>
  <si>
    <t>763431201</t>
  </si>
  <si>
    <t>Montáž podhledu minerálního napojení na stěnu lištou obvodovou</t>
  </si>
  <si>
    <t>-768170145</t>
  </si>
  <si>
    <t>https://podminky.urs.cz/item/CS_URS_2022_01/763431201</t>
  </si>
  <si>
    <t>4,1*4+2,0*2+2,15*2+5,805+3,05+0,9+1,80+4,85+2,20+1,70+1,9</t>
  </si>
  <si>
    <t>339</t>
  </si>
  <si>
    <t>998763101</t>
  </si>
  <si>
    <t>Přesun hmot pro dřevostavby stanovený z hmotnosti přesunovaného materiálu vodorovná dopravní vzdálenost do 50 m v objektech výšky přes 6 do 12 m</t>
  </si>
  <si>
    <t>868651624</t>
  </si>
  <si>
    <t>https://podminky.urs.cz/item/CS_URS_2022_01/998763101</t>
  </si>
  <si>
    <t>340</t>
  </si>
  <si>
    <t>998763181</t>
  </si>
  <si>
    <t>Přesun hmot pro dřevostavby stanovený z hmotnosti přesunovaného materiálu Příplatek k ceně za přesun prováděný bez použití mechanizace pro jakoukoliv výšku objektu</t>
  </si>
  <si>
    <t>-46888381</t>
  </si>
  <si>
    <t>https://podminky.urs.cz/item/CS_URS_2022_01/998763181</t>
  </si>
  <si>
    <t>764</t>
  </si>
  <si>
    <t>Konstrukce klempířské</t>
  </si>
  <si>
    <t>341</t>
  </si>
  <si>
    <t>764001114</t>
  </si>
  <si>
    <t>Montáž podkladního plechu rozvinuté šířky do 400 mm</t>
  </si>
  <si>
    <t>-1127523932</t>
  </si>
  <si>
    <t>https://podminky.urs.cz/item/CS_URS_2022_01/764001114</t>
  </si>
  <si>
    <t>31,2*2+8,65*4+2,2*2+8,2+6,0+2,5</t>
  </si>
  <si>
    <t>342</t>
  </si>
  <si>
    <t>13814183</t>
  </si>
  <si>
    <t>plech hladký Pz jakost EN 10143 tl 0,55mm tabule</t>
  </si>
  <si>
    <t>1261018519</t>
  </si>
  <si>
    <t>343</t>
  </si>
  <si>
    <t>764001821</t>
  </si>
  <si>
    <t>Demontáž klempířských konstrukcí krytiny ze svitků nebo tabulí do suti</t>
  </si>
  <si>
    <t>243183028</t>
  </si>
  <si>
    <t>https://podminky.urs.cz/item/CS_URS_2022_01/764001821</t>
  </si>
  <si>
    <t>344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</si>
  <si>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</si>
  <si>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</si>
  <si>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1659601130</t>
  </si>
  <si>
    <t>https://podminky.urs.cz/item/CS_URS_2022_01/764111641</t>
  </si>
  <si>
    <t>Poznámka k položce:
nátěr střechy přístřešků v souladu s požární zprávou ( BROOF t3)</t>
  </si>
  <si>
    <t>345</t>
  </si>
  <si>
    <t>764111651.R</t>
  </si>
  <si>
    <t>Krytina ze svitků, ze šablon nebo taškových tabulí z pozinkovaného plechu s povrchovou úpravou s úpravou u okapů, prostupů a výčnělků střechy rovné z taškových tabulí, sklon střechy do 30°</t>
  </si>
  <si>
    <t>1583312329</t>
  </si>
  <si>
    <t xml:space="preserve">Poznámka k položce:
stříška nad komínem včetně kotvení do zdiva
</t>
  </si>
  <si>
    <t>4*1,8</t>
  </si>
  <si>
    <t>346</t>
  </si>
  <si>
    <t>764203152</t>
  </si>
  <si>
    <t>Montáž oplechování střešních prvků střešního výlezu střechy s krytinou skládanou nebo plechovou</t>
  </si>
  <si>
    <t>1296937947</t>
  </si>
  <si>
    <t>https://podminky.urs.cz/item/CS_URS_2022_01/764203152</t>
  </si>
  <si>
    <t>347</t>
  </si>
  <si>
    <t>55350421</t>
  </si>
  <si>
    <t>vikýř univerzální pro profilované krytiny Pz s polyesterovou úpravou 60x60cm</t>
  </si>
  <si>
    <t>-710175049</t>
  </si>
  <si>
    <t>348</t>
  </si>
  <si>
    <t>764213455</t>
  </si>
  <si>
    <t>Oplechování střešních prvků z pozinkovaného plechu sněhový zachytávač průbežný jednotrubkový</t>
  </si>
  <si>
    <t>-395278277</t>
  </si>
  <si>
    <t>https://podminky.urs.cz/item/CS_URS_2022_01/764213455</t>
  </si>
  <si>
    <t xml:space="preserve">Poznámka k položce:
množství a rozmístění bude určeno dodavatelem střešní krytiny
</t>
  </si>
  <si>
    <t>54*2</t>
  </si>
  <si>
    <t>349</t>
  </si>
  <si>
    <t>764214611</t>
  </si>
  <si>
    <t>Oplechování horních ploch zdí a nadezdívek (atik) z pozinkovaného plechu s povrchovou úpravou mechanicky kotvené přes rš 800 mm</t>
  </si>
  <si>
    <t>-1321646281</t>
  </si>
  <si>
    <t>https://podminky.urs.cz/item/CS_URS_2022_01/764214611</t>
  </si>
  <si>
    <t xml:space="preserve">Poznámka k položce:
oplechování komína včetně kotvení , barva antracit
</t>
  </si>
  <si>
    <t>(3,8*2+1,3*2)*1,80</t>
  </si>
  <si>
    <t>350</t>
  </si>
  <si>
    <t>764216604</t>
  </si>
  <si>
    <t>Oplechování parapetů z pozinkovaného plechu s povrchovou úpravou rovných mechanicky kotvené, bez rohů rš 330 mm</t>
  </si>
  <si>
    <t>385225632</t>
  </si>
  <si>
    <t>https://podminky.urs.cz/item/CS_URS_2022_01/764216604</t>
  </si>
  <si>
    <t>Poznámka k položce:
barva antracit</t>
  </si>
  <si>
    <t>33*1,5+2*3,5+2*1,3</t>
  </si>
  <si>
    <t>351</t>
  </si>
  <si>
    <t>764218611</t>
  </si>
  <si>
    <t>Oplechování říms a ozdobných prvků z pozinkovaného plechu s povrchovou úpravou rovných, bez rohů mechanicky kotvené přes rš 670 mm</t>
  </si>
  <si>
    <t>-282023790</t>
  </si>
  <si>
    <t>https://podminky.urs.cz/item/CS_URS_2022_01/764218611</t>
  </si>
  <si>
    <t xml:space="preserve">Poznámka k položce:
barva antracit
</t>
  </si>
  <si>
    <t>oplechování pilířků mezi okny OK1.05,OK 1.06</t>
  </si>
  <si>
    <t>0,75*0,9*6</t>
  </si>
  <si>
    <t>0,50*0,9*2</t>
  </si>
  <si>
    <t>352</t>
  </si>
  <si>
    <t>764306142</t>
  </si>
  <si>
    <t>Montáž ventilační turbíny na střeše s krytinou skládanou mimo prejzovou nebo z plechu</t>
  </si>
  <si>
    <t>721554430</t>
  </si>
  <si>
    <t>https://podminky.urs.cz/item/CS_URS_2022_01/764306142</t>
  </si>
  <si>
    <t>353</t>
  </si>
  <si>
    <t>42981023</t>
  </si>
  <si>
    <t>výfuková hlavice Pz D 150mm</t>
  </si>
  <si>
    <t>-1540661401</t>
  </si>
  <si>
    <t>354</t>
  </si>
  <si>
    <t>764511602</t>
  </si>
  <si>
    <t>Žlab podokapní z pozinkovaného plechu s povrchovou úpravou včetně háků a čel půlkruhový rš 330 mm</t>
  </si>
  <si>
    <t>565913391</t>
  </si>
  <si>
    <t>https://podminky.urs.cz/item/CS_URS_2022_01/764511602</t>
  </si>
  <si>
    <t>Poznámka k položce:
použity háky na větší zatížení sněhem
barva antracit</t>
  </si>
  <si>
    <t>33,4+6,25+11,8+15,35</t>
  </si>
  <si>
    <t>355</t>
  </si>
  <si>
    <t>764518623</t>
  </si>
  <si>
    <t>Svod z pozinkovaného plechu s upraveným povrchem včetně objímek, kolen a odskoků kruhový, průměru 120 mm</t>
  </si>
  <si>
    <t>-1833377659</t>
  </si>
  <si>
    <t>https://podminky.urs.cz/item/CS_URS_2022_01/764518623</t>
  </si>
  <si>
    <t>5*8,5+3*9,5</t>
  </si>
  <si>
    <t>356</t>
  </si>
  <si>
    <t>998764102</t>
  </si>
  <si>
    <t>Přesun hmot pro konstrukce klempířské stanovený z hmotnosti přesunovaného materiálu vodorovná dopravní vzdálenost do 50 m v objektech výšky přes 6 do 12 m</t>
  </si>
  <si>
    <t>1402589715</t>
  </si>
  <si>
    <t>https://podminky.urs.cz/item/CS_URS_2022_01/998764102</t>
  </si>
  <si>
    <t>357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</si>
  <si>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</si>
  <si>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</si>
  <si>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595208961</t>
  </si>
  <si>
    <t>https://podminky.urs.cz/item/CS_URS_2022_01/998764181</t>
  </si>
  <si>
    <t>766</t>
  </si>
  <si>
    <t>Konstrukce truhlářské</t>
  </si>
  <si>
    <t>358</t>
  </si>
  <si>
    <t>766211100</t>
  </si>
  <si>
    <t>Montáž madel schodišťových dřevěných dílčích</t>
  </si>
  <si>
    <t>-286123872</t>
  </si>
  <si>
    <t>https://podminky.urs.cz/item/CS_URS_2022_01/766211100</t>
  </si>
  <si>
    <t>Poznámka k položce:
včetně nátěru</t>
  </si>
  <si>
    <t>samostatné madlo uchycené na zdi</t>
  </si>
  <si>
    <t>drevěné madlo na konstrukci zábradlí</t>
  </si>
  <si>
    <t>10,5</t>
  </si>
  <si>
    <t>359</t>
  </si>
  <si>
    <t>05217101</t>
  </si>
  <si>
    <t>madlo dubové D 42mm</t>
  </si>
  <si>
    <t>-227360296</t>
  </si>
  <si>
    <t>19,5*1,1 'Přepočtené koeficientem množství</t>
  </si>
  <si>
    <t>360</t>
  </si>
  <si>
    <t>766211811</t>
  </si>
  <si>
    <t>Demontáž madel schodišťových</t>
  </si>
  <si>
    <t>-684953070</t>
  </si>
  <si>
    <t>https://podminky.urs.cz/item/CS_URS_2022_01/766211811</t>
  </si>
  <si>
    <t>361</t>
  </si>
  <si>
    <t>766231113.R</t>
  </si>
  <si>
    <t>Montáž sklápěcích schodů na půdu s vyřezáním otvoru a kompletizací</t>
  </si>
  <si>
    <t>1373733430</t>
  </si>
  <si>
    <t>Poznámka k položce:
Montáž do připraveného otvoru,úprava schodů na výšku podl.3,0 m, EW 15DP3
možno nahradit atypický kovovým žebříkem a půdním výlezem EW 15 DP3
včetně doplnění rámu pro zajištění tepelné izolace stropu 2.NP tl.28 cm</t>
  </si>
  <si>
    <t>362</t>
  </si>
  <si>
    <t>61233168.R</t>
  </si>
  <si>
    <t>ATYP-  půdní skládací protipožární dřevěné se zesílenou izolací, pro výšku max.320cm, 14 schodnic El 15, 120x70cm</t>
  </si>
  <si>
    <t>1336611215</t>
  </si>
  <si>
    <t>363</t>
  </si>
  <si>
    <t>766421222</t>
  </si>
  <si>
    <t>Montáž obložení podhledů jednoduchých palubkami na pero a drážku modřínovými, šířky přes 60 do 80 mm</t>
  </si>
  <si>
    <t>1922539516</t>
  </si>
  <si>
    <t>https://podminky.urs.cz/item/CS_URS_2022_01/766421222</t>
  </si>
  <si>
    <t>podhled střechy z palubek</t>
  </si>
  <si>
    <t>30,6*(1,5+0,2)*2</t>
  </si>
  <si>
    <t>2,4*2*(1,2+0,2)</t>
  </si>
  <si>
    <t>8,65*4*(1,2+0,2)</t>
  </si>
  <si>
    <t>364</t>
  </si>
  <si>
    <t>61191160</t>
  </si>
  <si>
    <t>palubky obkladové sibiřský modřín profil rhombus 20x95mm jakost A/B</t>
  </si>
  <si>
    <t>-1865829530</t>
  </si>
  <si>
    <t>365</t>
  </si>
  <si>
    <t>766660001</t>
  </si>
  <si>
    <t>Montáž dveřních křídel dřevěných nebo plastových otevíravých do ocelové zárubně povrchově upravených jednokřídlových, šířky do 800 mm</t>
  </si>
  <si>
    <t>375125842</t>
  </si>
  <si>
    <t>https://podminky.urs.cz/item/CS_URS_2022_01/766660001</t>
  </si>
  <si>
    <t>366</t>
  </si>
  <si>
    <t>766660002</t>
  </si>
  <si>
    <t>Montáž dveřních křídel dřevěných nebo plastových otevíravých do ocelové zárubně povrchově upravených jednokřídlových, šířky přes 800 mm</t>
  </si>
  <si>
    <t>1743388274</t>
  </si>
  <si>
    <t>https://podminky.urs.cz/item/CS_URS_2022_01/766660002</t>
  </si>
  <si>
    <t>367</t>
  </si>
  <si>
    <t>766660011</t>
  </si>
  <si>
    <t>Montáž dveřních křídel dřevěných nebo plastových otevíravých do ocelové zárubně povrchově upravených dvoukřídlových, šířky do 1450 mm</t>
  </si>
  <si>
    <t>1224465727</t>
  </si>
  <si>
    <t>https://podminky.urs.cz/item/CS_URS_2022_01/766660011</t>
  </si>
  <si>
    <t>368</t>
  </si>
  <si>
    <t>766660021</t>
  </si>
  <si>
    <t>Montáž dveřních křídel dřevěných nebo plastových otevíravých do ocelové zárubně protipožárních jednokřídlových, šířky do 800 mm</t>
  </si>
  <si>
    <t>-1197703385</t>
  </si>
  <si>
    <t>https://podminky.urs.cz/item/CS_URS_2022_01/766660021</t>
  </si>
  <si>
    <t>369</t>
  </si>
  <si>
    <t>766660022</t>
  </si>
  <si>
    <t>Montáž dveřních křídel dřevěných nebo plastových otevíravých do ocelové zárubně protipožárních jednokřídlových, šířky přes 800 mm</t>
  </si>
  <si>
    <t>-2134052614</t>
  </si>
  <si>
    <t>https://podminky.urs.cz/item/CS_URS_2022_01/766660022</t>
  </si>
  <si>
    <t>370</t>
  </si>
  <si>
    <t>766660031</t>
  </si>
  <si>
    <t>Montáž dveřních křídel dřevěných nebo plastových otevíravých do ocelové zárubně protipožárních dvoukřídlových jakékoliv šířky</t>
  </si>
  <si>
    <t>2022180626</t>
  </si>
  <si>
    <t>https://podminky.urs.cz/item/CS_URS_2022_01/766660031</t>
  </si>
  <si>
    <t>371</t>
  </si>
  <si>
    <t>766101</t>
  </si>
  <si>
    <t xml:space="preserve">Dveře vnitřní dle výpisu dveří - D1.01 - 1500X2100 EW15DP3, bezpečnostní sklo, HPL
</t>
  </si>
  <si>
    <t>667316914</t>
  </si>
  <si>
    <t>372</t>
  </si>
  <si>
    <t>766102</t>
  </si>
  <si>
    <t xml:space="preserve">Dveře vnitřní dle výpisu dveří - D1.02  - 600X1970 EW15DP3, CPL
</t>
  </si>
  <si>
    <t>946108667</t>
  </si>
  <si>
    <t>373</t>
  </si>
  <si>
    <t>766103</t>
  </si>
  <si>
    <t xml:space="preserve">Dveře vnitřní dle výpisu dveří - D1.03 - 1450X2100,bezpečnostní sklo, HPL
</t>
  </si>
  <si>
    <t>-1219263499</t>
  </si>
  <si>
    <t>374</t>
  </si>
  <si>
    <t>766104</t>
  </si>
  <si>
    <t>Dveře vnitřní dle výpisu dveří - D1.04 - 800X1970, bezpečnostní sklo, HPL</t>
  </si>
  <si>
    <t>2032845740</t>
  </si>
  <si>
    <t>375</t>
  </si>
  <si>
    <t>766105</t>
  </si>
  <si>
    <t xml:space="preserve">Dveře vnitřní dle výpisu dveří - D1.05 - 800X1970  EW15DP3, CPL
</t>
  </si>
  <si>
    <t>-1118615234</t>
  </si>
  <si>
    <t>376</t>
  </si>
  <si>
    <t>766106</t>
  </si>
  <si>
    <t xml:space="preserve">Dveře vnitřní dle výpisu dveří - D1.06 - 800X1970 , HPL
</t>
  </si>
  <si>
    <t>1371897441</t>
  </si>
  <si>
    <t>377</t>
  </si>
  <si>
    <t>766107</t>
  </si>
  <si>
    <t xml:space="preserve">Dveře vnitřní dle výpisu dveří - D1.07 - 800X1970 , HPL
</t>
  </si>
  <si>
    <t>-410765656</t>
  </si>
  <si>
    <t>378</t>
  </si>
  <si>
    <t>766108</t>
  </si>
  <si>
    <t xml:space="preserve">Dveře vnitřní dle výpisu dveří - D1.08 - 800X1970 , HPL
</t>
  </si>
  <si>
    <t>265468568</t>
  </si>
  <si>
    <t>379</t>
  </si>
  <si>
    <t>766109</t>
  </si>
  <si>
    <t xml:space="preserve">Dveře vnitřní dle výpisu dveří - D1.09 - 1600X2100, EW15DP3,bezpečnostní sklo, HPL
</t>
  </si>
  <si>
    <t>1080078044</t>
  </si>
  <si>
    <t>380</t>
  </si>
  <si>
    <t>766110</t>
  </si>
  <si>
    <t xml:space="preserve">Dveře vnitřní dle výpisu dveří - D1.10 - 1400X2100, HPL
</t>
  </si>
  <si>
    <t>408529657</t>
  </si>
  <si>
    <t>381</t>
  </si>
  <si>
    <t>766111</t>
  </si>
  <si>
    <t xml:space="preserve">Dveře vnitřní dle výpisu dveří - D1.11 - 1400X2100,bezpečnostní sklo, HPL
</t>
  </si>
  <si>
    <t>-1957921127</t>
  </si>
  <si>
    <t>382</t>
  </si>
  <si>
    <t>766112</t>
  </si>
  <si>
    <t>Dveře vnitřní dle výpisu dveří - D1.12 - 800X1970, EW15DP3, bezpečnostní sklo, HPL</t>
  </si>
  <si>
    <t>616510274</t>
  </si>
  <si>
    <t>383</t>
  </si>
  <si>
    <t>766113</t>
  </si>
  <si>
    <t xml:space="preserve">Dveře vnitřní dle výpisu dveří - D1.13 - 900X1970 , HPL
</t>
  </si>
  <si>
    <t>-2000316972</t>
  </si>
  <si>
    <t>384</t>
  </si>
  <si>
    <t>766114</t>
  </si>
  <si>
    <t>Dveře vnitřní dle výpisu dveří - D1.14 - 900X1970,  bezpečnostní sklo, HPL</t>
  </si>
  <si>
    <t>-1154413409</t>
  </si>
  <si>
    <t>385</t>
  </si>
  <si>
    <t>766115</t>
  </si>
  <si>
    <t>Dveře vnitřní dle výpisu dveří - D1.15 - 900X1970,   HPL</t>
  </si>
  <si>
    <t>-1323467613</t>
  </si>
  <si>
    <t>386</t>
  </si>
  <si>
    <t>766116</t>
  </si>
  <si>
    <t>Dveře vnitřní dle výpisu dveří - D1.16 - 700X1970,   CPL</t>
  </si>
  <si>
    <t>-730322357</t>
  </si>
  <si>
    <t>387</t>
  </si>
  <si>
    <t>766117</t>
  </si>
  <si>
    <t xml:space="preserve">Dveře vnitřní dle výpisu dveří - D1.17 - 900X1970 , HPL
</t>
  </si>
  <si>
    <t>725428599</t>
  </si>
  <si>
    <t>388</t>
  </si>
  <si>
    <t>766119</t>
  </si>
  <si>
    <t xml:space="preserve">Dveře vnitřní dle výpisu dveří - D1.19 - 800X1970  EW15DP3, CPL
</t>
  </si>
  <si>
    <t>827863836</t>
  </si>
  <si>
    <t>389</t>
  </si>
  <si>
    <t>766118</t>
  </si>
  <si>
    <t xml:space="preserve">Dveře vnitřní dle výpisu dveří - D1.18 - 1000X1970 , HPL
</t>
  </si>
  <si>
    <t>-1086774576</t>
  </si>
  <si>
    <t>390</t>
  </si>
  <si>
    <t>766201</t>
  </si>
  <si>
    <t xml:space="preserve">Dveře vnitřní dle výpisu dveří - D2.01 - 1450X1970, EW15DP3,bezpečnostní sklo, CPL
</t>
  </si>
  <si>
    <t>-999747575</t>
  </si>
  <si>
    <t>391</t>
  </si>
  <si>
    <t>766660717</t>
  </si>
  <si>
    <t>Montáž dveřních doplňků samozavírače na zárubeň ocelovou</t>
  </si>
  <si>
    <t>-1367837089</t>
  </si>
  <si>
    <t>https://podminky.urs.cz/item/CS_URS_2022_01/766660717</t>
  </si>
  <si>
    <t>392</t>
  </si>
  <si>
    <t>54917265</t>
  </si>
  <si>
    <t>samozavírač dveří hydraulický K214 č.14 zlatá bronz</t>
  </si>
  <si>
    <t>1402912884</t>
  </si>
  <si>
    <t>393</t>
  </si>
  <si>
    <t>766660729</t>
  </si>
  <si>
    <t>Montáž dveřních doplňků dveřního kování interiérového štítku s klikou</t>
  </si>
  <si>
    <t>-1579670327</t>
  </si>
  <si>
    <t>https://podminky.urs.cz/item/CS_URS_2022_01/766660729</t>
  </si>
  <si>
    <t>394</t>
  </si>
  <si>
    <t>54914620</t>
  </si>
  <si>
    <t>kování dveřní vrchní klika včetně rozet a montážního materiálu R PZ nerez PK</t>
  </si>
  <si>
    <t>-1524983110</t>
  </si>
  <si>
    <t>395</t>
  </si>
  <si>
    <t>766693412</t>
  </si>
  <si>
    <t>Montáž ostatních truhlářských konstrukcí umyvadlových desek bez výřezu, délky jednoho dílu přes 1000 do 2000 mm</t>
  </si>
  <si>
    <t>676952909</t>
  </si>
  <si>
    <t>https://podminky.urs.cz/item/CS_URS_2022_01/766693412</t>
  </si>
  <si>
    <t>Poznámka k položce:
včetně kotvících prvků</t>
  </si>
  <si>
    <t>396</t>
  </si>
  <si>
    <t>60722275</t>
  </si>
  <si>
    <t>deska dřevotřísková laminovaná dřevěný dekor 2070x2800mm tl 38mm</t>
  </si>
  <si>
    <t>-1979825398</t>
  </si>
  <si>
    <t>0,6*1,6+0,6*1,1</t>
  </si>
  <si>
    <t>397</t>
  </si>
  <si>
    <t>766693421</t>
  </si>
  <si>
    <t>Montáž ostatních truhlářských konstrukcí umyvadlových desek Příplatek k ceně za vyřezání otvoru pro umyvadlo</t>
  </si>
  <si>
    <t>-120518651</t>
  </si>
  <si>
    <t>https://podminky.urs.cz/item/CS_URS_2022_01/766693421</t>
  </si>
  <si>
    <t>Poznámka k položce:
včetně konečné úpravy spáry( těsnění a začištění)</t>
  </si>
  <si>
    <t>398</t>
  </si>
  <si>
    <t>766693422</t>
  </si>
  <si>
    <t>Montáž ostatních truhlářských konstrukcí umyvadlových desek Příplatek k ceně za vyvrtání otvoru pro baterii</t>
  </si>
  <si>
    <t>-1372513430</t>
  </si>
  <si>
    <t>https://podminky.urs.cz/item/CS_URS_2022_01/766693422</t>
  </si>
  <si>
    <t>399</t>
  </si>
  <si>
    <t>766694121</t>
  </si>
  <si>
    <t>Montáž ostatních truhlářských konstrukcí parapetních desek dřevěných nebo plastových šířky přes 300 mm, délky do 1000 mm</t>
  </si>
  <si>
    <t>-1629543818</t>
  </si>
  <si>
    <t>https://podminky.urs.cz/item/CS_URS_2022_01/766694121</t>
  </si>
  <si>
    <t>400</t>
  </si>
  <si>
    <t>60794105</t>
  </si>
  <si>
    <t>parapet dřevotřískový vnitřní povrch laminátový š 400mm</t>
  </si>
  <si>
    <t>143098213</t>
  </si>
  <si>
    <t>12*0,6</t>
  </si>
  <si>
    <t>401</t>
  </si>
  <si>
    <t>766694122</t>
  </si>
  <si>
    <t>Montáž ostatních truhlářských konstrukcí parapetních desek dřevěných nebo plastových šířky přes 300 mm, délky přes 1000 do 1600 mm</t>
  </si>
  <si>
    <t>1007616557</t>
  </si>
  <si>
    <t>https://podminky.urs.cz/item/CS_URS_2022_01/766694122</t>
  </si>
  <si>
    <t>402</t>
  </si>
  <si>
    <t>288217650</t>
  </si>
  <si>
    <t>33*1,5</t>
  </si>
  <si>
    <t>403</t>
  </si>
  <si>
    <t>998766102</t>
  </si>
  <si>
    <t>Přesun hmot pro konstrukce truhlářské stanovený z hmotnosti přesunovaného materiálu vodorovná dopravní vzdálenost do 50 m v objektech výšky přes 6 do 12 m</t>
  </si>
  <si>
    <t>-1140651305</t>
  </si>
  <si>
    <t>https://podminky.urs.cz/item/CS_URS_2022_01/998766102</t>
  </si>
  <si>
    <t>404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</si>
  <si>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</si>
  <si>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</si>
  <si>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2046587396</t>
  </si>
  <si>
    <t>https://podminky.urs.cz/item/CS_URS_2022_01/998766181</t>
  </si>
  <si>
    <t>767</t>
  </si>
  <si>
    <t>Konstrukce zámečnické</t>
  </si>
  <si>
    <t>405</t>
  </si>
  <si>
    <t>7670401</t>
  </si>
  <si>
    <t>výroba a montáž vnitřního ocelového schodiště v místn. 1.16, včetně zábradlí, včetně povrchové úpravy dle D.1.1.B.09</t>
  </si>
  <si>
    <t>215465296</t>
  </si>
  <si>
    <t>Poznámka k položce:
viz výkres.D.1.1.B.09</t>
  </si>
  <si>
    <t>406</t>
  </si>
  <si>
    <t>7670402</t>
  </si>
  <si>
    <t>výroba a montáž ocelové konstrukce přístřešku terasy, včetně povrchové úpravy dle D.1.1.B.07</t>
  </si>
  <si>
    <t>599263596</t>
  </si>
  <si>
    <t>Poznámka k položce:
ocelová konstrukce střechy včetně kotvicích prků do zdi 
ocelové sloupky včetně úpravy osazení do betonové patky,včetně betonové patky 
barva antracit</t>
  </si>
  <si>
    <t>407</t>
  </si>
  <si>
    <t>7670403</t>
  </si>
  <si>
    <t>444418353</t>
  </si>
  <si>
    <t>Poznámka k položce:
ocelová konstrukce střechy včetně kotvicích prků do zdi 
ocelové sloupky včetně úpravy osazení do betonové patky, včetně betové patky
barva antracit</t>
  </si>
  <si>
    <t>408</t>
  </si>
  <si>
    <t>7670404</t>
  </si>
  <si>
    <t>-47734734</t>
  </si>
  <si>
    <t>Poznámka k položce:
ocelová konstrukce střechy včetně kotvicích prků do zdi 
ocelový sloupek včetně úpravy osazení do betonové zdi
barva antracit</t>
  </si>
  <si>
    <t>409</t>
  </si>
  <si>
    <t>7670405</t>
  </si>
  <si>
    <t xml:space="preserve">vložkování komínů DN 200mm ,včetně kotvení ve stávajícím tělese komínu, včetně vybíracích dvířek,včetně odbočky sopouchu,kryt sopouchu, včetně revize </t>
  </si>
  <si>
    <t>-1555783091</t>
  </si>
  <si>
    <t>Poznámka k položce:
včetně vybíracích dvířek,včetně odbočky sopouchu, krytky zděře  sopouchu a víčka zděře
potrubí nerezové
včetně revize</t>
  </si>
  <si>
    <t>410</t>
  </si>
  <si>
    <t>7670406</t>
  </si>
  <si>
    <t xml:space="preserve">výroba a montáž kovového madla venkovního schodiště terasy,z ocelové trubky DN40, včetně povrchové úpravy </t>
  </si>
  <si>
    <t>433901385</t>
  </si>
  <si>
    <t xml:space="preserve">Poznámka k položce:
včetně povrchové úpravy PZN + barva antracit
včetně ukotvení do betonové podezdívky
</t>
  </si>
  <si>
    <t>411</t>
  </si>
  <si>
    <t>7670407</t>
  </si>
  <si>
    <t xml:space="preserve">výroba a montáž kovového madla venkovního schodiště u DV.02,z ocelové trubky DN40, včetně povrchové úpravy </t>
  </si>
  <si>
    <t>-2018918250</t>
  </si>
  <si>
    <t>412</t>
  </si>
  <si>
    <t>7670408</t>
  </si>
  <si>
    <t>výroba a montáž nápisu na vstupní fasádě ( ČERCHOV 1042)</t>
  </si>
  <si>
    <t>SOUB</t>
  </si>
  <si>
    <t>595151714</t>
  </si>
  <si>
    <t>Poznámka k položce:
včetně povrchové úpravy,  barva antracit
včetně ukotvení na fasádu</t>
  </si>
  <si>
    <t>413</t>
  </si>
  <si>
    <t>767161823</t>
  </si>
  <si>
    <t>Demontáž zábradlí do suti schodišťového nerozebíratelný spoj hmotnosti 1 m zábradlí do 20 kg</t>
  </si>
  <si>
    <t>1875917411</t>
  </si>
  <si>
    <t>https://podminky.urs.cz/item/CS_URS_2022_01/767161823</t>
  </si>
  <si>
    <t>414</t>
  </si>
  <si>
    <t>767163221</t>
  </si>
  <si>
    <t>Montáž kompletního kovového zábradlí přímého z dílců na schodišti kotveného do betonu</t>
  </si>
  <si>
    <t>-724168805</t>
  </si>
  <si>
    <t>https://podminky.urs.cz/item/CS_URS_2022_01/767163221</t>
  </si>
  <si>
    <t>415</t>
  </si>
  <si>
    <t>55342283</t>
  </si>
  <si>
    <t xml:space="preserve">zábradlí s lankovou výplní s bočním kotvením, </t>
  </si>
  <si>
    <t>-2127225126</t>
  </si>
  <si>
    <t>Poznámka k položce:
Zábradlí dle výkresu D.1.1.b.06,
včetně zpracování výrobní dokumentace,
včetně uchycení dřevěného madla,
včetně nátěru-barva antracit</t>
  </si>
  <si>
    <t>416</t>
  </si>
  <si>
    <t>767531121</t>
  </si>
  <si>
    <t>Montáž vstupních čistících zón z rohoží osazení rámu mosazného nebo hliníkového zapuštěného z L profilů</t>
  </si>
  <si>
    <t>1662463216</t>
  </si>
  <si>
    <t>https://podminky.urs.cz/item/CS_URS_2022_01/767531121</t>
  </si>
  <si>
    <t>(1,2+2,0+2,4+1,2)*2</t>
  </si>
  <si>
    <t>417</t>
  </si>
  <si>
    <t>69752160</t>
  </si>
  <si>
    <t>rám pro zapuštění profil L-30/30 25/25 20/30 15/30-Al</t>
  </si>
  <si>
    <t>-459913632</t>
  </si>
  <si>
    <t>418</t>
  </si>
  <si>
    <t>998767102</t>
  </si>
  <si>
    <t>Přesun hmot pro zámečnické konstrukce stanovený z hmotnosti přesunovaného materiálu vodorovná dopravní vzdálenost do 50 m v objektech výšky přes 6 do 12 m</t>
  </si>
  <si>
    <t>-1252422226</t>
  </si>
  <si>
    <t>https://podminky.urs.cz/item/CS_URS_2022_01/998767102</t>
  </si>
  <si>
    <t>419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</si>
  <si>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</si>
  <si>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</si>
  <si>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-928872046</t>
  </si>
  <si>
    <t>https://podminky.urs.cz/item/CS_URS_2022_01/998767181</t>
  </si>
  <si>
    <t>771</t>
  </si>
  <si>
    <t>Podlahy z dlaždic</t>
  </si>
  <si>
    <t>420</t>
  </si>
  <si>
    <t>771111011</t>
  </si>
  <si>
    <t>Příprava podkladu před provedením dlažby vysátí podlah</t>
  </si>
  <si>
    <t>1991719290</t>
  </si>
  <si>
    <t>https://podminky.urs.cz/item/CS_URS_2022_01/771111011</t>
  </si>
  <si>
    <t>421</t>
  </si>
  <si>
    <t>771121011</t>
  </si>
  <si>
    <t>Příprava podkladu před provedením dlažby nátěr penetrační na podlahu</t>
  </si>
  <si>
    <t>-1147873077</t>
  </si>
  <si>
    <t>https://podminky.urs.cz/item/CS_URS_2022_01/771121011</t>
  </si>
  <si>
    <t>422</t>
  </si>
  <si>
    <t>771161011</t>
  </si>
  <si>
    <t>Příprava podkladu před provedením dlažby montáž profilu dilatační spáry v rovině dlažby</t>
  </si>
  <si>
    <t>272740423</t>
  </si>
  <si>
    <t>https://podminky.urs.cz/item/CS_URS_2022_01/771161011</t>
  </si>
  <si>
    <t>4*6</t>
  </si>
  <si>
    <t>423</t>
  </si>
  <si>
    <t>59054163</t>
  </si>
  <si>
    <t>profil dilatační s bočními díly z PVC/CPE tl 8mm</t>
  </si>
  <si>
    <t>-1698408351</t>
  </si>
  <si>
    <t>24*1,1 'Přepočtené koeficientem množství</t>
  </si>
  <si>
    <t>424</t>
  </si>
  <si>
    <t>771474111</t>
  </si>
  <si>
    <t>Montáž soklů z dlaždic keramických lepených flexibilním lepidlem rovných, výšky do 65 mm</t>
  </si>
  <si>
    <t>1762731312</t>
  </si>
  <si>
    <t>https://podminky.urs.cz/item/CS_URS_2022_01/771474111</t>
  </si>
  <si>
    <t>6,0*12+1,75*4+4,1*3+6,5*4+2,55*2+3,08*2+2,835+10,76+6,52*2+11,5+2,8+5,5*2+2,4*2+6,05*2+8,9*2+2,8</t>
  </si>
  <si>
    <t>425</t>
  </si>
  <si>
    <t>59761432</t>
  </si>
  <si>
    <t>dlažba keramická slinutá hladká do interiéru i exteriéru pro vysoké mechanické namáhání přes 22 do 25ks/m2</t>
  </si>
  <si>
    <t>-1668448938</t>
  </si>
  <si>
    <t>Poznámka k položce:
dekor dřevo nebo beton</t>
  </si>
  <si>
    <t>217,995*0,07 'Přepočtené koeficientem množství</t>
  </si>
  <si>
    <t>426</t>
  </si>
  <si>
    <t>771574154</t>
  </si>
  <si>
    <t>Montáž podlah z dlaždic keramických lepených flexibilním lepidlem velkoformátových hladkých přes 4 do 6 ks/m2</t>
  </si>
  <si>
    <t>823314482</t>
  </si>
  <si>
    <t>https://podminky.urs.cz/item/CS_URS_2022_01/771574154</t>
  </si>
  <si>
    <t>427</t>
  </si>
  <si>
    <t>59761007</t>
  </si>
  <si>
    <t>dlažba velkoformátová keramická slinutá hladká do interiéru i exteriéru přes 4 do 6ks/m2</t>
  </si>
  <si>
    <t>-1290286713</t>
  </si>
  <si>
    <t>352,41*1,15 'Přepočtené koeficientem množství</t>
  </si>
  <si>
    <t>428</t>
  </si>
  <si>
    <t>771577111</t>
  </si>
  <si>
    <t>Montáž podlah z dlaždic keramických lepených flexibilním lepidlem Příplatek k cenám za plochu do 5 m2 jednotlivě</t>
  </si>
  <si>
    <t>474341216</t>
  </si>
  <si>
    <t>https://podminky.urs.cz/item/CS_URS_2022_01/771577111</t>
  </si>
  <si>
    <t>Poznámka k položce:
příplatek za vytvoření prahu ve sprše ( ukončení spádu dlažby)</t>
  </si>
  <si>
    <t>0,1*0,9*8</t>
  </si>
  <si>
    <t>429</t>
  </si>
  <si>
    <t>771591112</t>
  </si>
  <si>
    <t>Izolace podlahy pod dlažbu nátěrem nebo stěrkou ve dvou vrstvách</t>
  </si>
  <si>
    <t>1741989449</t>
  </si>
  <si>
    <t>https://podminky.urs.cz/item/CS_URS_2022_01/771591112</t>
  </si>
  <si>
    <t>5,53+8,7+5,53+21,8+3,14+5,3+13,2+2,07+2,1+9,2+16,2+17,4+8,1-74,10</t>
  </si>
  <si>
    <t>430</t>
  </si>
  <si>
    <t>771591115</t>
  </si>
  <si>
    <t>Podlahy - dokončovací práce spárování silikonem</t>
  </si>
  <si>
    <t>-576616836</t>
  </si>
  <si>
    <t>https://podminky.urs.cz/item/CS_URS_2022_01/771591115</t>
  </si>
  <si>
    <t>331,395-261,211</t>
  </si>
  <si>
    <t>431</t>
  </si>
  <si>
    <t>998771102</t>
  </si>
  <si>
    <t>Přesun hmot pro podlahy z dlaždic stanovený z hmotnosti přesunovaného materiálu vodorovná dopravní vzdálenost do 50 m v objektech výšky přes 6 do 12 m</t>
  </si>
  <si>
    <t>-1910214976</t>
  </si>
  <si>
    <t>https://podminky.urs.cz/item/CS_URS_2022_01/998771102</t>
  </si>
  <si>
    <t>432</t>
  </si>
  <si>
    <t>998771181</t>
  </si>
  <si>
    <t>Přesun hmot pro podlahy z dlaždic stanovený z hmotnosti přesunovaného materiálu Příplatek k ceně za přesun prováděný bez použití mechanizace pro jakoukoliv výšku objektu</t>
  </si>
  <si>
    <t>1625671403</t>
  </si>
  <si>
    <t>https://podminky.urs.cz/item/CS_URS_2022_01/998771181</t>
  </si>
  <si>
    <t>776</t>
  </si>
  <si>
    <t>Podlahy povlakové</t>
  </si>
  <si>
    <t>433</t>
  </si>
  <si>
    <t>776212121</t>
  </si>
  <si>
    <t>Montáž textilních podlahovin volným položením s podlepením spojů páskou čtverců</t>
  </si>
  <si>
    <t>2115918900</t>
  </si>
  <si>
    <t>https://podminky.urs.cz/item/CS_URS_2022_01/776212121</t>
  </si>
  <si>
    <t>1,2*2,0+2,4*1,2</t>
  </si>
  <si>
    <t>434</t>
  </si>
  <si>
    <t>69752100</t>
  </si>
  <si>
    <t>rohož textilní provedení 100% PP, zatavený do měkčeného PVC</t>
  </si>
  <si>
    <t>-1747994487</t>
  </si>
  <si>
    <t>435</t>
  </si>
  <si>
    <t>998776102</t>
  </si>
  <si>
    <t>Přesun hmot pro podlahy povlakové stanovený z hmotnosti přesunovaného materiálu vodorovná dopravní vzdálenost do 50 m v objektech výšky přes 6 do 12 m</t>
  </si>
  <si>
    <t>-544985779</t>
  </si>
  <si>
    <t>https://podminky.urs.cz/item/CS_URS_2022_01/998776102</t>
  </si>
  <si>
    <t>436</t>
  </si>
  <si>
    <t>998776181</t>
  </si>
  <si>
    <t>Přesun hmot pro podlahy povlakové stanovený z hmotnosti přesunovaného materiálu Příplatek k cenám za přesun prováděný bez použití mechanizace pro jakoukoliv výšku objektu</t>
  </si>
  <si>
    <t>611662986</t>
  </si>
  <si>
    <t>https://podminky.urs.cz/item/CS_URS_2022_01/998776181</t>
  </si>
  <si>
    <t>781</t>
  </si>
  <si>
    <t>Dokončovací práce - obklady</t>
  </si>
  <si>
    <t>437</t>
  </si>
  <si>
    <t>781131112</t>
  </si>
  <si>
    <t>Izolace stěny pod obklad izolace nátěrem nebo stěrkou ve dvou vrstvách</t>
  </si>
  <si>
    <t>1291566779</t>
  </si>
  <si>
    <t>https://podminky.urs.cz/item/CS_URS_2022_01/781131112</t>
  </si>
  <si>
    <t>2,2*(4,1+2,0+4,1+2,0+0,8*2)-0,8*2,0-1,5*1,0</t>
  </si>
  <si>
    <t>2,2*(4,1+2,15+4,1*2,15)-0,8*2,0</t>
  </si>
  <si>
    <t>2,2*(2,3+1,35)</t>
  </si>
  <si>
    <t>2,2*(1,085+0,72+3,015+5,805+1,9+2,19+2,43+1,0+1,42)</t>
  </si>
  <si>
    <t>-0,70*2,0-1,0*2,0</t>
  </si>
  <si>
    <t>2,2*(1,55*2+2,09*2)-0,7*2,0</t>
  </si>
  <si>
    <t>2,2*(1,85*2+2,85*2)</t>
  </si>
  <si>
    <t>438</t>
  </si>
  <si>
    <t>781131241</t>
  </si>
  <si>
    <t>Izolace stěny pod obklad izolace těsnícími izolačními pásy vnitřní kout</t>
  </si>
  <si>
    <t>1681714385</t>
  </si>
  <si>
    <t>https://podminky.urs.cz/item/CS_URS_2022_01/781131241</t>
  </si>
  <si>
    <t>2,2*54-74,8</t>
  </si>
  <si>
    <t>439</t>
  </si>
  <si>
    <t>781131242</t>
  </si>
  <si>
    <t>Izolace stěny pod obklad izolace těsnícími izolačními pásy vnější roh</t>
  </si>
  <si>
    <t>-2017849297</t>
  </si>
  <si>
    <t>https://podminky.urs.cz/item/CS_URS_2022_01/781131242</t>
  </si>
  <si>
    <t>2,2*12-19,8</t>
  </si>
  <si>
    <t>440</t>
  </si>
  <si>
    <t>781131264</t>
  </si>
  <si>
    <t>Izolace stěny pod obklad izolace těsnícími izolačními pásy mezi podlahou a stěnu</t>
  </si>
  <si>
    <t>-1967362184</t>
  </si>
  <si>
    <t>https://podminky.urs.cz/item/CS_URS_2022_01/781131264</t>
  </si>
  <si>
    <t>(4,1+2,0+4,1+2,0+0,8*2)-0,8</t>
  </si>
  <si>
    <t>(4,1+2,15+4,1*2,15)-0,8</t>
  </si>
  <si>
    <t>2,3+1,35</t>
  </si>
  <si>
    <t>1,085+0,72+3,015+5,805+1,9+2,195+2,43+1,0+1,42</t>
  </si>
  <si>
    <t>-0,70-1,0</t>
  </si>
  <si>
    <t>(1,55*2+2,09*2)-0,7</t>
  </si>
  <si>
    <t>1,85*2+2,85*2</t>
  </si>
  <si>
    <t>441</t>
  </si>
  <si>
    <t>781474154</t>
  </si>
  <si>
    <t>Montáž obkladů vnitřních stěn z dlaždic keramických lepených flexibilním lepidlem velkoformátových hladkých přes 4 do 6 ks/m2</t>
  </si>
  <si>
    <t>1388410995</t>
  </si>
  <si>
    <t>https://podminky.urs.cz/item/CS_URS_2022_01/781474154</t>
  </si>
  <si>
    <t>442</t>
  </si>
  <si>
    <t>59761001</t>
  </si>
  <si>
    <t>obklad velkoformátový keramický hladký přes 4 do 6ks/m2</t>
  </si>
  <si>
    <t>1468437099</t>
  </si>
  <si>
    <t xml:space="preserve">Poznámka k položce:
dekor dřevo nebo beton 
</t>
  </si>
  <si>
    <t>141,772*1,15 'Přepočtené koeficientem množství</t>
  </si>
  <si>
    <t>443</t>
  </si>
  <si>
    <t>781493611</t>
  </si>
  <si>
    <t>Obklad - dokončující práce montáž vanových dvířek plastových lepených s rámem</t>
  </si>
  <si>
    <t>620247868</t>
  </si>
  <si>
    <t>https://podminky.urs.cz/item/CS_URS_2022_01/781493611</t>
  </si>
  <si>
    <t>444</t>
  </si>
  <si>
    <t>1211991304</t>
  </si>
  <si>
    <t>Dvířka revizní M&amp;D 200×300 mm bílá</t>
  </si>
  <si>
    <t>-273587018</t>
  </si>
  <si>
    <t>445</t>
  </si>
  <si>
    <t>781494111</t>
  </si>
  <si>
    <t>Obklad - dokončující práce profily ukončovací lepené flexibilním lepidlem rohové</t>
  </si>
  <si>
    <t>-191725386</t>
  </si>
  <si>
    <t>https://podminky.urs.cz/item/CS_URS_2022_01/781494111</t>
  </si>
  <si>
    <t>2,2*3</t>
  </si>
  <si>
    <t>0,9*4+1,2*2+0,9*4+1,0</t>
  </si>
  <si>
    <t>446</t>
  </si>
  <si>
    <t>781495115</t>
  </si>
  <si>
    <t>Obklad - dokončující práce ostatní práce spárování silikonem</t>
  </si>
  <si>
    <t>-1424914123</t>
  </si>
  <si>
    <t>https://podminky.urs.cz/item/CS_URS_2022_01/781495115</t>
  </si>
  <si>
    <t>447</t>
  </si>
  <si>
    <t>998781102</t>
  </si>
  <si>
    <t>Přesun hmot pro obklady keramické stanovený z hmotnosti přesunovaného materiálu vodorovná dopravní vzdálenost do 50 m v objektech výšky přes 6 do 12 m</t>
  </si>
  <si>
    <t>1340759242</t>
  </si>
  <si>
    <t>https://podminky.urs.cz/item/CS_URS_2022_01/998781102</t>
  </si>
  <si>
    <t>448</t>
  </si>
  <si>
    <t>998781181</t>
  </si>
  <si>
    <t>Přesun hmot pro obklady keramické stanovený z hmotnosti přesunovaného materiálu Příplatek k cenám za přesun prováděný bez použití mechanizace pro jakoukoliv výšku objektu</t>
  </si>
  <si>
    <t>851128755</t>
  </si>
  <si>
    <t>https://podminky.urs.cz/item/CS_URS_2022_01/998781181</t>
  </si>
  <si>
    <t>783</t>
  </si>
  <si>
    <t>Dokončovací práce - nátěry</t>
  </si>
  <si>
    <t>449</t>
  </si>
  <si>
    <t>783128101</t>
  </si>
  <si>
    <t>Lazurovací nátěr truhlářských konstrukcí jednonásobný akrylátový</t>
  </si>
  <si>
    <t>718765165</t>
  </si>
  <si>
    <t>https://podminky.urs.cz/item/CS_URS_2022_01/783128101</t>
  </si>
  <si>
    <t>450</t>
  </si>
  <si>
    <t>783128211</t>
  </si>
  <si>
    <t>Lakovací nátěr truhlářských konstrukcí dvojnásobný s mezibroušením akrylátový</t>
  </si>
  <si>
    <t>-32230051</t>
  </si>
  <si>
    <t>https://podminky.urs.cz/item/CS_URS_2022_01/783128211</t>
  </si>
  <si>
    <t>451</t>
  </si>
  <si>
    <t>783347101</t>
  </si>
  <si>
    <t>Krycí nátěr (email) zámečnických konstrukcí jednonásobný polyuretanový</t>
  </si>
  <si>
    <t>961428278</t>
  </si>
  <si>
    <t>https://podminky.urs.cz/item/CS_URS_2022_01/783347101</t>
  </si>
  <si>
    <t xml:space="preserve">nátěr zárubní </t>
  </si>
  <si>
    <t>30*0,25*(2,02+2,02+1,0)</t>
  </si>
  <si>
    <t>6*0,25*(2,02+2,02+1,5)</t>
  </si>
  <si>
    <t>784</t>
  </si>
  <si>
    <t>Dokončovací práce - malby a tapety</t>
  </si>
  <si>
    <t>452</t>
  </si>
  <si>
    <t>784111001</t>
  </si>
  <si>
    <t>Oprášení (ometení) podkladu v místnostech výšky do 3,80 m</t>
  </si>
  <si>
    <t>209199699</t>
  </si>
  <si>
    <t>https://podminky.urs.cz/item/CS_URS_2022_01/784111001</t>
  </si>
  <si>
    <t>560,288+352,41</t>
  </si>
  <si>
    <t>453</t>
  </si>
  <si>
    <t>784111011</t>
  </si>
  <si>
    <t>Obroušení podkladu omítky v místnostech výšky do 3,80 m</t>
  </si>
  <si>
    <t>-476223892</t>
  </si>
  <si>
    <t>https://podminky.urs.cz/item/CS_URS_2022_01/784111011</t>
  </si>
  <si>
    <t>454</t>
  </si>
  <si>
    <t>784211001</t>
  </si>
  <si>
    <t>Malby z malířských směsí oděruvzdorných za mokra jednonásobné, bílé za mokra odruvzdorné výborně v místnostech výšky do 3,80 m</t>
  </si>
  <si>
    <t>-1042508351</t>
  </si>
  <si>
    <t>https://podminky.urs.cz/item/CS_URS_2022_01/784211001</t>
  </si>
  <si>
    <t>455</t>
  </si>
  <si>
    <t>784211051</t>
  </si>
  <si>
    <t>Malby z malířských směsí oděruvzdorných za mokra Příplatek k cenám jednonásobných maleb za provádění barevné malby tónované tónovacími přípravky</t>
  </si>
  <si>
    <t>-1233636056</t>
  </si>
  <si>
    <t>https://podminky.urs.cz/item/CS_URS_2022_01/784211051</t>
  </si>
  <si>
    <t>VRN</t>
  </si>
  <si>
    <t>Vedlejší rozpočtové náklady</t>
  </si>
  <si>
    <t>VRN1</t>
  </si>
  <si>
    <t>Průzkumné, geodetické a projektové práce</t>
  </si>
  <si>
    <t>456</t>
  </si>
  <si>
    <t>013002000</t>
  </si>
  <si>
    <t>Projekt skutečného provedení stavby</t>
  </si>
  <si>
    <t>1024</t>
  </si>
  <si>
    <t>373547116</t>
  </si>
  <si>
    <t>VRN3</t>
  </si>
  <si>
    <t>Zařízení staveniště</t>
  </si>
  <si>
    <t>457</t>
  </si>
  <si>
    <t>032002000</t>
  </si>
  <si>
    <t>Vybavení staveniště</t>
  </si>
  <si>
    <t>-1130557448</t>
  </si>
  <si>
    <t>https://podminky.urs.cz/item/CS_URS_2022_01/032002000</t>
  </si>
  <si>
    <t>458</t>
  </si>
  <si>
    <t>033002000</t>
  </si>
  <si>
    <t>Připojení staveniště na inženýrské sítě</t>
  </si>
  <si>
    <t>2014677944</t>
  </si>
  <si>
    <t>https://podminky.urs.cz/item/CS_URS_2022_01/033002000</t>
  </si>
  <si>
    <t>459</t>
  </si>
  <si>
    <t>039002000</t>
  </si>
  <si>
    <t>Zrušení zařízení staveniště</t>
  </si>
  <si>
    <t>1165091274</t>
  </si>
  <si>
    <t>https://podminky.urs.cz/item/CS_URS_2022_01/039002000</t>
  </si>
  <si>
    <t>VRN6</t>
  </si>
  <si>
    <t>Územní vlivy</t>
  </si>
  <si>
    <t>460</t>
  </si>
  <si>
    <t>060001000</t>
  </si>
  <si>
    <t>Zvětšená dopravní vzdálenost stavby</t>
  </si>
  <si>
    <t>807603485</t>
  </si>
  <si>
    <t>https://podminky.urs.cz/item/CS_URS_2022_01/060001000</t>
  </si>
  <si>
    <t>012 - Venkovní úpravy</t>
  </si>
  <si>
    <t xml:space="preserve">      1 - Zemní práce</t>
  </si>
  <si>
    <t xml:space="preserve">      5 - Komunikace pozemní</t>
  </si>
  <si>
    <t xml:space="preserve">      998 - Přesun hmot</t>
  </si>
  <si>
    <t xml:space="preserve">      772 - Podlahy z kamene</t>
  </si>
  <si>
    <t>Zemní práce</t>
  </si>
  <si>
    <t>171151103</t>
  </si>
  <si>
    <t>Uložení sypanin do násypů strojně s rozprostřením sypaniny ve vrstvách a s hrubým urovnáním zhutněných z hornin soudržných jakékoliv třídy těžitelnosti</t>
  </si>
  <si>
    <t>1151535280</t>
  </si>
  <si>
    <t>https://podminky.urs.cz/item/CS_URS_2022_01/171151103</t>
  </si>
  <si>
    <t>Poznámka k položce:
využít recyklát na místě stavby( po zbourání budov)</t>
  </si>
  <si>
    <t>15*30*0,5</t>
  </si>
  <si>
    <t>180405114</t>
  </si>
  <si>
    <t>Založení trávníků ve vegetačních dlaždicích nebo prefabrikátech výsevem směsi substrátu a semene v rovině nebo na svahu do 1:5</t>
  </si>
  <si>
    <t>1977611220</t>
  </si>
  <si>
    <t>https://podminky.urs.cz/item/CS_URS_2022_01/180405114</t>
  </si>
  <si>
    <t>00572470</t>
  </si>
  <si>
    <t>osivo směs travní univerzál</t>
  </si>
  <si>
    <t>kg</t>
  </si>
  <si>
    <t>-98364798</t>
  </si>
  <si>
    <t>350*0,02 'Přepočtené koeficientem množství</t>
  </si>
  <si>
    <t>182251101</t>
  </si>
  <si>
    <t>Svahování trvalých svahů do projektovaných profilů strojně s potřebným přemístěním výkopku při svahování násypů v jakékoliv hornině</t>
  </si>
  <si>
    <t>-122311289</t>
  </si>
  <si>
    <t>https://podminky.urs.cz/item/CS_URS_2022_01/182251101</t>
  </si>
  <si>
    <t>Poznámka k položce:
s využitím recyklátu na místě stavby</t>
  </si>
  <si>
    <t>11*3+25*4+8*3</t>
  </si>
  <si>
    <t>182311125</t>
  </si>
  <si>
    <t>Rozprostření a urovnání ornice ve svahu sklonu přes 1:5 ručně při souvislé ploše, tl. vrstvy přes 250 do 300 mm</t>
  </si>
  <si>
    <t>1033436190</t>
  </si>
  <si>
    <t>https://podminky.urs.cz/item/CS_URS_2022_01/182311125</t>
  </si>
  <si>
    <t>311311961</t>
  </si>
  <si>
    <t>Nadzákladové zdi z betonu prostého nosné bez zvláštních nároků na vliv prostředí tř. C 25/30</t>
  </si>
  <si>
    <t>195038331</t>
  </si>
  <si>
    <t>https://podminky.urs.cz/item/CS_URS_2022_01/311311961</t>
  </si>
  <si>
    <t>0,3*1,6*2,5</t>
  </si>
  <si>
    <t>0,3*1,2*(3,0+1,35+3,30)</t>
  </si>
  <si>
    <t>311351121</t>
  </si>
  <si>
    <t>Bednění nadzákladových zdí nosných rovné oboustranné za každou stranu zřízení</t>
  </si>
  <si>
    <t>1378799048</t>
  </si>
  <si>
    <t>https://podminky.urs.cz/item/CS_URS_2022_01/311351121</t>
  </si>
  <si>
    <t>2*1,6*2,5</t>
  </si>
  <si>
    <t>2*1,2*(3,0+1,35+3,30)</t>
  </si>
  <si>
    <t>311351122</t>
  </si>
  <si>
    <t>Bednění nadzákladových zdí nosných rovné oboustranné za každou stranu odstranění</t>
  </si>
  <si>
    <t>1472007204</t>
  </si>
  <si>
    <t>https://podminky.urs.cz/item/CS_URS_2022_01/311351122</t>
  </si>
  <si>
    <t>311351911</t>
  </si>
  <si>
    <t>Bednění nadzákladových zdí nosných Příplatek k cenám bednění za pohledový beton</t>
  </si>
  <si>
    <t>1765896726</t>
  </si>
  <si>
    <t>https://podminky.urs.cz/item/CS_URS_2022_01/311351911</t>
  </si>
  <si>
    <t>430321414</t>
  </si>
  <si>
    <t>Schodišťové konstrukce a rampy z betonu železového (bez výztuže) stupně, schodnice, ramena, podesty s nosníky tř. C 25/30</t>
  </si>
  <si>
    <t>-1344975099</t>
  </si>
  <si>
    <t>https://podminky.urs.cz/item/CS_URS_2022_01/430321414</t>
  </si>
  <si>
    <t>beton podesty</t>
  </si>
  <si>
    <t>1,5*2,6*0,15</t>
  </si>
  <si>
    <t>434311115</t>
  </si>
  <si>
    <t>Stupně dusané z betonu prostého nebo prokládaného kamenem na terén nebo na desku bez potěru, se zahlazením povrchu tř. C 20/25</t>
  </si>
  <si>
    <t>716268562</t>
  </si>
  <si>
    <t>https://podminky.urs.cz/item/CS_URS_2022_01/434311115</t>
  </si>
  <si>
    <t>4*2,1</t>
  </si>
  <si>
    <t>4*3,65</t>
  </si>
  <si>
    <t>434351141</t>
  </si>
  <si>
    <t>Bednění stupňů betonovaných na podstupňové desce nebo na terénu půdorysně přímočarých zřízení</t>
  </si>
  <si>
    <t>-1399536864</t>
  </si>
  <si>
    <t>https://podminky.urs.cz/item/CS_URS_2022_01/434351141</t>
  </si>
  <si>
    <t>4*(0,2+0,35)*2,1</t>
  </si>
  <si>
    <t>4*(0,2+0,35)*3,65</t>
  </si>
  <si>
    <t>434351142</t>
  </si>
  <si>
    <t>Bednění stupňů betonovaných na podstupňové desce nebo na terénu půdorysně přímočarých odstranění</t>
  </si>
  <si>
    <t>1401598014</t>
  </si>
  <si>
    <t>https://podminky.urs.cz/item/CS_URS_2022_01/434351142</t>
  </si>
  <si>
    <t>Komunikace pozemní</t>
  </si>
  <si>
    <t>564231011</t>
  </si>
  <si>
    <t>Podklad nebo podsyp ze štěrkopísku ŠP s rozprostřením, vlhčením a zhutněním plochy jednotlivě do 100 m2, po zhutnění tl. 100 mm</t>
  </si>
  <si>
    <t>890595292</t>
  </si>
  <si>
    <t>https://podminky.urs.cz/item/CS_URS_2022_01/564231011</t>
  </si>
  <si>
    <t>18,3*25,4</t>
  </si>
  <si>
    <t>564730001</t>
  </si>
  <si>
    <t>Podklad nebo kryt z kameniva hrubého drceného vel. 8-16 mm s rozprostřením a zhutněním plochy jednotlivě do 100 m2, po zhutnění tl. 100 mm</t>
  </si>
  <si>
    <t>-1879695081</t>
  </si>
  <si>
    <t>https://podminky.urs.cz/item/CS_URS_2022_01/564730001</t>
  </si>
  <si>
    <t>-1666690483</t>
  </si>
  <si>
    <t>11,5*1,35+0,25*9,0+3,65*12,2+1,6*3,65</t>
  </si>
  <si>
    <t>564750101</t>
  </si>
  <si>
    <t>Podklad nebo kryt z kameniva hrubého drceného vel. 16-32 mm s rozprostřením a zhutněním plochy jednotlivě do 100 m2, po zhutnění tl. 150 mm</t>
  </si>
  <si>
    <t>1726694667</t>
  </si>
  <si>
    <t>https://podminky.urs.cz/item/CS_URS_2022_01/564750101</t>
  </si>
  <si>
    <t>564760111</t>
  </si>
  <si>
    <t>Podklad nebo kryt z kameniva hrubého drceného vel. 16-32 mm s rozprostřením a zhutněním, po zhutnění tl. 200 mm</t>
  </si>
  <si>
    <t>-1970217024</t>
  </si>
  <si>
    <t>564811011</t>
  </si>
  <si>
    <t>Podklad ze štěrkodrti ŠD s rozprostřením a zhutněním plochy jednotlivě do 100 m2, po zhutnění tl. 50 mm</t>
  </si>
  <si>
    <t>857248737</t>
  </si>
  <si>
    <t>https://podminky.urs.cz/item/CS_URS_2022_01/564811011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</si>
  <si>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</si>
  <si>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</si>
  <si>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56273685</t>
  </si>
  <si>
    <t>https://podminky.urs.cz/item/CS_URS_2022_01/596211110</t>
  </si>
  <si>
    <t>1,3*22,5</t>
  </si>
  <si>
    <t>59245018</t>
  </si>
  <si>
    <t>dlažba tvar obdélník betonová 200x100x60mm přírodní</t>
  </si>
  <si>
    <t>9402355</t>
  </si>
  <si>
    <t>29,25*1,03 'Přepočtené koeficientem množství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</si>
  <si>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</si>
  <si>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</si>
  <si>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-446953837</t>
  </si>
  <si>
    <t>5,5*(6,2+3,5+2,5+2,5+2,75)</t>
  </si>
  <si>
    <t>59245020</t>
  </si>
  <si>
    <t>dlažba tvar obdélník betonová 200x100x80mm přírodní</t>
  </si>
  <si>
    <t>1864324462</t>
  </si>
  <si>
    <t>95,975*1,03 'Přepočtené koeficientem množství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</si>
  <si>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</si>
  <si>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</si>
  <si>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-1855091219</t>
  </si>
  <si>
    <t>https://podminky.urs.cz/item/CS_URS_2022_01/596412212</t>
  </si>
  <si>
    <t>23*11,5</t>
  </si>
  <si>
    <t>59246016</t>
  </si>
  <si>
    <t>dlažba plošná betonová vegetační 600x400x80mm</t>
  </si>
  <si>
    <t>1125957989</t>
  </si>
  <si>
    <t>264,5*1,02 'Přepočtené koeficientem množství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</si>
  <si>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</si>
  <si>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</si>
  <si>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191799607</t>
  </si>
  <si>
    <t>https://podminky.urs.cz/item/CS_URS_2022_01/596811311</t>
  </si>
  <si>
    <t>11,5*1,35+0,25*9,0+3,65*12,2+1,6*3,65+1,5*2,6</t>
  </si>
  <si>
    <t>59246004</t>
  </si>
  <si>
    <t>dlažba plošná betonová terasová hladká 600x600x60mm nebo 600x300x60mm</t>
  </si>
  <si>
    <t>-1007039662</t>
  </si>
  <si>
    <t xml:space="preserve">Poznámka k položce:
Dlažba v kvalitě a designu BEST BELEZA tl.60mm, lze nahradit jiným výrobkem při dodržení všech parametrů a vzhledu předpokládané dlažby
</t>
  </si>
  <si>
    <t>72,045*1,03 'Přepočtené koeficientem množství</t>
  </si>
  <si>
    <t>911331131.R</t>
  </si>
  <si>
    <t>Svodidlo dřevěné ( kulatina) jednostranné zádržnosti se zaberaněním ocelových sloupků v rozmezí do 2 m</t>
  </si>
  <si>
    <t>676901426</t>
  </si>
  <si>
    <t>11,5+25,5+16,25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</si>
  <si>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</si>
  <si>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</si>
  <si>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-1392170309</t>
  </si>
  <si>
    <t>6,25+5,25+12,10+23,0+6,0+1,50+18,75</t>
  </si>
  <si>
    <t>59217031</t>
  </si>
  <si>
    <t>obrubník betonový silniční 1000x150x250mm</t>
  </si>
  <si>
    <t>1569981344</t>
  </si>
  <si>
    <t>6,25+5,25+12,10+23,0+6,0+1,50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</si>
  <si>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</si>
  <si>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</si>
  <si>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-689703588</t>
  </si>
  <si>
    <t>5,25+8,75+1,25</t>
  </si>
  <si>
    <t>59217001</t>
  </si>
  <si>
    <t>obrubník betonový zahradní 1000x50x250mm</t>
  </si>
  <si>
    <t>1998411871</t>
  </si>
  <si>
    <t>953941331</t>
  </si>
  <si>
    <t>Osazování železných rohoží s rámy pl přes 1 m2,</t>
  </si>
  <si>
    <t>-1832100480</t>
  </si>
  <si>
    <t>https://podminky.urs.cz/item/CS_URS_2022_01/953941331</t>
  </si>
  <si>
    <t>0,9*1,6*3+0,9*1,2</t>
  </si>
  <si>
    <t>69752065</t>
  </si>
  <si>
    <t>rohož vstupní provedení rýhované hliníkové profily</t>
  </si>
  <si>
    <t>-269664887</t>
  </si>
  <si>
    <t>998</t>
  </si>
  <si>
    <t>Přesun hmot</t>
  </si>
  <si>
    <t>998223011</t>
  </si>
  <si>
    <t>Přesun hmot pro pozemní komunikace s krytem dlážděným dopravní vzdálenost do 200 m jakékoliv délky objektu</t>
  </si>
  <si>
    <t>-210271126</t>
  </si>
  <si>
    <t>https://podminky.urs.cz/item/CS_URS_2022_01/998223011</t>
  </si>
  <si>
    <t>772</t>
  </si>
  <si>
    <t>Podlahy z kamene</t>
  </si>
  <si>
    <t>772231314</t>
  </si>
  <si>
    <t>Montáž obkladu schodišťových stupňů deskami z tvrdých kamenů kladených do lepidla s přímou nebo zakřivenou výstupní čárou deskami stupnicovými pravoúhlými nebo kosoúhlými, tl. přes 50 do 70 mm</t>
  </si>
  <si>
    <t>1279463878</t>
  </si>
  <si>
    <t>https://podminky.urs.cz/item/CS_URS_2022_01/772231314</t>
  </si>
  <si>
    <t>-2119480181</t>
  </si>
  <si>
    <t>Poznámka k položce:
Dlažba v kvalitě a designu BEST BELEZA tl.60mm, lze nahradit jiným výrobkem při dodržení všech parametrů a vzhladu předpokládané dlažby</t>
  </si>
  <si>
    <t>23*0,3</t>
  </si>
  <si>
    <t>6,9*1,05 'Přepočtené koeficientem množství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</si>
  <si>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</si>
  <si>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</si>
  <si>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2108701326</t>
  </si>
  <si>
    <t>https://podminky.urs.cz/item/CS_URS_2022_01/998772101</t>
  </si>
  <si>
    <t>02 - ETAPA č.2 - Zateplení objektu  a výplně vnějších otvorů</t>
  </si>
  <si>
    <t xml:space="preserve">      713 - Izolace tepelné</t>
  </si>
  <si>
    <t xml:space="preserve">      731 - Ústřední vytápění - kotelny</t>
  </si>
  <si>
    <t xml:space="preserve">      732 - Ústřední vytápění - strojovny</t>
  </si>
  <si>
    <t>59051476</t>
  </si>
  <si>
    <t>profil začišťovací PVC 9mm s výztužnou tkaninou pro ostění ETICS</t>
  </si>
  <si>
    <t>-2145524496</t>
  </si>
  <si>
    <t>lišta okna</t>
  </si>
  <si>
    <t>2*1,8*2*33</t>
  </si>
  <si>
    <t>2*0,9*2*12</t>
  </si>
  <si>
    <t>lišta  k al dveřím</t>
  </si>
  <si>
    <t>2*3,4*2+2*2,1*2+2*2,25*2+2*2,8*2</t>
  </si>
  <si>
    <t>59051512</t>
  </si>
  <si>
    <t>profil začišťovací s okapnicí PVC s výztužnou tkaninou pro parapet ETICS</t>
  </si>
  <si>
    <t>-1700987125</t>
  </si>
  <si>
    <t>1,5*33</t>
  </si>
  <si>
    <t>0,6*12</t>
  </si>
  <si>
    <t>59051510</t>
  </si>
  <si>
    <t>profil začišťovací s okapnicí PVC s výztužnou tkaninou pro nadpraží ETICS</t>
  </si>
  <si>
    <t>1938221942</t>
  </si>
  <si>
    <t>2*1,5*33</t>
  </si>
  <si>
    <t>2*0,6*12</t>
  </si>
  <si>
    <t>2*(1,2+1,1+1,5+2,56)</t>
  </si>
  <si>
    <t>580156689</t>
  </si>
  <si>
    <t>zakrytí oken a dveří</t>
  </si>
  <si>
    <t>1,5*1,8*32+0,9*0,6*12+1,1*2,2+1,1*2,2+1,5*2,1+1,5*2,25*2</t>
  </si>
  <si>
    <t>622131101</t>
  </si>
  <si>
    <t>Podkladní a spojovací vrstva vnějších omítaných ploch cementový postřik nanášený ručně celoplošně stěn</t>
  </si>
  <si>
    <t>1935268867</t>
  </si>
  <si>
    <t>https://podminky.urs.cz/item/CS_URS_2022_01/622131101</t>
  </si>
  <si>
    <t>vyrovnání kameného soklu pro další úpravu</t>
  </si>
  <si>
    <t>30,8*1,4+30,8*0,8+15,8*1,2+15,8*1,4</t>
  </si>
  <si>
    <t>622131111</t>
  </si>
  <si>
    <t>Podkladní a spojovací vrstva vnějších omítaných ploch polymercementový spojovací můstek nanášený ručně stěn</t>
  </si>
  <si>
    <t>1544379285</t>
  </si>
  <si>
    <t>https://podminky.urs.cz/item/CS_URS_2022_01/622131111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</si>
  <si>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</si>
  <si>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</si>
  <si>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-2041614855</t>
  </si>
  <si>
    <t>https://podminky.urs.cz/item/CS_URS_2022_01/622211011</t>
  </si>
  <si>
    <t>28376421</t>
  </si>
  <si>
    <t>deska z polystyrénu XPS, hrana polodrážková a hladký povrch 300kPA tl 80mm</t>
  </si>
  <si>
    <t>-546747495</t>
  </si>
  <si>
    <t>108,84*1,05 'Přepočtené koeficientem množství</t>
  </si>
  <si>
    <t>622252002</t>
  </si>
  <si>
    <t>Montáž profilů kontaktního zateplení ostatních stěnových, dilatačních apod. lepených do tmelu</t>
  </si>
  <si>
    <t>678166907</t>
  </si>
  <si>
    <t>1,2*10</t>
  </si>
  <si>
    <t>63127466</t>
  </si>
  <si>
    <t>profil rohový Al 23x23mm s výztužnou tkaninou š 100mm pro ETICS</t>
  </si>
  <si>
    <t>-2079950578</t>
  </si>
  <si>
    <t>12*1,05 'Přepočtené koeficientem množství</t>
  </si>
  <si>
    <t>622331101</t>
  </si>
  <si>
    <t>Omítka cementová vnějších ploch nanášená ručně jednovrstvá, tloušťky do 15 mm hrubá nezatřená stěn</t>
  </si>
  <si>
    <t>308336887</t>
  </si>
  <si>
    <t>https://podminky.urs.cz/item/CS_URS_2022_01/622331101</t>
  </si>
  <si>
    <t>622331191</t>
  </si>
  <si>
    <t>Omítka cementová vnějších ploch nanášená ručně Příplatek k cenám za každých dalších i započatých 5 mm tloušťky omítky přes 15 mm stěn</t>
  </si>
  <si>
    <t>641588521</t>
  </si>
  <si>
    <t>https://podminky.urs.cz/item/CS_URS_2022_01/622331191</t>
  </si>
  <si>
    <t>(30,8*1,4+30,8*0,8+15,8*1,2+15,8*1,4)*3</t>
  </si>
  <si>
    <t>622531032</t>
  </si>
  <si>
    <t>Omítka tenkovrstvá silikonová vnějších ploch probarvená bez penetrace zatíraná (škrábaná), zrnitost 3,0 mm stěn</t>
  </si>
  <si>
    <t>-1724035880</t>
  </si>
  <si>
    <t>https://podminky.urs.cz/item/CS_URS_2022_01/622531032</t>
  </si>
  <si>
    <t>30,8*1,0+30,8*0,4+15,8*0,8+15,8*1,0</t>
  </si>
  <si>
    <t>631311116</t>
  </si>
  <si>
    <t>Mazanina z betonu prostého bez zvýšených nároků na prostředí tl. přes 50 do 80 mm tř. C 25/30</t>
  </si>
  <si>
    <t>960147122</t>
  </si>
  <si>
    <t>https://podminky.urs.cz/item/CS_URS_2022_01/631311116</t>
  </si>
  <si>
    <t>2*352,41*0,05</t>
  </si>
  <si>
    <t>631311124</t>
  </si>
  <si>
    <t>Mazanina z betonu prostého bez zvýšených nároků na prostředí tl. přes 80 do 120 mm tř. C 16/20</t>
  </si>
  <si>
    <t>1654143615</t>
  </si>
  <si>
    <t>https://podminky.urs.cz/item/CS_URS_2022_01/631311124</t>
  </si>
  <si>
    <t>žb základová deska ( mazanina v býv.kotelně)</t>
  </si>
  <si>
    <t>(6,05*5,0+1,0*2,6)*0,08</t>
  </si>
  <si>
    <t>631319011</t>
  </si>
  <si>
    <t>Příplatek k cenám mazanin za úpravu povrchu mazaniny přehlazením, mazanina tl. přes 50 do 80 mm</t>
  </si>
  <si>
    <t>2043730936</t>
  </si>
  <si>
    <t>https://podminky.urs.cz/item/CS_URS_2022_01/631319011</t>
  </si>
  <si>
    <t>631362021</t>
  </si>
  <si>
    <t>Výztuž mazanin ze svařovaných sítí z drátů typu KARI</t>
  </si>
  <si>
    <t>-756780129</t>
  </si>
  <si>
    <t>https://podminky.urs.cz/item/CS_URS_2022_01/631362021</t>
  </si>
  <si>
    <t>kari síť  KY50, 8MM 150 X 150 MM   5,4 KG/M2</t>
  </si>
  <si>
    <t>(6,05*5,0+1,0*2,6)*0,0054*1,15</t>
  </si>
  <si>
    <t>941211111</t>
  </si>
  <si>
    <t>Montáž lešení řadového rámového lehkého pracovního s podlahami s provozním zatížením tř. 3 do 200 kg/m2 šířky tř. SW06 přes 0,6 do 0,9 m, výšky do 10 m</t>
  </si>
  <si>
    <t>-110254545</t>
  </si>
  <si>
    <t>32*10*2+15*10*2+5*10*2+10*10,0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</si>
  <si>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</si>
  <si>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</si>
  <si>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1128849421</t>
  </si>
  <si>
    <t>60*1140</t>
  </si>
  <si>
    <t>941211811</t>
  </si>
  <si>
    <t>Demontáž lešení řadového rámového lehkého pracovního s provozním zatížením tř. 3 do 200 kg/m2 šířky tř. SW06 přes 0,6 do 0,9 m, výšky do 10 m</t>
  </si>
  <si>
    <t>74068971</t>
  </si>
  <si>
    <t>1140</t>
  </si>
  <si>
    <t>965041421</t>
  </si>
  <si>
    <t>Bourání mazanin škvárobetonových tl. přes 100 mm, plochy do 1 m2</t>
  </si>
  <si>
    <t>1007085010</t>
  </si>
  <si>
    <t>https://podminky.urs.cz/item/CS_URS_2022_01/965041421</t>
  </si>
  <si>
    <t>výkop pro lapol</t>
  </si>
  <si>
    <t>0,9*0,9*0,9</t>
  </si>
  <si>
    <t>výkop pro revizní šachtu</t>
  </si>
  <si>
    <t>1,2*1,2*0,9</t>
  </si>
  <si>
    <t>výkop pro základ v původní kotelně</t>
  </si>
  <si>
    <t>4,15*0,5*0,4</t>
  </si>
  <si>
    <t>965041441</t>
  </si>
  <si>
    <t>Bourání mazanin škvárobetonových tl. přes 100 mm, plochy přes 4 m2</t>
  </si>
  <si>
    <t>-532764236</t>
  </si>
  <si>
    <t>https://podminky.urs.cz/item/CS_URS_2023_02/965041441</t>
  </si>
  <si>
    <t>0,15*352,41</t>
  </si>
  <si>
    <t>965042141</t>
  </si>
  <si>
    <t>Bourání mazanin betonových nebo z litého asfaltu tl. do 100 mm, plochy přes 4 m2</t>
  </si>
  <si>
    <t>-1098314555</t>
  </si>
  <si>
    <t>https://podminky.urs.cz/item/CS_URS_2022_01/965042141</t>
  </si>
  <si>
    <t>bourání mazanin pro vedení kanalizace</t>
  </si>
  <si>
    <t>mazanina podkladní</t>
  </si>
  <si>
    <t>0,5*0,12*(3,0+1,0+3,0+1,0+1,5+2,5+7,0+1,0+11,0+1,0+0,5+9,0+1,0+5,0+2,0+6,0+1,0)</t>
  </si>
  <si>
    <t>mazanina podlahová ( včetně dlazdic)</t>
  </si>
  <si>
    <t>0,6*0,10*(3,0+1,0+3,0+1,0+1,5+2,5+7,0+1,0+11,0+1,0+0,5+9,0+1,0+5,0+2,0+6,0+1,0)</t>
  </si>
  <si>
    <t>bourání mazanin pro vedení vodovodu</t>
  </si>
  <si>
    <t>0,30*0,15*(2,5+3,0+4,2+3,0+3,0+5,0+5,2+1,8+3,0+8,0+2,5+5,0+2,0+8,0+3,6+2,5+10,0+3,2)</t>
  </si>
  <si>
    <t>0,20*0,15*(6,5+0,5+2,0+8,5)</t>
  </si>
  <si>
    <t>založení příček( včetně dlazdic)</t>
  </si>
  <si>
    <t>0,30*0,10*(6,0+1,5+1,2+5,0+2,0+6,0+5,0+4,5)</t>
  </si>
  <si>
    <t>založení zdi 1.18</t>
  </si>
  <si>
    <t>0,15*0,45*5,05</t>
  </si>
  <si>
    <t>352374124</t>
  </si>
  <si>
    <t>966081018.R</t>
  </si>
  <si>
    <t xml:space="preserve">Demontáž předvěšené odvětrávané fasády s nosnou konstrukcí jednosměrnou dřevěnou stěn 
demontáž azbestocementových desek za dodržení všech předepsaných postupů pro ekologickou likvidaci, včetně dodržení postupu demontážních prací určených v technické zprávě PD
</t>
  </si>
  <si>
    <t>-1090179734</t>
  </si>
  <si>
    <t>stěny</t>
  </si>
  <si>
    <t>30,6*8+13,3*9,4+3,6*8+2,2*9,0*2+13,3*9,4-1,5*1,8*(18+19)-2*2,0*1,5</t>
  </si>
  <si>
    <t>podhledy</t>
  </si>
  <si>
    <t>968062246</t>
  </si>
  <si>
    <t>Vybourání dřevěných rámů oken s křídly, dveřních zárubní, vrat, stěn, ostění nebo obkladů rámů oken s křídly jednoduchých, plochy do 4 m2</t>
  </si>
  <si>
    <t>-1150386803</t>
  </si>
  <si>
    <t>https://podminky.urs.cz/item/CS_URS_2022_01/968062246</t>
  </si>
  <si>
    <t>vybourání oken</t>
  </si>
  <si>
    <t>1,5*1,8*(18+19)</t>
  </si>
  <si>
    <t>968062374</t>
  </si>
  <si>
    <t>Vybourání dřevěných rámů oken s křídly, dveřních zárubní, vrat, stěn, ostění nebo obkladů rámů oken s křídly zdvojených, plochy do 1 m2</t>
  </si>
  <si>
    <t>-1907210175</t>
  </si>
  <si>
    <t>https://podminky.urs.cz/item/CS_URS_2022_01/968062374</t>
  </si>
  <si>
    <t>0,6*0,9*8</t>
  </si>
  <si>
    <t>968062375</t>
  </si>
  <si>
    <t>Vybourání dřevěných rámů oken s křídly, dveřních zárubní, vrat, stěn, ostění nebo obkladů rámů oken s křídly zdvojených, plochy do 2 m2</t>
  </si>
  <si>
    <t>665367812</t>
  </si>
  <si>
    <t>https://podminky.urs.cz/item/CS_URS_2022_01/968062375</t>
  </si>
  <si>
    <t>1,5*1,8*4</t>
  </si>
  <si>
    <t>968062376</t>
  </si>
  <si>
    <t>Vybourání dřevěných rámů oken s křídly, dveřních zárubní, vrat, stěn, ostění nebo obkladů rámů oken s křídly zdvojených, plochy do 4 m2</t>
  </si>
  <si>
    <t>-1264547209</t>
  </si>
  <si>
    <t>https://podminky.urs.cz/item/CS_URS_2022_01/968062376</t>
  </si>
  <si>
    <t>1,5*2,1+1,5*2,1</t>
  </si>
  <si>
    <t>968072456</t>
  </si>
  <si>
    <t>Vybourání kovových rámů oken s křídly, dveřních zárubní, vrat, stěn, ostění nebo obkladů dveřních zárubní, plochy přes 2 m2</t>
  </si>
  <si>
    <t>-1236889910</t>
  </si>
  <si>
    <t>https://podminky.urs.cz/item/CS_URS_2022_01/968072456</t>
  </si>
  <si>
    <t>1,45*2,2+1,5*2,2</t>
  </si>
  <si>
    <t>-1989560804</t>
  </si>
  <si>
    <t>1826449110</t>
  </si>
  <si>
    <t>171,555*26</t>
  </si>
  <si>
    <t>1777211209</t>
  </si>
  <si>
    <t>1711953151</t>
  </si>
  <si>
    <t>-1650580555</t>
  </si>
  <si>
    <t>-223602544</t>
  </si>
  <si>
    <t>-2005115851</t>
  </si>
  <si>
    <t>171,555-10,0-3,528-16,643</t>
  </si>
  <si>
    <t>997013635</t>
  </si>
  <si>
    <t>Poplatek za uložení stavebního odpadu na skládce (skládkovné) komunálního zatříděného do Katalogu odpadů pod kódem 20 03 01</t>
  </si>
  <si>
    <t>-613754429</t>
  </si>
  <si>
    <t>https://podminky.urs.cz/item/CS_URS_2022_01/997013635</t>
  </si>
  <si>
    <t>997013811</t>
  </si>
  <si>
    <t>Poplatek za uložení stavebního odpadu na skládce (skládkovné) dřevěného zatříděného do Katalogu odpadů pod kódem 17 02 01</t>
  </si>
  <si>
    <t>-2122535238</t>
  </si>
  <si>
    <t>https://podminky.urs.cz/item/CS_URS_2022_01/997013811</t>
  </si>
  <si>
    <t>2,697+0,207+0,410+0,214</t>
  </si>
  <si>
    <t>997013821</t>
  </si>
  <si>
    <t>Poplatek za uložení stavebního odpadu na skládce (skládkovné) ze stavebních materiálů obsahujících azbest zatříděných do Katalogu odpadů pod kódem 17 06 05</t>
  </si>
  <si>
    <t>277284079</t>
  </si>
  <si>
    <t>https://podminky.urs.cz/item/CS_URS_2022_01/997013821</t>
  </si>
  <si>
    <t>16,647</t>
  </si>
  <si>
    <t>1074338162</t>
  </si>
  <si>
    <t>1452903805</t>
  </si>
  <si>
    <t>459,61498392283*0,00105 'Přepočtené koeficientem množství</t>
  </si>
  <si>
    <t>1483074447</t>
  </si>
  <si>
    <t>-846660055</t>
  </si>
  <si>
    <t>352,41*1,1655 'Přepočtené koeficientem množství</t>
  </si>
  <si>
    <t>-1558023151</t>
  </si>
  <si>
    <t>-711533632</t>
  </si>
  <si>
    <t>1686790851</t>
  </si>
  <si>
    <t>713</t>
  </si>
  <si>
    <t>Izolace tepelné</t>
  </si>
  <si>
    <t>713111111</t>
  </si>
  <si>
    <t>Montáž tepelné izolace stropů rohožemi, pásy, dílci, deskami, bloky (izolační materiál ve specifikaci) vrchem bez překrytí lepenkou kladenými volně</t>
  </si>
  <si>
    <t>-1341883686</t>
  </si>
  <si>
    <t>https://podminky.urs.cz/item/CS_URS_2022_01/713111111</t>
  </si>
  <si>
    <t>min.izolace 2*140</t>
  </si>
  <si>
    <t>2*(12,1*29,6-4,2*1,2)</t>
  </si>
  <si>
    <t>63152135</t>
  </si>
  <si>
    <t>pás tepelně izolační univerzální λ=0,034-0,035 tl 140mm</t>
  </si>
  <si>
    <t>-789146543</t>
  </si>
  <si>
    <t>706,24*1,02 'Přepočtené koeficientem množství</t>
  </si>
  <si>
    <t>713121111</t>
  </si>
  <si>
    <t>Montáž tepelné izolace podlah rohožemi, pásy, deskami, dílci, bloky (izolační materiál ve specifikaci) kladenými volně jednovrstvá</t>
  </si>
  <si>
    <t>1116742772</t>
  </si>
  <si>
    <t>https://podminky.urs.cz/item/CS_URS_2022_01/713121111</t>
  </si>
  <si>
    <t>PODLAHA V BÝV. KOTELNĚ</t>
  </si>
  <si>
    <t>6,05*5,0+1,0*2,6</t>
  </si>
  <si>
    <t>ostatní podlahy 1.NP</t>
  </si>
  <si>
    <t>352,41-32,85</t>
  </si>
  <si>
    <t>28372309</t>
  </si>
  <si>
    <t>deska EPS 100 pro konstrukce s běžným zatížením λ=0,037 tl 100mm</t>
  </si>
  <si>
    <t>-349112096</t>
  </si>
  <si>
    <t>352,41*1,04 'Přepočtené koeficientem množství</t>
  </si>
  <si>
    <t>713131141</t>
  </si>
  <si>
    <t>Montáž tepelné izolace stěn rohožemi, pásy, deskami, dílci, bloky (izolační materiál ve specifikaci) lepením celoplošně</t>
  </si>
  <si>
    <t>1025992284</t>
  </si>
  <si>
    <t>-146762325</t>
  </si>
  <si>
    <t>108,84</t>
  </si>
  <si>
    <t>108,84*1,04 'Přepočtené koeficientem množství</t>
  </si>
  <si>
    <t>713132332</t>
  </si>
  <si>
    <t>Montáž tepelné izolace stěn do roštu dvousměrného výška budovy přes 6 do 12 m</t>
  </si>
  <si>
    <t>197412228</t>
  </si>
  <si>
    <t>https://podminky.urs.cz/item/CS_URS_2022_01/713132332</t>
  </si>
  <si>
    <t>2*(13,8*9,0+2,4*7,3-1,5*1,8*2-0,6*0,9*8-1,2*3,4)</t>
  </si>
  <si>
    <t>2*(13,8*9,2+2,4*7,3-1,1*2,1-1,5*1,8*4)</t>
  </si>
  <si>
    <t>2*(31,2*8,0-1,5*1,8*18)</t>
  </si>
  <si>
    <t>2*(31,2*7,8-1,5*1,8*8-0,6*0,9*4)</t>
  </si>
  <si>
    <t>63148160</t>
  </si>
  <si>
    <t>deska tepelně izolační minerální provětrávaných fasád λ=0,034-0,035 tl 80mm</t>
  </si>
  <si>
    <t>1635293674</t>
  </si>
  <si>
    <t>1359,78*1,05 'Přepočtené koeficientem množství</t>
  </si>
  <si>
    <t>713191115</t>
  </si>
  <si>
    <t>Montáž tepelné izolace stavebních konstrukcí - doplňky a konstrukční součásti podlah, stropů vrchem nebo střech překrytím pásem asfaltovým samolepícím na sucho</t>
  </si>
  <si>
    <t>2019905635</t>
  </si>
  <si>
    <t>https://podminky.urs.cz/item/CS_URS_2022_01/713191115</t>
  </si>
  <si>
    <t>13,8*9,0+2,4*7,3-1,5*1,8*2-0,6*0,9*8-1,2*3,4</t>
  </si>
  <si>
    <t>13,8*9,2+2,4*7,3-1,1*2,1-1,5*1,8*4</t>
  </si>
  <si>
    <t>31,2*8,0-1,5*1,8*18</t>
  </si>
  <si>
    <t>31,2*7,8-1,5*1,8*8-0,6*0,9*4</t>
  </si>
  <si>
    <t>63150819</t>
  </si>
  <si>
    <t>fólie kontaktní difuzně propustná pro doplňkovou hydroizolační vrstvu, jednovrstvá mikrovláknitá s funkční vrstvou tl 220μm</t>
  </si>
  <si>
    <t>-558393545</t>
  </si>
  <si>
    <t>679,89</t>
  </si>
  <si>
    <t>679,89*1,15 'Přepočtené koeficientem množství</t>
  </si>
  <si>
    <t>713191133</t>
  </si>
  <si>
    <t>Montáž tepelné izolace stavebních konstrukcí - doplňky a konstrukční součásti podlah, stropů vrchem nebo střech překrytím fólií položenou volně s přelepením spojů</t>
  </si>
  <si>
    <t>508938393</t>
  </si>
  <si>
    <t>https://podminky.urs.cz/item/CS_URS_2022_01/713191133</t>
  </si>
  <si>
    <t>29,6*12,2</t>
  </si>
  <si>
    <t>-47471848</t>
  </si>
  <si>
    <t>361,12*1,15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</si>
  <si>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</si>
  <si>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</si>
  <si>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451098297</t>
  </si>
  <si>
    <t>https://podminky.urs.cz/item/CS_URS_2022_01/998713102</t>
  </si>
  <si>
    <t>998713181</t>
  </si>
  <si>
    <t>Přesun hmot pro izolace tepelné stanovený z hmotnosti přesunovaného materiálu Příplatek k cenám za přesun prováděný bez použití mechanizace pro jakoukoliv výšku objektu</t>
  </si>
  <si>
    <t>19831800</t>
  </si>
  <si>
    <t>https://podminky.urs.cz/item/CS_URS_2022_01/998713181</t>
  </si>
  <si>
    <t>731</t>
  </si>
  <si>
    <t>Ústřední vytápění - kotelny</t>
  </si>
  <si>
    <t>731100817</t>
  </si>
  <si>
    <t xml:space="preserve">Demontáž kotlů litinových článkových počet čl./hmotnost kotle (t) 10 čl./1,250 t, včetně zbytku připojovacích armatur
</t>
  </si>
  <si>
    <t>-158950155</t>
  </si>
  <si>
    <t>https://podminky.urs.cz/item/CS_URS_2022_01/731100817</t>
  </si>
  <si>
    <t xml:space="preserve">Poznámka k položce:
odhad hmotnosti kotllů ( cca 1,25 t / ks). Veškeré náklady na demontáž a odvoz kotlů  sběrnou železa z místa stavby . Příjem za odevzdané železu bude zdokladován a dobropisován.
</t>
  </si>
  <si>
    <t>732</t>
  </si>
  <si>
    <t>Ústřední vytápění - strojovny</t>
  </si>
  <si>
    <t>732231102</t>
  </si>
  <si>
    <t>Akumulační nádrže topné vody bez teplosměnného výměníku PN 0,3 MPa / t = 90 st.C objem nádrže 750 l</t>
  </si>
  <si>
    <t>-1317477788</t>
  </si>
  <si>
    <t>732331717</t>
  </si>
  <si>
    <t>Nádoby expanzní tlakové s membránou bez pojistného ventilu se závitovým připojením PN 1,0 o objemu 80 l</t>
  </si>
  <si>
    <t>2011660645</t>
  </si>
  <si>
    <t>732331778</t>
  </si>
  <si>
    <t>Nádoby expanzní tlakové příslušenství k expanzním nádobám bezpečnostní uzávěr k měření tlaku G 1</t>
  </si>
  <si>
    <t>477179194</t>
  </si>
  <si>
    <t>X1</t>
  </si>
  <si>
    <t>Rozdělovač/sběrač - - 2 otopné okruhy , s výstupem pro bezpečnost. skupinu; 2m3/hod</t>
  </si>
  <si>
    <t>-943101904</t>
  </si>
  <si>
    <t>X11</t>
  </si>
  <si>
    <t>el.topné těleso 6kW/400V se vsuvkou G1 1/2" 60 mm</t>
  </si>
  <si>
    <t>1089666885</t>
  </si>
  <si>
    <t>X13</t>
  </si>
  <si>
    <t>UP 25/7,5 PCV - oběhové čerpadlo topení - mezi AN a TČ</t>
  </si>
  <si>
    <t>1695720899</t>
  </si>
  <si>
    <t>X14</t>
  </si>
  <si>
    <t>UP 25/1-8 PCV - elektronické oběhové čerpadlo - mezi zás. TV a TČ</t>
  </si>
  <si>
    <t>-1469700062</t>
  </si>
  <si>
    <t>X16</t>
  </si>
  <si>
    <t>Tlaková připojovací hadice SD 32</t>
  </si>
  <si>
    <t>1351172721</t>
  </si>
  <si>
    <t>X17</t>
  </si>
  <si>
    <t>Tepelné čerpadlo WPL23E, monoblok, venkovní - Topný výkon při A-7/W35 13,21kW, topný faktor při A-7/W35 3,14</t>
  </si>
  <si>
    <t>806059931</t>
  </si>
  <si>
    <t>X18</t>
  </si>
  <si>
    <t>Opláštění WPL 13/18/23 venkovní provedení</t>
  </si>
  <si>
    <t>439264869</t>
  </si>
  <si>
    <t>X2</t>
  </si>
  <si>
    <t>Držák na zeď pro rozdělovač/sběrač pro 1" ot. okruhy, sada 2 ks</t>
  </si>
  <si>
    <t>15731320</t>
  </si>
  <si>
    <t>X20</t>
  </si>
  <si>
    <t>SBB 600 WP SOL - Zásobník teplé vody pro provoz tepelného čerpadla - Zásobník TV na 600l s velkoplošným výměníkem, vč. izol</t>
  </si>
  <si>
    <t>100872441</t>
  </si>
  <si>
    <t>X21</t>
  </si>
  <si>
    <t>FCR 28/ (6)12 kW - elektrická topná jednotka, 6-12/12 kW, 400V, *280 mm - osazení do zásobníků TV</t>
  </si>
  <si>
    <t>1078311404</t>
  </si>
  <si>
    <t>X22</t>
  </si>
  <si>
    <t>WPM 4 systém - regulace tepelného čerpadla a otopné soustavy - řízení 2 tepelných okruhů (přímé), ohřev TV, řízení ekvitermního vytápění,bivalentní zdroj</t>
  </si>
  <si>
    <t>772050845</t>
  </si>
  <si>
    <t>X23</t>
  </si>
  <si>
    <t>ISG web - modul pro vzdálenou správu přes webové rozhraní</t>
  </si>
  <si>
    <t>-1545676123</t>
  </si>
  <si>
    <t>X24</t>
  </si>
  <si>
    <t>Elektroinstalační materiál řídícího systému TČ - kabeláž,čidla</t>
  </si>
  <si>
    <t>-1931505474</t>
  </si>
  <si>
    <t>X25</t>
  </si>
  <si>
    <t>Elektroinstalační práce, regulační systém TČ</t>
  </si>
  <si>
    <t>980019719</t>
  </si>
  <si>
    <t>X3</t>
  </si>
  <si>
    <t>Bezpečnostní skupina s izolací-- tlakoměr 0-4 bar, odvzdušňovací a pojistný ventil 3 bar</t>
  </si>
  <si>
    <t>-959288349</t>
  </si>
  <si>
    <t>X4</t>
  </si>
  <si>
    <t>Čerpadlová sk. izolaci s čerpadlem, - filtrem se sítkem a šrobením,pracovní bod čerpadla 1,27; H 24,72kPa</t>
  </si>
  <si>
    <t>-2146429686</t>
  </si>
  <si>
    <t>X6</t>
  </si>
  <si>
    <t>Záložní zdroj PG 600 S a akumulátor s kapacitou 100 Ah</t>
  </si>
  <si>
    <t>-591122786</t>
  </si>
  <si>
    <t>X7</t>
  </si>
  <si>
    <t>Armatura ke změkčování topné vody - HZEA</t>
  </si>
  <si>
    <t>-874068742</t>
  </si>
  <si>
    <t>X8</t>
  </si>
  <si>
    <t>Náhradní vložka do HZEA - HZEN</t>
  </si>
  <si>
    <t>1521628517</t>
  </si>
  <si>
    <t>X9</t>
  </si>
  <si>
    <t>Inhibitor pro topné systémy 1l</t>
  </si>
  <si>
    <t>293931869</t>
  </si>
  <si>
    <t>535Xn6032-02</t>
  </si>
  <si>
    <t>Ventil vodovodní Ekoplastik PPR - přímý, vnější průměr 25 mm, délka 80 mm</t>
  </si>
  <si>
    <t>286657479</t>
  </si>
  <si>
    <t>751311012</t>
  </si>
  <si>
    <t>Montáž vyústi lineární podhledové, průřezu přes 0,100 do 0,200 m2</t>
  </si>
  <si>
    <t>-1566590575</t>
  </si>
  <si>
    <t>https://podminky.urs.cz/item/CS_URS_2023_02/751311012</t>
  </si>
  <si>
    <t>42972464</t>
  </si>
  <si>
    <t>mřížka stěnová uzavřená dvouřadá kovová úhel lamel 15° 600x200mm</t>
  </si>
  <si>
    <t>1161928205</t>
  </si>
  <si>
    <t>42972904</t>
  </si>
  <si>
    <t>žaluzie protidešťová plastová s pevnými lamelami, pro potrubí D 315mm</t>
  </si>
  <si>
    <t>2041741297</t>
  </si>
  <si>
    <t>751311303.R</t>
  </si>
  <si>
    <t>Montáž vyústi textilní kruhové, průměru přes 400 do 600 mm</t>
  </si>
  <si>
    <t>-867439680</t>
  </si>
  <si>
    <t>Poznámka k položce:
včetně dodávky materiálu komplet</t>
  </si>
  <si>
    <t>789184196</t>
  </si>
  <si>
    <t>751611116</t>
  </si>
  <si>
    <t>Montáž vzduchotechnické jednotky s rekuperací tepla centrální stojaté s výměnou vzduchu přes 1000 do 5000 m3/h</t>
  </si>
  <si>
    <t>362369809</t>
  </si>
  <si>
    <t>https://podminky.urs.cz/item/CS_URS_2023_02/751611116</t>
  </si>
  <si>
    <t>42944067</t>
  </si>
  <si>
    <t>jednotka VZT stojatá venkovní s rekuperací tepla s předehřevem, dohřevem a ovládací jednotkou do 1500m3/hod</t>
  </si>
  <si>
    <t>-27236497</t>
  </si>
  <si>
    <t>-600822545</t>
  </si>
  <si>
    <t>766416221</t>
  </si>
  <si>
    <t>Montáž obložení stěn plochy přes 5 m2 panely obkladovými modřínovými nebo z tvrdých dřevin, plochy do 0,60 m2</t>
  </si>
  <si>
    <t>172324930</t>
  </si>
  <si>
    <t>https://podminky.urs.cz/item/CS_URS_2022_01/766416221</t>
  </si>
  <si>
    <t>845081362</t>
  </si>
  <si>
    <t>679,89*1,1 'Přepočtené koeficientem množství</t>
  </si>
  <si>
    <t>61223261</t>
  </si>
  <si>
    <t>hranol konstrukční KVH lepený průřezu 50x80-200mm nepohledový</t>
  </si>
  <si>
    <t>1855614263</t>
  </si>
  <si>
    <t>spodní svislý rošt á 1,2 m</t>
  </si>
  <si>
    <t>0,05*0,08*(27*8+31*7,6+15*10+15*9,5)</t>
  </si>
  <si>
    <t>vrchní vodorovný rošt á 0,6 m</t>
  </si>
  <si>
    <t>0,05*0,08*(18*16*2+15*40,2+14*40,2)</t>
  </si>
  <si>
    <t>766417211.R</t>
  </si>
  <si>
    <t>Montáž obložení stěn rošt podkladový</t>
  </si>
  <si>
    <t>-1667336022</t>
  </si>
  <si>
    <t>Poznámka k položce:
včetně kotvícího materiálu</t>
  </si>
  <si>
    <t>(27*8+31*7,6+15*10+15*9,5)</t>
  </si>
  <si>
    <t>(18*16*2+15*40,2+14*40,2)</t>
  </si>
  <si>
    <t>766492100.R</t>
  </si>
  <si>
    <t>Ostatní práce při obkládání montáž dřevěného obložení ostění, montáž a dodávka okenic viz D1.1.B.10</t>
  </si>
  <si>
    <t>883447382</t>
  </si>
  <si>
    <t xml:space="preserve">Poznámka k položce:
včetně povrchové úpravy ,
vcetně dodávky materiálu,
vcetně dodávky a montáže zástrčí, pantů,zajištění okenic v otevřené poloze
včetně kotvení rámů okenic na zeď ( s ohledem na tl.tepelné izolace)
</t>
  </si>
  <si>
    <t>(1,50+1,80)*2*0,20*32+1,5*1,8*32</t>
  </si>
  <si>
    <t>(2,56+2,80*2)+2,56*2,8</t>
  </si>
  <si>
    <t>766622132</t>
  </si>
  <si>
    <t>Montáž oken plastových včetně montáže rámu plochy přes 1 m2 otevíravých do zdiva, výšky přes 1,5 do 2,5 m</t>
  </si>
  <si>
    <t>-1206533649</t>
  </si>
  <si>
    <t>https://podminky.urs.cz/item/CS_URS_2022_01/766622132</t>
  </si>
  <si>
    <t>OK 1.01</t>
  </si>
  <si>
    <t>1*1,5*1,8</t>
  </si>
  <si>
    <t>OK 1.02</t>
  </si>
  <si>
    <t>OK1.04</t>
  </si>
  <si>
    <t>13*1,5*1,8</t>
  </si>
  <si>
    <t>OK 2.01</t>
  </si>
  <si>
    <t>18*1,5*1,8</t>
  </si>
  <si>
    <t>7666101</t>
  </si>
  <si>
    <t xml:space="preserve">Okno plast dle výpisu oken - OK 1.01 - 1500X1800
</t>
  </si>
  <si>
    <t>1941283948</t>
  </si>
  <si>
    <t>7666102</t>
  </si>
  <si>
    <t xml:space="preserve">Okno plast dle výpisu oken - OK 1.02 - 1500X1800
</t>
  </si>
  <si>
    <t>2080330929</t>
  </si>
  <si>
    <t>7666104</t>
  </si>
  <si>
    <t xml:space="preserve">Okno plast dle výpisu oken - OK 1.04 - 1500X1800
</t>
  </si>
  <si>
    <t>525114280</t>
  </si>
  <si>
    <t>7666201</t>
  </si>
  <si>
    <t xml:space="preserve">Okno plast dle výpisu oken - OK 2.01 - 1500X1800
</t>
  </si>
  <si>
    <t>-1045103137</t>
  </si>
  <si>
    <t>766622216</t>
  </si>
  <si>
    <t>Montáž oken plastových plochy do 1 m2 včetně montáže rámu otevíravých do zdiva</t>
  </si>
  <si>
    <t>1317152390</t>
  </si>
  <si>
    <t>https://podminky.urs.cz/item/CS_URS_2022_01/766622216</t>
  </si>
  <si>
    <t>OK 1.05</t>
  </si>
  <si>
    <t>OK 1.06</t>
  </si>
  <si>
    <t>OK 2.02</t>
  </si>
  <si>
    <t>OK 2.03</t>
  </si>
  <si>
    <t>7666105</t>
  </si>
  <si>
    <t xml:space="preserve">Okno plast dle výpisu oken - OK 1.05 - 600X900
</t>
  </si>
  <si>
    <t>1532994180</t>
  </si>
  <si>
    <t>7666106</t>
  </si>
  <si>
    <t xml:space="preserve">Okno plast dle výpisu oken - OK 1.06 - 600X900
</t>
  </si>
  <si>
    <t>205849869</t>
  </si>
  <si>
    <t>7666202</t>
  </si>
  <si>
    <t xml:space="preserve">Okno plast dle výpisu oken - OK 2.02 - 600X900
</t>
  </si>
  <si>
    <t>-671572242</t>
  </si>
  <si>
    <t>7666203</t>
  </si>
  <si>
    <t xml:space="preserve">Okno plast dle výpisu oken - OK 2.03 - 600X900
</t>
  </si>
  <si>
    <t>-1097151259</t>
  </si>
  <si>
    <t>1327674217</t>
  </si>
  <si>
    <t>1958190302</t>
  </si>
  <si>
    <t>388610462</t>
  </si>
  <si>
    <t>-810561228</t>
  </si>
  <si>
    <t>-95993596</t>
  </si>
  <si>
    <t>1858819652</t>
  </si>
  <si>
    <t>767640111</t>
  </si>
  <si>
    <t>Montáž dveří ocelových nebo hliníkových vchodových jednokřídlových bez nadsvětlíku</t>
  </si>
  <si>
    <t>925246660</t>
  </si>
  <si>
    <t>https://podminky.urs.cz/item/CS_URS_2022_01/767640111</t>
  </si>
  <si>
    <t>76702</t>
  </si>
  <si>
    <t xml:space="preserve">Dveře vstupní hliníkové  dle výpisu oken a dveří - DV.02 - 1100X2100
</t>
  </si>
  <si>
    <t>-448148747</t>
  </si>
  <si>
    <t>767640112</t>
  </si>
  <si>
    <t>Montáž dveří ocelových nebo hliníkových vchodových jednokřídlových s nadsvětlíkem</t>
  </si>
  <si>
    <t>759408452</t>
  </si>
  <si>
    <t>https://podminky.urs.cz/item/CS_URS_2022_01/767640112</t>
  </si>
  <si>
    <t>76701</t>
  </si>
  <si>
    <t xml:space="preserve">Dveře vstupní hliníkové  dle výpisu oken a dveří - DV.01 - 1200X3400
</t>
  </si>
  <si>
    <t>-1156068204</t>
  </si>
  <si>
    <t>767640113</t>
  </si>
  <si>
    <t>Montáž dveří ocelových nebo hliníkových vchodových jednokřídlových s pevným bočním dílem</t>
  </si>
  <si>
    <t>-265855133</t>
  </si>
  <si>
    <t>https://podminky.urs.cz/item/CS_URS_2022_01/767640113</t>
  </si>
  <si>
    <t>76703</t>
  </si>
  <si>
    <t xml:space="preserve">Dveře vstupní hliníkové  dle výpisu oken a dveří - DV.03 - 1500X2250
</t>
  </si>
  <si>
    <t>1121134155</t>
  </si>
  <si>
    <t>767640114</t>
  </si>
  <si>
    <t>Montáž dveří ocelových nebo hliníkových vchodových jednokřídlových s pevným bočním dílem a nadsvětlíkem</t>
  </si>
  <si>
    <t>-1506048368</t>
  </si>
  <si>
    <t>https://podminky.urs.cz/item/CS_URS_2022_01/767640114</t>
  </si>
  <si>
    <t>76704</t>
  </si>
  <si>
    <t xml:space="preserve">Dveře vstupní hliníkové  dle výpisu oken a dveří - OK 1.03 - 2560X2800
</t>
  </si>
  <si>
    <t>1804225036</t>
  </si>
  <si>
    <t>767810123</t>
  </si>
  <si>
    <t>Montáž větracích mřížek ocelových kruhových, průměru přes 200 do 300 mm</t>
  </si>
  <si>
    <t>1983659785</t>
  </si>
  <si>
    <t>https://podminky.urs.cz/item/CS_URS_2022_01/767810123</t>
  </si>
  <si>
    <t>42972569</t>
  </si>
  <si>
    <t>mřížka větrací plastová na kruhové potrubí D 300mm</t>
  </si>
  <si>
    <t>1476538408</t>
  </si>
  <si>
    <t>42972568</t>
  </si>
  <si>
    <t>mřížka větrací plastová na kruhové potrubí D 250mm</t>
  </si>
  <si>
    <t>-1534835414</t>
  </si>
  <si>
    <t>-1046735590</t>
  </si>
  <si>
    <t>1787927243</t>
  </si>
  <si>
    <t>1960220133</t>
  </si>
  <si>
    <t>1581872105</t>
  </si>
  <si>
    <t>529721620</t>
  </si>
  <si>
    <t>-1268794797</t>
  </si>
  <si>
    <t>03 - ETAPA č.3 - Dokončení 2.NP</t>
  </si>
  <si>
    <t>311235141</t>
  </si>
  <si>
    <t>Zdivo jednovrstvé z cihel děrovaných broušených na celoplošnou tenkovrstvou maltu, pevnost cihel přes P10 do P15, tl. zdiva 240 mm</t>
  </si>
  <si>
    <t>1571879422</t>
  </si>
  <si>
    <t>https://podminky.urs.cz/item/CS_URS_2022_01/311235141</t>
  </si>
  <si>
    <t>4,15*4,0</t>
  </si>
  <si>
    <t>-477870348</t>
  </si>
  <si>
    <t>1996864205</t>
  </si>
  <si>
    <t>-171878709</t>
  </si>
  <si>
    <t>3,0*(4,10+2,2+0,8+0,3+1,35+0,8+5,78+2,6+2,2+2,2+2,6+1,6+2*0,9*3+1,6+3,9+6,0+4,10+4,10)</t>
  </si>
  <si>
    <t>-0,8*2,0*4</t>
  </si>
  <si>
    <t>-1963782167</t>
  </si>
  <si>
    <t>-49602995</t>
  </si>
  <si>
    <t>2,0*((4,0+2,2)*2+2,0+2,5+8,2+8,2+1,95*2+2,8*4)</t>
  </si>
  <si>
    <t>464598659</t>
  </si>
  <si>
    <t>3,0*(29,6*6+6,0*9+4,1*8)</t>
  </si>
  <si>
    <t>-1,8*1,5*18</t>
  </si>
  <si>
    <t>-1,0*2,0*24-1,5*2*2</t>
  </si>
  <si>
    <t>-174500019</t>
  </si>
  <si>
    <t>2*3,0*(4,10+2,2+0,8+0,3+1,35+0,8+5,78+2,6+2,2+2,2+2,6+1,6+2*0,9*3+1,6+3,9+6,0+4,10+4,10)</t>
  </si>
  <si>
    <t>-0,8*2,0*4*2</t>
  </si>
  <si>
    <t>-1081487737</t>
  </si>
  <si>
    <t>205094895</t>
  </si>
  <si>
    <t>2.np</t>
  </si>
  <si>
    <t>353,94*0,05</t>
  </si>
  <si>
    <t>-1161766914</t>
  </si>
  <si>
    <t>17,697</t>
  </si>
  <si>
    <t>427786978</t>
  </si>
  <si>
    <t>1849861626</t>
  </si>
  <si>
    <t>-621516065</t>
  </si>
  <si>
    <t>1303460301</t>
  </si>
  <si>
    <t>-1004407584</t>
  </si>
  <si>
    <t>2033070539</t>
  </si>
  <si>
    <t>1712731641</t>
  </si>
  <si>
    <t>-809585249</t>
  </si>
  <si>
    <t>599840915</t>
  </si>
  <si>
    <t>-165976168</t>
  </si>
  <si>
    <t>1978144160</t>
  </si>
  <si>
    <t>-1526376925</t>
  </si>
  <si>
    <t>-1822335601</t>
  </si>
  <si>
    <t>403822153</t>
  </si>
  <si>
    <t>-2124684604</t>
  </si>
  <si>
    <t>1692664134</t>
  </si>
  <si>
    <t>-1831890088</t>
  </si>
  <si>
    <t>2,0*(2,2*2+2,76+3,06+1,27*2+2,15*3+2,76+1,815+2,05)</t>
  </si>
  <si>
    <t>-0,7*2,0*11</t>
  </si>
  <si>
    <t>-434873002</t>
  </si>
  <si>
    <t>2.NP 0,7*2,0</t>
  </si>
  <si>
    <t>-1618884875</t>
  </si>
  <si>
    <t>-766863071</t>
  </si>
  <si>
    <t>1336035724</t>
  </si>
  <si>
    <t>-2084989571</t>
  </si>
  <si>
    <t>766202</t>
  </si>
  <si>
    <t>Dveře vnitřní dle výpisu dveří - D2.02 - 700X1970,   CPL</t>
  </si>
  <si>
    <t>1881294976</t>
  </si>
  <si>
    <t>766203</t>
  </si>
  <si>
    <t xml:space="preserve">Dveře vnitřní dle výpisu dveří - D2.03 - 800X1970  EW15DP3, CPL
</t>
  </si>
  <si>
    <t>92682930</t>
  </si>
  <si>
    <t>766204</t>
  </si>
  <si>
    <t>Dveře vnitřní dle výpisu dveří - D2.04 - 800X1970,   CPL</t>
  </si>
  <si>
    <t>379323503</t>
  </si>
  <si>
    <t>766205</t>
  </si>
  <si>
    <t xml:space="preserve">Dveře vnitřní dle výpisu dveří - D2.05 - 800X1970  EW15DP3, CPL
</t>
  </si>
  <si>
    <t>-1648242468</t>
  </si>
  <si>
    <t>766206</t>
  </si>
  <si>
    <t>Dveře vnitřní dle výpisu dveří - D2.06 - 700X1970,   CPL</t>
  </si>
  <si>
    <t>868148848</t>
  </si>
  <si>
    <t>766207</t>
  </si>
  <si>
    <t xml:space="preserve">Dveře vnitřní dle výpisu dveří - D2.07 - 800X1970,   CPL
</t>
  </si>
  <si>
    <t>408152159</t>
  </si>
  <si>
    <t>766208</t>
  </si>
  <si>
    <t xml:space="preserve">Dveře vnitřní dle výpisu dveří - D2.08 - 800X1970  EW15DP3, CPL
</t>
  </si>
  <si>
    <t>-2113240674</t>
  </si>
  <si>
    <t>766209</t>
  </si>
  <si>
    <t xml:space="preserve">Dveře vnitřní dle výpisu dveří - D2.09 - 700X1970,   CPL
</t>
  </si>
  <si>
    <t>-441999396</t>
  </si>
  <si>
    <t>766210</t>
  </si>
  <si>
    <t xml:space="preserve">Dveře vnitřní dle výpisu dveří - D2.10 - 800X1970,   CPL
</t>
  </si>
  <si>
    <t>-1851066993</t>
  </si>
  <si>
    <t>766211</t>
  </si>
  <si>
    <t xml:space="preserve">Dveře vnitřní dle výpisu dveří - D2.11 - 800X1970  EW15DP3, CPL
</t>
  </si>
  <si>
    <t>-2036093432</t>
  </si>
  <si>
    <t>766212</t>
  </si>
  <si>
    <t xml:space="preserve">Dveře vnitřní dle výpisu dveří - D2.12 - 800X1970  EW15DP3, CPL
</t>
  </si>
  <si>
    <t>-771461705</t>
  </si>
  <si>
    <t>766213</t>
  </si>
  <si>
    <t xml:space="preserve">Dveře vnitřní dle výpisu dveří - D2.13 - 800X1970,   CPL
</t>
  </si>
  <si>
    <t>-632485116</t>
  </si>
  <si>
    <t>938275173</t>
  </si>
  <si>
    <t>1426239257</t>
  </si>
  <si>
    <t>766693411</t>
  </si>
  <si>
    <t>Montáž ostatních truhlářských konstrukcí umyvadlových desek bez výřezu, délky jednoho dílu do 1000 mm</t>
  </si>
  <si>
    <t>-1592460500</t>
  </si>
  <si>
    <t>https://podminky.urs.cz/item/CS_URS_2022_01/766693411</t>
  </si>
  <si>
    <t>60722275.R</t>
  </si>
  <si>
    <t>780958707</t>
  </si>
  <si>
    <t>Poznámka k položce:
výrobek stolku s 1 polcí viz D.1.b.02 - 2ks</t>
  </si>
  <si>
    <t>2*0,6*2*0,8</t>
  </si>
  <si>
    <t>-1541325604</t>
  </si>
  <si>
    <t>541765590</t>
  </si>
  <si>
    <t>1418729905</t>
  </si>
  <si>
    <t>-1916910552</t>
  </si>
  <si>
    <t>-2020316891</t>
  </si>
  <si>
    <t>20,79+51,73+16,25+9,31+13,23+7,24+4,93+7,78+4,93+14,70+8,08+17,37+50,8</t>
  </si>
  <si>
    <t>1686430584</t>
  </si>
  <si>
    <t>227,140</t>
  </si>
  <si>
    <t>-883651321</t>
  </si>
  <si>
    <t>3,9*2+4,1+1,2+6,5*2+3,2+1,6+29,6*2-14*1,0+3,6*4+2,0*4-2,0</t>
  </si>
  <si>
    <t>6,0*2+2,45*2+10,8*2+6,5*2</t>
  </si>
  <si>
    <t>605387854</t>
  </si>
  <si>
    <t>148*0,07 'Přepočtené koeficientem množství</t>
  </si>
  <si>
    <t>654005371</t>
  </si>
  <si>
    <t>333873347</t>
  </si>
  <si>
    <t>227,14*1,15 'Přepočtené koeficientem množství</t>
  </si>
  <si>
    <t>-316046356</t>
  </si>
  <si>
    <t>16,25+9,31+13,23+4,93+4,93+8,08+17,37</t>
  </si>
  <si>
    <t>-1230790191</t>
  </si>
  <si>
    <t>261,211</t>
  </si>
  <si>
    <t>214395709</t>
  </si>
  <si>
    <t>1310737905</t>
  </si>
  <si>
    <t>776111112</t>
  </si>
  <si>
    <t>Příprava podkladu broušení podlah nového podkladu betonového</t>
  </si>
  <si>
    <t>127493966</t>
  </si>
  <si>
    <t>https://podminky.urs.cz/item/CS_URS_2022_01/776111112</t>
  </si>
  <si>
    <t>21,16+22,21+33,04+33,21+17,4</t>
  </si>
  <si>
    <t>776111311</t>
  </si>
  <si>
    <t>Příprava podkladu vysátí podlah</t>
  </si>
  <si>
    <t>-671337216</t>
  </si>
  <si>
    <t>https://podminky.urs.cz/item/CS_URS_2022_01/776111311</t>
  </si>
  <si>
    <t>127,02</t>
  </si>
  <si>
    <t>776121112</t>
  </si>
  <si>
    <t>Příprava podkladu penetrace vodou ředitelná podlah</t>
  </si>
  <si>
    <t>-352362250</t>
  </si>
  <si>
    <t>https://podminky.urs.cz/item/CS_URS_2022_01/776121112</t>
  </si>
  <si>
    <t>776141111</t>
  </si>
  <si>
    <t>Příprava podkladu vyrovnání samonivelační stěrkou podlah min.pevnosti 20 MPa, tloušťky do 3 mm</t>
  </si>
  <si>
    <t>499766711</t>
  </si>
  <si>
    <t>https://podminky.urs.cz/item/CS_URS_2022_01/776141111</t>
  </si>
  <si>
    <t>776221111</t>
  </si>
  <si>
    <t>Montáž podlahovin z PVC lepením standardním lepidlem z pásů standardních</t>
  </si>
  <si>
    <t>1977850644</t>
  </si>
  <si>
    <t>https://podminky.urs.cz/item/CS_URS_2022_01/776221111</t>
  </si>
  <si>
    <t>28411155</t>
  </si>
  <si>
    <t>PVC vinyl heterogenní zátěžová tl 2.20mm nášlapná vrstva 0.70mm, hořlavost Bfl-s1, třída zátěže 34/43, útlum 14dB, bodová zátěž  ≤ 0.10mm, protiskluznost R10, volná pokládka</t>
  </si>
  <si>
    <t>-2020752062</t>
  </si>
  <si>
    <t>127,02*1,1 'Přepočtené koeficientem množství</t>
  </si>
  <si>
    <t>776411111</t>
  </si>
  <si>
    <t>Montáž soklíků lepením obvodových, výšky do 80 mm</t>
  </si>
  <si>
    <t>922594822</t>
  </si>
  <si>
    <t>https://podminky.urs.cz/item/CS_URS_2022_01/776411111</t>
  </si>
  <si>
    <t>(5,78+3,885)*2-0,8</t>
  </si>
  <si>
    <t>(6,05+3,885)*2-0,8</t>
  </si>
  <si>
    <t>(6,16+6,0)*2-0,8</t>
  </si>
  <si>
    <t>(6,0+5,535)*2-0,8</t>
  </si>
  <si>
    <t>(6,0+2,9)*2-0,8</t>
  </si>
  <si>
    <t>28411001</t>
  </si>
  <si>
    <t>lišta soklová PVC 9,7x58mm</t>
  </si>
  <si>
    <t>1695090734</t>
  </si>
  <si>
    <t>100,39*1,02 'Přepočtené koeficientem množství</t>
  </si>
  <si>
    <t>1247952511</t>
  </si>
  <si>
    <t>1659529202</t>
  </si>
  <si>
    <t>459938873</t>
  </si>
  <si>
    <t>2,2*(4,1*2+1,78*2+2,2*2)-1,5*1,0-0,8*2,0</t>
  </si>
  <si>
    <t>2,2*(2,76+0,6)</t>
  </si>
  <si>
    <t>2,2*(6,5*2+2,55*2+1,27+1,35+0,8+0,8)-0,7*2,0</t>
  </si>
  <si>
    <t>2,2*4,1</t>
  </si>
  <si>
    <t>2,2*(4,1*2+4,305*2)</t>
  </si>
  <si>
    <t>2,2*(2,05*2+4,1*2)-0,8*2,0</t>
  </si>
  <si>
    <t>2,2*(2,7*4+1,93*4+0,9+0,8+0,9+0,8)-0,7*2*2</t>
  </si>
  <si>
    <t>1720483052</t>
  </si>
  <si>
    <t>2,2*34</t>
  </si>
  <si>
    <t>1381214542</t>
  </si>
  <si>
    <t>2,2*9</t>
  </si>
  <si>
    <t>-368736688</t>
  </si>
  <si>
    <t>(4,1*2+1,78*2+2,2*2)-0,8</t>
  </si>
  <si>
    <t>(2,76+0,6)</t>
  </si>
  <si>
    <t>(6,5*2+2,55*2+1,27+1,35+0,8+0,8)-0,7</t>
  </si>
  <si>
    <t>4,1</t>
  </si>
  <si>
    <t>(4,1*2+4,305*2)</t>
  </si>
  <si>
    <t>(2,05*2+4,1*2)-0,8</t>
  </si>
  <si>
    <t>(2,7*4+1,93*4+0,9+0,8+0,9+0,8)-0,7*2</t>
  </si>
  <si>
    <t>-1910917075</t>
  </si>
  <si>
    <t>-1200249671</t>
  </si>
  <si>
    <t>204,434*1,15 'Přepočtené koeficientem množství</t>
  </si>
  <si>
    <t>1405666219</t>
  </si>
  <si>
    <t>1327778400</t>
  </si>
  <si>
    <t>-1713918493</t>
  </si>
  <si>
    <t>1,2*12</t>
  </si>
  <si>
    <t>1187292256</t>
  </si>
  <si>
    <t>17805803</t>
  </si>
  <si>
    <t>-532822780</t>
  </si>
  <si>
    <t>-1476772806</t>
  </si>
  <si>
    <t>1221,32+353,94</t>
  </si>
  <si>
    <t>1125216153</t>
  </si>
  <si>
    <t>1630163072</t>
  </si>
  <si>
    <t>-426678814</t>
  </si>
  <si>
    <t>636429959</t>
  </si>
  <si>
    <t>-813536258</t>
  </si>
  <si>
    <t>735163617</t>
  </si>
  <si>
    <t>205600303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</si>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</sst>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272311611" TargetMode="External" /><Relationship Id="rId2" Type="http://schemas.openxmlformats.org/officeDocument/2006/relationships/hyperlink" Target="https://podminky.urs.cz/item/CS_URS_2022_01/310231055" TargetMode="External" /><Relationship Id="rId3" Type="http://schemas.openxmlformats.org/officeDocument/2006/relationships/hyperlink" Target="https://podminky.urs.cz/item/CS_URS_2022_01/317168012" TargetMode="External" /><Relationship Id="rId4" Type="http://schemas.openxmlformats.org/officeDocument/2006/relationships/hyperlink" Target="https://podminky.urs.cz/item/CS_URS_2022_01/317168013" TargetMode="External" /><Relationship Id="rId5" Type="http://schemas.openxmlformats.org/officeDocument/2006/relationships/hyperlink" Target="https://podminky.urs.cz/item/CS_URS_2022_01/317234410" TargetMode="External" /><Relationship Id="rId6" Type="http://schemas.openxmlformats.org/officeDocument/2006/relationships/hyperlink" Target="https://podminky.urs.cz/item/CS_URS_2022_01/317941121" TargetMode="External" /><Relationship Id="rId7" Type="http://schemas.openxmlformats.org/officeDocument/2006/relationships/hyperlink" Target="https://podminky.urs.cz/item/CS_URS_2022_01/317941123" TargetMode="External" /><Relationship Id="rId8" Type="http://schemas.openxmlformats.org/officeDocument/2006/relationships/hyperlink" Target="https://podminky.urs.cz/item/CS_URS_2022_01/342244111" TargetMode="External" /><Relationship Id="rId9" Type="http://schemas.openxmlformats.org/officeDocument/2006/relationships/hyperlink" Target="https://podminky.urs.cz/item/CS_URS_2022_01/346244381" TargetMode="External" /><Relationship Id="rId10" Type="http://schemas.openxmlformats.org/officeDocument/2006/relationships/hyperlink" Target="https://podminky.urs.cz/item/CS_URS_2022_01/411354214" TargetMode="External" /><Relationship Id="rId11" Type="http://schemas.openxmlformats.org/officeDocument/2006/relationships/hyperlink" Target="https://podminky.urs.cz/item/CS_URS_2022_01/413231221" TargetMode="External" /><Relationship Id="rId12" Type="http://schemas.openxmlformats.org/officeDocument/2006/relationships/hyperlink" Target="https://podminky.urs.cz/item/CS_URS_2022_01/611321131" TargetMode="External" /><Relationship Id="rId13" Type="http://schemas.openxmlformats.org/officeDocument/2006/relationships/hyperlink" Target="https://podminky.urs.cz/item/CS_URS_2022_01/612321121" TargetMode="External" /><Relationship Id="rId14" Type="http://schemas.openxmlformats.org/officeDocument/2006/relationships/hyperlink" Target="https://podminky.urs.cz/item/CS_URS_2022_01/612321131" TargetMode="External" /><Relationship Id="rId15" Type="http://schemas.openxmlformats.org/officeDocument/2006/relationships/hyperlink" Target="https://podminky.urs.cz/item/CS_URS_2022_01/612321141" TargetMode="External" /><Relationship Id="rId16" Type="http://schemas.openxmlformats.org/officeDocument/2006/relationships/hyperlink" Target="https://podminky.urs.cz/item/CS_URS_2022_01/619991001" TargetMode="External" /><Relationship Id="rId17" Type="http://schemas.openxmlformats.org/officeDocument/2006/relationships/hyperlink" Target="https://podminky.urs.cz/item/CS_URS_2022_01/619991011" TargetMode="External" /><Relationship Id="rId18" Type="http://schemas.openxmlformats.org/officeDocument/2006/relationships/hyperlink" Target="https://podminky.urs.cz/item/CS_URS_2022_01/631311115" TargetMode="External" /><Relationship Id="rId19" Type="http://schemas.openxmlformats.org/officeDocument/2006/relationships/hyperlink" Target="https://podminky.urs.cz/item/CS_URS_2022_01/635321111" TargetMode="External" /><Relationship Id="rId20" Type="http://schemas.openxmlformats.org/officeDocument/2006/relationships/hyperlink" Target="https://podminky.urs.cz/item/CS_URS_2022_01/642942111" TargetMode="External" /><Relationship Id="rId21" Type="http://schemas.openxmlformats.org/officeDocument/2006/relationships/hyperlink" Target="https://podminky.urs.cz/item/CS_URS_2022_01/642942221" TargetMode="External" /><Relationship Id="rId22" Type="http://schemas.openxmlformats.org/officeDocument/2006/relationships/hyperlink" Target="https://podminky.urs.cz/item/CS_URS_2022_01/953941211" TargetMode="External" /><Relationship Id="rId23" Type="http://schemas.openxmlformats.org/officeDocument/2006/relationships/hyperlink" Target="https://podminky.urs.cz/item/CS_URS_2023_02/953941711" TargetMode="External" /><Relationship Id="rId24" Type="http://schemas.openxmlformats.org/officeDocument/2006/relationships/hyperlink" Target="https://podminky.urs.cz/item/CS_URS_2022_01/961044111" TargetMode="External" /><Relationship Id="rId25" Type="http://schemas.openxmlformats.org/officeDocument/2006/relationships/hyperlink" Target="https://podminky.urs.cz/item/CS_URS_2022_01/962031133" TargetMode="External" /><Relationship Id="rId26" Type="http://schemas.openxmlformats.org/officeDocument/2006/relationships/hyperlink" Target="https://podminky.urs.cz/item/CS_URS_2022_01/965045113" TargetMode="External" /><Relationship Id="rId27" Type="http://schemas.openxmlformats.org/officeDocument/2006/relationships/hyperlink" Target="https://podminky.urs.cz/item/CS_URS_2022_01/965081213" TargetMode="External" /><Relationship Id="rId28" Type="http://schemas.openxmlformats.org/officeDocument/2006/relationships/hyperlink" Target="https://podminky.urs.cz/item/CS_URS_2022_01/967031132" TargetMode="External" /><Relationship Id="rId29" Type="http://schemas.openxmlformats.org/officeDocument/2006/relationships/hyperlink" Target="https://podminky.urs.cz/item/CS_URS_2022_01/968072455" TargetMode="External" /><Relationship Id="rId30" Type="http://schemas.openxmlformats.org/officeDocument/2006/relationships/hyperlink" Target="https://podminky.urs.cz/item/CS_URS_2022_01/971033231" TargetMode="External" /><Relationship Id="rId31" Type="http://schemas.openxmlformats.org/officeDocument/2006/relationships/hyperlink" Target="https://podminky.urs.cz/item/CS_URS_2022_01/971033241" TargetMode="External" /><Relationship Id="rId32" Type="http://schemas.openxmlformats.org/officeDocument/2006/relationships/hyperlink" Target="https://podminky.urs.cz/item/CS_URS_2022_01/971033251" TargetMode="External" /><Relationship Id="rId33" Type="http://schemas.openxmlformats.org/officeDocument/2006/relationships/hyperlink" Target="https://podminky.urs.cz/item/CS_URS_2022_01/971033331" TargetMode="External" /><Relationship Id="rId34" Type="http://schemas.openxmlformats.org/officeDocument/2006/relationships/hyperlink" Target="https://podminky.urs.cz/item/CS_URS_2022_01/971033341" TargetMode="External" /><Relationship Id="rId35" Type="http://schemas.openxmlformats.org/officeDocument/2006/relationships/hyperlink" Target="https://podminky.urs.cz/item/CS_URS_2022_01/971033351" TargetMode="External" /><Relationship Id="rId36" Type="http://schemas.openxmlformats.org/officeDocument/2006/relationships/hyperlink" Target="https://podminky.urs.cz/item/CS_URS_2022_01/971033361" TargetMode="External" /><Relationship Id="rId37" Type="http://schemas.openxmlformats.org/officeDocument/2006/relationships/hyperlink" Target="https://podminky.urs.cz/item/CS_URS_2022_01/971033431" TargetMode="External" /><Relationship Id="rId38" Type="http://schemas.openxmlformats.org/officeDocument/2006/relationships/hyperlink" Target="https://podminky.urs.cz/item/CS_URS_2022_01/971033441" TargetMode="External" /><Relationship Id="rId39" Type="http://schemas.openxmlformats.org/officeDocument/2006/relationships/hyperlink" Target="https://podminky.urs.cz/item/CS_URS_2022_01/971033451" TargetMode="External" /><Relationship Id="rId40" Type="http://schemas.openxmlformats.org/officeDocument/2006/relationships/hyperlink" Target="https://podminky.urs.cz/item/CS_URS_2022_01/971033561" TargetMode="External" /><Relationship Id="rId41" Type="http://schemas.openxmlformats.org/officeDocument/2006/relationships/hyperlink" Target="https://podminky.urs.cz/item/CS_URS_2022_01/971033631" TargetMode="External" /><Relationship Id="rId42" Type="http://schemas.openxmlformats.org/officeDocument/2006/relationships/hyperlink" Target="https://podminky.urs.cz/item/CS_URS_2022_01/971033651" TargetMode="External" /><Relationship Id="rId43" Type="http://schemas.openxmlformats.org/officeDocument/2006/relationships/hyperlink" Target="https://podminky.urs.cz/item/CS_URS_2022_01/972055491" TargetMode="External" /><Relationship Id="rId44" Type="http://schemas.openxmlformats.org/officeDocument/2006/relationships/hyperlink" Target="https://podminky.urs.cz/item/CS_URS_2022_01/973031151" TargetMode="External" /><Relationship Id="rId45" Type="http://schemas.openxmlformats.org/officeDocument/2006/relationships/hyperlink" Target="https://podminky.urs.cz/item/CS_URS_2022_01/973031324" TargetMode="External" /><Relationship Id="rId46" Type="http://schemas.openxmlformats.org/officeDocument/2006/relationships/hyperlink" Target="https://podminky.urs.cz/item/CS_URS_2022_01/973031325" TargetMode="External" /><Relationship Id="rId47" Type="http://schemas.openxmlformats.org/officeDocument/2006/relationships/hyperlink" Target="https://podminky.urs.cz/item/CS_URS_2022_01/973031813" TargetMode="External" /><Relationship Id="rId48" Type="http://schemas.openxmlformats.org/officeDocument/2006/relationships/hyperlink" Target="https://podminky.urs.cz/item/CS_URS_2022_01/974031121" TargetMode="External" /><Relationship Id="rId49" Type="http://schemas.openxmlformats.org/officeDocument/2006/relationships/hyperlink" Target="https://podminky.urs.cz/item/CS_URS_2022_01/974031122" TargetMode="External" /><Relationship Id="rId50" Type="http://schemas.openxmlformats.org/officeDocument/2006/relationships/hyperlink" Target="https://podminky.urs.cz/item/CS_URS_2022_01/974031123" TargetMode="External" /><Relationship Id="rId51" Type="http://schemas.openxmlformats.org/officeDocument/2006/relationships/hyperlink" Target="https://podminky.urs.cz/item/CS_URS_2022_01/974031132" TargetMode="External" /><Relationship Id="rId52" Type="http://schemas.openxmlformats.org/officeDocument/2006/relationships/hyperlink" Target="https://podminky.urs.cz/item/CS_URS_2022_01/974031664" TargetMode="External" /><Relationship Id="rId53" Type="http://schemas.openxmlformats.org/officeDocument/2006/relationships/hyperlink" Target="https://podminky.urs.cz/item/CS_URS_2022_01/974031666" TargetMode="External" /><Relationship Id="rId54" Type="http://schemas.openxmlformats.org/officeDocument/2006/relationships/hyperlink" Target="https://podminky.urs.cz/item/CS_URS_2022_01/976071111" TargetMode="External" /><Relationship Id="rId55" Type="http://schemas.openxmlformats.org/officeDocument/2006/relationships/hyperlink" Target="https://podminky.urs.cz/item/CS_URS_2022_01/976081111" TargetMode="External" /><Relationship Id="rId56" Type="http://schemas.openxmlformats.org/officeDocument/2006/relationships/hyperlink" Target="https://podminky.urs.cz/item/CS_URS_2022_01/976082131" TargetMode="External" /><Relationship Id="rId57" Type="http://schemas.openxmlformats.org/officeDocument/2006/relationships/hyperlink" Target="https://podminky.urs.cz/item/CS_URS_2022_01/976083131" TargetMode="External" /><Relationship Id="rId58" Type="http://schemas.openxmlformats.org/officeDocument/2006/relationships/hyperlink" Target="https://podminky.urs.cz/item/CS_URS_2022_01/976084111" TargetMode="External" /><Relationship Id="rId59" Type="http://schemas.openxmlformats.org/officeDocument/2006/relationships/hyperlink" Target="https://podminky.urs.cz/item/CS_URS_2022_01/977332121" TargetMode="External" /><Relationship Id="rId60" Type="http://schemas.openxmlformats.org/officeDocument/2006/relationships/hyperlink" Target="https://podminky.urs.cz/item/CS_URS_2022_01/978011111" TargetMode="External" /><Relationship Id="rId61" Type="http://schemas.openxmlformats.org/officeDocument/2006/relationships/hyperlink" Target="https://podminky.urs.cz/item/CS_URS_2022_01/978013121" TargetMode="External" /><Relationship Id="rId62" Type="http://schemas.openxmlformats.org/officeDocument/2006/relationships/hyperlink" Target="https://podminky.urs.cz/item/CS_URS_2022_01/978013191" TargetMode="External" /><Relationship Id="rId63" Type="http://schemas.openxmlformats.org/officeDocument/2006/relationships/hyperlink" Target="https://podminky.urs.cz/item/CS_URS_2022_01/978059541" TargetMode="External" /><Relationship Id="rId64" Type="http://schemas.openxmlformats.org/officeDocument/2006/relationships/hyperlink" Target="https://podminky.urs.cz/item/CS_URS_2022_01/985131211" TargetMode="External" /><Relationship Id="rId65" Type="http://schemas.openxmlformats.org/officeDocument/2006/relationships/hyperlink" Target="https://podminky.urs.cz/item/CS_URS_2022_01/985131311" TargetMode="External" /><Relationship Id="rId66" Type="http://schemas.openxmlformats.org/officeDocument/2006/relationships/hyperlink" Target="https://podminky.urs.cz/item/CS_URS_2022_01/997013112" TargetMode="External" /><Relationship Id="rId67" Type="http://schemas.openxmlformats.org/officeDocument/2006/relationships/hyperlink" Target="https://podminky.urs.cz/item/CS_URS_2022_01/997013152" TargetMode="External" /><Relationship Id="rId68" Type="http://schemas.openxmlformats.org/officeDocument/2006/relationships/hyperlink" Target="https://podminky.urs.cz/item/CS_URS_2022_01/997013501" TargetMode="External" /><Relationship Id="rId69" Type="http://schemas.openxmlformats.org/officeDocument/2006/relationships/hyperlink" Target="https://podminky.urs.cz/item/CS_URS_2022_01/997013601" TargetMode="External" /><Relationship Id="rId70" Type="http://schemas.openxmlformats.org/officeDocument/2006/relationships/hyperlink" Target="https://podminky.urs.cz/item/CS_URS_2022_01/997013603" TargetMode="External" /><Relationship Id="rId71" Type="http://schemas.openxmlformats.org/officeDocument/2006/relationships/hyperlink" Target="https://podminky.urs.cz/item/CS_URS_2022_01/711111011" TargetMode="External" /><Relationship Id="rId72" Type="http://schemas.openxmlformats.org/officeDocument/2006/relationships/hyperlink" Target="https://podminky.urs.cz/item/CS_URS_2022_01/711112011" TargetMode="External" /><Relationship Id="rId73" Type="http://schemas.openxmlformats.org/officeDocument/2006/relationships/hyperlink" Target="https://podminky.urs.cz/item/CS_URS_2022_01/711141559" TargetMode="External" /><Relationship Id="rId74" Type="http://schemas.openxmlformats.org/officeDocument/2006/relationships/hyperlink" Target="https://podminky.urs.cz/item/CS_URS_2022_01/711142559" TargetMode="External" /><Relationship Id="rId75" Type="http://schemas.openxmlformats.org/officeDocument/2006/relationships/hyperlink" Target="https://podminky.urs.cz/item/CS_URS_2022_01/998711102" TargetMode="External" /><Relationship Id="rId76" Type="http://schemas.openxmlformats.org/officeDocument/2006/relationships/hyperlink" Target="https://podminky.urs.cz/item/CS_URS_2022_01/998711181" TargetMode="External" /><Relationship Id="rId77" Type="http://schemas.openxmlformats.org/officeDocument/2006/relationships/hyperlink" Target="https://podminky.urs.cz/item/CS_URS_2022_01/712491171" TargetMode="External" /><Relationship Id="rId78" Type="http://schemas.openxmlformats.org/officeDocument/2006/relationships/hyperlink" Target="https://podminky.urs.cz/item/CS_URS_2022_01/998712102" TargetMode="External" /><Relationship Id="rId79" Type="http://schemas.openxmlformats.org/officeDocument/2006/relationships/hyperlink" Target="https://podminky.urs.cz/item/CS_URS_2022_01/998712181" TargetMode="External" /><Relationship Id="rId80" Type="http://schemas.openxmlformats.org/officeDocument/2006/relationships/hyperlink" Target="https://podminky.urs.cz/item/CS_URS_2022_01/386131111" TargetMode="External" /><Relationship Id="rId81" Type="http://schemas.openxmlformats.org/officeDocument/2006/relationships/hyperlink" Target="https://podminky.urs.cz/item/CS_URS_2022_01/721173707" TargetMode="External" /><Relationship Id="rId82" Type="http://schemas.openxmlformats.org/officeDocument/2006/relationships/hyperlink" Target="https://podminky.urs.cz/item/CS_URS_2022_01/721212125" TargetMode="External" /><Relationship Id="rId83" Type="http://schemas.openxmlformats.org/officeDocument/2006/relationships/hyperlink" Target="https://podminky.urs.cz/item/CS_URS_2022_01/998721102" TargetMode="External" /><Relationship Id="rId84" Type="http://schemas.openxmlformats.org/officeDocument/2006/relationships/hyperlink" Target="https://podminky.urs.cz/item/CS_URS_2022_01/998721181" TargetMode="External" /><Relationship Id="rId85" Type="http://schemas.openxmlformats.org/officeDocument/2006/relationships/hyperlink" Target="https://podminky.urs.cz/item/CS_URS_2022_01/722140115" TargetMode="External" /><Relationship Id="rId86" Type="http://schemas.openxmlformats.org/officeDocument/2006/relationships/hyperlink" Target="https://podminky.urs.cz/item/CS_URS_2022_01/722174005" TargetMode="External" /><Relationship Id="rId87" Type="http://schemas.openxmlformats.org/officeDocument/2006/relationships/hyperlink" Target="https://podminky.urs.cz/item/CS_URS_2022_01/722181213" TargetMode="External" /><Relationship Id="rId88" Type="http://schemas.openxmlformats.org/officeDocument/2006/relationships/hyperlink" Target="https://podminky.urs.cz/item/CS_URS_2021_01/722190401" TargetMode="External" /><Relationship Id="rId89" Type="http://schemas.openxmlformats.org/officeDocument/2006/relationships/hyperlink" Target="https://podminky.urs.cz/item/CS_URS_2021_01/722250101" TargetMode="External" /><Relationship Id="rId90" Type="http://schemas.openxmlformats.org/officeDocument/2006/relationships/hyperlink" Target="https://podminky.urs.cz/item/CS_URS_2021_01/722250133" TargetMode="External" /><Relationship Id="rId91" Type="http://schemas.openxmlformats.org/officeDocument/2006/relationships/hyperlink" Target="https://podminky.urs.cz/item/CS_URS_2022_01/998722102" TargetMode="External" /><Relationship Id="rId92" Type="http://schemas.openxmlformats.org/officeDocument/2006/relationships/hyperlink" Target="https://podminky.urs.cz/item/CS_URS_2022_01/998722181" TargetMode="External" /><Relationship Id="rId93" Type="http://schemas.openxmlformats.org/officeDocument/2006/relationships/hyperlink" Target="https://podminky.urs.cz/item/CS_URS_2022_01/998725102" TargetMode="External" /><Relationship Id="rId94" Type="http://schemas.openxmlformats.org/officeDocument/2006/relationships/hyperlink" Target="https://podminky.urs.cz/item/CS_URS_2022_01/998725181" TargetMode="External" /><Relationship Id="rId95" Type="http://schemas.openxmlformats.org/officeDocument/2006/relationships/hyperlink" Target="https://podminky.urs.cz/item/CS_URS_2023_02/742420021" TargetMode="External" /><Relationship Id="rId96" Type="http://schemas.openxmlformats.org/officeDocument/2006/relationships/hyperlink" Target="https://podminky.urs.cz/item/CS_URS_2023_02/742420041" TargetMode="External" /><Relationship Id="rId97" Type="http://schemas.openxmlformats.org/officeDocument/2006/relationships/hyperlink" Target="https://podminky.urs.cz/item/CS_URS_2022_01/751111051" TargetMode="External" /><Relationship Id="rId98" Type="http://schemas.openxmlformats.org/officeDocument/2006/relationships/hyperlink" Target="https://podminky.urs.cz/item/CS_URS_2022_01/751133012" TargetMode="External" /><Relationship Id="rId99" Type="http://schemas.openxmlformats.org/officeDocument/2006/relationships/hyperlink" Target="https://podminky.urs.cz/item/CS_URS_2022_01/751510044" TargetMode="External" /><Relationship Id="rId100" Type="http://schemas.openxmlformats.org/officeDocument/2006/relationships/hyperlink" Target="https://podminky.urs.cz/item/CS_URS_2022_01/998751101" TargetMode="External" /><Relationship Id="rId101" Type="http://schemas.openxmlformats.org/officeDocument/2006/relationships/hyperlink" Target="https://podminky.urs.cz/item/CS_URS_2022_01/998751181" TargetMode="External" /><Relationship Id="rId102" Type="http://schemas.openxmlformats.org/officeDocument/2006/relationships/hyperlink" Target="https://podminky.urs.cz/item/CS_URS_2022_01/762081410" TargetMode="External" /><Relationship Id="rId103" Type="http://schemas.openxmlformats.org/officeDocument/2006/relationships/hyperlink" Target="https://podminky.urs.cz/item/CS_URS_2022_01/762083121" TargetMode="External" /><Relationship Id="rId104" Type="http://schemas.openxmlformats.org/officeDocument/2006/relationships/hyperlink" Target="https://podminky.urs.cz/item/CS_URS_2022_01/762332131" TargetMode="External" /><Relationship Id="rId105" Type="http://schemas.openxmlformats.org/officeDocument/2006/relationships/hyperlink" Target="https://podminky.urs.cz/item/CS_URS_2022_01/762341027" TargetMode="External" /><Relationship Id="rId106" Type="http://schemas.openxmlformats.org/officeDocument/2006/relationships/hyperlink" Target="https://podminky.urs.cz/item/CS_URS_2022_01/762341123" TargetMode="External" /><Relationship Id="rId107" Type="http://schemas.openxmlformats.org/officeDocument/2006/relationships/hyperlink" Target="https://podminky.urs.cz/item/CS_URS_2022_01/762395000" TargetMode="External" /><Relationship Id="rId108" Type="http://schemas.openxmlformats.org/officeDocument/2006/relationships/hyperlink" Target="https://podminky.urs.cz/item/CS_URS_2022_01/762521108" TargetMode="External" /><Relationship Id="rId109" Type="http://schemas.openxmlformats.org/officeDocument/2006/relationships/hyperlink" Target="https://podminky.urs.cz/item/CS_URS_2022_01/762526130" TargetMode="External" /><Relationship Id="rId110" Type="http://schemas.openxmlformats.org/officeDocument/2006/relationships/hyperlink" Target="https://podminky.urs.cz/item/CS_URS_2022_01/762823230" TargetMode="External" /><Relationship Id="rId111" Type="http://schemas.openxmlformats.org/officeDocument/2006/relationships/hyperlink" Target="https://podminky.urs.cz/item/CS_URS_2022_01/998762102" TargetMode="External" /><Relationship Id="rId112" Type="http://schemas.openxmlformats.org/officeDocument/2006/relationships/hyperlink" Target="https://podminky.urs.cz/item/CS_URS_2022_01/998762181" TargetMode="External" /><Relationship Id="rId113" Type="http://schemas.openxmlformats.org/officeDocument/2006/relationships/hyperlink" Target="https://podminky.urs.cz/item/CS_URS_2022_01/763131411" TargetMode="External" /><Relationship Id="rId114" Type="http://schemas.openxmlformats.org/officeDocument/2006/relationships/hyperlink" Target="https://podminky.urs.cz/item/CS_URS_2022_01/763164551" TargetMode="External" /><Relationship Id="rId115" Type="http://schemas.openxmlformats.org/officeDocument/2006/relationships/hyperlink" Target="https://podminky.urs.cz/item/CS_URS_2022_01/763411116" TargetMode="External" /><Relationship Id="rId116" Type="http://schemas.openxmlformats.org/officeDocument/2006/relationships/hyperlink" Target="https://podminky.urs.cz/item/CS_URS_2022_01/763411126" TargetMode="External" /><Relationship Id="rId117" Type="http://schemas.openxmlformats.org/officeDocument/2006/relationships/hyperlink" Target="https://podminky.urs.cz/item/CS_URS_2022_01/763431001" TargetMode="External" /><Relationship Id="rId118" Type="http://schemas.openxmlformats.org/officeDocument/2006/relationships/hyperlink" Target="https://podminky.urs.cz/item/CS_URS_2022_01/763431002" TargetMode="External" /><Relationship Id="rId119" Type="http://schemas.openxmlformats.org/officeDocument/2006/relationships/hyperlink" Target="https://podminky.urs.cz/item/CS_URS_2022_01/763431031" TargetMode="External" /><Relationship Id="rId120" Type="http://schemas.openxmlformats.org/officeDocument/2006/relationships/hyperlink" Target="https://podminky.urs.cz/item/CS_URS_2022_01/763431201" TargetMode="External" /><Relationship Id="rId121" Type="http://schemas.openxmlformats.org/officeDocument/2006/relationships/hyperlink" Target="https://podminky.urs.cz/item/CS_URS_2022_01/998763101" TargetMode="External" /><Relationship Id="rId122" Type="http://schemas.openxmlformats.org/officeDocument/2006/relationships/hyperlink" Target="https://podminky.urs.cz/item/CS_URS_2022_01/998763181" TargetMode="External" /><Relationship Id="rId123" Type="http://schemas.openxmlformats.org/officeDocument/2006/relationships/hyperlink" Target="https://podminky.urs.cz/item/CS_URS_2022_01/764001114" TargetMode="External" /><Relationship Id="rId124" Type="http://schemas.openxmlformats.org/officeDocument/2006/relationships/hyperlink" Target="https://podminky.urs.cz/item/CS_URS_2022_01/764001821" TargetMode="External" /><Relationship Id="rId125" Type="http://schemas.openxmlformats.org/officeDocument/2006/relationships/hyperlink" Target="https://podminky.urs.cz/item/CS_URS_2022_01/764111641" TargetMode="External" /><Relationship Id="rId126" Type="http://schemas.openxmlformats.org/officeDocument/2006/relationships/hyperlink" Target="https://podminky.urs.cz/item/CS_URS_2022_01/764203152" TargetMode="External" /><Relationship Id="rId127" Type="http://schemas.openxmlformats.org/officeDocument/2006/relationships/hyperlink" Target="https://podminky.urs.cz/item/CS_URS_2022_01/764213455" TargetMode="External" /><Relationship Id="rId128" Type="http://schemas.openxmlformats.org/officeDocument/2006/relationships/hyperlink" Target="https://podminky.urs.cz/item/CS_URS_2022_01/764214611" TargetMode="External" /><Relationship Id="rId129" Type="http://schemas.openxmlformats.org/officeDocument/2006/relationships/hyperlink" Target="https://podminky.urs.cz/item/CS_URS_2022_01/764216604" TargetMode="External" /><Relationship Id="rId130" Type="http://schemas.openxmlformats.org/officeDocument/2006/relationships/hyperlink" Target="https://podminky.urs.cz/item/CS_URS_2022_01/764218611" TargetMode="External" /><Relationship Id="rId131" Type="http://schemas.openxmlformats.org/officeDocument/2006/relationships/hyperlink" Target="https://podminky.urs.cz/item/CS_URS_2022_01/764306142" TargetMode="External" /><Relationship Id="rId132" Type="http://schemas.openxmlformats.org/officeDocument/2006/relationships/hyperlink" Target="https://podminky.urs.cz/item/CS_URS_2022_01/764511602" TargetMode="External" /><Relationship Id="rId133" Type="http://schemas.openxmlformats.org/officeDocument/2006/relationships/hyperlink" Target="https://podminky.urs.cz/item/CS_URS_2022_01/764518623" TargetMode="External" /><Relationship Id="rId134" Type="http://schemas.openxmlformats.org/officeDocument/2006/relationships/hyperlink" Target="https://podminky.urs.cz/item/CS_URS_2022_01/998764102" TargetMode="External" /><Relationship Id="rId135" Type="http://schemas.openxmlformats.org/officeDocument/2006/relationships/hyperlink" Target="https://podminky.urs.cz/item/CS_URS_2022_01/998764181" TargetMode="External" /><Relationship Id="rId136" Type="http://schemas.openxmlformats.org/officeDocument/2006/relationships/hyperlink" Target="https://podminky.urs.cz/item/CS_URS_2022_01/766211100" TargetMode="External" /><Relationship Id="rId137" Type="http://schemas.openxmlformats.org/officeDocument/2006/relationships/hyperlink" Target="https://podminky.urs.cz/item/CS_URS_2022_01/766211811" TargetMode="External" /><Relationship Id="rId138" Type="http://schemas.openxmlformats.org/officeDocument/2006/relationships/hyperlink" Target="https://podminky.urs.cz/item/CS_URS_2022_01/766421222" TargetMode="External" /><Relationship Id="rId139" Type="http://schemas.openxmlformats.org/officeDocument/2006/relationships/hyperlink" Target="https://podminky.urs.cz/item/CS_URS_2022_01/766660001" TargetMode="External" /><Relationship Id="rId140" Type="http://schemas.openxmlformats.org/officeDocument/2006/relationships/hyperlink" Target="https://podminky.urs.cz/item/CS_URS_2022_01/766660002" TargetMode="External" /><Relationship Id="rId141" Type="http://schemas.openxmlformats.org/officeDocument/2006/relationships/hyperlink" Target="https://podminky.urs.cz/item/CS_URS_2022_01/766660011" TargetMode="External" /><Relationship Id="rId142" Type="http://schemas.openxmlformats.org/officeDocument/2006/relationships/hyperlink" Target="https://podminky.urs.cz/item/CS_URS_2022_01/766660021" TargetMode="External" /><Relationship Id="rId143" Type="http://schemas.openxmlformats.org/officeDocument/2006/relationships/hyperlink" Target="https://podminky.urs.cz/item/CS_URS_2022_01/766660022" TargetMode="External" /><Relationship Id="rId144" Type="http://schemas.openxmlformats.org/officeDocument/2006/relationships/hyperlink" Target="https://podminky.urs.cz/item/CS_URS_2022_01/766660031" TargetMode="External" /><Relationship Id="rId145" Type="http://schemas.openxmlformats.org/officeDocument/2006/relationships/hyperlink" Target="https://podminky.urs.cz/item/CS_URS_2022_01/766660717" TargetMode="External" /><Relationship Id="rId146" Type="http://schemas.openxmlformats.org/officeDocument/2006/relationships/hyperlink" Target="https://podminky.urs.cz/item/CS_URS_2022_01/766660729" TargetMode="External" /><Relationship Id="rId147" Type="http://schemas.openxmlformats.org/officeDocument/2006/relationships/hyperlink" Target="https://podminky.urs.cz/item/CS_URS_2022_01/766693412" TargetMode="External" /><Relationship Id="rId148" Type="http://schemas.openxmlformats.org/officeDocument/2006/relationships/hyperlink" Target="https://podminky.urs.cz/item/CS_URS_2022_01/766693421" TargetMode="External" /><Relationship Id="rId149" Type="http://schemas.openxmlformats.org/officeDocument/2006/relationships/hyperlink" Target="https://podminky.urs.cz/item/CS_URS_2022_01/766693422" TargetMode="External" /><Relationship Id="rId150" Type="http://schemas.openxmlformats.org/officeDocument/2006/relationships/hyperlink" Target="https://podminky.urs.cz/item/CS_URS_2022_01/766694121" TargetMode="External" /><Relationship Id="rId151" Type="http://schemas.openxmlformats.org/officeDocument/2006/relationships/hyperlink" Target="https://podminky.urs.cz/item/CS_URS_2022_01/766694122" TargetMode="External" /><Relationship Id="rId152" Type="http://schemas.openxmlformats.org/officeDocument/2006/relationships/hyperlink" Target="https://podminky.urs.cz/item/CS_URS_2022_01/998766102" TargetMode="External" /><Relationship Id="rId153" Type="http://schemas.openxmlformats.org/officeDocument/2006/relationships/hyperlink" Target="https://podminky.urs.cz/item/CS_URS_2022_01/998766181" TargetMode="External" /><Relationship Id="rId154" Type="http://schemas.openxmlformats.org/officeDocument/2006/relationships/hyperlink" Target="https://podminky.urs.cz/item/CS_URS_2022_01/767161823" TargetMode="External" /><Relationship Id="rId155" Type="http://schemas.openxmlformats.org/officeDocument/2006/relationships/hyperlink" Target="https://podminky.urs.cz/item/CS_URS_2022_01/767163221" TargetMode="External" /><Relationship Id="rId156" Type="http://schemas.openxmlformats.org/officeDocument/2006/relationships/hyperlink" Target="https://podminky.urs.cz/item/CS_URS_2022_01/767531121" TargetMode="External" /><Relationship Id="rId157" Type="http://schemas.openxmlformats.org/officeDocument/2006/relationships/hyperlink" Target="https://podminky.urs.cz/item/CS_URS_2022_01/998767102" TargetMode="External" /><Relationship Id="rId158" Type="http://schemas.openxmlformats.org/officeDocument/2006/relationships/hyperlink" Target="https://podminky.urs.cz/item/CS_URS_2022_01/998767181" TargetMode="External" /><Relationship Id="rId159" Type="http://schemas.openxmlformats.org/officeDocument/2006/relationships/hyperlink" Target="https://podminky.urs.cz/item/CS_URS_2022_01/771111011" TargetMode="External" /><Relationship Id="rId160" Type="http://schemas.openxmlformats.org/officeDocument/2006/relationships/hyperlink" Target="https://podminky.urs.cz/item/CS_URS_2022_01/771121011" TargetMode="External" /><Relationship Id="rId161" Type="http://schemas.openxmlformats.org/officeDocument/2006/relationships/hyperlink" Target="https://podminky.urs.cz/item/CS_URS_2022_01/771161011" TargetMode="External" /><Relationship Id="rId162" Type="http://schemas.openxmlformats.org/officeDocument/2006/relationships/hyperlink" Target="https://podminky.urs.cz/item/CS_URS_2022_01/771474111" TargetMode="External" /><Relationship Id="rId163" Type="http://schemas.openxmlformats.org/officeDocument/2006/relationships/hyperlink" Target="https://podminky.urs.cz/item/CS_URS_2022_01/771574154" TargetMode="External" /><Relationship Id="rId164" Type="http://schemas.openxmlformats.org/officeDocument/2006/relationships/hyperlink" Target="https://podminky.urs.cz/item/CS_URS_2022_01/771577111" TargetMode="External" /><Relationship Id="rId165" Type="http://schemas.openxmlformats.org/officeDocument/2006/relationships/hyperlink" Target="https://podminky.urs.cz/item/CS_URS_2022_01/771591112" TargetMode="External" /><Relationship Id="rId166" Type="http://schemas.openxmlformats.org/officeDocument/2006/relationships/hyperlink" Target="https://podminky.urs.cz/item/CS_URS_2022_01/771591115" TargetMode="External" /><Relationship Id="rId167" Type="http://schemas.openxmlformats.org/officeDocument/2006/relationships/hyperlink" Target="https://podminky.urs.cz/item/CS_URS_2022_01/998771102" TargetMode="External" /><Relationship Id="rId168" Type="http://schemas.openxmlformats.org/officeDocument/2006/relationships/hyperlink" Target="https://podminky.urs.cz/item/CS_URS_2022_01/998771181" TargetMode="External" /><Relationship Id="rId169" Type="http://schemas.openxmlformats.org/officeDocument/2006/relationships/hyperlink" Target="https://podminky.urs.cz/item/CS_URS_2022_01/776212121" TargetMode="External" /><Relationship Id="rId170" Type="http://schemas.openxmlformats.org/officeDocument/2006/relationships/hyperlink" Target="https://podminky.urs.cz/item/CS_URS_2022_01/998776102" TargetMode="External" /><Relationship Id="rId171" Type="http://schemas.openxmlformats.org/officeDocument/2006/relationships/hyperlink" Target="https://podminky.urs.cz/item/CS_URS_2022_01/998776181" TargetMode="External" /><Relationship Id="rId172" Type="http://schemas.openxmlformats.org/officeDocument/2006/relationships/hyperlink" Target="https://podminky.urs.cz/item/CS_URS_2022_01/781131112" TargetMode="External" /><Relationship Id="rId173" Type="http://schemas.openxmlformats.org/officeDocument/2006/relationships/hyperlink" Target="https://podminky.urs.cz/item/CS_URS_2022_01/781131241" TargetMode="External" /><Relationship Id="rId174" Type="http://schemas.openxmlformats.org/officeDocument/2006/relationships/hyperlink" Target="https://podminky.urs.cz/item/CS_URS_2022_01/781131242" TargetMode="External" /><Relationship Id="rId175" Type="http://schemas.openxmlformats.org/officeDocument/2006/relationships/hyperlink" Target="https://podminky.urs.cz/item/CS_URS_2022_01/781131264" TargetMode="External" /><Relationship Id="rId176" Type="http://schemas.openxmlformats.org/officeDocument/2006/relationships/hyperlink" Target="https://podminky.urs.cz/item/CS_URS_2022_01/781474154" TargetMode="External" /><Relationship Id="rId177" Type="http://schemas.openxmlformats.org/officeDocument/2006/relationships/hyperlink" Target="https://podminky.urs.cz/item/CS_URS_2022_01/781493611" TargetMode="External" /><Relationship Id="rId178" Type="http://schemas.openxmlformats.org/officeDocument/2006/relationships/hyperlink" Target="https://podminky.urs.cz/item/CS_URS_2022_01/781494111" TargetMode="External" /><Relationship Id="rId179" Type="http://schemas.openxmlformats.org/officeDocument/2006/relationships/hyperlink" Target="https://podminky.urs.cz/item/CS_URS_2022_01/781495115" TargetMode="External" /><Relationship Id="rId180" Type="http://schemas.openxmlformats.org/officeDocument/2006/relationships/hyperlink" Target="https://podminky.urs.cz/item/CS_URS_2022_01/998781102" TargetMode="External" /><Relationship Id="rId181" Type="http://schemas.openxmlformats.org/officeDocument/2006/relationships/hyperlink" Target="https://podminky.urs.cz/item/CS_URS_2022_01/998781181" TargetMode="External" /><Relationship Id="rId182" Type="http://schemas.openxmlformats.org/officeDocument/2006/relationships/hyperlink" Target="https://podminky.urs.cz/item/CS_URS_2022_01/783128101" TargetMode="External" /><Relationship Id="rId183" Type="http://schemas.openxmlformats.org/officeDocument/2006/relationships/hyperlink" Target="https://podminky.urs.cz/item/CS_URS_2022_01/783128211" TargetMode="External" /><Relationship Id="rId184" Type="http://schemas.openxmlformats.org/officeDocument/2006/relationships/hyperlink" Target="https://podminky.urs.cz/item/CS_URS_2022_01/783347101" TargetMode="External" /><Relationship Id="rId185" Type="http://schemas.openxmlformats.org/officeDocument/2006/relationships/hyperlink" Target="https://podminky.urs.cz/item/CS_URS_2022_01/784111001" TargetMode="External" /><Relationship Id="rId186" Type="http://schemas.openxmlformats.org/officeDocument/2006/relationships/hyperlink" Target="https://podminky.urs.cz/item/CS_URS_2022_01/784111011" TargetMode="External" /><Relationship Id="rId187" Type="http://schemas.openxmlformats.org/officeDocument/2006/relationships/hyperlink" Target="https://podminky.urs.cz/item/CS_URS_2022_01/784211001" TargetMode="External" /><Relationship Id="rId188" Type="http://schemas.openxmlformats.org/officeDocument/2006/relationships/hyperlink" Target="https://podminky.urs.cz/item/CS_URS_2022_01/784211051" TargetMode="External" /><Relationship Id="rId189" Type="http://schemas.openxmlformats.org/officeDocument/2006/relationships/hyperlink" Target="https://podminky.urs.cz/item/CS_URS_2022_01/032002000" TargetMode="External" /><Relationship Id="rId190" Type="http://schemas.openxmlformats.org/officeDocument/2006/relationships/hyperlink" Target="https://podminky.urs.cz/item/CS_URS_2022_01/033002000" TargetMode="External" /><Relationship Id="rId191" Type="http://schemas.openxmlformats.org/officeDocument/2006/relationships/hyperlink" Target="https://podminky.urs.cz/item/CS_URS_2022_01/039002000" TargetMode="External" /><Relationship Id="rId192" Type="http://schemas.openxmlformats.org/officeDocument/2006/relationships/hyperlink" Target="https://podminky.urs.cz/item/CS_URS_2022_01/060001000" TargetMode="External" /><Relationship Id="rId19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71151103" TargetMode="External" /><Relationship Id="rId2" Type="http://schemas.openxmlformats.org/officeDocument/2006/relationships/hyperlink" Target="https://podminky.urs.cz/item/CS_URS_2022_01/180405114" TargetMode="External" /><Relationship Id="rId3" Type="http://schemas.openxmlformats.org/officeDocument/2006/relationships/hyperlink" Target="https://podminky.urs.cz/item/CS_URS_2022_01/182251101" TargetMode="External" /><Relationship Id="rId4" Type="http://schemas.openxmlformats.org/officeDocument/2006/relationships/hyperlink" Target="https://podminky.urs.cz/item/CS_URS_2022_01/182311125" TargetMode="External" /><Relationship Id="rId5" Type="http://schemas.openxmlformats.org/officeDocument/2006/relationships/hyperlink" Target="https://podminky.urs.cz/item/CS_URS_2022_01/311311961" TargetMode="External" /><Relationship Id="rId6" Type="http://schemas.openxmlformats.org/officeDocument/2006/relationships/hyperlink" Target="https://podminky.urs.cz/item/CS_URS_2022_01/311351121" TargetMode="External" /><Relationship Id="rId7" Type="http://schemas.openxmlformats.org/officeDocument/2006/relationships/hyperlink" Target="https://podminky.urs.cz/item/CS_URS_2022_01/311351122" TargetMode="External" /><Relationship Id="rId8" Type="http://schemas.openxmlformats.org/officeDocument/2006/relationships/hyperlink" Target="https://podminky.urs.cz/item/CS_URS_2022_01/311351911" TargetMode="External" /><Relationship Id="rId9" Type="http://schemas.openxmlformats.org/officeDocument/2006/relationships/hyperlink" Target="https://podminky.urs.cz/item/CS_URS_2022_01/430321414" TargetMode="External" /><Relationship Id="rId10" Type="http://schemas.openxmlformats.org/officeDocument/2006/relationships/hyperlink" Target="https://podminky.urs.cz/item/CS_URS_2022_01/434311115" TargetMode="External" /><Relationship Id="rId11" Type="http://schemas.openxmlformats.org/officeDocument/2006/relationships/hyperlink" Target="https://podminky.urs.cz/item/CS_URS_2022_01/434351141" TargetMode="External" /><Relationship Id="rId12" Type="http://schemas.openxmlformats.org/officeDocument/2006/relationships/hyperlink" Target="https://podminky.urs.cz/item/CS_URS_2022_01/434351142" TargetMode="External" /><Relationship Id="rId13" Type="http://schemas.openxmlformats.org/officeDocument/2006/relationships/hyperlink" Target="https://podminky.urs.cz/item/CS_URS_2022_01/564231011" TargetMode="External" /><Relationship Id="rId14" Type="http://schemas.openxmlformats.org/officeDocument/2006/relationships/hyperlink" Target="https://podminky.urs.cz/item/CS_URS_2022_01/564730001" TargetMode="External" /><Relationship Id="rId15" Type="http://schemas.openxmlformats.org/officeDocument/2006/relationships/hyperlink" Target="https://podminky.urs.cz/item/CS_URS_2022_01/564730001" TargetMode="External" /><Relationship Id="rId16" Type="http://schemas.openxmlformats.org/officeDocument/2006/relationships/hyperlink" Target="https://podminky.urs.cz/item/CS_URS_2022_01/564750101" TargetMode="External" /><Relationship Id="rId17" Type="http://schemas.openxmlformats.org/officeDocument/2006/relationships/hyperlink" Target="https://podminky.urs.cz/item/CS_URS_2022_01/564811011" TargetMode="External" /><Relationship Id="rId18" Type="http://schemas.openxmlformats.org/officeDocument/2006/relationships/hyperlink" Target="https://podminky.urs.cz/item/CS_URS_2022_01/596211110" TargetMode="External" /><Relationship Id="rId19" Type="http://schemas.openxmlformats.org/officeDocument/2006/relationships/hyperlink" Target="https://podminky.urs.cz/item/CS_URS_2022_01/596412212" TargetMode="External" /><Relationship Id="rId20" Type="http://schemas.openxmlformats.org/officeDocument/2006/relationships/hyperlink" Target="https://podminky.urs.cz/item/CS_URS_2022_01/596811311" TargetMode="External" /><Relationship Id="rId21" Type="http://schemas.openxmlformats.org/officeDocument/2006/relationships/hyperlink" Target="https://podminky.urs.cz/item/CS_URS_2022_01/953941331" TargetMode="External" /><Relationship Id="rId22" Type="http://schemas.openxmlformats.org/officeDocument/2006/relationships/hyperlink" Target="https://podminky.urs.cz/item/CS_URS_2022_01/998223011" TargetMode="External" /><Relationship Id="rId23" Type="http://schemas.openxmlformats.org/officeDocument/2006/relationships/hyperlink" Target="https://podminky.urs.cz/item/CS_URS_2022_01/772231314" TargetMode="External" /><Relationship Id="rId24" Type="http://schemas.openxmlformats.org/officeDocument/2006/relationships/hyperlink" Target="https://podminky.urs.cz/item/CS_URS_2022_01/99877210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9991011" TargetMode="External" /><Relationship Id="rId2" Type="http://schemas.openxmlformats.org/officeDocument/2006/relationships/hyperlink" Target="https://podminky.urs.cz/item/CS_URS_2022_01/622131101" TargetMode="External" /><Relationship Id="rId3" Type="http://schemas.openxmlformats.org/officeDocument/2006/relationships/hyperlink" Target="https://podminky.urs.cz/item/CS_URS_2022_01/622131111" TargetMode="External" /><Relationship Id="rId4" Type="http://schemas.openxmlformats.org/officeDocument/2006/relationships/hyperlink" Target="https://podminky.urs.cz/item/CS_URS_2022_01/622211011" TargetMode="External" /><Relationship Id="rId5" Type="http://schemas.openxmlformats.org/officeDocument/2006/relationships/hyperlink" Target="https://podminky.urs.cz/item/CS_URS_2022_01/622331101" TargetMode="External" /><Relationship Id="rId6" Type="http://schemas.openxmlformats.org/officeDocument/2006/relationships/hyperlink" Target="https://podminky.urs.cz/item/CS_URS_2022_01/622331191" TargetMode="External" /><Relationship Id="rId7" Type="http://schemas.openxmlformats.org/officeDocument/2006/relationships/hyperlink" Target="https://podminky.urs.cz/item/CS_URS_2022_01/622531032" TargetMode="External" /><Relationship Id="rId8" Type="http://schemas.openxmlformats.org/officeDocument/2006/relationships/hyperlink" Target="https://podminky.urs.cz/item/CS_URS_2022_01/631311116" TargetMode="External" /><Relationship Id="rId9" Type="http://schemas.openxmlformats.org/officeDocument/2006/relationships/hyperlink" Target="https://podminky.urs.cz/item/CS_URS_2022_01/631311124" TargetMode="External" /><Relationship Id="rId10" Type="http://schemas.openxmlformats.org/officeDocument/2006/relationships/hyperlink" Target="https://podminky.urs.cz/item/CS_URS_2022_01/631319011" TargetMode="External" /><Relationship Id="rId11" Type="http://schemas.openxmlformats.org/officeDocument/2006/relationships/hyperlink" Target="https://podminky.urs.cz/item/CS_URS_2022_01/631362021" TargetMode="External" /><Relationship Id="rId12" Type="http://schemas.openxmlformats.org/officeDocument/2006/relationships/hyperlink" Target="https://podminky.urs.cz/item/CS_URS_2022_01/965041421" TargetMode="External" /><Relationship Id="rId13" Type="http://schemas.openxmlformats.org/officeDocument/2006/relationships/hyperlink" Target="https://podminky.urs.cz/item/CS_URS_2023_02/965041441" TargetMode="External" /><Relationship Id="rId14" Type="http://schemas.openxmlformats.org/officeDocument/2006/relationships/hyperlink" Target="https://podminky.urs.cz/item/CS_URS_2022_01/965042141" TargetMode="External" /><Relationship Id="rId15" Type="http://schemas.openxmlformats.org/officeDocument/2006/relationships/hyperlink" Target="https://podminky.urs.cz/item/CS_URS_2022_01/965045113" TargetMode="External" /><Relationship Id="rId16" Type="http://schemas.openxmlformats.org/officeDocument/2006/relationships/hyperlink" Target="https://podminky.urs.cz/item/CS_URS_2022_01/968062246" TargetMode="External" /><Relationship Id="rId17" Type="http://schemas.openxmlformats.org/officeDocument/2006/relationships/hyperlink" Target="https://podminky.urs.cz/item/CS_URS_2022_01/968062374" TargetMode="External" /><Relationship Id="rId18" Type="http://schemas.openxmlformats.org/officeDocument/2006/relationships/hyperlink" Target="https://podminky.urs.cz/item/CS_URS_2022_01/968062375" TargetMode="External" /><Relationship Id="rId19" Type="http://schemas.openxmlformats.org/officeDocument/2006/relationships/hyperlink" Target="https://podminky.urs.cz/item/CS_URS_2022_01/968062376" TargetMode="External" /><Relationship Id="rId20" Type="http://schemas.openxmlformats.org/officeDocument/2006/relationships/hyperlink" Target="https://podminky.urs.cz/item/CS_URS_2022_01/968072456" TargetMode="External" /><Relationship Id="rId21" Type="http://schemas.openxmlformats.org/officeDocument/2006/relationships/hyperlink" Target="https://podminky.urs.cz/item/CS_URS_2022_01/997013112" TargetMode="External" /><Relationship Id="rId22" Type="http://schemas.openxmlformats.org/officeDocument/2006/relationships/hyperlink" Target="https://podminky.urs.cz/item/CS_URS_2022_01/997013152" TargetMode="External" /><Relationship Id="rId23" Type="http://schemas.openxmlformats.org/officeDocument/2006/relationships/hyperlink" Target="https://podminky.urs.cz/item/CS_URS_2022_01/997013501" TargetMode="External" /><Relationship Id="rId24" Type="http://schemas.openxmlformats.org/officeDocument/2006/relationships/hyperlink" Target="https://podminky.urs.cz/item/CS_URS_2022_01/997013601" TargetMode="External" /><Relationship Id="rId25" Type="http://schemas.openxmlformats.org/officeDocument/2006/relationships/hyperlink" Target="https://podminky.urs.cz/item/CS_URS_2022_01/997013635" TargetMode="External" /><Relationship Id="rId26" Type="http://schemas.openxmlformats.org/officeDocument/2006/relationships/hyperlink" Target="https://podminky.urs.cz/item/CS_URS_2022_01/997013811" TargetMode="External" /><Relationship Id="rId27" Type="http://schemas.openxmlformats.org/officeDocument/2006/relationships/hyperlink" Target="https://podminky.urs.cz/item/CS_URS_2022_01/997013821" TargetMode="External" /><Relationship Id="rId28" Type="http://schemas.openxmlformats.org/officeDocument/2006/relationships/hyperlink" Target="https://podminky.urs.cz/item/CS_URS_2022_01/711111011" TargetMode="External" /><Relationship Id="rId29" Type="http://schemas.openxmlformats.org/officeDocument/2006/relationships/hyperlink" Target="https://podminky.urs.cz/item/CS_URS_2022_01/711141559" TargetMode="External" /><Relationship Id="rId30" Type="http://schemas.openxmlformats.org/officeDocument/2006/relationships/hyperlink" Target="https://podminky.urs.cz/item/CS_URS_2022_01/998711102" TargetMode="External" /><Relationship Id="rId31" Type="http://schemas.openxmlformats.org/officeDocument/2006/relationships/hyperlink" Target="https://podminky.urs.cz/item/CS_URS_2022_01/998711181" TargetMode="External" /><Relationship Id="rId32" Type="http://schemas.openxmlformats.org/officeDocument/2006/relationships/hyperlink" Target="https://podminky.urs.cz/item/CS_URS_2022_01/713111111" TargetMode="External" /><Relationship Id="rId33" Type="http://schemas.openxmlformats.org/officeDocument/2006/relationships/hyperlink" Target="https://podminky.urs.cz/item/CS_URS_2022_01/713121111" TargetMode="External" /><Relationship Id="rId34" Type="http://schemas.openxmlformats.org/officeDocument/2006/relationships/hyperlink" Target="https://podminky.urs.cz/item/CS_URS_2022_01/713132332" TargetMode="External" /><Relationship Id="rId35" Type="http://schemas.openxmlformats.org/officeDocument/2006/relationships/hyperlink" Target="https://podminky.urs.cz/item/CS_URS_2022_01/713191115" TargetMode="External" /><Relationship Id="rId36" Type="http://schemas.openxmlformats.org/officeDocument/2006/relationships/hyperlink" Target="https://podminky.urs.cz/item/CS_URS_2022_01/713191133" TargetMode="External" /><Relationship Id="rId37" Type="http://schemas.openxmlformats.org/officeDocument/2006/relationships/hyperlink" Target="https://podminky.urs.cz/item/CS_URS_2022_01/998713102" TargetMode="External" /><Relationship Id="rId38" Type="http://schemas.openxmlformats.org/officeDocument/2006/relationships/hyperlink" Target="https://podminky.urs.cz/item/CS_URS_2022_01/998713181" TargetMode="External" /><Relationship Id="rId39" Type="http://schemas.openxmlformats.org/officeDocument/2006/relationships/hyperlink" Target="https://podminky.urs.cz/item/CS_URS_2022_01/731100817" TargetMode="External" /><Relationship Id="rId40" Type="http://schemas.openxmlformats.org/officeDocument/2006/relationships/hyperlink" Target="https://podminky.urs.cz/item/CS_URS_2023_02/751311012" TargetMode="External" /><Relationship Id="rId41" Type="http://schemas.openxmlformats.org/officeDocument/2006/relationships/hyperlink" Target="https://podminky.urs.cz/item/CS_URS_2022_01/751510044" TargetMode="External" /><Relationship Id="rId42" Type="http://schemas.openxmlformats.org/officeDocument/2006/relationships/hyperlink" Target="https://podminky.urs.cz/item/CS_URS_2023_02/751611116" TargetMode="External" /><Relationship Id="rId43" Type="http://schemas.openxmlformats.org/officeDocument/2006/relationships/hyperlink" Target="https://podminky.urs.cz/item/CS_URS_2022_01/766416221" TargetMode="External" /><Relationship Id="rId44" Type="http://schemas.openxmlformats.org/officeDocument/2006/relationships/hyperlink" Target="https://podminky.urs.cz/item/CS_URS_2022_01/766622132" TargetMode="External" /><Relationship Id="rId45" Type="http://schemas.openxmlformats.org/officeDocument/2006/relationships/hyperlink" Target="https://podminky.urs.cz/item/CS_URS_2022_01/766622216" TargetMode="External" /><Relationship Id="rId46" Type="http://schemas.openxmlformats.org/officeDocument/2006/relationships/hyperlink" Target="https://podminky.urs.cz/item/CS_URS_2022_01/766694121" TargetMode="External" /><Relationship Id="rId47" Type="http://schemas.openxmlformats.org/officeDocument/2006/relationships/hyperlink" Target="https://podminky.urs.cz/item/CS_URS_2022_01/766694122" TargetMode="External" /><Relationship Id="rId48" Type="http://schemas.openxmlformats.org/officeDocument/2006/relationships/hyperlink" Target="https://podminky.urs.cz/item/CS_URS_2022_01/998766102" TargetMode="External" /><Relationship Id="rId49" Type="http://schemas.openxmlformats.org/officeDocument/2006/relationships/hyperlink" Target="https://podminky.urs.cz/item/CS_URS_2022_01/998766181" TargetMode="External" /><Relationship Id="rId50" Type="http://schemas.openxmlformats.org/officeDocument/2006/relationships/hyperlink" Target="https://podminky.urs.cz/item/CS_URS_2022_01/767640111" TargetMode="External" /><Relationship Id="rId51" Type="http://schemas.openxmlformats.org/officeDocument/2006/relationships/hyperlink" Target="https://podminky.urs.cz/item/CS_URS_2022_01/767640112" TargetMode="External" /><Relationship Id="rId52" Type="http://schemas.openxmlformats.org/officeDocument/2006/relationships/hyperlink" Target="https://podminky.urs.cz/item/CS_URS_2022_01/767640113" TargetMode="External" /><Relationship Id="rId53" Type="http://schemas.openxmlformats.org/officeDocument/2006/relationships/hyperlink" Target="https://podminky.urs.cz/item/CS_URS_2022_01/767640114" TargetMode="External" /><Relationship Id="rId54" Type="http://schemas.openxmlformats.org/officeDocument/2006/relationships/hyperlink" Target="https://podminky.urs.cz/item/CS_URS_2022_01/767810123" TargetMode="External" /><Relationship Id="rId55" Type="http://schemas.openxmlformats.org/officeDocument/2006/relationships/hyperlink" Target="https://podminky.urs.cz/item/CS_URS_2022_01/998767102" TargetMode="External" /><Relationship Id="rId56" Type="http://schemas.openxmlformats.org/officeDocument/2006/relationships/hyperlink" Target="https://podminky.urs.cz/item/CS_URS_2022_01/998767181" TargetMode="External" /><Relationship Id="rId57" Type="http://schemas.openxmlformats.org/officeDocument/2006/relationships/hyperlink" Target="https://podminky.urs.cz/item/CS_URS_2022_01/032002000" TargetMode="External" /><Relationship Id="rId58" Type="http://schemas.openxmlformats.org/officeDocument/2006/relationships/hyperlink" Target="https://podminky.urs.cz/item/CS_URS_2022_01/033002000" TargetMode="External" /><Relationship Id="rId59" Type="http://schemas.openxmlformats.org/officeDocument/2006/relationships/hyperlink" Target="https://podminky.urs.cz/item/CS_URS_2022_01/039002000" TargetMode="External" /><Relationship Id="rId60" Type="http://schemas.openxmlformats.org/officeDocument/2006/relationships/hyperlink" Target="https://podminky.urs.cz/item/CS_URS_2022_01/060001000" TargetMode="External" /><Relationship Id="rId6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1235141" TargetMode="External" /><Relationship Id="rId2" Type="http://schemas.openxmlformats.org/officeDocument/2006/relationships/hyperlink" Target="https://podminky.urs.cz/item/CS_URS_2022_01/317168012" TargetMode="External" /><Relationship Id="rId3" Type="http://schemas.openxmlformats.org/officeDocument/2006/relationships/hyperlink" Target="https://podminky.urs.cz/item/CS_URS_2022_01/317168013" TargetMode="External" /><Relationship Id="rId4" Type="http://schemas.openxmlformats.org/officeDocument/2006/relationships/hyperlink" Target="https://podminky.urs.cz/item/CS_URS_2022_01/342244111" TargetMode="External" /><Relationship Id="rId5" Type="http://schemas.openxmlformats.org/officeDocument/2006/relationships/hyperlink" Target="https://podminky.urs.cz/item/CS_URS_2022_01/611321131" TargetMode="External" /><Relationship Id="rId6" Type="http://schemas.openxmlformats.org/officeDocument/2006/relationships/hyperlink" Target="https://podminky.urs.cz/item/CS_URS_2022_01/612321121" TargetMode="External" /><Relationship Id="rId7" Type="http://schemas.openxmlformats.org/officeDocument/2006/relationships/hyperlink" Target="https://podminky.urs.cz/item/CS_URS_2022_01/612321131" TargetMode="External" /><Relationship Id="rId8" Type="http://schemas.openxmlformats.org/officeDocument/2006/relationships/hyperlink" Target="https://podminky.urs.cz/item/CS_URS_2022_01/612321141" TargetMode="External" /><Relationship Id="rId9" Type="http://schemas.openxmlformats.org/officeDocument/2006/relationships/hyperlink" Target="https://podminky.urs.cz/item/CS_URS_2022_01/619991001" TargetMode="External" /><Relationship Id="rId10" Type="http://schemas.openxmlformats.org/officeDocument/2006/relationships/hyperlink" Target="https://podminky.urs.cz/item/CS_URS_2022_01/631311116" TargetMode="External" /><Relationship Id="rId11" Type="http://schemas.openxmlformats.org/officeDocument/2006/relationships/hyperlink" Target="https://podminky.urs.cz/item/CS_URS_2022_01/631319011" TargetMode="External" /><Relationship Id="rId12" Type="http://schemas.openxmlformats.org/officeDocument/2006/relationships/hyperlink" Target="https://podminky.urs.cz/item/CS_URS_2022_01/998725102" TargetMode="External" /><Relationship Id="rId13" Type="http://schemas.openxmlformats.org/officeDocument/2006/relationships/hyperlink" Target="https://podminky.urs.cz/item/CS_URS_2022_01/998725181" TargetMode="External" /><Relationship Id="rId14" Type="http://schemas.openxmlformats.org/officeDocument/2006/relationships/hyperlink" Target="https://podminky.urs.cz/item/CS_URS_2022_01/763411116" TargetMode="External" /><Relationship Id="rId15" Type="http://schemas.openxmlformats.org/officeDocument/2006/relationships/hyperlink" Target="https://podminky.urs.cz/item/CS_URS_2022_01/763411126" TargetMode="External" /><Relationship Id="rId16" Type="http://schemas.openxmlformats.org/officeDocument/2006/relationships/hyperlink" Target="https://podminky.urs.cz/item/CS_URS_2022_01/998763101" TargetMode="External" /><Relationship Id="rId17" Type="http://schemas.openxmlformats.org/officeDocument/2006/relationships/hyperlink" Target="https://podminky.urs.cz/item/CS_URS_2022_01/998763181" TargetMode="External" /><Relationship Id="rId18" Type="http://schemas.openxmlformats.org/officeDocument/2006/relationships/hyperlink" Target="https://podminky.urs.cz/item/CS_URS_2022_01/766660001" TargetMode="External" /><Relationship Id="rId19" Type="http://schemas.openxmlformats.org/officeDocument/2006/relationships/hyperlink" Target="https://podminky.urs.cz/item/CS_URS_2022_01/766660021" TargetMode="External" /><Relationship Id="rId20" Type="http://schemas.openxmlformats.org/officeDocument/2006/relationships/hyperlink" Target="https://podminky.urs.cz/item/CS_URS_2022_01/766660729" TargetMode="External" /><Relationship Id="rId21" Type="http://schemas.openxmlformats.org/officeDocument/2006/relationships/hyperlink" Target="https://podminky.urs.cz/item/CS_URS_2022_01/766693411" TargetMode="External" /><Relationship Id="rId22" Type="http://schemas.openxmlformats.org/officeDocument/2006/relationships/hyperlink" Target="https://podminky.urs.cz/item/CS_URS_2022_01/766693421" TargetMode="External" /><Relationship Id="rId23" Type="http://schemas.openxmlformats.org/officeDocument/2006/relationships/hyperlink" Target="https://podminky.urs.cz/item/CS_URS_2022_01/766693422" TargetMode="External" /><Relationship Id="rId24" Type="http://schemas.openxmlformats.org/officeDocument/2006/relationships/hyperlink" Target="https://podminky.urs.cz/item/CS_URS_2022_01/998766102" TargetMode="External" /><Relationship Id="rId25" Type="http://schemas.openxmlformats.org/officeDocument/2006/relationships/hyperlink" Target="https://podminky.urs.cz/item/CS_URS_2022_01/998766181" TargetMode="External" /><Relationship Id="rId26" Type="http://schemas.openxmlformats.org/officeDocument/2006/relationships/hyperlink" Target="https://podminky.urs.cz/item/CS_URS_2022_01/771111011" TargetMode="External" /><Relationship Id="rId27" Type="http://schemas.openxmlformats.org/officeDocument/2006/relationships/hyperlink" Target="https://podminky.urs.cz/item/CS_URS_2022_01/771121011" TargetMode="External" /><Relationship Id="rId28" Type="http://schemas.openxmlformats.org/officeDocument/2006/relationships/hyperlink" Target="https://podminky.urs.cz/item/CS_URS_2022_01/771474111" TargetMode="External" /><Relationship Id="rId29" Type="http://schemas.openxmlformats.org/officeDocument/2006/relationships/hyperlink" Target="https://podminky.urs.cz/item/CS_URS_2022_01/771574154" TargetMode="External" /><Relationship Id="rId30" Type="http://schemas.openxmlformats.org/officeDocument/2006/relationships/hyperlink" Target="https://podminky.urs.cz/item/CS_URS_2022_01/771591112" TargetMode="External" /><Relationship Id="rId31" Type="http://schemas.openxmlformats.org/officeDocument/2006/relationships/hyperlink" Target="https://podminky.urs.cz/item/CS_URS_2022_01/771591115" TargetMode="External" /><Relationship Id="rId32" Type="http://schemas.openxmlformats.org/officeDocument/2006/relationships/hyperlink" Target="https://podminky.urs.cz/item/CS_URS_2022_01/998771102" TargetMode="External" /><Relationship Id="rId33" Type="http://schemas.openxmlformats.org/officeDocument/2006/relationships/hyperlink" Target="https://podminky.urs.cz/item/CS_URS_2022_01/998771181" TargetMode="External" /><Relationship Id="rId34" Type="http://schemas.openxmlformats.org/officeDocument/2006/relationships/hyperlink" Target="https://podminky.urs.cz/item/CS_URS_2022_01/776111112" TargetMode="External" /><Relationship Id="rId35" Type="http://schemas.openxmlformats.org/officeDocument/2006/relationships/hyperlink" Target="https://podminky.urs.cz/item/CS_URS_2022_01/776111311" TargetMode="External" /><Relationship Id="rId36" Type="http://schemas.openxmlformats.org/officeDocument/2006/relationships/hyperlink" Target="https://podminky.urs.cz/item/CS_URS_2022_01/776121112" TargetMode="External" /><Relationship Id="rId37" Type="http://schemas.openxmlformats.org/officeDocument/2006/relationships/hyperlink" Target="https://podminky.urs.cz/item/CS_URS_2022_01/776141111" TargetMode="External" /><Relationship Id="rId38" Type="http://schemas.openxmlformats.org/officeDocument/2006/relationships/hyperlink" Target="https://podminky.urs.cz/item/CS_URS_2022_01/776221111" TargetMode="External" /><Relationship Id="rId39" Type="http://schemas.openxmlformats.org/officeDocument/2006/relationships/hyperlink" Target="https://podminky.urs.cz/item/CS_URS_2022_01/776411111" TargetMode="External" /><Relationship Id="rId40" Type="http://schemas.openxmlformats.org/officeDocument/2006/relationships/hyperlink" Target="https://podminky.urs.cz/item/CS_URS_2022_01/998776102" TargetMode="External" /><Relationship Id="rId41" Type="http://schemas.openxmlformats.org/officeDocument/2006/relationships/hyperlink" Target="https://podminky.urs.cz/item/CS_URS_2022_01/998776181" TargetMode="External" /><Relationship Id="rId42" Type="http://schemas.openxmlformats.org/officeDocument/2006/relationships/hyperlink" Target="https://podminky.urs.cz/item/CS_URS_2022_01/781131112" TargetMode="External" /><Relationship Id="rId43" Type="http://schemas.openxmlformats.org/officeDocument/2006/relationships/hyperlink" Target="https://podminky.urs.cz/item/CS_URS_2022_01/781131241" TargetMode="External" /><Relationship Id="rId44" Type="http://schemas.openxmlformats.org/officeDocument/2006/relationships/hyperlink" Target="https://podminky.urs.cz/item/CS_URS_2022_01/781131242" TargetMode="External" /><Relationship Id="rId45" Type="http://schemas.openxmlformats.org/officeDocument/2006/relationships/hyperlink" Target="https://podminky.urs.cz/item/CS_URS_2022_01/781131264" TargetMode="External" /><Relationship Id="rId46" Type="http://schemas.openxmlformats.org/officeDocument/2006/relationships/hyperlink" Target="https://podminky.urs.cz/item/CS_URS_2022_01/781474154" TargetMode="External" /><Relationship Id="rId47" Type="http://schemas.openxmlformats.org/officeDocument/2006/relationships/hyperlink" Target="https://podminky.urs.cz/item/CS_URS_2022_01/781493611" TargetMode="External" /><Relationship Id="rId48" Type="http://schemas.openxmlformats.org/officeDocument/2006/relationships/hyperlink" Target="https://podminky.urs.cz/item/CS_URS_2022_01/781494111" TargetMode="External" /><Relationship Id="rId49" Type="http://schemas.openxmlformats.org/officeDocument/2006/relationships/hyperlink" Target="https://podminky.urs.cz/item/CS_URS_2022_01/781495115" TargetMode="External" /><Relationship Id="rId50" Type="http://schemas.openxmlformats.org/officeDocument/2006/relationships/hyperlink" Target="https://podminky.urs.cz/item/CS_URS_2022_01/998781102" TargetMode="External" /><Relationship Id="rId51" Type="http://schemas.openxmlformats.org/officeDocument/2006/relationships/hyperlink" Target="https://podminky.urs.cz/item/CS_URS_2022_01/998781181" TargetMode="External" /><Relationship Id="rId52" Type="http://schemas.openxmlformats.org/officeDocument/2006/relationships/hyperlink" Target="https://podminky.urs.cz/item/CS_URS_2022_01/784111001" TargetMode="External" /><Relationship Id="rId53" Type="http://schemas.openxmlformats.org/officeDocument/2006/relationships/hyperlink" Target="https://podminky.urs.cz/item/CS_URS_2022_01/784111011" TargetMode="External" /><Relationship Id="rId54" Type="http://schemas.openxmlformats.org/officeDocument/2006/relationships/hyperlink" Target="https://podminky.urs.cz/item/CS_URS_2022_01/784211001" TargetMode="External" /><Relationship Id="rId55" Type="http://schemas.openxmlformats.org/officeDocument/2006/relationships/hyperlink" Target="https://podminky.urs.cz/item/CS_URS_2022_01/784211051" TargetMode="External" /><Relationship Id="rId56" Type="http://schemas.openxmlformats.org/officeDocument/2006/relationships/hyperlink" Target="https://podminky.urs.cz/item/CS_URS_2022_01/032002000" TargetMode="External" /><Relationship Id="rId57" Type="http://schemas.openxmlformats.org/officeDocument/2006/relationships/hyperlink" Target="https://podminky.urs.cz/item/CS_URS_2022_01/033002000" TargetMode="External" /><Relationship Id="rId58" Type="http://schemas.openxmlformats.org/officeDocument/2006/relationships/hyperlink" Target="https://podminky.urs.cz/item/CS_URS_2022_01/039002000" TargetMode="External" /><Relationship Id="rId59" Type="http://schemas.openxmlformats.org/officeDocument/2006/relationships/hyperlink" Target="https://podminky.urs.cz/item/CS_URS_2022_01/060001000" TargetMode="External" /><Relationship Id="rId6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20241001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ČERCHOV-stavební úpravy bývalé ubikace na horskou chatu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15. 1. 2024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ROUND(AG55+AG58+AG59,2)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ROUND(AS55+AS58+AS59,2)</f>
        <v>0</v>
      </c>
      <c r="AT54" s="108">
        <f>ROUND(SUM(AV54:AW54),2)</f>
        <v>0</v>
      </c>
      <c r="AU54" s="109">
        <f>ROUND(AU55+AU58+AU59,5)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ROUND(AZ55+AZ58+AZ59,2)</f>
        <v>0</v>
      </c>
      <c r="BA54" s="108">
        <f>ROUND(BA55+BA58+BA59,2)</f>
        <v>0</v>
      </c>
      <c r="BB54" s="108">
        <f>ROUND(BB55+BB58+BB59,2)</f>
        <v>0</v>
      </c>
      <c r="BC54" s="108">
        <f>ROUND(BC55+BC58+BC59,2)</f>
        <v>0</v>
      </c>
      <c r="BD54" s="110">
        <f>ROUND(BD55+BD58+BD59,2)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73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75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68</v>
      </c>
      <c r="BT55" s="125" t="s">
        <v>76</v>
      </c>
      <c r="BU55" s="125" t="s">
        <v>70</v>
      </c>
      <c r="BV55" s="125" t="s">
        <v>71</v>
      </c>
      <c r="BW55" s="125" t="s">
        <v>77</v>
      </c>
      <c r="BX55" s="125" t="s">
        <v>5</v>
      </c>
      <c r="CL55" s="125" t="s">
        <v>19</v>
      </c>
      <c r="CM55" s="125" t="s">
        <v>78</v>
      </c>
    </row>
    <row r="56" spans="1:90" s="4" customFormat="1" ht="16.5" customHeight="1">
      <c r="A56" s="126" t="s">
        <v>79</v>
      </c>
      <c r="B56" s="65"/>
      <c r="C56" s="127"/>
      <c r="D56" s="127"/>
      <c r="E56" s="128" t="s">
        <v>80</v>
      </c>
      <c r="F56" s="128"/>
      <c r="G56" s="128"/>
      <c r="H56" s="128"/>
      <c r="I56" s="128"/>
      <c r="J56" s="127"/>
      <c r="K56" s="128" t="s">
        <v>81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'011 - Rekonstrukce budovy'!J32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82</v>
      </c>
      <c r="AR56" s="67"/>
      <c r="AS56" s="131">
        <v>0</v>
      </c>
      <c r="AT56" s="132">
        <f>ROUND(SUM(AV56:AW56),2)</f>
        <v>0</v>
      </c>
      <c r="AU56" s="133">
        <f>'011 - Rekonstrukce budovy'!P120</f>
        <v>0</v>
      </c>
      <c r="AV56" s="132">
        <f>'011 - Rekonstrukce budovy'!J35</f>
        <v>0</v>
      </c>
      <c r="AW56" s="132">
        <f>'011 - Rekonstrukce budovy'!J36</f>
        <v>0</v>
      </c>
      <c r="AX56" s="132">
        <f>'011 - Rekonstrukce budovy'!J37</f>
        <v>0</v>
      </c>
      <c r="AY56" s="132">
        <f>'011 - Rekonstrukce budovy'!J38</f>
        <v>0</v>
      </c>
      <c r="AZ56" s="132">
        <f>'011 - Rekonstrukce budovy'!F35</f>
        <v>0</v>
      </c>
      <c r="BA56" s="132">
        <f>'011 - Rekonstrukce budovy'!F36</f>
        <v>0</v>
      </c>
      <c r="BB56" s="132">
        <f>'011 - Rekonstrukce budovy'!F37</f>
        <v>0</v>
      </c>
      <c r="BC56" s="132">
        <f>'011 - Rekonstrukce budovy'!F38</f>
        <v>0</v>
      </c>
      <c r="BD56" s="134">
        <f>'011 - Rekonstrukce budovy'!F39</f>
        <v>0</v>
      </c>
      <c r="BE56" s="4"/>
      <c r="BT56" s="135" t="s">
        <v>78</v>
      </c>
      <c r="BV56" s="135" t="s">
        <v>71</v>
      </c>
      <c r="BW56" s="135" t="s">
        <v>83</v>
      </c>
      <c r="BX56" s="135" t="s">
        <v>77</v>
      </c>
      <c r="CL56" s="135" t="s">
        <v>19</v>
      </c>
    </row>
    <row r="57" spans="1:90" s="4" customFormat="1" ht="16.5" customHeight="1">
      <c r="A57" s="126" t="s">
        <v>79</v>
      </c>
      <c r="B57" s="65"/>
      <c r="C57" s="127"/>
      <c r="D57" s="127"/>
      <c r="E57" s="128" t="s">
        <v>84</v>
      </c>
      <c r="F57" s="128"/>
      <c r="G57" s="128"/>
      <c r="H57" s="128"/>
      <c r="I57" s="128"/>
      <c r="J57" s="127"/>
      <c r="K57" s="128" t="s">
        <v>85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'012 - Venkovní úpravy'!J32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82</v>
      </c>
      <c r="AR57" s="67"/>
      <c r="AS57" s="131">
        <v>0</v>
      </c>
      <c r="AT57" s="132">
        <f>ROUND(SUM(AV57:AW57),2)</f>
        <v>0</v>
      </c>
      <c r="AU57" s="133">
        <f>'012 - Venkovní úpravy'!P95</f>
        <v>0</v>
      </c>
      <c r="AV57" s="132">
        <f>'012 - Venkovní úpravy'!J35</f>
        <v>0</v>
      </c>
      <c r="AW57" s="132">
        <f>'012 - Venkovní úpravy'!J36</f>
        <v>0</v>
      </c>
      <c r="AX57" s="132">
        <f>'012 - Venkovní úpravy'!J37</f>
        <v>0</v>
      </c>
      <c r="AY57" s="132">
        <f>'012 - Venkovní úpravy'!J38</f>
        <v>0</v>
      </c>
      <c r="AZ57" s="132">
        <f>'012 - Venkovní úpravy'!F35</f>
        <v>0</v>
      </c>
      <c r="BA57" s="132">
        <f>'012 - Venkovní úpravy'!F36</f>
        <v>0</v>
      </c>
      <c r="BB57" s="132">
        <f>'012 - Venkovní úpravy'!F37</f>
        <v>0</v>
      </c>
      <c r="BC57" s="132">
        <f>'012 - Venkovní úpravy'!F38</f>
        <v>0</v>
      </c>
      <c r="BD57" s="134">
        <f>'012 - Venkovní úpravy'!F39</f>
        <v>0</v>
      </c>
      <c r="BE57" s="4"/>
      <c r="BT57" s="135" t="s">
        <v>78</v>
      </c>
      <c r="BV57" s="135" t="s">
        <v>71</v>
      </c>
      <c r="BW57" s="135" t="s">
        <v>86</v>
      </c>
      <c r="BX57" s="135" t="s">
        <v>77</v>
      </c>
      <c r="CL57" s="135" t="s">
        <v>19</v>
      </c>
    </row>
    <row r="58" spans="1:91" s="7" customFormat="1" ht="24.75" customHeight="1">
      <c r="A58" s="126" t="s">
        <v>79</v>
      </c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8">
        <f>'02 - ETAPA č.2 - Zateplen...'!J30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75</v>
      </c>
      <c r="AR58" s="120"/>
      <c r="AS58" s="121">
        <v>0</v>
      </c>
      <c r="AT58" s="122">
        <f>ROUND(SUM(AV58:AW58),2)</f>
        <v>0</v>
      </c>
      <c r="AU58" s="123">
        <f>'02 - ETAPA č.2 - Zateplen...'!P95</f>
        <v>0</v>
      </c>
      <c r="AV58" s="122">
        <f>'02 - ETAPA č.2 - Zateplen...'!J33</f>
        <v>0</v>
      </c>
      <c r="AW58" s="122">
        <f>'02 - ETAPA č.2 - Zateplen...'!J34</f>
        <v>0</v>
      </c>
      <c r="AX58" s="122">
        <f>'02 - ETAPA č.2 - Zateplen...'!J35</f>
        <v>0</v>
      </c>
      <c r="AY58" s="122">
        <f>'02 - ETAPA č.2 - Zateplen...'!J36</f>
        <v>0</v>
      </c>
      <c r="AZ58" s="122">
        <f>'02 - ETAPA č.2 - Zateplen...'!F33</f>
        <v>0</v>
      </c>
      <c r="BA58" s="122">
        <f>'02 - ETAPA č.2 - Zateplen...'!F34</f>
        <v>0</v>
      </c>
      <c r="BB58" s="122">
        <f>'02 - ETAPA č.2 - Zateplen...'!F35</f>
        <v>0</v>
      </c>
      <c r="BC58" s="122">
        <f>'02 - ETAPA č.2 - Zateplen...'!F36</f>
        <v>0</v>
      </c>
      <c r="BD58" s="124">
        <f>'02 - ETAPA č.2 - Zateplen...'!F37</f>
        <v>0</v>
      </c>
      <c r="BE58" s="7"/>
      <c r="BT58" s="125" t="s">
        <v>76</v>
      </c>
      <c r="BV58" s="125" t="s">
        <v>71</v>
      </c>
      <c r="BW58" s="125" t="s">
        <v>89</v>
      </c>
      <c r="BX58" s="125" t="s">
        <v>5</v>
      </c>
      <c r="CL58" s="125" t="s">
        <v>19</v>
      </c>
      <c r="CM58" s="125" t="s">
        <v>78</v>
      </c>
    </row>
    <row r="59" spans="1:91" s="7" customFormat="1" ht="16.5" customHeight="1">
      <c r="A59" s="126" t="s">
        <v>79</v>
      </c>
      <c r="B59" s="113"/>
      <c r="C59" s="114"/>
      <c r="D59" s="115" t="s">
        <v>90</v>
      </c>
      <c r="E59" s="115"/>
      <c r="F59" s="115"/>
      <c r="G59" s="115"/>
      <c r="H59" s="115"/>
      <c r="I59" s="116"/>
      <c r="J59" s="115" t="s">
        <v>91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8">
        <f>'03 - ETAPA č.3 - Dokončen...'!J30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75</v>
      </c>
      <c r="AR59" s="120"/>
      <c r="AS59" s="136">
        <v>0</v>
      </c>
      <c r="AT59" s="137">
        <f>ROUND(SUM(AV59:AW59),2)</f>
        <v>0</v>
      </c>
      <c r="AU59" s="138">
        <f>'03 - ETAPA č.3 - Dokončen...'!P94</f>
        <v>0</v>
      </c>
      <c r="AV59" s="137">
        <f>'03 - ETAPA č.3 - Dokončen...'!J33</f>
        <v>0</v>
      </c>
      <c r="AW59" s="137">
        <f>'03 - ETAPA č.3 - Dokončen...'!J34</f>
        <v>0</v>
      </c>
      <c r="AX59" s="137">
        <f>'03 - ETAPA č.3 - Dokončen...'!J35</f>
        <v>0</v>
      </c>
      <c r="AY59" s="137">
        <f>'03 - ETAPA č.3 - Dokončen...'!J36</f>
        <v>0</v>
      </c>
      <c r="AZ59" s="137">
        <f>'03 - ETAPA č.3 - Dokončen...'!F33</f>
        <v>0</v>
      </c>
      <c r="BA59" s="137">
        <f>'03 - ETAPA č.3 - Dokončen...'!F34</f>
        <v>0</v>
      </c>
      <c r="BB59" s="137">
        <f>'03 - ETAPA č.3 - Dokončen...'!F35</f>
        <v>0</v>
      </c>
      <c r="BC59" s="137">
        <f>'03 - ETAPA č.3 - Dokončen...'!F36</f>
        <v>0</v>
      </c>
      <c r="BD59" s="139">
        <f>'03 - ETAPA č.3 - Dokončen...'!F37</f>
        <v>0</v>
      </c>
      <c r="BE59" s="7"/>
      <c r="BT59" s="125" t="s">
        <v>76</v>
      </c>
      <c r="BV59" s="125" t="s">
        <v>71</v>
      </c>
      <c r="BW59" s="125" t="s">
        <v>92</v>
      </c>
      <c r="BX59" s="125" t="s">
        <v>5</v>
      </c>
      <c r="CL59" s="125" t="s">
        <v>19</v>
      </c>
      <c r="CM59" s="125" t="s">
        <v>78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1 - Rekonstrukce budovy'!C2" display="/"/>
    <hyperlink ref="A57" location="'012 - Venkovní úpravy'!C2" display="/"/>
    <hyperlink ref="A58" location="'02 - ETAPA č.2 - Zateplen...'!C2" display="/"/>
    <hyperlink ref="A59" location="'03 - ETAPA č.3 - Dokonče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78</v>
      </c>
    </row>
    <row r="4" spans="2:46" s="1" customFormat="1" ht="24.95" customHeight="1">
      <c r="B4" s="22"/>
      <c r="D4" s="142" t="s">
        <v>93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ČERCHOV-stavební úpravy bývalé ubikace na horskou chatu</v>
      </c>
      <c r="F7" s="144"/>
      <c r="G7" s="144"/>
      <c r="H7" s="144"/>
      <c r="L7" s="22"/>
    </row>
    <row r="8" spans="2:12" s="1" customFormat="1" ht="12" customHeight="1">
      <c r="B8" s="22"/>
      <c r="D8" s="144" t="s">
        <v>94</v>
      </c>
      <c r="L8" s="22"/>
    </row>
    <row r="9" spans="1:31" s="2" customFormat="1" ht="16.5" customHeight="1">
      <c r="A9" s="40"/>
      <c r="B9" s="46"/>
      <c r="C9" s="40"/>
      <c r="D9" s="40"/>
      <c r="E9" s="145" t="s">
        <v>95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15. 1. 2024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27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28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27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30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27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32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27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33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35</v>
      </c>
      <c r="E32" s="40"/>
      <c r="F32" s="40"/>
      <c r="G32" s="40"/>
      <c r="H32" s="40"/>
      <c r="I32" s="40"/>
      <c r="J32" s="155">
        <f>ROUND(J120,2)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37</v>
      </c>
      <c r="G34" s="40"/>
      <c r="H34" s="40"/>
      <c r="I34" s="156" t="s">
        <v>36</v>
      </c>
      <c r="J34" s="156" t="s">
        <v>38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39</v>
      </c>
      <c r="E35" s="144" t="s">
        <v>40</v>
      </c>
      <c r="F35" s="158">
        <f>ROUND((SUM(BE120:BE1282)),2)</f>
        <v>0</v>
      </c>
      <c r="G35" s="40"/>
      <c r="H35" s="40"/>
      <c r="I35" s="159">
        <v>0.21</v>
      </c>
      <c r="J35" s="158">
        <f>ROUND(((SUM(BE120:BE1282))*I35),2)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41</v>
      </c>
      <c r="F36" s="158">
        <f>ROUND((SUM(BF120:BF1282)),2)</f>
        <v>0</v>
      </c>
      <c r="G36" s="40"/>
      <c r="H36" s="40"/>
      <c r="I36" s="159">
        <v>0.12</v>
      </c>
      <c r="J36" s="158">
        <f>ROUND(((SUM(BF120:BF1282))*I36),2)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42</v>
      </c>
      <c r="F37" s="158">
        <f>ROUND((SUM(BG120:BG1282)),2)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43</v>
      </c>
      <c r="F38" s="158">
        <f>ROUND((SUM(BH120:BH1282)),2)</f>
        <v>0</v>
      </c>
      <c r="G38" s="40"/>
      <c r="H38" s="40"/>
      <c r="I38" s="159">
        <v>0.12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44</v>
      </c>
      <c r="F39" s="158">
        <f>ROUND((SUM(BI120:BI1282)),2)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ČERCHOV-stavební úpravy bývalé ubikace na horskou chatu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011 - Rekonstrukce budovy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15. 1. 2024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99</v>
      </c>
      <c r="D61" s="173"/>
      <c r="E61" s="173"/>
      <c r="F61" s="173"/>
      <c r="G61" s="173"/>
      <c r="H61" s="173"/>
      <c r="I61" s="173"/>
      <c r="J61" s="174" t="s">
        <v>100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67</v>
      </c>
      <c r="D63" s="42"/>
      <c r="E63" s="42"/>
      <c r="F63" s="42"/>
      <c r="G63" s="42"/>
      <c r="H63" s="42"/>
      <c r="I63" s="42"/>
      <c r="J63" s="104">
        <f>J120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101</v>
      </c>
    </row>
    <row r="64" spans="1:31" s="9" customFormat="1" ht="24.95" customHeight="1">
      <c r="A64" s="9"/>
      <c r="B64" s="176"/>
      <c r="C64" s="177"/>
      <c r="D64" s="178" t="s">
        <v>102</v>
      </c>
      <c r="E64" s="179"/>
      <c r="F64" s="179"/>
      <c r="G64" s="179"/>
      <c r="H64" s="179"/>
      <c r="I64" s="179"/>
      <c r="J64" s="180">
        <f>J121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103</v>
      </c>
      <c r="E65" s="184"/>
      <c r="F65" s="184"/>
      <c r="G65" s="184"/>
      <c r="H65" s="184"/>
      <c r="I65" s="184"/>
      <c r="J65" s="185">
        <f>J122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104</v>
      </c>
      <c r="E66" s="184"/>
      <c r="F66" s="184"/>
      <c r="G66" s="184"/>
      <c r="H66" s="184"/>
      <c r="I66" s="184"/>
      <c r="J66" s="185">
        <f>J123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105</v>
      </c>
      <c r="E67" s="184"/>
      <c r="F67" s="184"/>
      <c r="G67" s="184"/>
      <c r="H67" s="184"/>
      <c r="I67" s="184"/>
      <c r="J67" s="185">
        <f>J127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27"/>
      <c r="D68" s="183" t="s">
        <v>106</v>
      </c>
      <c r="E68" s="184"/>
      <c r="F68" s="184"/>
      <c r="G68" s="184"/>
      <c r="H68" s="184"/>
      <c r="I68" s="184"/>
      <c r="J68" s="185">
        <f>J184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2"/>
      <c r="C69" s="127"/>
      <c r="D69" s="183" t="s">
        <v>107</v>
      </c>
      <c r="E69" s="184"/>
      <c r="F69" s="184"/>
      <c r="G69" s="184"/>
      <c r="H69" s="184"/>
      <c r="I69" s="184"/>
      <c r="J69" s="185">
        <f>J192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108</v>
      </c>
      <c r="E70" s="184"/>
      <c r="F70" s="184"/>
      <c r="G70" s="184"/>
      <c r="H70" s="184"/>
      <c r="I70" s="184"/>
      <c r="J70" s="185">
        <f>J252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27"/>
      <c r="D71" s="183" t="s">
        <v>109</v>
      </c>
      <c r="E71" s="184"/>
      <c r="F71" s="184"/>
      <c r="G71" s="184"/>
      <c r="H71" s="184"/>
      <c r="I71" s="184"/>
      <c r="J71" s="185">
        <f>J256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2"/>
      <c r="C72" s="127"/>
      <c r="D72" s="183" t="s">
        <v>110</v>
      </c>
      <c r="E72" s="184"/>
      <c r="F72" s="184"/>
      <c r="G72" s="184"/>
      <c r="H72" s="184"/>
      <c r="I72" s="184"/>
      <c r="J72" s="185">
        <f>J451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111</v>
      </c>
      <c r="E73" s="184"/>
      <c r="F73" s="184"/>
      <c r="G73" s="184"/>
      <c r="H73" s="184"/>
      <c r="I73" s="184"/>
      <c r="J73" s="185">
        <f>J469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112</v>
      </c>
      <c r="E74" s="184"/>
      <c r="F74" s="184"/>
      <c r="G74" s="184"/>
      <c r="H74" s="184"/>
      <c r="I74" s="184"/>
      <c r="J74" s="185">
        <f>J470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2"/>
      <c r="C75" s="127"/>
      <c r="D75" s="183" t="s">
        <v>113</v>
      </c>
      <c r="E75" s="184"/>
      <c r="F75" s="184"/>
      <c r="G75" s="184"/>
      <c r="H75" s="184"/>
      <c r="I75" s="184"/>
      <c r="J75" s="185">
        <f>J511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2"/>
      <c r="C76" s="127"/>
      <c r="D76" s="183" t="s">
        <v>114</v>
      </c>
      <c r="E76" s="184"/>
      <c r="F76" s="184"/>
      <c r="G76" s="184"/>
      <c r="H76" s="184"/>
      <c r="I76" s="184"/>
      <c r="J76" s="185">
        <f>J531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82"/>
      <c r="C77" s="127"/>
      <c r="D77" s="183" t="s">
        <v>115</v>
      </c>
      <c r="E77" s="184"/>
      <c r="F77" s="184"/>
      <c r="G77" s="184"/>
      <c r="H77" s="184"/>
      <c r="I77" s="184"/>
      <c r="J77" s="185">
        <f>J567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2"/>
      <c r="C78" s="127"/>
      <c r="D78" s="183" t="s">
        <v>116</v>
      </c>
      <c r="E78" s="184"/>
      <c r="F78" s="184"/>
      <c r="G78" s="184"/>
      <c r="H78" s="184"/>
      <c r="I78" s="184"/>
      <c r="J78" s="185">
        <f>J596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2"/>
      <c r="C79" s="127"/>
      <c r="D79" s="183" t="s">
        <v>117</v>
      </c>
      <c r="E79" s="184"/>
      <c r="F79" s="184"/>
      <c r="G79" s="184"/>
      <c r="H79" s="184"/>
      <c r="I79" s="184"/>
      <c r="J79" s="185">
        <f>J638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82"/>
      <c r="C80" s="127"/>
      <c r="D80" s="183" t="s">
        <v>118</v>
      </c>
      <c r="E80" s="184"/>
      <c r="F80" s="184"/>
      <c r="G80" s="184"/>
      <c r="H80" s="184"/>
      <c r="I80" s="184"/>
      <c r="J80" s="185">
        <f>J654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82"/>
      <c r="C81" s="127"/>
      <c r="D81" s="183" t="s">
        <v>119</v>
      </c>
      <c r="E81" s="184"/>
      <c r="F81" s="184"/>
      <c r="G81" s="184"/>
      <c r="H81" s="184"/>
      <c r="I81" s="184"/>
      <c r="J81" s="185">
        <f>J663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82"/>
      <c r="C82" s="127"/>
      <c r="D82" s="183" t="s">
        <v>120</v>
      </c>
      <c r="E82" s="184"/>
      <c r="F82" s="184"/>
      <c r="G82" s="184"/>
      <c r="H82" s="184"/>
      <c r="I82" s="184"/>
      <c r="J82" s="185">
        <f>J694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82"/>
      <c r="C83" s="127"/>
      <c r="D83" s="183" t="s">
        <v>121</v>
      </c>
      <c r="E83" s="184"/>
      <c r="F83" s="184"/>
      <c r="G83" s="184"/>
      <c r="H83" s="184"/>
      <c r="I83" s="184"/>
      <c r="J83" s="185">
        <f>J786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4.85" customHeight="1">
      <c r="A84" s="10"/>
      <c r="B84" s="182"/>
      <c r="C84" s="127"/>
      <c r="D84" s="183" t="s">
        <v>122</v>
      </c>
      <c r="E84" s="184"/>
      <c r="F84" s="184"/>
      <c r="G84" s="184"/>
      <c r="H84" s="184"/>
      <c r="I84" s="184"/>
      <c r="J84" s="185">
        <f>J793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4.85" customHeight="1">
      <c r="A85" s="10"/>
      <c r="B85" s="182"/>
      <c r="C85" s="127"/>
      <c r="D85" s="183" t="s">
        <v>123</v>
      </c>
      <c r="E85" s="184"/>
      <c r="F85" s="184"/>
      <c r="G85" s="184"/>
      <c r="H85" s="184"/>
      <c r="I85" s="184"/>
      <c r="J85" s="185">
        <f>J828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4.85" customHeight="1">
      <c r="A86" s="10"/>
      <c r="B86" s="182"/>
      <c r="C86" s="127"/>
      <c r="D86" s="183" t="s">
        <v>124</v>
      </c>
      <c r="E86" s="184"/>
      <c r="F86" s="184"/>
      <c r="G86" s="184"/>
      <c r="H86" s="184"/>
      <c r="I86" s="184"/>
      <c r="J86" s="185">
        <f>J900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4.85" customHeight="1">
      <c r="A87" s="10"/>
      <c r="B87" s="182"/>
      <c r="C87" s="127"/>
      <c r="D87" s="183" t="s">
        <v>125</v>
      </c>
      <c r="E87" s="184"/>
      <c r="F87" s="184"/>
      <c r="G87" s="184"/>
      <c r="H87" s="184"/>
      <c r="I87" s="184"/>
      <c r="J87" s="185">
        <f>J945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4.85" customHeight="1">
      <c r="A88" s="10"/>
      <c r="B88" s="182"/>
      <c r="C88" s="127"/>
      <c r="D88" s="183" t="s">
        <v>126</v>
      </c>
      <c r="E88" s="184"/>
      <c r="F88" s="184"/>
      <c r="G88" s="184"/>
      <c r="H88" s="184"/>
      <c r="I88" s="184"/>
      <c r="J88" s="185">
        <f>J1008</f>
        <v>0</v>
      </c>
      <c r="K88" s="127"/>
      <c r="L88" s="186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4.85" customHeight="1">
      <c r="A89" s="10"/>
      <c r="B89" s="182"/>
      <c r="C89" s="127"/>
      <c r="D89" s="183" t="s">
        <v>127</v>
      </c>
      <c r="E89" s="184"/>
      <c r="F89" s="184"/>
      <c r="G89" s="184"/>
      <c r="H89" s="184"/>
      <c r="I89" s="184"/>
      <c r="J89" s="185">
        <f>J1095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4.85" customHeight="1">
      <c r="A90" s="10"/>
      <c r="B90" s="182"/>
      <c r="C90" s="127"/>
      <c r="D90" s="183" t="s">
        <v>128</v>
      </c>
      <c r="E90" s="184"/>
      <c r="F90" s="184"/>
      <c r="G90" s="184"/>
      <c r="H90" s="184"/>
      <c r="I90" s="184"/>
      <c r="J90" s="185">
        <f>J1126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4.85" customHeight="1">
      <c r="A91" s="10"/>
      <c r="B91" s="182"/>
      <c r="C91" s="127"/>
      <c r="D91" s="183" t="s">
        <v>129</v>
      </c>
      <c r="E91" s="184"/>
      <c r="F91" s="184"/>
      <c r="G91" s="184"/>
      <c r="H91" s="184"/>
      <c r="I91" s="184"/>
      <c r="J91" s="185">
        <f>J1169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4.85" customHeight="1">
      <c r="A92" s="10"/>
      <c r="B92" s="182"/>
      <c r="C92" s="127"/>
      <c r="D92" s="183" t="s">
        <v>130</v>
      </c>
      <c r="E92" s="184"/>
      <c r="F92" s="184"/>
      <c r="G92" s="184"/>
      <c r="H92" s="184"/>
      <c r="I92" s="184"/>
      <c r="J92" s="185">
        <f>J1178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4.85" customHeight="1">
      <c r="A93" s="10"/>
      <c r="B93" s="182"/>
      <c r="C93" s="127"/>
      <c r="D93" s="183" t="s">
        <v>131</v>
      </c>
      <c r="E93" s="184"/>
      <c r="F93" s="184"/>
      <c r="G93" s="184"/>
      <c r="H93" s="184"/>
      <c r="I93" s="184"/>
      <c r="J93" s="185">
        <f>J1244</f>
        <v>0</v>
      </c>
      <c r="K93" s="127"/>
      <c r="L93" s="186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4.85" customHeight="1">
      <c r="A94" s="10"/>
      <c r="B94" s="182"/>
      <c r="C94" s="127"/>
      <c r="D94" s="183" t="s">
        <v>132</v>
      </c>
      <c r="E94" s="184"/>
      <c r="F94" s="184"/>
      <c r="G94" s="184"/>
      <c r="H94" s="184"/>
      <c r="I94" s="184"/>
      <c r="J94" s="185">
        <f>J1259</f>
        <v>0</v>
      </c>
      <c r="K94" s="127"/>
      <c r="L94" s="186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2"/>
      <c r="C95" s="127"/>
      <c r="D95" s="183" t="s">
        <v>133</v>
      </c>
      <c r="E95" s="184"/>
      <c r="F95" s="184"/>
      <c r="G95" s="184"/>
      <c r="H95" s="184"/>
      <c r="I95" s="184"/>
      <c r="J95" s="185">
        <f>J1270</f>
        <v>0</v>
      </c>
      <c r="K95" s="127"/>
      <c r="L95" s="186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4.85" customHeight="1">
      <c r="A96" s="10"/>
      <c r="B96" s="182"/>
      <c r="C96" s="127"/>
      <c r="D96" s="183" t="s">
        <v>134</v>
      </c>
      <c r="E96" s="184"/>
      <c r="F96" s="184"/>
      <c r="G96" s="184"/>
      <c r="H96" s="184"/>
      <c r="I96" s="184"/>
      <c r="J96" s="185">
        <f>J1271</f>
        <v>0</v>
      </c>
      <c r="K96" s="127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4.85" customHeight="1">
      <c r="A97" s="10"/>
      <c r="B97" s="182"/>
      <c r="C97" s="127"/>
      <c r="D97" s="183" t="s">
        <v>135</v>
      </c>
      <c r="E97" s="184"/>
      <c r="F97" s="184"/>
      <c r="G97" s="184"/>
      <c r="H97" s="184"/>
      <c r="I97" s="184"/>
      <c r="J97" s="185">
        <f>J1273</f>
        <v>0</v>
      </c>
      <c r="K97" s="127"/>
      <c r="L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4.85" customHeight="1">
      <c r="A98" s="10"/>
      <c r="B98" s="182"/>
      <c r="C98" s="127"/>
      <c r="D98" s="183" t="s">
        <v>136</v>
      </c>
      <c r="E98" s="184"/>
      <c r="F98" s="184"/>
      <c r="G98" s="184"/>
      <c r="H98" s="184"/>
      <c r="I98" s="184"/>
      <c r="J98" s="185">
        <f>J1280</f>
        <v>0</v>
      </c>
      <c r="K98" s="127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14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5" t="s">
        <v>137</v>
      </c>
      <c r="D105" s="42"/>
      <c r="E105" s="42"/>
      <c r="F105" s="42"/>
      <c r="G105" s="42"/>
      <c r="H105" s="42"/>
      <c r="I105" s="42"/>
      <c r="J105" s="42"/>
      <c r="K105" s="42"/>
      <c r="L105" s="14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16</v>
      </c>
      <c r="D107" s="42"/>
      <c r="E107" s="42"/>
      <c r="F107" s="42"/>
      <c r="G107" s="42"/>
      <c r="H107" s="42"/>
      <c r="I107" s="42"/>
      <c r="J107" s="42"/>
      <c r="K107" s="4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6.5" customHeight="1">
      <c r="A108" s="40"/>
      <c r="B108" s="41"/>
      <c r="C108" s="42"/>
      <c r="D108" s="42"/>
      <c r="E108" s="171" t="str">
        <f>E7</f>
        <v>ČERCHOV-stavební úpravy bývalé ubikace na horskou chatu</v>
      </c>
      <c r="F108" s="34"/>
      <c r="G108" s="34"/>
      <c r="H108" s="34"/>
      <c r="I108" s="42"/>
      <c r="J108" s="42"/>
      <c r="K108" s="42"/>
      <c r="L108" s="14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2:12" s="1" customFormat="1" ht="12" customHeight="1">
      <c r="B109" s="23"/>
      <c r="C109" s="34" t="s">
        <v>94</v>
      </c>
      <c r="D109" s="24"/>
      <c r="E109" s="24"/>
      <c r="F109" s="24"/>
      <c r="G109" s="24"/>
      <c r="H109" s="24"/>
      <c r="I109" s="24"/>
      <c r="J109" s="24"/>
      <c r="K109" s="24"/>
      <c r="L109" s="22"/>
    </row>
    <row r="110" spans="1:31" s="2" customFormat="1" ht="16.5" customHeight="1">
      <c r="A110" s="40"/>
      <c r="B110" s="41"/>
      <c r="C110" s="42"/>
      <c r="D110" s="42"/>
      <c r="E110" s="171" t="s">
        <v>95</v>
      </c>
      <c r="F110" s="42"/>
      <c r="G110" s="42"/>
      <c r="H110" s="42"/>
      <c r="I110" s="42"/>
      <c r="J110" s="42"/>
      <c r="K110" s="42"/>
      <c r="L110" s="14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4" t="s">
        <v>96</v>
      </c>
      <c r="D111" s="42"/>
      <c r="E111" s="42"/>
      <c r="F111" s="42"/>
      <c r="G111" s="42"/>
      <c r="H111" s="42"/>
      <c r="I111" s="42"/>
      <c r="J111" s="42"/>
      <c r="K111" s="42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1" t="str">
        <f>E11</f>
        <v>011 - Rekonstrukce budovy</v>
      </c>
      <c r="F112" s="42"/>
      <c r="G112" s="42"/>
      <c r="H112" s="42"/>
      <c r="I112" s="42"/>
      <c r="J112" s="42"/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14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21</v>
      </c>
      <c r="D114" s="42"/>
      <c r="E114" s="42"/>
      <c r="F114" s="29" t="str">
        <f>F14</f>
        <v xml:space="preserve"> </v>
      </c>
      <c r="G114" s="42"/>
      <c r="H114" s="42"/>
      <c r="I114" s="34" t="s">
        <v>23</v>
      </c>
      <c r="J114" s="74" t="str">
        <f>IF(J14="","",J14)</f>
        <v>15. 1. 2024</v>
      </c>
      <c r="K114" s="42"/>
      <c r="L114" s="14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146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5.15" customHeight="1">
      <c r="A116" s="40"/>
      <c r="B116" s="41"/>
      <c r="C116" s="34" t="s">
        <v>25</v>
      </c>
      <c r="D116" s="42"/>
      <c r="E116" s="42"/>
      <c r="F116" s="29" t="str">
        <f>E17</f>
        <v xml:space="preserve"> </v>
      </c>
      <c r="G116" s="42"/>
      <c r="H116" s="42"/>
      <c r="I116" s="34" t="s">
        <v>30</v>
      </c>
      <c r="J116" s="38" t="str">
        <f>E23</f>
        <v xml:space="preserve"> </v>
      </c>
      <c r="K116" s="42"/>
      <c r="L116" s="146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5.15" customHeight="1">
      <c r="A117" s="40"/>
      <c r="B117" s="41"/>
      <c r="C117" s="34" t="s">
        <v>28</v>
      </c>
      <c r="D117" s="42"/>
      <c r="E117" s="42"/>
      <c r="F117" s="29" t="str">
        <f>IF(E20="","",E20)</f>
        <v>Vyplň údaj</v>
      </c>
      <c r="G117" s="42"/>
      <c r="H117" s="42"/>
      <c r="I117" s="34" t="s">
        <v>32</v>
      </c>
      <c r="J117" s="38" t="str">
        <f>E26</f>
        <v xml:space="preserve"> </v>
      </c>
      <c r="K117" s="42"/>
      <c r="L117" s="14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146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1" customFormat="1" ht="29.25" customHeight="1">
      <c r="A119" s="187"/>
      <c r="B119" s="188"/>
      <c r="C119" s="189" t="s">
        <v>138</v>
      </c>
      <c r="D119" s="190" t="s">
        <v>54</v>
      </c>
      <c r="E119" s="190" t="s">
        <v>50</v>
      </c>
      <c r="F119" s="190" t="s">
        <v>51</v>
      </c>
      <c r="G119" s="190" t="s">
        <v>139</v>
      </c>
      <c r="H119" s="190" t="s">
        <v>140</v>
      </c>
      <c r="I119" s="190" t="s">
        <v>141</v>
      </c>
      <c r="J119" s="191" t="s">
        <v>100</v>
      </c>
      <c r="K119" s="192" t="s">
        <v>142</v>
      </c>
      <c r="L119" s="193"/>
      <c r="M119" s="94" t="s">
        <v>19</v>
      </c>
      <c r="N119" s="95" t="s">
        <v>39</v>
      </c>
      <c r="O119" s="95" t="s">
        <v>143</v>
      </c>
      <c r="P119" s="95" t="s">
        <v>144</v>
      </c>
      <c r="Q119" s="95" t="s">
        <v>145</v>
      </c>
      <c r="R119" s="95" t="s">
        <v>146</v>
      </c>
      <c r="S119" s="95" t="s">
        <v>147</v>
      </c>
      <c r="T119" s="96" t="s">
        <v>148</v>
      </c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3" s="2" customFormat="1" ht="22.8" customHeight="1">
      <c r="A120" s="40"/>
      <c r="B120" s="41"/>
      <c r="C120" s="101" t="s">
        <v>149</v>
      </c>
      <c r="D120" s="42"/>
      <c r="E120" s="42"/>
      <c r="F120" s="42"/>
      <c r="G120" s="42"/>
      <c r="H120" s="42"/>
      <c r="I120" s="42"/>
      <c r="J120" s="194">
        <f>BK120</f>
        <v>0</v>
      </c>
      <c r="K120" s="42"/>
      <c r="L120" s="46"/>
      <c r="M120" s="97"/>
      <c r="N120" s="195"/>
      <c r="O120" s="98"/>
      <c r="P120" s="196">
        <f>P121</f>
        <v>0</v>
      </c>
      <c r="Q120" s="98"/>
      <c r="R120" s="196">
        <f>R121</f>
        <v>113.70637514000002</v>
      </c>
      <c r="S120" s="98"/>
      <c r="T120" s="197">
        <f>T121</f>
        <v>187.36917728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68</v>
      </c>
      <c r="AU120" s="19" t="s">
        <v>101</v>
      </c>
      <c r="BK120" s="198">
        <f>BK121</f>
        <v>0</v>
      </c>
    </row>
    <row r="121" spans="1:63" s="12" customFormat="1" ht="25.9" customHeight="1">
      <c r="A121" s="12"/>
      <c r="B121" s="199"/>
      <c r="C121" s="200"/>
      <c r="D121" s="201" t="s">
        <v>68</v>
      </c>
      <c r="E121" s="202" t="s">
        <v>150</v>
      </c>
      <c r="F121" s="202" t="s">
        <v>150</v>
      </c>
      <c r="G121" s="200"/>
      <c r="H121" s="200"/>
      <c r="I121" s="203"/>
      <c r="J121" s="204">
        <f>BK121</f>
        <v>0</v>
      </c>
      <c r="K121" s="200"/>
      <c r="L121" s="205"/>
      <c r="M121" s="206"/>
      <c r="N121" s="207"/>
      <c r="O121" s="207"/>
      <c r="P121" s="208">
        <f>P122+P469+P1270</f>
        <v>0</v>
      </c>
      <c r="Q121" s="207"/>
      <c r="R121" s="208">
        <f>R122+R469+R1270</f>
        <v>113.70637514000002</v>
      </c>
      <c r="S121" s="207"/>
      <c r="T121" s="209">
        <f>T122+T469+T1270</f>
        <v>187.36917728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0" t="s">
        <v>151</v>
      </c>
      <c r="AT121" s="211" t="s">
        <v>68</v>
      </c>
      <c r="AU121" s="211" t="s">
        <v>69</v>
      </c>
      <c r="AY121" s="210" t="s">
        <v>152</v>
      </c>
      <c r="BK121" s="212">
        <f>BK122+BK469+BK1270</f>
        <v>0</v>
      </c>
    </row>
    <row r="122" spans="1:63" s="12" customFormat="1" ht="22.8" customHeight="1">
      <c r="A122" s="12"/>
      <c r="B122" s="199"/>
      <c r="C122" s="200"/>
      <c r="D122" s="201" t="s">
        <v>68</v>
      </c>
      <c r="E122" s="213" t="s">
        <v>153</v>
      </c>
      <c r="F122" s="213" t="s">
        <v>154</v>
      </c>
      <c r="G122" s="200"/>
      <c r="H122" s="200"/>
      <c r="I122" s="203"/>
      <c r="J122" s="214">
        <f>BK122</f>
        <v>0</v>
      </c>
      <c r="K122" s="200"/>
      <c r="L122" s="205"/>
      <c r="M122" s="206"/>
      <c r="N122" s="207"/>
      <c r="O122" s="207"/>
      <c r="P122" s="208">
        <f>P123+P127+P184+P192+P252+P256+P451</f>
        <v>0</v>
      </c>
      <c r="Q122" s="207"/>
      <c r="R122" s="208">
        <f>R123+R127+R184+R192+R252+R256+R451</f>
        <v>77.20092391000001</v>
      </c>
      <c r="S122" s="207"/>
      <c r="T122" s="209">
        <f>T123+T127+T184+T192+T252+T256+T451</f>
        <v>183.628267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76</v>
      </c>
      <c r="AT122" s="211" t="s">
        <v>68</v>
      </c>
      <c r="AU122" s="211" t="s">
        <v>76</v>
      </c>
      <c r="AY122" s="210" t="s">
        <v>152</v>
      </c>
      <c r="BK122" s="212">
        <f>BK123+BK127+BK184+BK192+BK252+BK256+BK451</f>
        <v>0</v>
      </c>
    </row>
    <row r="123" spans="1:63" s="12" customFormat="1" ht="20.85" customHeight="1">
      <c r="A123" s="12"/>
      <c r="B123" s="199"/>
      <c r="C123" s="200"/>
      <c r="D123" s="201" t="s">
        <v>68</v>
      </c>
      <c r="E123" s="213" t="s">
        <v>78</v>
      </c>
      <c r="F123" s="213" t="s">
        <v>155</v>
      </c>
      <c r="G123" s="200"/>
      <c r="H123" s="200"/>
      <c r="I123" s="203"/>
      <c r="J123" s="214">
        <f>BK123</f>
        <v>0</v>
      </c>
      <c r="K123" s="200"/>
      <c r="L123" s="205"/>
      <c r="M123" s="206"/>
      <c r="N123" s="207"/>
      <c r="O123" s="207"/>
      <c r="P123" s="208">
        <f>SUM(P124:P126)</f>
        <v>0</v>
      </c>
      <c r="Q123" s="207"/>
      <c r="R123" s="208">
        <f>SUM(R124:R126)</f>
        <v>2.0518761999999997</v>
      </c>
      <c r="S123" s="207"/>
      <c r="T123" s="209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76</v>
      </c>
      <c r="AT123" s="211" t="s">
        <v>68</v>
      </c>
      <c r="AU123" s="211" t="s">
        <v>78</v>
      </c>
      <c r="AY123" s="210" t="s">
        <v>152</v>
      </c>
      <c r="BK123" s="212">
        <f>SUM(BK124:BK126)</f>
        <v>0</v>
      </c>
    </row>
    <row r="124" spans="1:65" s="2" customFormat="1" ht="24.15" customHeight="1">
      <c r="A124" s="40"/>
      <c r="B124" s="41"/>
      <c r="C124" s="215" t="s">
        <v>76</v>
      </c>
      <c r="D124" s="215" t="s">
        <v>156</v>
      </c>
      <c r="E124" s="216" t="s">
        <v>157</v>
      </c>
      <c r="F124" s="217" t="s">
        <v>158</v>
      </c>
      <c r="G124" s="218" t="s">
        <v>159</v>
      </c>
      <c r="H124" s="219">
        <v>0.83</v>
      </c>
      <c r="I124" s="220"/>
      <c r="J124" s="221">
        <f>ROUND(I124*H124,2)</f>
        <v>0</v>
      </c>
      <c r="K124" s="222"/>
      <c r="L124" s="46"/>
      <c r="M124" s="223" t="s">
        <v>19</v>
      </c>
      <c r="N124" s="224" t="s">
        <v>40</v>
      </c>
      <c r="O124" s="86"/>
      <c r="P124" s="225">
        <f>O124*H124</f>
        <v>0</v>
      </c>
      <c r="Q124" s="225">
        <v>2.47214</v>
      </c>
      <c r="R124" s="225">
        <f>Q124*H124</f>
        <v>2.0518761999999997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151</v>
      </c>
      <c r="AT124" s="227" t="s">
        <v>156</v>
      </c>
      <c r="AU124" s="227" t="s">
        <v>160</v>
      </c>
      <c r="AY124" s="19" t="s">
        <v>152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76</v>
      </c>
      <c r="BK124" s="228">
        <f>ROUND(I124*H124,2)</f>
        <v>0</v>
      </c>
      <c r="BL124" s="19" t="s">
        <v>151</v>
      </c>
      <c r="BM124" s="227" t="s">
        <v>161</v>
      </c>
    </row>
    <row r="125" spans="1:47" s="2" customFormat="1" ht="12">
      <c r="A125" s="40"/>
      <c r="B125" s="41"/>
      <c r="C125" s="42"/>
      <c r="D125" s="229" t="s">
        <v>162</v>
      </c>
      <c r="E125" s="42"/>
      <c r="F125" s="230" t="s">
        <v>163</v>
      </c>
      <c r="G125" s="42"/>
      <c r="H125" s="42"/>
      <c r="I125" s="231"/>
      <c r="J125" s="42"/>
      <c r="K125" s="42"/>
      <c r="L125" s="46"/>
      <c r="M125" s="232"/>
      <c r="N125" s="23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160</v>
      </c>
    </row>
    <row r="126" spans="1:51" s="13" customFormat="1" ht="12">
      <c r="A126" s="13"/>
      <c r="B126" s="234"/>
      <c r="C126" s="235"/>
      <c r="D126" s="236" t="s">
        <v>164</v>
      </c>
      <c r="E126" s="237" t="s">
        <v>19</v>
      </c>
      <c r="F126" s="238" t="s">
        <v>165</v>
      </c>
      <c r="G126" s="235"/>
      <c r="H126" s="239">
        <v>0.83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164</v>
      </c>
      <c r="AU126" s="245" t="s">
        <v>160</v>
      </c>
      <c r="AV126" s="13" t="s">
        <v>78</v>
      </c>
      <c r="AW126" s="13" t="s">
        <v>31</v>
      </c>
      <c r="AX126" s="13" t="s">
        <v>76</v>
      </c>
      <c r="AY126" s="245" t="s">
        <v>152</v>
      </c>
    </row>
    <row r="127" spans="1:63" s="12" customFormat="1" ht="20.85" customHeight="1">
      <c r="A127" s="12"/>
      <c r="B127" s="199"/>
      <c r="C127" s="200"/>
      <c r="D127" s="201" t="s">
        <v>68</v>
      </c>
      <c r="E127" s="213" t="s">
        <v>160</v>
      </c>
      <c r="F127" s="213" t="s">
        <v>166</v>
      </c>
      <c r="G127" s="200"/>
      <c r="H127" s="200"/>
      <c r="I127" s="203"/>
      <c r="J127" s="214">
        <f>BK127</f>
        <v>0</v>
      </c>
      <c r="K127" s="200"/>
      <c r="L127" s="205"/>
      <c r="M127" s="206"/>
      <c r="N127" s="207"/>
      <c r="O127" s="207"/>
      <c r="P127" s="208">
        <f>SUM(P128:P183)</f>
        <v>0</v>
      </c>
      <c r="Q127" s="207"/>
      <c r="R127" s="208">
        <f>SUM(R128:R183)</f>
        <v>27.465909409999995</v>
      </c>
      <c r="S127" s="207"/>
      <c r="T127" s="209">
        <f>SUM(T128:T183)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76</v>
      </c>
      <c r="AT127" s="211" t="s">
        <v>68</v>
      </c>
      <c r="AU127" s="211" t="s">
        <v>78</v>
      </c>
      <c r="AY127" s="210" t="s">
        <v>152</v>
      </c>
      <c r="BK127" s="212">
        <f>SUM(BK128:BK183)</f>
        <v>0</v>
      </c>
    </row>
    <row r="128" spans="1:65" s="2" customFormat="1" ht="37.8" customHeight="1">
      <c r="A128" s="40"/>
      <c r="B128" s="41"/>
      <c r="C128" s="215" t="s">
        <v>78</v>
      </c>
      <c r="D128" s="215" t="s">
        <v>156</v>
      </c>
      <c r="E128" s="216" t="s">
        <v>167</v>
      </c>
      <c r="F128" s="217" t="s">
        <v>168</v>
      </c>
      <c r="G128" s="218" t="s">
        <v>169</v>
      </c>
      <c r="H128" s="219">
        <v>7.74</v>
      </c>
      <c r="I128" s="220"/>
      <c r="J128" s="221">
        <f>ROUND(I128*H128,2)</f>
        <v>0</v>
      </c>
      <c r="K128" s="222"/>
      <c r="L128" s="46"/>
      <c r="M128" s="223" t="s">
        <v>19</v>
      </c>
      <c r="N128" s="224" t="s">
        <v>40</v>
      </c>
      <c r="O128" s="86"/>
      <c r="P128" s="225">
        <f>O128*H128</f>
        <v>0</v>
      </c>
      <c r="Q128" s="225">
        <v>0.3484</v>
      </c>
      <c r="R128" s="225">
        <f>Q128*H128</f>
        <v>2.696616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151</v>
      </c>
      <c r="AT128" s="227" t="s">
        <v>156</v>
      </c>
      <c r="AU128" s="227" t="s">
        <v>160</v>
      </c>
      <c r="AY128" s="19" t="s">
        <v>152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76</v>
      </c>
      <c r="BK128" s="228">
        <f>ROUND(I128*H128,2)</f>
        <v>0</v>
      </c>
      <c r="BL128" s="19" t="s">
        <v>151</v>
      </c>
      <c r="BM128" s="227" t="s">
        <v>170</v>
      </c>
    </row>
    <row r="129" spans="1:47" s="2" customFormat="1" ht="12">
      <c r="A129" s="40"/>
      <c r="B129" s="41"/>
      <c r="C129" s="42"/>
      <c r="D129" s="229" t="s">
        <v>162</v>
      </c>
      <c r="E129" s="42"/>
      <c r="F129" s="230" t="s">
        <v>171</v>
      </c>
      <c r="G129" s="42"/>
      <c r="H129" s="42"/>
      <c r="I129" s="231"/>
      <c r="J129" s="42"/>
      <c r="K129" s="42"/>
      <c r="L129" s="46"/>
      <c r="M129" s="232"/>
      <c r="N129" s="23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162</v>
      </c>
      <c r="AU129" s="19" t="s">
        <v>160</v>
      </c>
    </row>
    <row r="130" spans="1:51" s="14" customFormat="1" ht="12">
      <c r="A130" s="14"/>
      <c r="B130" s="246"/>
      <c r="C130" s="247"/>
      <c r="D130" s="236" t="s">
        <v>164</v>
      </c>
      <c r="E130" s="248" t="s">
        <v>19</v>
      </c>
      <c r="F130" s="249" t="s">
        <v>172</v>
      </c>
      <c r="G130" s="247"/>
      <c r="H130" s="248" t="s">
        <v>19</v>
      </c>
      <c r="I130" s="250"/>
      <c r="J130" s="247"/>
      <c r="K130" s="247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164</v>
      </c>
      <c r="AU130" s="255" t="s">
        <v>160</v>
      </c>
      <c r="AV130" s="14" t="s">
        <v>76</v>
      </c>
      <c r="AW130" s="14" t="s">
        <v>31</v>
      </c>
      <c r="AX130" s="14" t="s">
        <v>69</v>
      </c>
      <c r="AY130" s="255" t="s">
        <v>152</v>
      </c>
    </row>
    <row r="131" spans="1:51" s="13" customFormat="1" ht="12">
      <c r="A131" s="13"/>
      <c r="B131" s="234"/>
      <c r="C131" s="235"/>
      <c r="D131" s="236" t="s">
        <v>164</v>
      </c>
      <c r="E131" s="237" t="s">
        <v>19</v>
      </c>
      <c r="F131" s="238" t="s">
        <v>173</v>
      </c>
      <c r="G131" s="235"/>
      <c r="H131" s="239">
        <v>7.74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164</v>
      </c>
      <c r="AU131" s="245" t="s">
        <v>160</v>
      </c>
      <c r="AV131" s="13" t="s">
        <v>78</v>
      </c>
      <c r="AW131" s="13" t="s">
        <v>31</v>
      </c>
      <c r="AX131" s="13" t="s">
        <v>76</v>
      </c>
      <c r="AY131" s="245" t="s">
        <v>152</v>
      </c>
    </row>
    <row r="132" spans="1:65" s="2" customFormat="1" ht="37.8" customHeight="1">
      <c r="A132" s="40"/>
      <c r="B132" s="41"/>
      <c r="C132" s="215" t="s">
        <v>160</v>
      </c>
      <c r="D132" s="215" t="s">
        <v>156</v>
      </c>
      <c r="E132" s="216" t="s">
        <v>174</v>
      </c>
      <c r="F132" s="217" t="s">
        <v>175</v>
      </c>
      <c r="G132" s="218" t="s">
        <v>176</v>
      </c>
      <c r="H132" s="219">
        <v>8</v>
      </c>
      <c r="I132" s="220"/>
      <c r="J132" s="221">
        <f>ROUND(I132*H132,2)</f>
        <v>0</v>
      </c>
      <c r="K132" s="222"/>
      <c r="L132" s="46"/>
      <c r="M132" s="223" t="s">
        <v>19</v>
      </c>
      <c r="N132" s="224" t="s">
        <v>40</v>
      </c>
      <c r="O132" s="86"/>
      <c r="P132" s="225">
        <f>O132*H132</f>
        <v>0</v>
      </c>
      <c r="Q132" s="225">
        <v>0.02278</v>
      </c>
      <c r="R132" s="225">
        <f>Q132*H132</f>
        <v>0.18224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151</v>
      </c>
      <c r="AT132" s="227" t="s">
        <v>156</v>
      </c>
      <c r="AU132" s="227" t="s">
        <v>160</v>
      </c>
      <c r="AY132" s="19" t="s">
        <v>152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76</v>
      </c>
      <c r="BK132" s="228">
        <f>ROUND(I132*H132,2)</f>
        <v>0</v>
      </c>
      <c r="BL132" s="19" t="s">
        <v>151</v>
      </c>
      <c r="BM132" s="227" t="s">
        <v>177</v>
      </c>
    </row>
    <row r="133" spans="1:47" s="2" customFormat="1" ht="12">
      <c r="A133" s="40"/>
      <c r="B133" s="41"/>
      <c r="C133" s="42"/>
      <c r="D133" s="229" t="s">
        <v>162</v>
      </c>
      <c r="E133" s="42"/>
      <c r="F133" s="230" t="s">
        <v>178</v>
      </c>
      <c r="G133" s="42"/>
      <c r="H133" s="42"/>
      <c r="I133" s="231"/>
      <c r="J133" s="42"/>
      <c r="K133" s="42"/>
      <c r="L133" s="46"/>
      <c r="M133" s="232"/>
      <c r="N133" s="23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162</v>
      </c>
      <c r="AU133" s="19" t="s">
        <v>160</v>
      </c>
    </row>
    <row r="134" spans="1:65" s="2" customFormat="1" ht="37.8" customHeight="1">
      <c r="A134" s="40"/>
      <c r="B134" s="41"/>
      <c r="C134" s="215" t="s">
        <v>151</v>
      </c>
      <c r="D134" s="215" t="s">
        <v>156</v>
      </c>
      <c r="E134" s="216" t="s">
        <v>179</v>
      </c>
      <c r="F134" s="217" t="s">
        <v>180</v>
      </c>
      <c r="G134" s="218" t="s">
        <v>176</v>
      </c>
      <c r="H134" s="219">
        <v>1</v>
      </c>
      <c r="I134" s="220"/>
      <c r="J134" s="221">
        <f>ROUND(I134*H134,2)</f>
        <v>0</v>
      </c>
      <c r="K134" s="222"/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0.02711</v>
      </c>
      <c r="R134" s="225">
        <f>Q134*H134</f>
        <v>0.02711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151</v>
      </c>
      <c r="AT134" s="227" t="s">
        <v>156</v>
      </c>
      <c r="AU134" s="227" t="s">
        <v>160</v>
      </c>
      <c r="AY134" s="19" t="s">
        <v>152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151</v>
      </c>
      <c r="BM134" s="227" t="s">
        <v>181</v>
      </c>
    </row>
    <row r="135" spans="1:47" s="2" customFormat="1" ht="12">
      <c r="A135" s="40"/>
      <c r="B135" s="41"/>
      <c r="C135" s="42"/>
      <c r="D135" s="229" t="s">
        <v>162</v>
      </c>
      <c r="E135" s="42"/>
      <c r="F135" s="230" t="s">
        <v>182</v>
      </c>
      <c r="G135" s="42"/>
      <c r="H135" s="42"/>
      <c r="I135" s="231"/>
      <c r="J135" s="42"/>
      <c r="K135" s="42"/>
      <c r="L135" s="46"/>
      <c r="M135" s="232"/>
      <c r="N135" s="23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162</v>
      </c>
      <c r="AU135" s="19" t="s">
        <v>160</v>
      </c>
    </row>
    <row r="136" spans="1:65" s="2" customFormat="1" ht="24.15" customHeight="1">
      <c r="A136" s="40"/>
      <c r="B136" s="41"/>
      <c r="C136" s="215" t="s">
        <v>183</v>
      </c>
      <c r="D136" s="215" t="s">
        <v>156</v>
      </c>
      <c r="E136" s="216" t="s">
        <v>184</v>
      </c>
      <c r="F136" s="217" t="s">
        <v>185</v>
      </c>
      <c r="G136" s="218" t="s">
        <v>159</v>
      </c>
      <c r="H136" s="219">
        <v>4.005</v>
      </c>
      <c r="I136" s="220"/>
      <c r="J136" s="221">
        <f>ROUND(I136*H136,2)</f>
        <v>0</v>
      </c>
      <c r="K136" s="222"/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1.94302</v>
      </c>
      <c r="R136" s="225">
        <f>Q136*H136</f>
        <v>7.7817951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151</v>
      </c>
      <c r="AT136" s="227" t="s">
        <v>156</v>
      </c>
      <c r="AU136" s="227" t="s">
        <v>160</v>
      </c>
      <c r="AY136" s="19" t="s">
        <v>152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151</v>
      </c>
      <c r="BM136" s="227" t="s">
        <v>186</v>
      </c>
    </row>
    <row r="137" spans="1:47" s="2" customFormat="1" ht="12">
      <c r="A137" s="40"/>
      <c r="B137" s="41"/>
      <c r="C137" s="42"/>
      <c r="D137" s="229" t="s">
        <v>162</v>
      </c>
      <c r="E137" s="42"/>
      <c r="F137" s="230" t="s">
        <v>187</v>
      </c>
      <c r="G137" s="42"/>
      <c r="H137" s="42"/>
      <c r="I137" s="231"/>
      <c r="J137" s="42"/>
      <c r="K137" s="42"/>
      <c r="L137" s="46"/>
      <c r="M137" s="232"/>
      <c r="N137" s="23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160</v>
      </c>
    </row>
    <row r="138" spans="1:51" s="13" customFormat="1" ht="12">
      <c r="A138" s="13"/>
      <c r="B138" s="234"/>
      <c r="C138" s="235"/>
      <c r="D138" s="236" t="s">
        <v>164</v>
      </c>
      <c r="E138" s="237" t="s">
        <v>19</v>
      </c>
      <c r="F138" s="238" t="s">
        <v>188</v>
      </c>
      <c r="G138" s="235"/>
      <c r="H138" s="239">
        <v>0.157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164</v>
      </c>
      <c r="AU138" s="245" t="s">
        <v>160</v>
      </c>
      <c r="AV138" s="13" t="s">
        <v>78</v>
      </c>
      <c r="AW138" s="13" t="s">
        <v>31</v>
      </c>
      <c r="AX138" s="13" t="s">
        <v>69</v>
      </c>
      <c r="AY138" s="245" t="s">
        <v>152</v>
      </c>
    </row>
    <row r="139" spans="1:51" s="13" customFormat="1" ht="12">
      <c r="A139" s="13"/>
      <c r="B139" s="234"/>
      <c r="C139" s="235"/>
      <c r="D139" s="236" t="s">
        <v>164</v>
      </c>
      <c r="E139" s="237" t="s">
        <v>19</v>
      </c>
      <c r="F139" s="238" t="s">
        <v>189</v>
      </c>
      <c r="G139" s="235"/>
      <c r="H139" s="239">
        <v>0.624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164</v>
      </c>
      <c r="AU139" s="245" t="s">
        <v>160</v>
      </c>
      <c r="AV139" s="13" t="s">
        <v>78</v>
      </c>
      <c r="AW139" s="13" t="s">
        <v>31</v>
      </c>
      <c r="AX139" s="13" t="s">
        <v>69</v>
      </c>
      <c r="AY139" s="245" t="s">
        <v>152</v>
      </c>
    </row>
    <row r="140" spans="1:51" s="13" customFormat="1" ht="12">
      <c r="A140" s="13"/>
      <c r="B140" s="234"/>
      <c r="C140" s="235"/>
      <c r="D140" s="236" t="s">
        <v>164</v>
      </c>
      <c r="E140" s="237" t="s">
        <v>19</v>
      </c>
      <c r="F140" s="238" t="s">
        <v>190</v>
      </c>
      <c r="G140" s="235"/>
      <c r="H140" s="239">
        <v>0.624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164</v>
      </c>
      <c r="AU140" s="245" t="s">
        <v>160</v>
      </c>
      <c r="AV140" s="13" t="s">
        <v>78</v>
      </c>
      <c r="AW140" s="13" t="s">
        <v>31</v>
      </c>
      <c r="AX140" s="13" t="s">
        <v>69</v>
      </c>
      <c r="AY140" s="245" t="s">
        <v>152</v>
      </c>
    </row>
    <row r="141" spans="1:51" s="13" customFormat="1" ht="12">
      <c r="A141" s="13"/>
      <c r="B141" s="234"/>
      <c r="C141" s="235"/>
      <c r="D141" s="236" t="s">
        <v>164</v>
      </c>
      <c r="E141" s="237" t="s">
        <v>19</v>
      </c>
      <c r="F141" s="238" t="s">
        <v>191</v>
      </c>
      <c r="G141" s="235"/>
      <c r="H141" s="239">
        <v>2.6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164</v>
      </c>
      <c r="AU141" s="245" t="s">
        <v>160</v>
      </c>
      <c r="AV141" s="13" t="s">
        <v>78</v>
      </c>
      <c r="AW141" s="13" t="s">
        <v>31</v>
      </c>
      <c r="AX141" s="13" t="s">
        <v>69</v>
      </c>
      <c r="AY141" s="245" t="s">
        <v>152</v>
      </c>
    </row>
    <row r="142" spans="1:51" s="15" customFormat="1" ht="12">
      <c r="A142" s="15"/>
      <c r="B142" s="256"/>
      <c r="C142" s="257"/>
      <c r="D142" s="236" t="s">
        <v>164</v>
      </c>
      <c r="E142" s="258" t="s">
        <v>19</v>
      </c>
      <c r="F142" s="259" t="s">
        <v>192</v>
      </c>
      <c r="G142" s="257"/>
      <c r="H142" s="260">
        <v>4.005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164</v>
      </c>
      <c r="AU142" s="266" t="s">
        <v>160</v>
      </c>
      <c r="AV142" s="15" t="s">
        <v>151</v>
      </c>
      <c r="AW142" s="15" t="s">
        <v>31</v>
      </c>
      <c r="AX142" s="15" t="s">
        <v>76</v>
      </c>
      <c r="AY142" s="266" t="s">
        <v>152</v>
      </c>
    </row>
    <row r="143" spans="1:65" s="2" customFormat="1" ht="37.8" customHeight="1">
      <c r="A143" s="40"/>
      <c r="B143" s="41"/>
      <c r="C143" s="215" t="s">
        <v>193</v>
      </c>
      <c r="D143" s="215" t="s">
        <v>156</v>
      </c>
      <c r="E143" s="216" t="s">
        <v>194</v>
      </c>
      <c r="F143" s="217" t="s">
        <v>195</v>
      </c>
      <c r="G143" s="218" t="s">
        <v>196</v>
      </c>
      <c r="H143" s="219">
        <v>0.152</v>
      </c>
      <c r="I143" s="220"/>
      <c r="J143" s="221">
        <f>ROUND(I143*H143,2)</f>
        <v>0</v>
      </c>
      <c r="K143" s="222"/>
      <c r="L143" s="46"/>
      <c r="M143" s="223" t="s">
        <v>19</v>
      </c>
      <c r="N143" s="224" t="s">
        <v>40</v>
      </c>
      <c r="O143" s="86"/>
      <c r="P143" s="225">
        <f>O143*H143</f>
        <v>0</v>
      </c>
      <c r="Q143" s="225">
        <v>0.01954</v>
      </c>
      <c r="R143" s="225">
        <f>Q143*H143</f>
        <v>0.0029700799999999995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151</v>
      </c>
      <c r="AT143" s="227" t="s">
        <v>156</v>
      </c>
      <c r="AU143" s="227" t="s">
        <v>160</v>
      </c>
      <c r="AY143" s="19" t="s">
        <v>152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76</v>
      </c>
      <c r="BK143" s="228">
        <f>ROUND(I143*H143,2)</f>
        <v>0</v>
      </c>
      <c r="BL143" s="19" t="s">
        <v>151</v>
      </c>
      <c r="BM143" s="227" t="s">
        <v>197</v>
      </c>
    </row>
    <row r="144" spans="1:47" s="2" customFormat="1" ht="12">
      <c r="A144" s="40"/>
      <c r="B144" s="41"/>
      <c r="C144" s="42"/>
      <c r="D144" s="229" t="s">
        <v>162</v>
      </c>
      <c r="E144" s="42"/>
      <c r="F144" s="230" t="s">
        <v>198</v>
      </c>
      <c r="G144" s="42"/>
      <c r="H144" s="42"/>
      <c r="I144" s="231"/>
      <c r="J144" s="42"/>
      <c r="K144" s="42"/>
      <c r="L144" s="46"/>
      <c r="M144" s="232"/>
      <c r="N144" s="23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160</v>
      </c>
    </row>
    <row r="145" spans="1:51" s="14" customFormat="1" ht="12">
      <c r="A145" s="14"/>
      <c r="B145" s="246"/>
      <c r="C145" s="247"/>
      <c r="D145" s="236" t="s">
        <v>164</v>
      </c>
      <c r="E145" s="248" t="s">
        <v>19</v>
      </c>
      <c r="F145" s="249" t="s">
        <v>199</v>
      </c>
      <c r="G145" s="247"/>
      <c r="H145" s="248" t="s">
        <v>19</v>
      </c>
      <c r="I145" s="250"/>
      <c r="J145" s="247"/>
      <c r="K145" s="247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164</v>
      </c>
      <c r="AU145" s="255" t="s">
        <v>160</v>
      </c>
      <c r="AV145" s="14" t="s">
        <v>76</v>
      </c>
      <c r="AW145" s="14" t="s">
        <v>31</v>
      </c>
      <c r="AX145" s="14" t="s">
        <v>69</v>
      </c>
      <c r="AY145" s="255" t="s">
        <v>152</v>
      </c>
    </row>
    <row r="146" spans="1:51" s="13" customFormat="1" ht="12">
      <c r="A146" s="13"/>
      <c r="B146" s="234"/>
      <c r="C146" s="235"/>
      <c r="D146" s="236" t="s">
        <v>164</v>
      </c>
      <c r="E146" s="237" t="s">
        <v>19</v>
      </c>
      <c r="F146" s="238" t="s">
        <v>200</v>
      </c>
      <c r="G146" s="235"/>
      <c r="H146" s="239">
        <v>0.054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164</v>
      </c>
      <c r="AU146" s="245" t="s">
        <v>160</v>
      </c>
      <c r="AV146" s="13" t="s">
        <v>78</v>
      </c>
      <c r="AW146" s="13" t="s">
        <v>31</v>
      </c>
      <c r="AX146" s="13" t="s">
        <v>69</v>
      </c>
      <c r="AY146" s="245" t="s">
        <v>152</v>
      </c>
    </row>
    <row r="147" spans="1:51" s="14" customFormat="1" ht="12">
      <c r="A147" s="14"/>
      <c r="B147" s="246"/>
      <c r="C147" s="247"/>
      <c r="D147" s="236" t="s">
        <v>164</v>
      </c>
      <c r="E147" s="248" t="s">
        <v>19</v>
      </c>
      <c r="F147" s="249" t="s">
        <v>201</v>
      </c>
      <c r="G147" s="247"/>
      <c r="H147" s="248" t="s">
        <v>19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164</v>
      </c>
      <c r="AU147" s="255" t="s">
        <v>160</v>
      </c>
      <c r="AV147" s="14" t="s">
        <v>76</v>
      </c>
      <c r="AW147" s="14" t="s">
        <v>31</v>
      </c>
      <c r="AX147" s="14" t="s">
        <v>69</v>
      </c>
      <c r="AY147" s="255" t="s">
        <v>152</v>
      </c>
    </row>
    <row r="148" spans="1:51" s="13" customFormat="1" ht="12">
      <c r="A148" s="13"/>
      <c r="B148" s="234"/>
      <c r="C148" s="235"/>
      <c r="D148" s="236" t="s">
        <v>164</v>
      </c>
      <c r="E148" s="237" t="s">
        <v>19</v>
      </c>
      <c r="F148" s="238" t="s">
        <v>202</v>
      </c>
      <c r="G148" s="235"/>
      <c r="H148" s="239">
        <v>0.098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164</v>
      </c>
      <c r="AU148" s="245" t="s">
        <v>160</v>
      </c>
      <c r="AV148" s="13" t="s">
        <v>78</v>
      </c>
      <c r="AW148" s="13" t="s">
        <v>31</v>
      </c>
      <c r="AX148" s="13" t="s">
        <v>69</v>
      </c>
      <c r="AY148" s="245" t="s">
        <v>152</v>
      </c>
    </row>
    <row r="149" spans="1:51" s="15" customFormat="1" ht="12">
      <c r="A149" s="15"/>
      <c r="B149" s="256"/>
      <c r="C149" s="257"/>
      <c r="D149" s="236" t="s">
        <v>164</v>
      </c>
      <c r="E149" s="258" t="s">
        <v>19</v>
      </c>
      <c r="F149" s="259" t="s">
        <v>192</v>
      </c>
      <c r="G149" s="257"/>
      <c r="H149" s="260">
        <v>0.152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164</v>
      </c>
      <c r="AU149" s="266" t="s">
        <v>160</v>
      </c>
      <c r="AV149" s="15" t="s">
        <v>151</v>
      </c>
      <c r="AW149" s="15" t="s">
        <v>31</v>
      </c>
      <c r="AX149" s="15" t="s">
        <v>76</v>
      </c>
      <c r="AY149" s="266" t="s">
        <v>152</v>
      </c>
    </row>
    <row r="150" spans="1:65" s="2" customFormat="1" ht="21.75" customHeight="1">
      <c r="A150" s="40"/>
      <c r="B150" s="41"/>
      <c r="C150" s="267" t="s">
        <v>203</v>
      </c>
      <c r="D150" s="267" t="s">
        <v>204</v>
      </c>
      <c r="E150" s="268" t="s">
        <v>205</v>
      </c>
      <c r="F150" s="269" t="s">
        <v>206</v>
      </c>
      <c r="G150" s="270" t="s">
        <v>196</v>
      </c>
      <c r="H150" s="271">
        <v>0.054</v>
      </c>
      <c r="I150" s="272"/>
      <c r="J150" s="273">
        <f>ROUND(I150*H150,2)</f>
        <v>0</v>
      </c>
      <c r="K150" s="274"/>
      <c r="L150" s="275"/>
      <c r="M150" s="276" t="s">
        <v>19</v>
      </c>
      <c r="N150" s="277" t="s">
        <v>40</v>
      </c>
      <c r="O150" s="86"/>
      <c r="P150" s="225">
        <f>O150*H150</f>
        <v>0</v>
      </c>
      <c r="Q150" s="225">
        <v>1</v>
      </c>
      <c r="R150" s="225">
        <f>Q150*H150</f>
        <v>0.054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207</v>
      </c>
      <c r="AT150" s="227" t="s">
        <v>204</v>
      </c>
      <c r="AU150" s="227" t="s">
        <v>160</v>
      </c>
      <c r="AY150" s="19" t="s">
        <v>152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151</v>
      </c>
      <c r="BM150" s="227" t="s">
        <v>208</v>
      </c>
    </row>
    <row r="151" spans="1:51" s="14" customFormat="1" ht="12">
      <c r="A151" s="14"/>
      <c r="B151" s="246"/>
      <c r="C151" s="247"/>
      <c r="D151" s="236" t="s">
        <v>164</v>
      </c>
      <c r="E151" s="248" t="s">
        <v>19</v>
      </c>
      <c r="F151" s="249" t="s">
        <v>199</v>
      </c>
      <c r="G151" s="247"/>
      <c r="H151" s="248" t="s">
        <v>19</v>
      </c>
      <c r="I151" s="250"/>
      <c r="J151" s="247"/>
      <c r="K151" s="247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164</v>
      </c>
      <c r="AU151" s="255" t="s">
        <v>160</v>
      </c>
      <c r="AV151" s="14" t="s">
        <v>76</v>
      </c>
      <c r="AW151" s="14" t="s">
        <v>31</v>
      </c>
      <c r="AX151" s="14" t="s">
        <v>69</v>
      </c>
      <c r="AY151" s="255" t="s">
        <v>152</v>
      </c>
    </row>
    <row r="152" spans="1:51" s="13" customFormat="1" ht="12">
      <c r="A152" s="13"/>
      <c r="B152" s="234"/>
      <c r="C152" s="235"/>
      <c r="D152" s="236" t="s">
        <v>164</v>
      </c>
      <c r="E152" s="237" t="s">
        <v>19</v>
      </c>
      <c r="F152" s="238" t="s">
        <v>200</v>
      </c>
      <c r="G152" s="235"/>
      <c r="H152" s="239">
        <v>0.054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164</v>
      </c>
      <c r="AU152" s="245" t="s">
        <v>160</v>
      </c>
      <c r="AV152" s="13" t="s">
        <v>78</v>
      </c>
      <c r="AW152" s="13" t="s">
        <v>31</v>
      </c>
      <c r="AX152" s="13" t="s">
        <v>76</v>
      </c>
      <c r="AY152" s="245" t="s">
        <v>152</v>
      </c>
    </row>
    <row r="153" spans="1:65" s="2" customFormat="1" ht="24.15" customHeight="1">
      <c r="A153" s="40"/>
      <c r="B153" s="41"/>
      <c r="C153" s="267" t="s">
        <v>207</v>
      </c>
      <c r="D153" s="267" t="s">
        <v>204</v>
      </c>
      <c r="E153" s="268" t="s">
        <v>209</v>
      </c>
      <c r="F153" s="269" t="s">
        <v>210</v>
      </c>
      <c r="G153" s="270" t="s">
        <v>196</v>
      </c>
      <c r="H153" s="271">
        <v>0.098</v>
      </c>
      <c r="I153" s="272"/>
      <c r="J153" s="273">
        <f>ROUND(I153*H153,2)</f>
        <v>0</v>
      </c>
      <c r="K153" s="274"/>
      <c r="L153" s="275"/>
      <c r="M153" s="276" t="s">
        <v>19</v>
      </c>
      <c r="N153" s="277" t="s">
        <v>40</v>
      </c>
      <c r="O153" s="86"/>
      <c r="P153" s="225">
        <f>O153*H153</f>
        <v>0</v>
      </c>
      <c r="Q153" s="225">
        <v>1</v>
      </c>
      <c r="R153" s="225">
        <f>Q153*H153</f>
        <v>0.098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207</v>
      </c>
      <c r="AT153" s="227" t="s">
        <v>204</v>
      </c>
      <c r="AU153" s="227" t="s">
        <v>160</v>
      </c>
      <c r="AY153" s="19" t="s">
        <v>152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151</v>
      </c>
      <c r="BM153" s="227" t="s">
        <v>211</v>
      </c>
    </row>
    <row r="154" spans="1:51" s="14" customFormat="1" ht="12">
      <c r="A154" s="14"/>
      <c r="B154" s="246"/>
      <c r="C154" s="247"/>
      <c r="D154" s="236" t="s">
        <v>164</v>
      </c>
      <c r="E154" s="248" t="s">
        <v>19</v>
      </c>
      <c r="F154" s="249" t="s">
        <v>201</v>
      </c>
      <c r="G154" s="247"/>
      <c r="H154" s="248" t="s">
        <v>19</v>
      </c>
      <c r="I154" s="250"/>
      <c r="J154" s="247"/>
      <c r="K154" s="247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164</v>
      </c>
      <c r="AU154" s="255" t="s">
        <v>160</v>
      </c>
      <c r="AV154" s="14" t="s">
        <v>76</v>
      </c>
      <c r="AW154" s="14" t="s">
        <v>31</v>
      </c>
      <c r="AX154" s="14" t="s">
        <v>69</v>
      </c>
      <c r="AY154" s="255" t="s">
        <v>152</v>
      </c>
    </row>
    <row r="155" spans="1:51" s="13" customFormat="1" ht="12">
      <c r="A155" s="13"/>
      <c r="B155" s="234"/>
      <c r="C155" s="235"/>
      <c r="D155" s="236" t="s">
        <v>164</v>
      </c>
      <c r="E155" s="237" t="s">
        <v>19</v>
      </c>
      <c r="F155" s="238" t="s">
        <v>212</v>
      </c>
      <c r="G155" s="235"/>
      <c r="H155" s="239">
        <v>0.098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164</v>
      </c>
      <c r="AU155" s="245" t="s">
        <v>160</v>
      </c>
      <c r="AV155" s="13" t="s">
        <v>78</v>
      </c>
      <c r="AW155" s="13" t="s">
        <v>31</v>
      </c>
      <c r="AX155" s="13" t="s">
        <v>76</v>
      </c>
      <c r="AY155" s="245" t="s">
        <v>152</v>
      </c>
    </row>
    <row r="156" spans="1:65" s="2" customFormat="1" ht="37.8" customHeight="1">
      <c r="A156" s="40"/>
      <c r="B156" s="41"/>
      <c r="C156" s="215" t="s">
        <v>213</v>
      </c>
      <c r="D156" s="215" t="s">
        <v>156</v>
      </c>
      <c r="E156" s="216" t="s">
        <v>214</v>
      </c>
      <c r="F156" s="217" t="s">
        <v>215</v>
      </c>
      <c r="G156" s="218" t="s">
        <v>196</v>
      </c>
      <c r="H156" s="219">
        <v>0.525</v>
      </c>
      <c r="I156" s="220"/>
      <c r="J156" s="221">
        <f>ROUND(I156*H156,2)</f>
        <v>0</v>
      </c>
      <c r="K156" s="222"/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0.01709</v>
      </c>
      <c r="R156" s="225">
        <f>Q156*H156</f>
        <v>0.008972250000000001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151</v>
      </c>
      <c r="AT156" s="227" t="s">
        <v>156</v>
      </c>
      <c r="AU156" s="227" t="s">
        <v>160</v>
      </c>
      <c r="AY156" s="19" t="s">
        <v>152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151</v>
      </c>
      <c r="BM156" s="227" t="s">
        <v>216</v>
      </c>
    </row>
    <row r="157" spans="1:47" s="2" customFormat="1" ht="12">
      <c r="A157" s="40"/>
      <c r="B157" s="41"/>
      <c r="C157" s="42"/>
      <c r="D157" s="229" t="s">
        <v>162</v>
      </c>
      <c r="E157" s="42"/>
      <c r="F157" s="230" t="s">
        <v>217</v>
      </c>
      <c r="G157" s="42"/>
      <c r="H157" s="42"/>
      <c r="I157" s="231"/>
      <c r="J157" s="42"/>
      <c r="K157" s="42"/>
      <c r="L157" s="46"/>
      <c r="M157" s="232"/>
      <c r="N157" s="23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160</v>
      </c>
    </row>
    <row r="158" spans="1:51" s="14" customFormat="1" ht="12">
      <c r="A158" s="14"/>
      <c r="B158" s="246"/>
      <c r="C158" s="247"/>
      <c r="D158" s="236" t="s">
        <v>164</v>
      </c>
      <c r="E158" s="248" t="s">
        <v>19</v>
      </c>
      <c r="F158" s="249" t="s">
        <v>218</v>
      </c>
      <c r="G158" s="247"/>
      <c r="H158" s="248" t="s">
        <v>19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164</v>
      </c>
      <c r="AU158" s="255" t="s">
        <v>160</v>
      </c>
      <c r="AV158" s="14" t="s">
        <v>76</v>
      </c>
      <c r="AW158" s="14" t="s">
        <v>31</v>
      </c>
      <c r="AX158" s="14" t="s">
        <v>69</v>
      </c>
      <c r="AY158" s="255" t="s">
        <v>152</v>
      </c>
    </row>
    <row r="159" spans="1:51" s="13" customFormat="1" ht="12">
      <c r="A159" s="13"/>
      <c r="B159" s="234"/>
      <c r="C159" s="235"/>
      <c r="D159" s="236" t="s">
        <v>164</v>
      </c>
      <c r="E159" s="237" t="s">
        <v>19</v>
      </c>
      <c r="F159" s="238" t="s">
        <v>219</v>
      </c>
      <c r="G159" s="235"/>
      <c r="H159" s="239">
        <v>0.383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164</v>
      </c>
      <c r="AU159" s="245" t="s">
        <v>160</v>
      </c>
      <c r="AV159" s="13" t="s">
        <v>78</v>
      </c>
      <c r="AW159" s="13" t="s">
        <v>31</v>
      </c>
      <c r="AX159" s="13" t="s">
        <v>69</v>
      </c>
      <c r="AY159" s="245" t="s">
        <v>152</v>
      </c>
    </row>
    <row r="160" spans="1:51" s="14" customFormat="1" ht="12">
      <c r="A160" s="14"/>
      <c r="B160" s="246"/>
      <c r="C160" s="247"/>
      <c r="D160" s="236" t="s">
        <v>164</v>
      </c>
      <c r="E160" s="248" t="s">
        <v>19</v>
      </c>
      <c r="F160" s="249" t="s">
        <v>220</v>
      </c>
      <c r="G160" s="247"/>
      <c r="H160" s="248" t="s">
        <v>19</v>
      </c>
      <c r="I160" s="250"/>
      <c r="J160" s="247"/>
      <c r="K160" s="247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164</v>
      </c>
      <c r="AU160" s="255" t="s">
        <v>160</v>
      </c>
      <c r="AV160" s="14" t="s">
        <v>76</v>
      </c>
      <c r="AW160" s="14" t="s">
        <v>31</v>
      </c>
      <c r="AX160" s="14" t="s">
        <v>69</v>
      </c>
      <c r="AY160" s="255" t="s">
        <v>152</v>
      </c>
    </row>
    <row r="161" spans="1:51" s="13" customFormat="1" ht="12">
      <c r="A161" s="13"/>
      <c r="B161" s="234"/>
      <c r="C161" s="235"/>
      <c r="D161" s="236" t="s">
        <v>164</v>
      </c>
      <c r="E161" s="237" t="s">
        <v>19</v>
      </c>
      <c r="F161" s="238" t="s">
        <v>221</v>
      </c>
      <c r="G161" s="235"/>
      <c r="H161" s="239">
        <v>0.142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164</v>
      </c>
      <c r="AU161" s="245" t="s">
        <v>160</v>
      </c>
      <c r="AV161" s="13" t="s">
        <v>78</v>
      </c>
      <c r="AW161" s="13" t="s">
        <v>31</v>
      </c>
      <c r="AX161" s="13" t="s">
        <v>69</v>
      </c>
      <c r="AY161" s="245" t="s">
        <v>152</v>
      </c>
    </row>
    <row r="162" spans="1:51" s="15" customFormat="1" ht="12">
      <c r="A162" s="15"/>
      <c r="B162" s="256"/>
      <c r="C162" s="257"/>
      <c r="D162" s="236" t="s">
        <v>164</v>
      </c>
      <c r="E162" s="258" t="s">
        <v>19</v>
      </c>
      <c r="F162" s="259" t="s">
        <v>192</v>
      </c>
      <c r="G162" s="257"/>
      <c r="H162" s="260">
        <v>0.525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164</v>
      </c>
      <c r="AU162" s="266" t="s">
        <v>160</v>
      </c>
      <c r="AV162" s="15" t="s">
        <v>151</v>
      </c>
      <c r="AW162" s="15" t="s">
        <v>31</v>
      </c>
      <c r="AX162" s="15" t="s">
        <v>76</v>
      </c>
      <c r="AY162" s="266" t="s">
        <v>152</v>
      </c>
    </row>
    <row r="163" spans="1:65" s="2" customFormat="1" ht="21.75" customHeight="1">
      <c r="A163" s="40"/>
      <c r="B163" s="41"/>
      <c r="C163" s="267" t="s">
        <v>222</v>
      </c>
      <c r="D163" s="267" t="s">
        <v>204</v>
      </c>
      <c r="E163" s="268" t="s">
        <v>223</v>
      </c>
      <c r="F163" s="269" t="s">
        <v>224</v>
      </c>
      <c r="G163" s="270" t="s">
        <v>196</v>
      </c>
      <c r="H163" s="271">
        <v>0.383</v>
      </c>
      <c r="I163" s="272"/>
      <c r="J163" s="273">
        <f>ROUND(I163*H163,2)</f>
        <v>0</v>
      </c>
      <c r="K163" s="274"/>
      <c r="L163" s="275"/>
      <c r="M163" s="276" t="s">
        <v>19</v>
      </c>
      <c r="N163" s="277" t="s">
        <v>40</v>
      </c>
      <c r="O163" s="86"/>
      <c r="P163" s="225">
        <f>O163*H163</f>
        <v>0</v>
      </c>
      <c r="Q163" s="225">
        <v>1</v>
      </c>
      <c r="R163" s="225">
        <f>Q163*H163</f>
        <v>0.383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207</v>
      </c>
      <c r="AT163" s="227" t="s">
        <v>204</v>
      </c>
      <c r="AU163" s="227" t="s">
        <v>160</v>
      </c>
      <c r="AY163" s="19" t="s">
        <v>152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76</v>
      </c>
      <c r="BK163" s="228">
        <f>ROUND(I163*H163,2)</f>
        <v>0</v>
      </c>
      <c r="BL163" s="19" t="s">
        <v>151</v>
      </c>
      <c r="BM163" s="227" t="s">
        <v>225</v>
      </c>
    </row>
    <row r="164" spans="1:51" s="14" customFormat="1" ht="12">
      <c r="A164" s="14"/>
      <c r="B164" s="246"/>
      <c r="C164" s="247"/>
      <c r="D164" s="236" t="s">
        <v>164</v>
      </c>
      <c r="E164" s="248" t="s">
        <v>19</v>
      </c>
      <c r="F164" s="249" t="s">
        <v>218</v>
      </c>
      <c r="G164" s="247"/>
      <c r="H164" s="248" t="s">
        <v>19</v>
      </c>
      <c r="I164" s="250"/>
      <c r="J164" s="247"/>
      <c r="K164" s="247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164</v>
      </c>
      <c r="AU164" s="255" t="s">
        <v>160</v>
      </c>
      <c r="AV164" s="14" t="s">
        <v>76</v>
      </c>
      <c r="AW164" s="14" t="s">
        <v>31</v>
      </c>
      <c r="AX164" s="14" t="s">
        <v>69</v>
      </c>
      <c r="AY164" s="255" t="s">
        <v>152</v>
      </c>
    </row>
    <row r="165" spans="1:51" s="13" customFormat="1" ht="12">
      <c r="A165" s="13"/>
      <c r="B165" s="234"/>
      <c r="C165" s="235"/>
      <c r="D165" s="236" t="s">
        <v>164</v>
      </c>
      <c r="E165" s="237" t="s">
        <v>19</v>
      </c>
      <c r="F165" s="238" t="s">
        <v>219</v>
      </c>
      <c r="G165" s="235"/>
      <c r="H165" s="239">
        <v>0.383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164</v>
      </c>
      <c r="AU165" s="245" t="s">
        <v>160</v>
      </c>
      <c r="AV165" s="13" t="s">
        <v>78</v>
      </c>
      <c r="AW165" s="13" t="s">
        <v>31</v>
      </c>
      <c r="AX165" s="13" t="s">
        <v>76</v>
      </c>
      <c r="AY165" s="245" t="s">
        <v>152</v>
      </c>
    </row>
    <row r="166" spans="1:65" s="2" customFormat="1" ht="21.75" customHeight="1">
      <c r="A166" s="40"/>
      <c r="B166" s="41"/>
      <c r="C166" s="267" t="s">
        <v>226</v>
      </c>
      <c r="D166" s="267" t="s">
        <v>204</v>
      </c>
      <c r="E166" s="268" t="s">
        <v>227</v>
      </c>
      <c r="F166" s="269" t="s">
        <v>228</v>
      </c>
      <c r="G166" s="270" t="s">
        <v>196</v>
      </c>
      <c r="H166" s="271">
        <v>0.142</v>
      </c>
      <c r="I166" s="272"/>
      <c r="J166" s="273">
        <f>ROUND(I166*H166,2)</f>
        <v>0</v>
      </c>
      <c r="K166" s="274"/>
      <c r="L166" s="275"/>
      <c r="M166" s="276" t="s">
        <v>19</v>
      </c>
      <c r="N166" s="277" t="s">
        <v>40</v>
      </c>
      <c r="O166" s="86"/>
      <c r="P166" s="225">
        <f>O166*H166</f>
        <v>0</v>
      </c>
      <c r="Q166" s="225">
        <v>1</v>
      </c>
      <c r="R166" s="225">
        <f>Q166*H166</f>
        <v>0.142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207</v>
      </c>
      <c r="AT166" s="227" t="s">
        <v>204</v>
      </c>
      <c r="AU166" s="227" t="s">
        <v>160</v>
      </c>
      <c r="AY166" s="19" t="s">
        <v>152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151</v>
      </c>
      <c r="BM166" s="227" t="s">
        <v>229</v>
      </c>
    </row>
    <row r="167" spans="1:51" s="14" customFormat="1" ht="12">
      <c r="A167" s="14"/>
      <c r="B167" s="246"/>
      <c r="C167" s="247"/>
      <c r="D167" s="236" t="s">
        <v>164</v>
      </c>
      <c r="E167" s="248" t="s">
        <v>19</v>
      </c>
      <c r="F167" s="249" t="s">
        <v>220</v>
      </c>
      <c r="G167" s="247"/>
      <c r="H167" s="248" t="s">
        <v>19</v>
      </c>
      <c r="I167" s="250"/>
      <c r="J167" s="247"/>
      <c r="K167" s="247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164</v>
      </c>
      <c r="AU167" s="255" t="s">
        <v>160</v>
      </c>
      <c r="AV167" s="14" t="s">
        <v>76</v>
      </c>
      <c r="AW167" s="14" t="s">
        <v>31</v>
      </c>
      <c r="AX167" s="14" t="s">
        <v>69</v>
      </c>
      <c r="AY167" s="255" t="s">
        <v>152</v>
      </c>
    </row>
    <row r="168" spans="1:51" s="13" customFormat="1" ht="12">
      <c r="A168" s="13"/>
      <c r="B168" s="234"/>
      <c r="C168" s="235"/>
      <c r="D168" s="236" t="s">
        <v>164</v>
      </c>
      <c r="E168" s="237" t="s">
        <v>19</v>
      </c>
      <c r="F168" s="238" t="s">
        <v>221</v>
      </c>
      <c r="G168" s="235"/>
      <c r="H168" s="239">
        <v>0.142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164</v>
      </c>
      <c r="AU168" s="245" t="s">
        <v>160</v>
      </c>
      <c r="AV168" s="13" t="s">
        <v>78</v>
      </c>
      <c r="AW168" s="13" t="s">
        <v>31</v>
      </c>
      <c r="AX168" s="13" t="s">
        <v>76</v>
      </c>
      <c r="AY168" s="245" t="s">
        <v>152</v>
      </c>
    </row>
    <row r="169" spans="1:65" s="2" customFormat="1" ht="37.8" customHeight="1">
      <c r="A169" s="40"/>
      <c r="B169" s="41"/>
      <c r="C169" s="215" t="s">
        <v>8</v>
      </c>
      <c r="D169" s="215" t="s">
        <v>156</v>
      </c>
      <c r="E169" s="216" t="s">
        <v>230</v>
      </c>
      <c r="F169" s="217" t="s">
        <v>231</v>
      </c>
      <c r="G169" s="218" t="s">
        <v>169</v>
      </c>
      <c r="H169" s="219">
        <v>131.654</v>
      </c>
      <c r="I169" s="220"/>
      <c r="J169" s="221">
        <f>ROUND(I169*H169,2)</f>
        <v>0</v>
      </c>
      <c r="K169" s="222"/>
      <c r="L169" s="46"/>
      <c r="M169" s="223" t="s">
        <v>19</v>
      </c>
      <c r="N169" s="224" t="s">
        <v>40</v>
      </c>
      <c r="O169" s="86"/>
      <c r="P169" s="225">
        <f>O169*H169</f>
        <v>0</v>
      </c>
      <c r="Q169" s="225">
        <v>0.11549</v>
      </c>
      <c r="R169" s="225">
        <f>Q169*H169</f>
        <v>15.204720459999999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151</v>
      </c>
      <c r="AT169" s="227" t="s">
        <v>156</v>
      </c>
      <c r="AU169" s="227" t="s">
        <v>160</v>
      </c>
      <c r="AY169" s="19" t="s">
        <v>152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76</v>
      </c>
      <c r="BK169" s="228">
        <f>ROUND(I169*H169,2)</f>
        <v>0</v>
      </c>
      <c r="BL169" s="19" t="s">
        <v>151</v>
      </c>
      <c r="BM169" s="227" t="s">
        <v>232</v>
      </c>
    </row>
    <row r="170" spans="1:47" s="2" customFormat="1" ht="12">
      <c r="A170" s="40"/>
      <c r="B170" s="41"/>
      <c r="C170" s="42"/>
      <c r="D170" s="229" t="s">
        <v>162</v>
      </c>
      <c r="E170" s="42"/>
      <c r="F170" s="230" t="s">
        <v>233</v>
      </c>
      <c r="G170" s="42"/>
      <c r="H170" s="42"/>
      <c r="I170" s="231"/>
      <c r="J170" s="42"/>
      <c r="K170" s="42"/>
      <c r="L170" s="46"/>
      <c r="M170" s="232"/>
      <c r="N170" s="23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162</v>
      </c>
      <c r="AU170" s="19" t="s">
        <v>160</v>
      </c>
    </row>
    <row r="171" spans="1:51" s="14" customFormat="1" ht="12">
      <c r="A171" s="14"/>
      <c r="B171" s="246"/>
      <c r="C171" s="247"/>
      <c r="D171" s="236" t="s">
        <v>164</v>
      </c>
      <c r="E171" s="248" t="s">
        <v>19</v>
      </c>
      <c r="F171" s="249" t="s">
        <v>234</v>
      </c>
      <c r="G171" s="247"/>
      <c r="H171" s="248" t="s">
        <v>19</v>
      </c>
      <c r="I171" s="250"/>
      <c r="J171" s="247"/>
      <c r="K171" s="247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164</v>
      </c>
      <c r="AU171" s="255" t="s">
        <v>160</v>
      </c>
      <c r="AV171" s="14" t="s">
        <v>76</v>
      </c>
      <c r="AW171" s="14" t="s">
        <v>31</v>
      </c>
      <c r="AX171" s="14" t="s">
        <v>69</v>
      </c>
      <c r="AY171" s="255" t="s">
        <v>152</v>
      </c>
    </row>
    <row r="172" spans="1:51" s="13" customFormat="1" ht="12">
      <c r="A172" s="13"/>
      <c r="B172" s="234"/>
      <c r="C172" s="235"/>
      <c r="D172" s="236" t="s">
        <v>164</v>
      </c>
      <c r="E172" s="237" t="s">
        <v>19</v>
      </c>
      <c r="F172" s="238" t="s">
        <v>235</v>
      </c>
      <c r="G172" s="235"/>
      <c r="H172" s="239">
        <v>23.4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164</v>
      </c>
      <c r="AU172" s="245" t="s">
        <v>160</v>
      </c>
      <c r="AV172" s="13" t="s">
        <v>78</v>
      </c>
      <c r="AW172" s="13" t="s">
        <v>31</v>
      </c>
      <c r="AX172" s="13" t="s">
        <v>69</v>
      </c>
      <c r="AY172" s="245" t="s">
        <v>152</v>
      </c>
    </row>
    <row r="173" spans="1:51" s="13" customFormat="1" ht="12">
      <c r="A173" s="13"/>
      <c r="B173" s="234"/>
      <c r="C173" s="235"/>
      <c r="D173" s="236" t="s">
        <v>164</v>
      </c>
      <c r="E173" s="237" t="s">
        <v>19</v>
      </c>
      <c r="F173" s="238" t="s">
        <v>236</v>
      </c>
      <c r="G173" s="235"/>
      <c r="H173" s="239">
        <v>56.06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164</v>
      </c>
      <c r="AU173" s="245" t="s">
        <v>160</v>
      </c>
      <c r="AV173" s="13" t="s">
        <v>78</v>
      </c>
      <c r="AW173" s="13" t="s">
        <v>31</v>
      </c>
      <c r="AX173" s="13" t="s">
        <v>69</v>
      </c>
      <c r="AY173" s="245" t="s">
        <v>152</v>
      </c>
    </row>
    <row r="174" spans="1:51" s="13" customFormat="1" ht="12">
      <c r="A174" s="13"/>
      <c r="B174" s="234"/>
      <c r="C174" s="235"/>
      <c r="D174" s="236" t="s">
        <v>164</v>
      </c>
      <c r="E174" s="237" t="s">
        <v>19</v>
      </c>
      <c r="F174" s="238" t="s">
        <v>237</v>
      </c>
      <c r="G174" s="235"/>
      <c r="H174" s="239">
        <v>2.7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164</v>
      </c>
      <c r="AU174" s="245" t="s">
        <v>160</v>
      </c>
      <c r="AV174" s="13" t="s">
        <v>78</v>
      </c>
      <c r="AW174" s="13" t="s">
        <v>31</v>
      </c>
      <c r="AX174" s="13" t="s">
        <v>69</v>
      </c>
      <c r="AY174" s="245" t="s">
        <v>152</v>
      </c>
    </row>
    <row r="175" spans="1:51" s="14" customFormat="1" ht="12">
      <c r="A175" s="14"/>
      <c r="B175" s="246"/>
      <c r="C175" s="247"/>
      <c r="D175" s="236" t="s">
        <v>164</v>
      </c>
      <c r="E175" s="248" t="s">
        <v>19</v>
      </c>
      <c r="F175" s="249" t="s">
        <v>238</v>
      </c>
      <c r="G175" s="247"/>
      <c r="H175" s="248" t="s">
        <v>19</v>
      </c>
      <c r="I175" s="250"/>
      <c r="J175" s="247"/>
      <c r="K175" s="247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164</v>
      </c>
      <c r="AU175" s="255" t="s">
        <v>160</v>
      </c>
      <c r="AV175" s="14" t="s">
        <v>76</v>
      </c>
      <c r="AW175" s="14" t="s">
        <v>31</v>
      </c>
      <c r="AX175" s="14" t="s">
        <v>69</v>
      </c>
      <c r="AY175" s="255" t="s">
        <v>152</v>
      </c>
    </row>
    <row r="176" spans="1:51" s="13" customFormat="1" ht="12">
      <c r="A176" s="13"/>
      <c r="B176" s="234"/>
      <c r="C176" s="235"/>
      <c r="D176" s="236" t="s">
        <v>164</v>
      </c>
      <c r="E176" s="237" t="s">
        <v>19</v>
      </c>
      <c r="F176" s="238" t="s">
        <v>239</v>
      </c>
      <c r="G176" s="235"/>
      <c r="H176" s="239">
        <v>49.494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164</v>
      </c>
      <c r="AU176" s="245" t="s">
        <v>160</v>
      </c>
      <c r="AV176" s="13" t="s">
        <v>78</v>
      </c>
      <c r="AW176" s="13" t="s">
        <v>31</v>
      </c>
      <c r="AX176" s="13" t="s">
        <v>69</v>
      </c>
      <c r="AY176" s="245" t="s">
        <v>152</v>
      </c>
    </row>
    <row r="177" spans="1:51" s="15" customFormat="1" ht="12">
      <c r="A177" s="15"/>
      <c r="B177" s="256"/>
      <c r="C177" s="257"/>
      <c r="D177" s="236" t="s">
        <v>164</v>
      </c>
      <c r="E177" s="258" t="s">
        <v>19</v>
      </c>
      <c r="F177" s="259" t="s">
        <v>192</v>
      </c>
      <c r="G177" s="257"/>
      <c r="H177" s="260">
        <v>131.654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164</v>
      </c>
      <c r="AU177" s="266" t="s">
        <v>160</v>
      </c>
      <c r="AV177" s="15" t="s">
        <v>151</v>
      </c>
      <c r="AW177" s="15" t="s">
        <v>31</v>
      </c>
      <c r="AX177" s="15" t="s">
        <v>76</v>
      </c>
      <c r="AY177" s="266" t="s">
        <v>152</v>
      </c>
    </row>
    <row r="178" spans="1:65" s="2" customFormat="1" ht="37.8" customHeight="1">
      <c r="A178" s="40"/>
      <c r="B178" s="41"/>
      <c r="C178" s="215" t="s">
        <v>240</v>
      </c>
      <c r="D178" s="215" t="s">
        <v>156</v>
      </c>
      <c r="E178" s="216" t="s">
        <v>241</v>
      </c>
      <c r="F178" s="217" t="s">
        <v>242</v>
      </c>
      <c r="G178" s="218" t="s">
        <v>169</v>
      </c>
      <c r="H178" s="219">
        <v>4.964</v>
      </c>
      <c r="I178" s="220"/>
      <c r="J178" s="221">
        <f>ROUND(I178*H178,2)</f>
        <v>0</v>
      </c>
      <c r="K178" s="222"/>
      <c r="L178" s="46"/>
      <c r="M178" s="223" t="s">
        <v>19</v>
      </c>
      <c r="N178" s="224" t="s">
        <v>40</v>
      </c>
      <c r="O178" s="86"/>
      <c r="P178" s="225">
        <f>O178*H178</f>
        <v>0</v>
      </c>
      <c r="Q178" s="225">
        <v>0.17818</v>
      </c>
      <c r="R178" s="225">
        <f>Q178*H178</f>
        <v>0.8844855200000001</v>
      </c>
      <c r="S178" s="225">
        <v>0</v>
      </c>
      <c r="T178" s="22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7" t="s">
        <v>151</v>
      </c>
      <c r="AT178" s="227" t="s">
        <v>156</v>
      </c>
      <c r="AU178" s="227" t="s">
        <v>160</v>
      </c>
      <c r="AY178" s="19" t="s">
        <v>152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9" t="s">
        <v>76</v>
      </c>
      <c r="BK178" s="228">
        <f>ROUND(I178*H178,2)</f>
        <v>0</v>
      </c>
      <c r="BL178" s="19" t="s">
        <v>151</v>
      </c>
      <c r="BM178" s="227" t="s">
        <v>243</v>
      </c>
    </row>
    <row r="179" spans="1:47" s="2" customFormat="1" ht="12">
      <c r="A179" s="40"/>
      <c r="B179" s="41"/>
      <c r="C179" s="42"/>
      <c r="D179" s="229" t="s">
        <v>162</v>
      </c>
      <c r="E179" s="42"/>
      <c r="F179" s="230" t="s">
        <v>244</v>
      </c>
      <c r="G179" s="42"/>
      <c r="H179" s="42"/>
      <c r="I179" s="231"/>
      <c r="J179" s="42"/>
      <c r="K179" s="42"/>
      <c r="L179" s="46"/>
      <c r="M179" s="232"/>
      <c r="N179" s="23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162</v>
      </c>
      <c r="AU179" s="19" t="s">
        <v>160</v>
      </c>
    </row>
    <row r="180" spans="1:51" s="13" customFormat="1" ht="12">
      <c r="A180" s="13"/>
      <c r="B180" s="234"/>
      <c r="C180" s="235"/>
      <c r="D180" s="236" t="s">
        <v>164</v>
      </c>
      <c r="E180" s="237" t="s">
        <v>19</v>
      </c>
      <c r="F180" s="238" t="s">
        <v>190</v>
      </c>
      <c r="G180" s="235"/>
      <c r="H180" s="239">
        <v>0.624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164</v>
      </c>
      <c r="AU180" s="245" t="s">
        <v>160</v>
      </c>
      <c r="AV180" s="13" t="s">
        <v>78</v>
      </c>
      <c r="AW180" s="13" t="s">
        <v>31</v>
      </c>
      <c r="AX180" s="13" t="s">
        <v>69</v>
      </c>
      <c r="AY180" s="245" t="s">
        <v>152</v>
      </c>
    </row>
    <row r="181" spans="1:51" s="13" customFormat="1" ht="12">
      <c r="A181" s="13"/>
      <c r="B181" s="234"/>
      <c r="C181" s="235"/>
      <c r="D181" s="236" t="s">
        <v>164</v>
      </c>
      <c r="E181" s="237" t="s">
        <v>19</v>
      </c>
      <c r="F181" s="238" t="s">
        <v>245</v>
      </c>
      <c r="G181" s="235"/>
      <c r="H181" s="239">
        <v>3.444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164</v>
      </c>
      <c r="AU181" s="245" t="s">
        <v>160</v>
      </c>
      <c r="AV181" s="13" t="s">
        <v>78</v>
      </c>
      <c r="AW181" s="13" t="s">
        <v>31</v>
      </c>
      <c r="AX181" s="13" t="s">
        <v>69</v>
      </c>
      <c r="AY181" s="245" t="s">
        <v>152</v>
      </c>
    </row>
    <row r="182" spans="1:51" s="13" customFormat="1" ht="12">
      <c r="A182" s="13"/>
      <c r="B182" s="234"/>
      <c r="C182" s="235"/>
      <c r="D182" s="236" t="s">
        <v>164</v>
      </c>
      <c r="E182" s="237" t="s">
        <v>19</v>
      </c>
      <c r="F182" s="238" t="s">
        <v>246</v>
      </c>
      <c r="G182" s="235"/>
      <c r="H182" s="239">
        <v>0.896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164</v>
      </c>
      <c r="AU182" s="245" t="s">
        <v>160</v>
      </c>
      <c r="AV182" s="13" t="s">
        <v>78</v>
      </c>
      <c r="AW182" s="13" t="s">
        <v>31</v>
      </c>
      <c r="AX182" s="13" t="s">
        <v>69</v>
      </c>
      <c r="AY182" s="245" t="s">
        <v>152</v>
      </c>
    </row>
    <row r="183" spans="1:51" s="15" customFormat="1" ht="12">
      <c r="A183" s="15"/>
      <c r="B183" s="256"/>
      <c r="C183" s="257"/>
      <c r="D183" s="236" t="s">
        <v>164</v>
      </c>
      <c r="E183" s="258" t="s">
        <v>19</v>
      </c>
      <c r="F183" s="259" t="s">
        <v>192</v>
      </c>
      <c r="G183" s="257"/>
      <c r="H183" s="260">
        <v>4.964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164</v>
      </c>
      <c r="AU183" s="266" t="s">
        <v>160</v>
      </c>
      <c r="AV183" s="15" t="s">
        <v>151</v>
      </c>
      <c r="AW183" s="15" t="s">
        <v>31</v>
      </c>
      <c r="AX183" s="15" t="s">
        <v>76</v>
      </c>
      <c r="AY183" s="266" t="s">
        <v>152</v>
      </c>
    </row>
    <row r="184" spans="1:63" s="12" customFormat="1" ht="20.85" customHeight="1">
      <c r="A184" s="12"/>
      <c r="B184" s="199"/>
      <c r="C184" s="200"/>
      <c r="D184" s="201" t="s">
        <v>68</v>
      </c>
      <c r="E184" s="213" t="s">
        <v>151</v>
      </c>
      <c r="F184" s="213" t="s">
        <v>247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SUM(P185:P191)</f>
        <v>0</v>
      </c>
      <c r="Q184" s="207"/>
      <c r="R184" s="208">
        <f>SUM(R185:R191)</f>
        <v>2.5788800000000003</v>
      </c>
      <c r="S184" s="207"/>
      <c r="T184" s="209">
        <f>SUM(T185:T191)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76</v>
      </c>
      <c r="AT184" s="211" t="s">
        <v>68</v>
      </c>
      <c r="AU184" s="211" t="s">
        <v>78</v>
      </c>
      <c r="AY184" s="210" t="s">
        <v>152</v>
      </c>
      <c r="BK184" s="212">
        <f>SUM(BK185:BK191)</f>
        <v>0</v>
      </c>
    </row>
    <row r="185" spans="1:65" s="2" customFormat="1" ht="90" customHeight="1">
      <c r="A185" s="40"/>
      <c r="B185" s="41"/>
      <c r="C185" s="215" t="s">
        <v>248</v>
      </c>
      <c r="D185" s="215" t="s">
        <v>156</v>
      </c>
      <c r="E185" s="216" t="s">
        <v>249</v>
      </c>
      <c r="F185" s="217" t="s">
        <v>250</v>
      </c>
      <c r="G185" s="218" t="s">
        <v>169</v>
      </c>
      <c r="H185" s="219">
        <v>1.92</v>
      </c>
      <c r="I185" s="220"/>
      <c r="J185" s="221">
        <f>ROUND(I185*H185,2)</f>
        <v>0</v>
      </c>
      <c r="K185" s="222"/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0.01</v>
      </c>
      <c r="R185" s="225">
        <f>Q185*H185</f>
        <v>0.0192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151</v>
      </c>
      <c r="AT185" s="227" t="s">
        <v>156</v>
      </c>
      <c r="AU185" s="227" t="s">
        <v>160</v>
      </c>
      <c r="AY185" s="19" t="s">
        <v>152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151</v>
      </c>
      <c r="BM185" s="227" t="s">
        <v>251</v>
      </c>
    </row>
    <row r="186" spans="1:47" s="2" customFormat="1" ht="12">
      <c r="A186" s="40"/>
      <c r="B186" s="41"/>
      <c r="C186" s="42"/>
      <c r="D186" s="229" t="s">
        <v>162</v>
      </c>
      <c r="E186" s="42"/>
      <c r="F186" s="230" t="s">
        <v>252</v>
      </c>
      <c r="G186" s="42"/>
      <c r="H186" s="42"/>
      <c r="I186" s="231"/>
      <c r="J186" s="42"/>
      <c r="K186" s="42"/>
      <c r="L186" s="46"/>
      <c r="M186" s="232"/>
      <c r="N186" s="23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162</v>
      </c>
      <c r="AU186" s="19" t="s">
        <v>160</v>
      </c>
    </row>
    <row r="187" spans="1:51" s="14" customFormat="1" ht="12">
      <c r="A187" s="14"/>
      <c r="B187" s="246"/>
      <c r="C187" s="247"/>
      <c r="D187" s="236" t="s">
        <v>164</v>
      </c>
      <c r="E187" s="248" t="s">
        <v>19</v>
      </c>
      <c r="F187" s="249" t="s">
        <v>253</v>
      </c>
      <c r="G187" s="247"/>
      <c r="H187" s="248" t="s">
        <v>19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164</v>
      </c>
      <c r="AU187" s="255" t="s">
        <v>160</v>
      </c>
      <c r="AV187" s="14" t="s">
        <v>76</v>
      </c>
      <c r="AW187" s="14" t="s">
        <v>31</v>
      </c>
      <c r="AX187" s="14" t="s">
        <v>69</v>
      </c>
      <c r="AY187" s="255" t="s">
        <v>152</v>
      </c>
    </row>
    <row r="188" spans="1:51" s="13" customFormat="1" ht="12">
      <c r="A188" s="13"/>
      <c r="B188" s="234"/>
      <c r="C188" s="235"/>
      <c r="D188" s="236" t="s">
        <v>164</v>
      </c>
      <c r="E188" s="237" t="s">
        <v>19</v>
      </c>
      <c r="F188" s="238" t="s">
        <v>254</v>
      </c>
      <c r="G188" s="235"/>
      <c r="H188" s="239">
        <v>1.92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164</v>
      </c>
      <c r="AU188" s="245" t="s">
        <v>160</v>
      </c>
      <c r="AV188" s="13" t="s">
        <v>78</v>
      </c>
      <c r="AW188" s="13" t="s">
        <v>31</v>
      </c>
      <c r="AX188" s="13" t="s">
        <v>76</v>
      </c>
      <c r="AY188" s="245" t="s">
        <v>152</v>
      </c>
    </row>
    <row r="189" spans="1:65" s="2" customFormat="1" ht="37.8" customHeight="1">
      <c r="A189" s="40"/>
      <c r="B189" s="41"/>
      <c r="C189" s="215" t="s">
        <v>255</v>
      </c>
      <c r="D189" s="215" t="s">
        <v>156</v>
      </c>
      <c r="E189" s="216" t="s">
        <v>256</v>
      </c>
      <c r="F189" s="217" t="s">
        <v>257</v>
      </c>
      <c r="G189" s="218" t="s">
        <v>176</v>
      </c>
      <c r="H189" s="219">
        <v>38</v>
      </c>
      <c r="I189" s="220"/>
      <c r="J189" s="221">
        <f>ROUND(I189*H189,2)</f>
        <v>0</v>
      </c>
      <c r="K189" s="222"/>
      <c r="L189" s="46"/>
      <c r="M189" s="223" t="s">
        <v>19</v>
      </c>
      <c r="N189" s="224" t="s">
        <v>40</v>
      </c>
      <c r="O189" s="86"/>
      <c r="P189" s="225">
        <f>O189*H189</f>
        <v>0</v>
      </c>
      <c r="Q189" s="225">
        <v>0.06736</v>
      </c>
      <c r="R189" s="225">
        <f>Q189*H189</f>
        <v>2.55968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151</v>
      </c>
      <c r="AT189" s="227" t="s">
        <v>156</v>
      </c>
      <c r="AU189" s="227" t="s">
        <v>160</v>
      </c>
      <c r="AY189" s="19" t="s">
        <v>152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76</v>
      </c>
      <c r="BK189" s="228">
        <f>ROUND(I189*H189,2)</f>
        <v>0</v>
      </c>
      <c r="BL189" s="19" t="s">
        <v>151</v>
      </c>
      <c r="BM189" s="227" t="s">
        <v>258</v>
      </c>
    </row>
    <row r="190" spans="1:47" s="2" customFormat="1" ht="12">
      <c r="A190" s="40"/>
      <c r="B190" s="41"/>
      <c r="C190" s="42"/>
      <c r="D190" s="229" t="s">
        <v>162</v>
      </c>
      <c r="E190" s="42"/>
      <c r="F190" s="230" t="s">
        <v>259</v>
      </c>
      <c r="G190" s="42"/>
      <c r="H190" s="42"/>
      <c r="I190" s="231"/>
      <c r="J190" s="42"/>
      <c r="K190" s="42"/>
      <c r="L190" s="46"/>
      <c r="M190" s="232"/>
      <c r="N190" s="23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162</v>
      </c>
      <c r="AU190" s="19" t="s">
        <v>160</v>
      </c>
    </row>
    <row r="191" spans="1:51" s="13" customFormat="1" ht="12">
      <c r="A191" s="13"/>
      <c r="B191" s="234"/>
      <c r="C191" s="235"/>
      <c r="D191" s="236" t="s">
        <v>164</v>
      </c>
      <c r="E191" s="237" t="s">
        <v>19</v>
      </c>
      <c r="F191" s="238" t="s">
        <v>260</v>
      </c>
      <c r="G191" s="235"/>
      <c r="H191" s="239">
        <v>38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164</v>
      </c>
      <c r="AU191" s="245" t="s">
        <v>160</v>
      </c>
      <c r="AV191" s="13" t="s">
        <v>78</v>
      </c>
      <c r="AW191" s="13" t="s">
        <v>31</v>
      </c>
      <c r="AX191" s="13" t="s">
        <v>76</v>
      </c>
      <c r="AY191" s="245" t="s">
        <v>152</v>
      </c>
    </row>
    <row r="192" spans="1:63" s="12" customFormat="1" ht="20.85" customHeight="1">
      <c r="A192" s="12"/>
      <c r="B192" s="199"/>
      <c r="C192" s="200"/>
      <c r="D192" s="201" t="s">
        <v>68</v>
      </c>
      <c r="E192" s="213" t="s">
        <v>193</v>
      </c>
      <c r="F192" s="213" t="s">
        <v>261</v>
      </c>
      <c r="G192" s="200"/>
      <c r="H192" s="200"/>
      <c r="I192" s="203"/>
      <c r="J192" s="214">
        <f>BK192</f>
        <v>0</v>
      </c>
      <c r="K192" s="200"/>
      <c r="L192" s="205"/>
      <c r="M192" s="206"/>
      <c r="N192" s="207"/>
      <c r="O192" s="207"/>
      <c r="P192" s="208">
        <f>SUM(P193:P251)</f>
        <v>0</v>
      </c>
      <c r="Q192" s="207"/>
      <c r="R192" s="208">
        <f>SUM(R193:R251)</f>
        <v>42.27363902000001</v>
      </c>
      <c r="S192" s="207"/>
      <c r="T192" s="209">
        <f>SUM(T193:T251)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76</v>
      </c>
      <c r="AT192" s="211" t="s">
        <v>68</v>
      </c>
      <c r="AU192" s="211" t="s">
        <v>78</v>
      </c>
      <c r="AY192" s="210" t="s">
        <v>152</v>
      </c>
      <c r="BK192" s="212">
        <f>SUM(BK193:BK251)</f>
        <v>0</v>
      </c>
    </row>
    <row r="193" spans="1:65" s="2" customFormat="1" ht="37.8" customHeight="1">
      <c r="A193" s="40"/>
      <c r="B193" s="41"/>
      <c r="C193" s="215" t="s">
        <v>262</v>
      </c>
      <c r="D193" s="215" t="s">
        <v>156</v>
      </c>
      <c r="E193" s="216" t="s">
        <v>263</v>
      </c>
      <c r="F193" s="217" t="s">
        <v>264</v>
      </c>
      <c r="G193" s="218" t="s">
        <v>169</v>
      </c>
      <c r="H193" s="219">
        <v>352.41</v>
      </c>
      <c r="I193" s="220"/>
      <c r="J193" s="221">
        <f>ROUND(I193*H193,2)</f>
        <v>0</v>
      </c>
      <c r="K193" s="222"/>
      <c r="L193" s="46"/>
      <c r="M193" s="223" t="s">
        <v>19</v>
      </c>
      <c r="N193" s="224" t="s">
        <v>40</v>
      </c>
      <c r="O193" s="86"/>
      <c r="P193" s="225">
        <f>O193*H193</f>
        <v>0</v>
      </c>
      <c r="Q193" s="225">
        <v>0.003</v>
      </c>
      <c r="R193" s="225">
        <f>Q193*H193</f>
        <v>1.0572300000000001</v>
      </c>
      <c r="S193" s="225">
        <v>0</v>
      </c>
      <c r="T193" s="22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7" t="s">
        <v>151</v>
      </c>
      <c r="AT193" s="227" t="s">
        <v>156</v>
      </c>
      <c r="AU193" s="227" t="s">
        <v>160</v>
      </c>
      <c r="AY193" s="19" t="s">
        <v>152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9" t="s">
        <v>76</v>
      </c>
      <c r="BK193" s="228">
        <f>ROUND(I193*H193,2)</f>
        <v>0</v>
      </c>
      <c r="BL193" s="19" t="s">
        <v>151</v>
      </c>
      <c r="BM193" s="227" t="s">
        <v>265</v>
      </c>
    </row>
    <row r="194" spans="1:47" s="2" customFormat="1" ht="12">
      <c r="A194" s="40"/>
      <c r="B194" s="41"/>
      <c r="C194" s="42"/>
      <c r="D194" s="229" t="s">
        <v>162</v>
      </c>
      <c r="E194" s="42"/>
      <c r="F194" s="230" t="s">
        <v>266</v>
      </c>
      <c r="G194" s="42"/>
      <c r="H194" s="42"/>
      <c r="I194" s="231"/>
      <c r="J194" s="42"/>
      <c r="K194" s="42"/>
      <c r="L194" s="46"/>
      <c r="M194" s="232"/>
      <c r="N194" s="23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162</v>
      </c>
      <c r="AU194" s="19" t="s">
        <v>160</v>
      </c>
    </row>
    <row r="195" spans="1:51" s="13" customFormat="1" ht="12">
      <c r="A195" s="13"/>
      <c r="B195" s="234"/>
      <c r="C195" s="235"/>
      <c r="D195" s="236" t="s">
        <v>164</v>
      </c>
      <c r="E195" s="237" t="s">
        <v>19</v>
      </c>
      <c r="F195" s="238" t="s">
        <v>267</v>
      </c>
      <c r="G195" s="235"/>
      <c r="H195" s="239">
        <v>352.41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164</v>
      </c>
      <c r="AU195" s="245" t="s">
        <v>160</v>
      </c>
      <c r="AV195" s="13" t="s">
        <v>78</v>
      </c>
      <c r="AW195" s="13" t="s">
        <v>31</v>
      </c>
      <c r="AX195" s="13" t="s">
        <v>76</v>
      </c>
      <c r="AY195" s="245" t="s">
        <v>152</v>
      </c>
    </row>
    <row r="196" spans="1:65" s="2" customFormat="1" ht="37.8" customHeight="1">
      <c r="A196" s="40"/>
      <c r="B196" s="41"/>
      <c r="C196" s="215" t="s">
        <v>268</v>
      </c>
      <c r="D196" s="215" t="s">
        <v>156</v>
      </c>
      <c r="E196" s="216" t="s">
        <v>269</v>
      </c>
      <c r="F196" s="217" t="s">
        <v>270</v>
      </c>
      <c r="G196" s="218" t="s">
        <v>169</v>
      </c>
      <c r="H196" s="219">
        <v>36.5</v>
      </c>
      <c r="I196" s="220"/>
      <c r="J196" s="221">
        <f>ROUND(I196*H196,2)</f>
        <v>0</v>
      </c>
      <c r="K196" s="222"/>
      <c r="L196" s="46"/>
      <c r="M196" s="223" t="s">
        <v>19</v>
      </c>
      <c r="N196" s="224" t="s">
        <v>40</v>
      </c>
      <c r="O196" s="86"/>
      <c r="P196" s="225">
        <f>O196*H196</f>
        <v>0</v>
      </c>
      <c r="Q196" s="225">
        <v>0.0154</v>
      </c>
      <c r="R196" s="225">
        <f>Q196*H196</f>
        <v>0.5621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151</v>
      </c>
      <c r="AT196" s="227" t="s">
        <v>156</v>
      </c>
      <c r="AU196" s="227" t="s">
        <v>160</v>
      </c>
      <c r="AY196" s="19" t="s">
        <v>152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151</v>
      </c>
      <c r="BM196" s="227" t="s">
        <v>271</v>
      </c>
    </row>
    <row r="197" spans="1:47" s="2" customFormat="1" ht="12">
      <c r="A197" s="40"/>
      <c r="B197" s="41"/>
      <c r="C197" s="42"/>
      <c r="D197" s="229" t="s">
        <v>162</v>
      </c>
      <c r="E197" s="42"/>
      <c r="F197" s="230" t="s">
        <v>272</v>
      </c>
      <c r="G197" s="42"/>
      <c r="H197" s="42"/>
      <c r="I197" s="231"/>
      <c r="J197" s="42"/>
      <c r="K197" s="42"/>
      <c r="L197" s="46"/>
      <c r="M197" s="232"/>
      <c r="N197" s="23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162</v>
      </c>
      <c r="AU197" s="19" t="s">
        <v>160</v>
      </c>
    </row>
    <row r="198" spans="1:51" s="14" customFormat="1" ht="12">
      <c r="A198" s="14"/>
      <c r="B198" s="246"/>
      <c r="C198" s="247"/>
      <c r="D198" s="236" t="s">
        <v>164</v>
      </c>
      <c r="E198" s="248" t="s">
        <v>19</v>
      </c>
      <c r="F198" s="249" t="s">
        <v>234</v>
      </c>
      <c r="G198" s="247"/>
      <c r="H198" s="248" t="s">
        <v>19</v>
      </c>
      <c r="I198" s="250"/>
      <c r="J198" s="247"/>
      <c r="K198" s="247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164</v>
      </c>
      <c r="AU198" s="255" t="s">
        <v>160</v>
      </c>
      <c r="AV198" s="14" t="s">
        <v>76</v>
      </c>
      <c r="AW198" s="14" t="s">
        <v>31</v>
      </c>
      <c r="AX198" s="14" t="s">
        <v>69</v>
      </c>
      <c r="AY198" s="255" t="s">
        <v>152</v>
      </c>
    </row>
    <row r="199" spans="1:51" s="13" customFormat="1" ht="12">
      <c r="A199" s="13"/>
      <c r="B199" s="234"/>
      <c r="C199" s="235"/>
      <c r="D199" s="236" t="s">
        <v>164</v>
      </c>
      <c r="E199" s="237" t="s">
        <v>19</v>
      </c>
      <c r="F199" s="238" t="s">
        <v>273</v>
      </c>
      <c r="G199" s="235"/>
      <c r="H199" s="239">
        <v>36.5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164</v>
      </c>
      <c r="AU199" s="245" t="s">
        <v>160</v>
      </c>
      <c r="AV199" s="13" t="s">
        <v>78</v>
      </c>
      <c r="AW199" s="13" t="s">
        <v>31</v>
      </c>
      <c r="AX199" s="13" t="s">
        <v>69</v>
      </c>
      <c r="AY199" s="245" t="s">
        <v>152</v>
      </c>
    </row>
    <row r="200" spans="1:51" s="15" customFormat="1" ht="12">
      <c r="A200" s="15"/>
      <c r="B200" s="256"/>
      <c r="C200" s="257"/>
      <c r="D200" s="236" t="s">
        <v>164</v>
      </c>
      <c r="E200" s="258" t="s">
        <v>19</v>
      </c>
      <c r="F200" s="259" t="s">
        <v>192</v>
      </c>
      <c r="G200" s="257"/>
      <c r="H200" s="260">
        <v>36.5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164</v>
      </c>
      <c r="AU200" s="266" t="s">
        <v>160</v>
      </c>
      <c r="AV200" s="15" t="s">
        <v>151</v>
      </c>
      <c r="AW200" s="15" t="s">
        <v>31</v>
      </c>
      <c r="AX200" s="15" t="s">
        <v>76</v>
      </c>
      <c r="AY200" s="266" t="s">
        <v>152</v>
      </c>
    </row>
    <row r="201" spans="1:65" s="2" customFormat="1" ht="33" customHeight="1">
      <c r="A201" s="40"/>
      <c r="B201" s="41"/>
      <c r="C201" s="215" t="s">
        <v>274</v>
      </c>
      <c r="D201" s="215" t="s">
        <v>156</v>
      </c>
      <c r="E201" s="216" t="s">
        <v>275</v>
      </c>
      <c r="F201" s="217" t="s">
        <v>276</v>
      </c>
      <c r="G201" s="218" t="s">
        <v>169</v>
      </c>
      <c r="H201" s="219">
        <v>530.72</v>
      </c>
      <c r="I201" s="220"/>
      <c r="J201" s="221">
        <f>ROUND(I201*H201,2)</f>
        <v>0</v>
      </c>
      <c r="K201" s="222"/>
      <c r="L201" s="46"/>
      <c r="M201" s="223" t="s">
        <v>19</v>
      </c>
      <c r="N201" s="224" t="s">
        <v>40</v>
      </c>
      <c r="O201" s="86"/>
      <c r="P201" s="225">
        <f>O201*H201</f>
        <v>0</v>
      </c>
      <c r="Q201" s="225">
        <v>0.003</v>
      </c>
      <c r="R201" s="225">
        <f>Q201*H201</f>
        <v>1.59216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151</v>
      </c>
      <c r="AT201" s="227" t="s">
        <v>156</v>
      </c>
      <c r="AU201" s="227" t="s">
        <v>160</v>
      </c>
      <c r="AY201" s="19" t="s">
        <v>152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151</v>
      </c>
      <c r="BM201" s="227" t="s">
        <v>277</v>
      </c>
    </row>
    <row r="202" spans="1:47" s="2" customFormat="1" ht="12">
      <c r="A202" s="40"/>
      <c r="B202" s="41"/>
      <c r="C202" s="42"/>
      <c r="D202" s="229" t="s">
        <v>162</v>
      </c>
      <c r="E202" s="42"/>
      <c r="F202" s="230" t="s">
        <v>278</v>
      </c>
      <c r="G202" s="42"/>
      <c r="H202" s="42"/>
      <c r="I202" s="231"/>
      <c r="J202" s="42"/>
      <c r="K202" s="42"/>
      <c r="L202" s="46"/>
      <c r="M202" s="232"/>
      <c r="N202" s="23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162</v>
      </c>
      <c r="AU202" s="19" t="s">
        <v>160</v>
      </c>
    </row>
    <row r="203" spans="1:51" s="14" customFormat="1" ht="12">
      <c r="A203" s="14"/>
      <c r="B203" s="246"/>
      <c r="C203" s="247"/>
      <c r="D203" s="236" t="s">
        <v>164</v>
      </c>
      <c r="E203" s="248" t="s">
        <v>19</v>
      </c>
      <c r="F203" s="249" t="s">
        <v>234</v>
      </c>
      <c r="G203" s="247"/>
      <c r="H203" s="248" t="s">
        <v>19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164</v>
      </c>
      <c r="AU203" s="255" t="s">
        <v>160</v>
      </c>
      <c r="AV203" s="14" t="s">
        <v>76</v>
      </c>
      <c r="AW203" s="14" t="s">
        <v>31</v>
      </c>
      <c r="AX203" s="14" t="s">
        <v>69</v>
      </c>
      <c r="AY203" s="255" t="s">
        <v>152</v>
      </c>
    </row>
    <row r="204" spans="1:51" s="13" customFormat="1" ht="12">
      <c r="A204" s="13"/>
      <c r="B204" s="234"/>
      <c r="C204" s="235"/>
      <c r="D204" s="236" t="s">
        <v>164</v>
      </c>
      <c r="E204" s="237" t="s">
        <v>19</v>
      </c>
      <c r="F204" s="238" t="s">
        <v>279</v>
      </c>
      <c r="G204" s="235"/>
      <c r="H204" s="239">
        <v>70.2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164</v>
      </c>
      <c r="AU204" s="245" t="s">
        <v>160</v>
      </c>
      <c r="AV204" s="13" t="s">
        <v>78</v>
      </c>
      <c r="AW204" s="13" t="s">
        <v>31</v>
      </c>
      <c r="AX204" s="13" t="s">
        <v>69</v>
      </c>
      <c r="AY204" s="245" t="s">
        <v>152</v>
      </c>
    </row>
    <row r="205" spans="1:51" s="13" customFormat="1" ht="12">
      <c r="A205" s="13"/>
      <c r="B205" s="234"/>
      <c r="C205" s="235"/>
      <c r="D205" s="236" t="s">
        <v>164</v>
      </c>
      <c r="E205" s="237" t="s">
        <v>19</v>
      </c>
      <c r="F205" s="238" t="s">
        <v>280</v>
      </c>
      <c r="G205" s="235"/>
      <c r="H205" s="239">
        <v>234.12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164</v>
      </c>
      <c r="AU205" s="245" t="s">
        <v>160</v>
      </c>
      <c r="AV205" s="13" t="s">
        <v>78</v>
      </c>
      <c r="AW205" s="13" t="s">
        <v>31</v>
      </c>
      <c r="AX205" s="13" t="s">
        <v>69</v>
      </c>
      <c r="AY205" s="245" t="s">
        <v>152</v>
      </c>
    </row>
    <row r="206" spans="1:51" s="13" customFormat="1" ht="12">
      <c r="A206" s="13"/>
      <c r="B206" s="234"/>
      <c r="C206" s="235"/>
      <c r="D206" s="236" t="s">
        <v>164</v>
      </c>
      <c r="E206" s="237" t="s">
        <v>19</v>
      </c>
      <c r="F206" s="238" t="s">
        <v>281</v>
      </c>
      <c r="G206" s="235"/>
      <c r="H206" s="239">
        <v>276.8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164</v>
      </c>
      <c r="AU206" s="245" t="s">
        <v>160</v>
      </c>
      <c r="AV206" s="13" t="s">
        <v>78</v>
      </c>
      <c r="AW206" s="13" t="s">
        <v>31</v>
      </c>
      <c r="AX206" s="13" t="s">
        <v>69</v>
      </c>
      <c r="AY206" s="245" t="s">
        <v>152</v>
      </c>
    </row>
    <row r="207" spans="1:51" s="13" customFormat="1" ht="12">
      <c r="A207" s="13"/>
      <c r="B207" s="234"/>
      <c r="C207" s="235"/>
      <c r="D207" s="236" t="s">
        <v>164</v>
      </c>
      <c r="E207" s="237" t="s">
        <v>19</v>
      </c>
      <c r="F207" s="238" t="s">
        <v>282</v>
      </c>
      <c r="G207" s="235"/>
      <c r="H207" s="239">
        <v>-50.4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164</v>
      </c>
      <c r="AU207" s="245" t="s">
        <v>160</v>
      </c>
      <c r="AV207" s="13" t="s">
        <v>78</v>
      </c>
      <c r="AW207" s="13" t="s">
        <v>31</v>
      </c>
      <c r="AX207" s="13" t="s">
        <v>69</v>
      </c>
      <c r="AY207" s="245" t="s">
        <v>152</v>
      </c>
    </row>
    <row r="208" spans="1:51" s="15" customFormat="1" ht="12">
      <c r="A208" s="15"/>
      <c r="B208" s="256"/>
      <c r="C208" s="257"/>
      <c r="D208" s="236" t="s">
        <v>164</v>
      </c>
      <c r="E208" s="258" t="s">
        <v>19</v>
      </c>
      <c r="F208" s="259" t="s">
        <v>192</v>
      </c>
      <c r="G208" s="257"/>
      <c r="H208" s="260">
        <v>530.72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164</v>
      </c>
      <c r="AU208" s="266" t="s">
        <v>160</v>
      </c>
      <c r="AV208" s="15" t="s">
        <v>151</v>
      </c>
      <c r="AW208" s="15" t="s">
        <v>31</v>
      </c>
      <c r="AX208" s="15" t="s">
        <v>76</v>
      </c>
      <c r="AY208" s="266" t="s">
        <v>152</v>
      </c>
    </row>
    <row r="209" spans="1:65" s="2" customFormat="1" ht="44.25" customHeight="1">
      <c r="A209" s="40"/>
      <c r="B209" s="41"/>
      <c r="C209" s="215" t="s">
        <v>283</v>
      </c>
      <c r="D209" s="215" t="s">
        <v>156</v>
      </c>
      <c r="E209" s="216" t="s">
        <v>284</v>
      </c>
      <c r="F209" s="217" t="s">
        <v>285</v>
      </c>
      <c r="G209" s="218" t="s">
        <v>169</v>
      </c>
      <c r="H209" s="219">
        <v>263.308</v>
      </c>
      <c r="I209" s="220"/>
      <c r="J209" s="221">
        <f>ROUND(I209*H209,2)</f>
        <v>0</v>
      </c>
      <c r="K209" s="222"/>
      <c r="L209" s="46"/>
      <c r="M209" s="223" t="s">
        <v>19</v>
      </c>
      <c r="N209" s="224" t="s">
        <v>40</v>
      </c>
      <c r="O209" s="86"/>
      <c r="P209" s="225">
        <f>O209*H209</f>
        <v>0</v>
      </c>
      <c r="Q209" s="225">
        <v>0.01838</v>
      </c>
      <c r="R209" s="225">
        <f>Q209*H209</f>
        <v>4.83960104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151</v>
      </c>
      <c r="AT209" s="227" t="s">
        <v>156</v>
      </c>
      <c r="AU209" s="227" t="s">
        <v>160</v>
      </c>
      <c r="AY209" s="19" t="s">
        <v>152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151</v>
      </c>
      <c r="BM209" s="227" t="s">
        <v>286</v>
      </c>
    </row>
    <row r="210" spans="1:47" s="2" customFormat="1" ht="12">
      <c r="A210" s="40"/>
      <c r="B210" s="41"/>
      <c r="C210" s="42"/>
      <c r="D210" s="229" t="s">
        <v>162</v>
      </c>
      <c r="E210" s="42"/>
      <c r="F210" s="230" t="s">
        <v>287</v>
      </c>
      <c r="G210" s="42"/>
      <c r="H210" s="42"/>
      <c r="I210" s="231"/>
      <c r="J210" s="42"/>
      <c r="K210" s="42"/>
      <c r="L210" s="46"/>
      <c r="M210" s="232"/>
      <c r="N210" s="23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162</v>
      </c>
      <c r="AU210" s="19" t="s">
        <v>160</v>
      </c>
    </row>
    <row r="211" spans="1:51" s="14" customFormat="1" ht="12">
      <c r="A211" s="14"/>
      <c r="B211" s="246"/>
      <c r="C211" s="247"/>
      <c r="D211" s="236" t="s">
        <v>164</v>
      </c>
      <c r="E211" s="248" t="s">
        <v>19</v>
      </c>
      <c r="F211" s="249" t="s">
        <v>234</v>
      </c>
      <c r="G211" s="247"/>
      <c r="H211" s="248" t="s">
        <v>19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164</v>
      </c>
      <c r="AU211" s="255" t="s">
        <v>160</v>
      </c>
      <c r="AV211" s="14" t="s">
        <v>76</v>
      </c>
      <c r="AW211" s="14" t="s">
        <v>31</v>
      </c>
      <c r="AX211" s="14" t="s">
        <v>69</v>
      </c>
      <c r="AY211" s="255" t="s">
        <v>152</v>
      </c>
    </row>
    <row r="212" spans="1:51" s="13" customFormat="1" ht="12">
      <c r="A212" s="13"/>
      <c r="B212" s="234"/>
      <c r="C212" s="235"/>
      <c r="D212" s="236" t="s">
        <v>164</v>
      </c>
      <c r="E212" s="237" t="s">
        <v>19</v>
      </c>
      <c r="F212" s="238" t="s">
        <v>288</v>
      </c>
      <c r="G212" s="235"/>
      <c r="H212" s="239">
        <v>46.8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164</v>
      </c>
      <c r="AU212" s="245" t="s">
        <v>160</v>
      </c>
      <c r="AV212" s="13" t="s">
        <v>78</v>
      </c>
      <c r="AW212" s="13" t="s">
        <v>31</v>
      </c>
      <c r="AX212" s="13" t="s">
        <v>69</v>
      </c>
      <c r="AY212" s="245" t="s">
        <v>152</v>
      </c>
    </row>
    <row r="213" spans="1:51" s="13" customFormat="1" ht="12">
      <c r="A213" s="13"/>
      <c r="B213" s="234"/>
      <c r="C213" s="235"/>
      <c r="D213" s="236" t="s">
        <v>164</v>
      </c>
      <c r="E213" s="237" t="s">
        <v>19</v>
      </c>
      <c r="F213" s="238" t="s">
        <v>289</v>
      </c>
      <c r="G213" s="235"/>
      <c r="H213" s="239">
        <v>112.12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164</v>
      </c>
      <c r="AU213" s="245" t="s">
        <v>160</v>
      </c>
      <c r="AV213" s="13" t="s">
        <v>78</v>
      </c>
      <c r="AW213" s="13" t="s">
        <v>31</v>
      </c>
      <c r="AX213" s="13" t="s">
        <v>69</v>
      </c>
      <c r="AY213" s="245" t="s">
        <v>152</v>
      </c>
    </row>
    <row r="214" spans="1:51" s="13" customFormat="1" ht="12">
      <c r="A214" s="13"/>
      <c r="B214" s="234"/>
      <c r="C214" s="235"/>
      <c r="D214" s="236" t="s">
        <v>164</v>
      </c>
      <c r="E214" s="237" t="s">
        <v>19</v>
      </c>
      <c r="F214" s="238" t="s">
        <v>290</v>
      </c>
      <c r="G214" s="235"/>
      <c r="H214" s="239">
        <v>5.4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164</v>
      </c>
      <c r="AU214" s="245" t="s">
        <v>160</v>
      </c>
      <c r="AV214" s="13" t="s">
        <v>78</v>
      </c>
      <c r="AW214" s="13" t="s">
        <v>31</v>
      </c>
      <c r="AX214" s="13" t="s">
        <v>69</v>
      </c>
      <c r="AY214" s="245" t="s">
        <v>152</v>
      </c>
    </row>
    <row r="215" spans="1:51" s="14" customFormat="1" ht="12">
      <c r="A215" s="14"/>
      <c r="B215" s="246"/>
      <c r="C215" s="247"/>
      <c r="D215" s="236" t="s">
        <v>164</v>
      </c>
      <c r="E215" s="248" t="s">
        <v>19</v>
      </c>
      <c r="F215" s="249" t="s">
        <v>238</v>
      </c>
      <c r="G215" s="247"/>
      <c r="H215" s="248" t="s">
        <v>19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164</v>
      </c>
      <c r="AU215" s="255" t="s">
        <v>160</v>
      </c>
      <c r="AV215" s="14" t="s">
        <v>76</v>
      </c>
      <c r="AW215" s="14" t="s">
        <v>31</v>
      </c>
      <c r="AX215" s="14" t="s">
        <v>69</v>
      </c>
      <c r="AY215" s="255" t="s">
        <v>152</v>
      </c>
    </row>
    <row r="216" spans="1:51" s="13" customFormat="1" ht="12">
      <c r="A216" s="13"/>
      <c r="B216" s="234"/>
      <c r="C216" s="235"/>
      <c r="D216" s="236" t="s">
        <v>164</v>
      </c>
      <c r="E216" s="237" t="s">
        <v>19</v>
      </c>
      <c r="F216" s="238" t="s">
        <v>291</v>
      </c>
      <c r="G216" s="235"/>
      <c r="H216" s="239">
        <v>98.988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164</v>
      </c>
      <c r="AU216" s="245" t="s">
        <v>160</v>
      </c>
      <c r="AV216" s="13" t="s">
        <v>78</v>
      </c>
      <c r="AW216" s="13" t="s">
        <v>31</v>
      </c>
      <c r="AX216" s="13" t="s">
        <v>69</v>
      </c>
      <c r="AY216" s="245" t="s">
        <v>152</v>
      </c>
    </row>
    <row r="217" spans="1:51" s="15" customFormat="1" ht="12">
      <c r="A217" s="15"/>
      <c r="B217" s="256"/>
      <c r="C217" s="257"/>
      <c r="D217" s="236" t="s">
        <v>164</v>
      </c>
      <c r="E217" s="258" t="s">
        <v>19</v>
      </c>
      <c r="F217" s="259" t="s">
        <v>192</v>
      </c>
      <c r="G217" s="257"/>
      <c r="H217" s="260">
        <v>263.308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164</v>
      </c>
      <c r="AU217" s="266" t="s">
        <v>160</v>
      </c>
      <c r="AV217" s="15" t="s">
        <v>151</v>
      </c>
      <c r="AW217" s="15" t="s">
        <v>31</v>
      </c>
      <c r="AX217" s="15" t="s">
        <v>76</v>
      </c>
      <c r="AY217" s="266" t="s">
        <v>152</v>
      </c>
    </row>
    <row r="218" spans="1:65" s="2" customFormat="1" ht="33" customHeight="1">
      <c r="A218" s="40"/>
      <c r="B218" s="41"/>
      <c r="C218" s="215" t="s">
        <v>292</v>
      </c>
      <c r="D218" s="215" t="s">
        <v>156</v>
      </c>
      <c r="E218" s="216" t="s">
        <v>293</v>
      </c>
      <c r="F218" s="217" t="s">
        <v>294</v>
      </c>
      <c r="G218" s="218" t="s">
        <v>169</v>
      </c>
      <c r="H218" s="219">
        <v>352.41</v>
      </c>
      <c r="I218" s="220"/>
      <c r="J218" s="221">
        <f>ROUND(I218*H218,2)</f>
        <v>0</v>
      </c>
      <c r="K218" s="222"/>
      <c r="L218" s="46"/>
      <c r="M218" s="223" t="s">
        <v>19</v>
      </c>
      <c r="N218" s="224" t="s">
        <v>40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151</v>
      </c>
      <c r="AT218" s="227" t="s">
        <v>156</v>
      </c>
      <c r="AU218" s="227" t="s">
        <v>160</v>
      </c>
      <c r="AY218" s="19" t="s">
        <v>152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151</v>
      </c>
      <c r="BM218" s="227" t="s">
        <v>295</v>
      </c>
    </row>
    <row r="219" spans="1:47" s="2" customFormat="1" ht="12">
      <c r="A219" s="40"/>
      <c r="B219" s="41"/>
      <c r="C219" s="42"/>
      <c r="D219" s="229" t="s">
        <v>162</v>
      </c>
      <c r="E219" s="42"/>
      <c r="F219" s="230" t="s">
        <v>296</v>
      </c>
      <c r="G219" s="42"/>
      <c r="H219" s="42"/>
      <c r="I219" s="231"/>
      <c r="J219" s="42"/>
      <c r="K219" s="42"/>
      <c r="L219" s="46"/>
      <c r="M219" s="232"/>
      <c r="N219" s="23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162</v>
      </c>
      <c r="AU219" s="19" t="s">
        <v>160</v>
      </c>
    </row>
    <row r="220" spans="1:51" s="13" customFormat="1" ht="12">
      <c r="A220" s="13"/>
      <c r="B220" s="234"/>
      <c r="C220" s="235"/>
      <c r="D220" s="236" t="s">
        <v>164</v>
      </c>
      <c r="E220" s="237" t="s">
        <v>19</v>
      </c>
      <c r="F220" s="238" t="s">
        <v>267</v>
      </c>
      <c r="G220" s="235"/>
      <c r="H220" s="239">
        <v>352.41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164</v>
      </c>
      <c r="AU220" s="245" t="s">
        <v>160</v>
      </c>
      <c r="AV220" s="13" t="s">
        <v>78</v>
      </c>
      <c r="AW220" s="13" t="s">
        <v>31</v>
      </c>
      <c r="AX220" s="13" t="s">
        <v>76</v>
      </c>
      <c r="AY220" s="245" t="s">
        <v>152</v>
      </c>
    </row>
    <row r="221" spans="1:65" s="2" customFormat="1" ht="37.8" customHeight="1">
      <c r="A221" s="40"/>
      <c r="B221" s="41"/>
      <c r="C221" s="215" t="s">
        <v>7</v>
      </c>
      <c r="D221" s="215" t="s">
        <v>156</v>
      </c>
      <c r="E221" s="216" t="s">
        <v>297</v>
      </c>
      <c r="F221" s="217" t="s">
        <v>298</v>
      </c>
      <c r="G221" s="218" t="s">
        <v>169</v>
      </c>
      <c r="H221" s="219">
        <v>94.24</v>
      </c>
      <c r="I221" s="220"/>
      <c r="J221" s="221">
        <f>ROUND(I221*H221,2)</f>
        <v>0</v>
      </c>
      <c r="K221" s="222"/>
      <c r="L221" s="46"/>
      <c r="M221" s="223" t="s">
        <v>19</v>
      </c>
      <c r="N221" s="224" t="s">
        <v>40</v>
      </c>
      <c r="O221" s="86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7" t="s">
        <v>151</v>
      </c>
      <c r="AT221" s="227" t="s">
        <v>156</v>
      </c>
      <c r="AU221" s="227" t="s">
        <v>160</v>
      </c>
      <c r="AY221" s="19" t="s">
        <v>152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76</v>
      </c>
      <c r="BK221" s="228">
        <f>ROUND(I221*H221,2)</f>
        <v>0</v>
      </c>
      <c r="BL221" s="19" t="s">
        <v>151</v>
      </c>
      <c r="BM221" s="227" t="s">
        <v>299</v>
      </c>
    </row>
    <row r="222" spans="1:47" s="2" customFormat="1" ht="12">
      <c r="A222" s="40"/>
      <c r="B222" s="41"/>
      <c r="C222" s="42"/>
      <c r="D222" s="229" t="s">
        <v>162</v>
      </c>
      <c r="E222" s="42"/>
      <c r="F222" s="230" t="s">
        <v>300</v>
      </c>
      <c r="G222" s="42"/>
      <c r="H222" s="42"/>
      <c r="I222" s="231"/>
      <c r="J222" s="42"/>
      <c r="K222" s="42"/>
      <c r="L222" s="46"/>
      <c r="M222" s="232"/>
      <c r="N222" s="23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162</v>
      </c>
      <c r="AU222" s="19" t="s">
        <v>160</v>
      </c>
    </row>
    <row r="223" spans="1:51" s="14" customFormat="1" ht="12">
      <c r="A223" s="14"/>
      <c r="B223" s="246"/>
      <c r="C223" s="247"/>
      <c r="D223" s="236" t="s">
        <v>164</v>
      </c>
      <c r="E223" s="248" t="s">
        <v>19</v>
      </c>
      <c r="F223" s="249" t="s">
        <v>301</v>
      </c>
      <c r="G223" s="247"/>
      <c r="H223" s="248" t="s">
        <v>19</v>
      </c>
      <c r="I223" s="250"/>
      <c r="J223" s="247"/>
      <c r="K223" s="247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164</v>
      </c>
      <c r="AU223" s="255" t="s">
        <v>160</v>
      </c>
      <c r="AV223" s="14" t="s">
        <v>76</v>
      </c>
      <c r="AW223" s="14" t="s">
        <v>31</v>
      </c>
      <c r="AX223" s="14" t="s">
        <v>69</v>
      </c>
      <c r="AY223" s="255" t="s">
        <v>152</v>
      </c>
    </row>
    <row r="224" spans="1:51" s="13" customFormat="1" ht="12">
      <c r="A224" s="13"/>
      <c r="B224" s="234"/>
      <c r="C224" s="235"/>
      <c r="D224" s="236" t="s">
        <v>164</v>
      </c>
      <c r="E224" s="237" t="s">
        <v>19</v>
      </c>
      <c r="F224" s="238" t="s">
        <v>302</v>
      </c>
      <c r="G224" s="235"/>
      <c r="H224" s="239">
        <v>94.24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164</v>
      </c>
      <c r="AU224" s="245" t="s">
        <v>160</v>
      </c>
      <c r="AV224" s="13" t="s">
        <v>78</v>
      </c>
      <c r="AW224" s="13" t="s">
        <v>31</v>
      </c>
      <c r="AX224" s="13" t="s">
        <v>69</v>
      </c>
      <c r="AY224" s="245" t="s">
        <v>152</v>
      </c>
    </row>
    <row r="225" spans="1:51" s="15" customFormat="1" ht="12">
      <c r="A225" s="15"/>
      <c r="B225" s="256"/>
      <c r="C225" s="257"/>
      <c r="D225" s="236" t="s">
        <v>164</v>
      </c>
      <c r="E225" s="258" t="s">
        <v>19</v>
      </c>
      <c r="F225" s="259" t="s">
        <v>192</v>
      </c>
      <c r="G225" s="257"/>
      <c r="H225" s="260">
        <v>94.24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164</v>
      </c>
      <c r="AU225" s="266" t="s">
        <v>160</v>
      </c>
      <c r="AV225" s="15" t="s">
        <v>151</v>
      </c>
      <c r="AW225" s="15" t="s">
        <v>31</v>
      </c>
      <c r="AX225" s="15" t="s">
        <v>76</v>
      </c>
      <c r="AY225" s="266" t="s">
        <v>152</v>
      </c>
    </row>
    <row r="226" spans="1:65" s="2" customFormat="1" ht="33" customHeight="1">
      <c r="A226" s="40"/>
      <c r="B226" s="41"/>
      <c r="C226" s="215" t="s">
        <v>303</v>
      </c>
      <c r="D226" s="215" t="s">
        <v>156</v>
      </c>
      <c r="E226" s="216" t="s">
        <v>304</v>
      </c>
      <c r="F226" s="217" t="s">
        <v>305</v>
      </c>
      <c r="G226" s="218" t="s">
        <v>159</v>
      </c>
      <c r="H226" s="219">
        <v>0.154</v>
      </c>
      <c r="I226" s="220"/>
      <c r="J226" s="221">
        <f>ROUND(I226*H226,2)</f>
        <v>0</v>
      </c>
      <c r="K226" s="222"/>
      <c r="L226" s="46"/>
      <c r="M226" s="223" t="s">
        <v>19</v>
      </c>
      <c r="N226" s="224" t="s">
        <v>40</v>
      </c>
      <c r="O226" s="86"/>
      <c r="P226" s="225">
        <f>O226*H226</f>
        <v>0</v>
      </c>
      <c r="Q226" s="225">
        <v>2.50187</v>
      </c>
      <c r="R226" s="225">
        <f>Q226*H226</f>
        <v>0.38528798</v>
      </c>
      <c r="S226" s="225">
        <v>0</v>
      </c>
      <c r="T226" s="22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7" t="s">
        <v>151</v>
      </c>
      <c r="AT226" s="227" t="s">
        <v>156</v>
      </c>
      <c r="AU226" s="227" t="s">
        <v>160</v>
      </c>
      <c r="AY226" s="19" t="s">
        <v>152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76</v>
      </c>
      <c r="BK226" s="228">
        <f>ROUND(I226*H226,2)</f>
        <v>0</v>
      </c>
      <c r="BL226" s="19" t="s">
        <v>151</v>
      </c>
      <c r="BM226" s="227" t="s">
        <v>306</v>
      </c>
    </row>
    <row r="227" spans="1:47" s="2" customFormat="1" ht="12">
      <c r="A227" s="40"/>
      <c r="B227" s="41"/>
      <c r="C227" s="42"/>
      <c r="D227" s="229" t="s">
        <v>162</v>
      </c>
      <c r="E227" s="42"/>
      <c r="F227" s="230" t="s">
        <v>307</v>
      </c>
      <c r="G227" s="42"/>
      <c r="H227" s="42"/>
      <c r="I227" s="231"/>
      <c r="J227" s="42"/>
      <c r="K227" s="42"/>
      <c r="L227" s="46"/>
      <c r="M227" s="232"/>
      <c r="N227" s="23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162</v>
      </c>
      <c r="AU227" s="19" t="s">
        <v>160</v>
      </c>
    </row>
    <row r="228" spans="1:51" s="14" customFormat="1" ht="12">
      <c r="A228" s="14"/>
      <c r="B228" s="246"/>
      <c r="C228" s="247"/>
      <c r="D228" s="236" t="s">
        <v>164</v>
      </c>
      <c r="E228" s="248" t="s">
        <v>19</v>
      </c>
      <c r="F228" s="249" t="s">
        <v>253</v>
      </c>
      <c r="G228" s="247"/>
      <c r="H228" s="248" t="s">
        <v>19</v>
      </c>
      <c r="I228" s="250"/>
      <c r="J228" s="247"/>
      <c r="K228" s="247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164</v>
      </c>
      <c r="AU228" s="255" t="s">
        <v>160</v>
      </c>
      <c r="AV228" s="14" t="s">
        <v>76</v>
      </c>
      <c r="AW228" s="14" t="s">
        <v>31</v>
      </c>
      <c r="AX228" s="14" t="s">
        <v>69</v>
      </c>
      <c r="AY228" s="255" t="s">
        <v>152</v>
      </c>
    </row>
    <row r="229" spans="1:51" s="13" customFormat="1" ht="12">
      <c r="A229" s="13"/>
      <c r="B229" s="234"/>
      <c r="C229" s="235"/>
      <c r="D229" s="236" t="s">
        <v>164</v>
      </c>
      <c r="E229" s="237" t="s">
        <v>19</v>
      </c>
      <c r="F229" s="238" t="s">
        <v>308</v>
      </c>
      <c r="G229" s="235"/>
      <c r="H229" s="239">
        <v>0.154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164</v>
      </c>
      <c r="AU229" s="245" t="s">
        <v>160</v>
      </c>
      <c r="AV229" s="13" t="s">
        <v>78</v>
      </c>
      <c r="AW229" s="13" t="s">
        <v>31</v>
      </c>
      <c r="AX229" s="13" t="s">
        <v>76</v>
      </c>
      <c r="AY229" s="245" t="s">
        <v>152</v>
      </c>
    </row>
    <row r="230" spans="1:65" s="2" customFormat="1" ht="24.15" customHeight="1">
      <c r="A230" s="40"/>
      <c r="B230" s="41"/>
      <c r="C230" s="215" t="s">
        <v>309</v>
      </c>
      <c r="D230" s="215" t="s">
        <v>156</v>
      </c>
      <c r="E230" s="216" t="s">
        <v>310</v>
      </c>
      <c r="F230" s="217" t="s">
        <v>311</v>
      </c>
      <c r="G230" s="218" t="s">
        <v>159</v>
      </c>
      <c r="H230" s="219">
        <v>19.71</v>
      </c>
      <c r="I230" s="220"/>
      <c r="J230" s="221">
        <f>ROUND(I230*H230,2)</f>
        <v>0</v>
      </c>
      <c r="K230" s="222"/>
      <c r="L230" s="46"/>
      <c r="M230" s="223" t="s">
        <v>19</v>
      </c>
      <c r="N230" s="224" t="s">
        <v>40</v>
      </c>
      <c r="O230" s="86"/>
      <c r="P230" s="225">
        <f>O230*H230</f>
        <v>0</v>
      </c>
      <c r="Q230" s="225">
        <v>1.65</v>
      </c>
      <c r="R230" s="225">
        <f>Q230*H230</f>
        <v>32.5215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151</v>
      </c>
      <c r="AT230" s="227" t="s">
        <v>156</v>
      </c>
      <c r="AU230" s="227" t="s">
        <v>160</v>
      </c>
      <c r="AY230" s="19" t="s">
        <v>152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76</v>
      </c>
      <c r="BK230" s="228">
        <f>ROUND(I230*H230,2)</f>
        <v>0</v>
      </c>
      <c r="BL230" s="19" t="s">
        <v>151</v>
      </c>
      <c r="BM230" s="227" t="s">
        <v>312</v>
      </c>
    </row>
    <row r="231" spans="1:47" s="2" customFormat="1" ht="12">
      <c r="A231" s="40"/>
      <c r="B231" s="41"/>
      <c r="C231" s="42"/>
      <c r="D231" s="229" t="s">
        <v>162</v>
      </c>
      <c r="E231" s="42"/>
      <c r="F231" s="230" t="s">
        <v>313</v>
      </c>
      <c r="G231" s="42"/>
      <c r="H231" s="42"/>
      <c r="I231" s="231"/>
      <c r="J231" s="42"/>
      <c r="K231" s="42"/>
      <c r="L231" s="46"/>
      <c r="M231" s="232"/>
      <c r="N231" s="23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162</v>
      </c>
      <c r="AU231" s="19" t="s">
        <v>160</v>
      </c>
    </row>
    <row r="232" spans="1:51" s="13" customFormat="1" ht="12">
      <c r="A232" s="13"/>
      <c r="B232" s="234"/>
      <c r="C232" s="235"/>
      <c r="D232" s="236" t="s">
        <v>164</v>
      </c>
      <c r="E232" s="237" t="s">
        <v>19</v>
      </c>
      <c r="F232" s="238" t="s">
        <v>314</v>
      </c>
      <c r="G232" s="235"/>
      <c r="H232" s="239">
        <v>19.71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164</v>
      </c>
      <c r="AU232" s="245" t="s">
        <v>160</v>
      </c>
      <c r="AV232" s="13" t="s">
        <v>78</v>
      </c>
      <c r="AW232" s="13" t="s">
        <v>31</v>
      </c>
      <c r="AX232" s="13" t="s">
        <v>76</v>
      </c>
      <c r="AY232" s="245" t="s">
        <v>152</v>
      </c>
    </row>
    <row r="233" spans="1:65" s="2" customFormat="1" ht="37.8" customHeight="1">
      <c r="A233" s="40"/>
      <c r="B233" s="41"/>
      <c r="C233" s="215" t="s">
        <v>315</v>
      </c>
      <c r="D233" s="215" t="s">
        <v>156</v>
      </c>
      <c r="E233" s="216" t="s">
        <v>316</v>
      </c>
      <c r="F233" s="217" t="s">
        <v>317</v>
      </c>
      <c r="G233" s="218" t="s">
        <v>176</v>
      </c>
      <c r="H233" s="219">
        <v>30</v>
      </c>
      <c r="I233" s="220"/>
      <c r="J233" s="221">
        <f>ROUND(I233*H233,2)</f>
        <v>0</v>
      </c>
      <c r="K233" s="222"/>
      <c r="L233" s="46"/>
      <c r="M233" s="223" t="s">
        <v>19</v>
      </c>
      <c r="N233" s="224" t="s">
        <v>40</v>
      </c>
      <c r="O233" s="86"/>
      <c r="P233" s="225">
        <f>O233*H233</f>
        <v>0</v>
      </c>
      <c r="Q233" s="225">
        <v>0.01777</v>
      </c>
      <c r="R233" s="225">
        <f>Q233*H233</f>
        <v>0.5331</v>
      </c>
      <c r="S233" s="225">
        <v>0</v>
      </c>
      <c r="T233" s="22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7" t="s">
        <v>151</v>
      </c>
      <c r="AT233" s="227" t="s">
        <v>156</v>
      </c>
      <c r="AU233" s="227" t="s">
        <v>160</v>
      </c>
      <c r="AY233" s="19" t="s">
        <v>152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9" t="s">
        <v>76</v>
      </c>
      <c r="BK233" s="228">
        <f>ROUND(I233*H233,2)</f>
        <v>0</v>
      </c>
      <c r="BL233" s="19" t="s">
        <v>151</v>
      </c>
      <c r="BM233" s="227" t="s">
        <v>318</v>
      </c>
    </row>
    <row r="234" spans="1:47" s="2" customFormat="1" ht="12">
      <c r="A234" s="40"/>
      <c r="B234" s="41"/>
      <c r="C234" s="42"/>
      <c r="D234" s="229" t="s">
        <v>162</v>
      </c>
      <c r="E234" s="42"/>
      <c r="F234" s="230" t="s">
        <v>319</v>
      </c>
      <c r="G234" s="42"/>
      <c r="H234" s="42"/>
      <c r="I234" s="231"/>
      <c r="J234" s="42"/>
      <c r="K234" s="42"/>
      <c r="L234" s="46"/>
      <c r="M234" s="232"/>
      <c r="N234" s="23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162</v>
      </c>
      <c r="AU234" s="19" t="s">
        <v>160</v>
      </c>
    </row>
    <row r="235" spans="1:51" s="14" customFormat="1" ht="12">
      <c r="A235" s="14"/>
      <c r="B235" s="246"/>
      <c r="C235" s="247"/>
      <c r="D235" s="236" t="s">
        <v>164</v>
      </c>
      <c r="E235" s="248" t="s">
        <v>19</v>
      </c>
      <c r="F235" s="249" t="s">
        <v>234</v>
      </c>
      <c r="G235" s="247"/>
      <c r="H235" s="248" t="s">
        <v>19</v>
      </c>
      <c r="I235" s="250"/>
      <c r="J235" s="247"/>
      <c r="K235" s="247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164</v>
      </c>
      <c r="AU235" s="255" t="s">
        <v>160</v>
      </c>
      <c r="AV235" s="14" t="s">
        <v>76</v>
      </c>
      <c r="AW235" s="14" t="s">
        <v>31</v>
      </c>
      <c r="AX235" s="14" t="s">
        <v>69</v>
      </c>
      <c r="AY235" s="255" t="s">
        <v>152</v>
      </c>
    </row>
    <row r="236" spans="1:51" s="13" customFormat="1" ht="12">
      <c r="A236" s="13"/>
      <c r="B236" s="234"/>
      <c r="C236" s="235"/>
      <c r="D236" s="236" t="s">
        <v>164</v>
      </c>
      <c r="E236" s="237" t="s">
        <v>19</v>
      </c>
      <c r="F236" s="238" t="s">
        <v>248</v>
      </c>
      <c r="G236" s="235"/>
      <c r="H236" s="239">
        <v>14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164</v>
      </c>
      <c r="AU236" s="245" t="s">
        <v>160</v>
      </c>
      <c r="AV236" s="13" t="s">
        <v>78</v>
      </c>
      <c r="AW236" s="13" t="s">
        <v>31</v>
      </c>
      <c r="AX236" s="13" t="s">
        <v>69</v>
      </c>
      <c r="AY236" s="245" t="s">
        <v>152</v>
      </c>
    </row>
    <row r="237" spans="1:51" s="14" customFormat="1" ht="12">
      <c r="A237" s="14"/>
      <c r="B237" s="246"/>
      <c r="C237" s="247"/>
      <c r="D237" s="236" t="s">
        <v>164</v>
      </c>
      <c r="E237" s="248" t="s">
        <v>19</v>
      </c>
      <c r="F237" s="249" t="s">
        <v>172</v>
      </c>
      <c r="G237" s="247"/>
      <c r="H237" s="248" t="s">
        <v>19</v>
      </c>
      <c r="I237" s="250"/>
      <c r="J237" s="247"/>
      <c r="K237" s="247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164</v>
      </c>
      <c r="AU237" s="255" t="s">
        <v>160</v>
      </c>
      <c r="AV237" s="14" t="s">
        <v>76</v>
      </c>
      <c r="AW237" s="14" t="s">
        <v>31</v>
      </c>
      <c r="AX237" s="14" t="s">
        <v>69</v>
      </c>
      <c r="AY237" s="255" t="s">
        <v>152</v>
      </c>
    </row>
    <row r="238" spans="1:51" s="13" customFormat="1" ht="12">
      <c r="A238" s="13"/>
      <c r="B238" s="234"/>
      <c r="C238" s="235"/>
      <c r="D238" s="236" t="s">
        <v>164</v>
      </c>
      <c r="E238" s="237" t="s">
        <v>19</v>
      </c>
      <c r="F238" s="238" t="s">
        <v>262</v>
      </c>
      <c r="G238" s="235"/>
      <c r="H238" s="239">
        <v>16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164</v>
      </c>
      <c r="AU238" s="245" t="s">
        <v>160</v>
      </c>
      <c r="AV238" s="13" t="s">
        <v>78</v>
      </c>
      <c r="AW238" s="13" t="s">
        <v>31</v>
      </c>
      <c r="AX238" s="13" t="s">
        <v>69</v>
      </c>
      <c r="AY238" s="245" t="s">
        <v>152</v>
      </c>
    </row>
    <row r="239" spans="1:51" s="15" customFormat="1" ht="12">
      <c r="A239" s="15"/>
      <c r="B239" s="256"/>
      <c r="C239" s="257"/>
      <c r="D239" s="236" t="s">
        <v>164</v>
      </c>
      <c r="E239" s="258" t="s">
        <v>19</v>
      </c>
      <c r="F239" s="259" t="s">
        <v>192</v>
      </c>
      <c r="G239" s="257"/>
      <c r="H239" s="260">
        <v>30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164</v>
      </c>
      <c r="AU239" s="266" t="s">
        <v>160</v>
      </c>
      <c r="AV239" s="15" t="s">
        <v>151</v>
      </c>
      <c r="AW239" s="15" t="s">
        <v>31</v>
      </c>
      <c r="AX239" s="15" t="s">
        <v>76</v>
      </c>
      <c r="AY239" s="266" t="s">
        <v>152</v>
      </c>
    </row>
    <row r="240" spans="1:65" s="2" customFormat="1" ht="24.15" customHeight="1">
      <c r="A240" s="40"/>
      <c r="B240" s="41"/>
      <c r="C240" s="267" t="s">
        <v>320</v>
      </c>
      <c r="D240" s="267" t="s">
        <v>204</v>
      </c>
      <c r="E240" s="268" t="s">
        <v>321</v>
      </c>
      <c r="F240" s="269" t="s">
        <v>322</v>
      </c>
      <c r="G240" s="270" t="s">
        <v>176</v>
      </c>
      <c r="H240" s="271">
        <v>4</v>
      </c>
      <c r="I240" s="272"/>
      <c r="J240" s="273">
        <f>ROUND(I240*H240,2)</f>
        <v>0</v>
      </c>
      <c r="K240" s="274"/>
      <c r="L240" s="275"/>
      <c r="M240" s="276" t="s">
        <v>19</v>
      </c>
      <c r="N240" s="277" t="s">
        <v>40</v>
      </c>
      <c r="O240" s="86"/>
      <c r="P240" s="225">
        <f>O240*H240</f>
        <v>0</v>
      </c>
      <c r="Q240" s="225">
        <v>0.01489</v>
      </c>
      <c r="R240" s="225">
        <f>Q240*H240</f>
        <v>0.05956</v>
      </c>
      <c r="S240" s="225">
        <v>0</v>
      </c>
      <c r="T240" s="22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7" t="s">
        <v>207</v>
      </c>
      <c r="AT240" s="227" t="s">
        <v>204</v>
      </c>
      <c r="AU240" s="227" t="s">
        <v>160</v>
      </c>
      <c r="AY240" s="19" t="s">
        <v>152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76</v>
      </c>
      <c r="BK240" s="228">
        <f>ROUND(I240*H240,2)</f>
        <v>0</v>
      </c>
      <c r="BL240" s="19" t="s">
        <v>151</v>
      </c>
      <c r="BM240" s="227" t="s">
        <v>323</v>
      </c>
    </row>
    <row r="241" spans="1:65" s="2" customFormat="1" ht="24.15" customHeight="1">
      <c r="A241" s="40"/>
      <c r="B241" s="41"/>
      <c r="C241" s="267" t="s">
        <v>324</v>
      </c>
      <c r="D241" s="267" t="s">
        <v>204</v>
      </c>
      <c r="E241" s="268" t="s">
        <v>325</v>
      </c>
      <c r="F241" s="269" t="s">
        <v>326</v>
      </c>
      <c r="G241" s="270" t="s">
        <v>176</v>
      </c>
      <c r="H241" s="271">
        <v>9</v>
      </c>
      <c r="I241" s="272"/>
      <c r="J241" s="273">
        <f>ROUND(I241*H241,2)</f>
        <v>0</v>
      </c>
      <c r="K241" s="274"/>
      <c r="L241" s="275"/>
      <c r="M241" s="276" t="s">
        <v>19</v>
      </c>
      <c r="N241" s="277" t="s">
        <v>40</v>
      </c>
      <c r="O241" s="86"/>
      <c r="P241" s="225">
        <f>O241*H241</f>
        <v>0</v>
      </c>
      <c r="Q241" s="225">
        <v>0.01521</v>
      </c>
      <c r="R241" s="225">
        <f>Q241*H241</f>
        <v>0.13688999999999998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207</v>
      </c>
      <c r="AT241" s="227" t="s">
        <v>204</v>
      </c>
      <c r="AU241" s="227" t="s">
        <v>160</v>
      </c>
      <c r="AY241" s="19" t="s">
        <v>152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76</v>
      </c>
      <c r="BK241" s="228">
        <f>ROUND(I241*H241,2)</f>
        <v>0</v>
      </c>
      <c r="BL241" s="19" t="s">
        <v>151</v>
      </c>
      <c r="BM241" s="227" t="s">
        <v>327</v>
      </c>
    </row>
    <row r="242" spans="1:65" s="2" customFormat="1" ht="24.15" customHeight="1">
      <c r="A242" s="40"/>
      <c r="B242" s="41"/>
      <c r="C242" s="267" t="s">
        <v>328</v>
      </c>
      <c r="D242" s="267" t="s">
        <v>204</v>
      </c>
      <c r="E242" s="268" t="s">
        <v>329</v>
      </c>
      <c r="F242" s="269" t="s">
        <v>330</v>
      </c>
      <c r="G242" s="270" t="s">
        <v>176</v>
      </c>
      <c r="H242" s="271">
        <v>4</v>
      </c>
      <c r="I242" s="272"/>
      <c r="J242" s="273">
        <f>ROUND(I242*H242,2)</f>
        <v>0</v>
      </c>
      <c r="K242" s="274"/>
      <c r="L242" s="275"/>
      <c r="M242" s="276" t="s">
        <v>19</v>
      </c>
      <c r="N242" s="277" t="s">
        <v>40</v>
      </c>
      <c r="O242" s="86"/>
      <c r="P242" s="225">
        <f>O242*H242</f>
        <v>0</v>
      </c>
      <c r="Q242" s="225">
        <v>0.01553</v>
      </c>
      <c r="R242" s="225">
        <f>Q242*H242</f>
        <v>0.06212</v>
      </c>
      <c r="S242" s="225">
        <v>0</v>
      </c>
      <c r="T242" s="22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7" t="s">
        <v>207</v>
      </c>
      <c r="AT242" s="227" t="s">
        <v>204</v>
      </c>
      <c r="AU242" s="227" t="s">
        <v>160</v>
      </c>
      <c r="AY242" s="19" t="s">
        <v>152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76</v>
      </c>
      <c r="BK242" s="228">
        <f>ROUND(I242*H242,2)</f>
        <v>0</v>
      </c>
      <c r="BL242" s="19" t="s">
        <v>151</v>
      </c>
      <c r="BM242" s="227" t="s">
        <v>331</v>
      </c>
    </row>
    <row r="243" spans="1:65" s="2" customFormat="1" ht="24.15" customHeight="1">
      <c r="A243" s="40"/>
      <c r="B243" s="41"/>
      <c r="C243" s="267" t="s">
        <v>332</v>
      </c>
      <c r="D243" s="267" t="s">
        <v>204</v>
      </c>
      <c r="E243" s="268" t="s">
        <v>333</v>
      </c>
      <c r="F243" s="269" t="s">
        <v>334</v>
      </c>
      <c r="G243" s="270" t="s">
        <v>176</v>
      </c>
      <c r="H243" s="271">
        <v>1</v>
      </c>
      <c r="I243" s="272"/>
      <c r="J243" s="273">
        <f>ROUND(I243*H243,2)</f>
        <v>0</v>
      </c>
      <c r="K243" s="274"/>
      <c r="L243" s="275"/>
      <c r="M243" s="276" t="s">
        <v>19</v>
      </c>
      <c r="N243" s="277" t="s">
        <v>40</v>
      </c>
      <c r="O243" s="86"/>
      <c r="P243" s="225">
        <f>O243*H243</f>
        <v>0</v>
      </c>
      <c r="Q243" s="225">
        <v>0.01624</v>
      </c>
      <c r="R243" s="225">
        <f>Q243*H243</f>
        <v>0.01624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207</v>
      </c>
      <c r="AT243" s="227" t="s">
        <v>204</v>
      </c>
      <c r="AU243" s="227" t="s">
        <v>160</v>
      </c>
      <c r="AY243" s="19" t="s">
        <v>152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76</v>
      </c>
      <c r="BK243" s="228">
        <f>ROUND(I243*H243,2)</f>
        <v>0</v>
      </c>
      <c r="BL243" s="19" t="s">
        <v>151</v>
      </c>
      <c r="BM243" s="227" t="s">
        <v>335</v>
      </c>
    </row>
    <row r="244" spans="1:65" s="2" customFormat="1" ht="37.8" customHeight="1">
      <c r="A244" s="40"/>
      <c r="B244" s="41"/>
      <c r="C244" s="267" t="s">
        <v>336</v>
      </c>
      <c r="D244" s="267" t="s">
        <v>204</v>
      </c>
      <c r="E244" s="268" t="s">
        <v>337</v>
      </c>
      <c r="F244" s="269" t="s">
        <v>338</v>
      </c>
      <c r="G244" s="270" t="s">
        <v>176</v>
      </c>
      <c r="H244" s="271">
        <v>1</v>
      </c>
      <c r="I244" s="272"/>
      <c r="J244" s="273">
        <f>ROUND(I244*H244,2)</f>
        <v>0</v>
      </c>
      <c r="K244" s="274"/>
      <c r="L244" s="275"/>
      <c r="M244" s="276" t="s">
        <v>19</v>
      </c>
      <c r="N244" s="277" t="s">
        <v>40</v>
      </c>
      <c r="O244" s="86"/>
      <c r="P244" s="225">
        <f>O244*H244</f>
        <v>0</v>
      </c>
      <c r="Q244" s="225">
        <v>0.01458</v>
      </c>
      <c r="R244" s="225">
        <f>Q244*H244</f>
        <v>0.01458</v>
      </c>
      <c r="S244" s="225">
        <v>0</v>
      </c>
      <c r="T244" s="22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7" t="s">
        <v>207</v>
      </c>
      <c r="AT244" s="227" t="s">
        <v>204</v>
      </c>
      <c r="AU244" s="227" t="s">
        <v>160</v>
      </c>
      <c r="AY244" s="19" t="s">
        <v>152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76</v>
      </c>
      <c r="BK244" s="228">
        <f>ROUND(I244*H244,2)</f>
        <v>0</v>
      </c>
      <c r="BL244" s="19" t="s">
        <v>151</v>
      </c>
      <c r="BM244" s="227" t="s">
        <v>339</v>
      </c>
    </row>
    <row r="245" spans="1:65" s="2" customFormat="1" ht="37.8" customHeight="1">
      <c r="A245" s="40"/>
      <c r="B245" s="41"/>
      <c r="C245" s="267" t="s">
        <v>340</v>
      </c>
      <c r="D245" s="267" t="s">
        <v>204</v>
      </c>
      <c r="E245" s="268" t="s">
        <v>341</v>
      </c>
      <c r="F245" s="269" t="s">
        <v>342</v>
      </c>
      <c r="G245" s="270" t="s">
        <v>176</v>
      </c>
      <c r="H245" s="271">
        <v>10</v>
      </c>
      <c r="I245" s="272"/>
      <c r="J245" s="273">
        <f>ROUND(I245*H245,2)</f>
        <v>0</v>
      </c>
      <c r="K245" s="274"/>
      <c r="L245" s="275"/>
      <c r="M245" s="276" t="s">
        <v>19</v>
      </c>
      <c r="N245" s="277" t="s">
        <v>40</v>
      </c>
      <c r="O245" s="86"/>
      <c r="P245" s="225">
        <f>O245*H245</f>
        <v>0</v>
      </c>
      <c r="Q245" s="225">
        <v>0.01521</v>
      </c>
      <c r="R245" s="225">
        <f>Q245*H245</f>
        <v>0.15209999999999999</v>
      </c>
      <c r="S245" s="225">
        <v>0</v>
      </c>
      <c r="T245" s="22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7" t="s">
        <v>207</v>
      </c>
      <c r="AT245" s="227" t="s">
        <v>204</v>
      </c>
      <c r="AU245" s="227" t="s">
        <v>160</v>
      </c>
      <c r="AY245" s="19" t="s">
        <v>152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76</v>
      </c>
      <c r="BK245" s="228">
        <f>ROUND(I245*H245,2)</f>
        <v>0</v>
      </c>
      <c r="BL245" s="19" t="s">
        <v>151</v>
      </c>
      <c r="BM245" s="227" t="s">
        <v>343</v>
      </c>
    </row>
    <row r="246" spans="1:65" s="2" customFormat="1" ht="37.8" customHeight="1">
      <c r="A246" s="40"/>
      <c r="B246" s="41"/>
      <c r="C246" s="267" t="s">
        <v>344</v>
      </c>
      <c r="D246" s="267" t="s">
        <v>204</v>
      </c>
      <c r="E246" s="268" t="s">
        <v>345</v>
      </c>
      <c r="F246" s="269" t="s">
        <v>346</v>
      </c>
      <c r="G246" s="270" t="s">
        <v>176</v>
      </c>
      <c r="H246" s="271">
        <v>1</v>
      </c>
      <c r="I246" s="272"/>
      <c r="J246" s="273">
        <f>ROUND(I246*H246,2)</f>
        <v>0</v>
      </c>
      <c r="K246" s="274"/>
      <c r="L246" s="275"/>
      <c r="M246" s="276" t="s">
        <v>19</v>
      </c>
      <c r="N246" s="277" t="s">
        <v>40</v>
      </c>
      <c r="O246" s="86"/>
      <c r="P246" s="225">
        <f>O246*H246</f>
        <v>0</v>
      </c>
      <c r="Q246" s="225">
        <v>0.01553</v>
      </c>
      <c r="R246" s="225">
        <f>Q246*H246</f>
        <v>0.01553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207</v>
      </c>
      <c r="AT246" s="227" t="s">
        <v>204</v>
      </c>
      <c r="AU246" s="227" t="s">
        <v>160</v>
      </c>
      <c r="AY246" s="19" t="s">
        <v>152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76</v>
      </c>
      <c r="BK246" s="228">
        <f>ROUND(I246*H246,2)</f>
        <v>0</v>
      </c>
      <c r="BL246" s="19" t="s">
        <v>151</v>
      </c>
      <c r="BM246" s="227" t="s">
        <v>347</v>
      </c>
    </row>
    <row r="247" spans="1:65" s="2" customFormat="1" ht="44.25" customHeight="1">
      <c r="A247" s="40"/>
      <c r="B247" s="41"/>
      <c r="C247" s="215" t="s">
        <v>348</v>
      </c>
      <c r="D247" s="215" t="s">
        <v>156</v>
      </c>
      <c r="E247" s="216" t="s">
        <v>349</v>
      </c>
      <c r="F247" s="217" t="s">
        <v>350</v>
      </c>
      <c r="G247" s="218" t="s">
        <v>176</v>
      </c>
      <c r="H247" s="219">
        <v>6</v>
      </c>
      <c r="I247" s="220"/>
      <c r="J247" s="221">
        <f>ROUND(I247*H247,2)</f>
        <v>0</v>
      </c>
      <c r="K247" s="222"/>
      <c r="L247" s="46"/>
      <c r="M247" s="223" t="s">
        <v>19</v>
      </c>
      <c r="N247" s="224" t="s">
        <v>40</v>
      </c>
      <c r="O247" s="86"/>
      <c r="P247" s="225">
        <f>O247*H247</f>
        <v>0</v>
      </c>
      <c r="Q247" s="225">
        <v>0.03532</v>
      </c>
      <c r="R247" s="225">
        <f>Q247*H247</f>
        <v>0.21192</v>
      </c>
      <c r="S247" s="225">
        <v>0</v>
      </c>
      <c r="T247" s="22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7" t="s">
        <v>151</v>
      </c>
      <c r="AT247" s="227" t="s">
        <v>156</v>
      </c>
      <c r="AU247" s="227" t="s">
        <v>160</v>
      </c>
      <c r="AY247" s="19" t="s">
        <v>152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76</v>
      </c>
      <c r="BK247" s="228">
        <f>ROUND(I247*H247,2)</f>
        <v>0</v>
      </c>
      <c r="BL247" s="19" t="s">
        <v>151</v>
      </c>
      <c r="BM247" s="227" t="s">
        <v>351</v>
      </c>
    </row>
    <row r="248" spans="1:47" s="2" customFormat="1" ht="12">
      <c r="A248" s="40"/>
      <c r="B248" s="41"/>
      <c r="C248" s="42"/>
      <c r="D248" s="229" t="s">
        <v>162</v>
      </c>
      <c r="E248" s="42"/>
      <c r="F248" s="230" t="s">
        <v>352</v>
      </c>
      <c r="G248" s="42"/>
      <c r="H248" s="42"/>
      <c r="I248" s="231"/>
      <c r="J248" s="42"/>
      <c r="K248" s="42"/>
      <c r="L248" s="46"/>
      <c r="M248" s="232"/>
      <c r="N248" s="23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162</v>
      </c>
      <c r="AU248" s="19" t="s">
        <v>160</v>
      </c>
    </row>
    <row r="249" spans="1:65" s="2" customFormat="1" ht="24.15" customHeight="1">
      <c r="A249" s="40"/>
      <c r="B249" s="41"/>
      <c r="C249" s="267" t="s">
        <v>353</v>
      </c>
      <c r="D249" s="267" t="s">
        <v>204</v>
      </c>
      <c r="E249" s="268" t="s">
        <v>354</v>
      </c>
      <c r="F249" s="269" t="s">
        <v>355</v>
      </c>
      <c r="G249" s="270" t="s">
        <v>176</v>
      </c>
      <c r="H249" s="271">
        <v>4</v>
      </c>
      <c r="I249" s="272"/>
      <c r="J249" s="273">
        <f>ROUND(I249*H249,2)</f>
        <v>0</v>
      </c>
      <c r="K249" s="274"/>
      <c r="L249" s="275"/>
      <c r="M249" s="276" t="s">
        <v>19</v>
      </c>
      <c r="N249" s="277" t="s">
        <v>40</v>
      </c>
      <c r="O249" s="86"/>
      <c r="P249" s="225">
        <f>O249*H249</f>
        <v>0</v>
      </c>
      <c r="Q249" s="225">
        <v>0.01868</v>
      </c>
      <c r="R249" s="225">
        <f>Q249*H249</f>
        <v>0.07472</v>
      </c>
      <c r="S249" s="225">
        <v>0</v>
      </c>
      <c r="T249" s="22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7" t="s">
        <v>207</v>
      </c>
      <c r="AT249" s="227" t="s">
        <v>204</v>
      </c>
      <c r="AU249" s="227" t="s">
        <v>160</v>
      </c>
      <c r="AY249" s="19" t="s">
        <v>152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9" t="s">
        <v>76</v>
      </c>
      <c r="BK249" s="228">
        <f>ROUND(I249*H249,2)</f>
        <v>0</v>
      </c>
      <c r="BL249" s="19" t="s">
        <v>151</v>
      </c>
      <c r="BM249" s="227" t="s">
        <v>356</v>
      </c>
    </row>
    <row r="250" spans="1:51" s="13" customFormat="1" ht="12">
      <c r="A250" s="13"/>
      <c r="B250" s="234"/>
      <c r="C250" s="235"/>
      <c r="D250" s="236" t="s">
        <v>164</v>
      </c>
      <c r="E250" s="237" t="s">
        <v>19</v>
      </c>
      <c r="F250" s="238" t="s">
        <v>151</v>
      </c>
      <c r="G250" s="235"/>
      <c r="H250" s="239">
        <v>4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164</v>
      </c>
      <c r="AU250" s="245" t="s">
        <v>160</v>
      </c>
      <c r="AV250" s="13" t="s">
        <v>78</v>
      </c>
      <c r="AW250" s="13" t="s">
        <v>31</v>
      </c>
      <c r="AX250" s="13" t="s">
        <v>76</v>
      </c>
      <c r="AY250" s="245" t="s">
        <v>152</v>
      </c>
    </row>
    <row r="251" spans="1:65" s="2" customFormat="1" ht="37.8" customHeight="1">
      <c r="A251" s="40"/>
      <c r="B251" s="41"/>
      <c r="C251" s="267" t="s">
        <v>357</v>
      </c>
      <c r="D251" s="267" t="s">
        <v>204</v>
      </c>
      <c r="E251" s="268" t="s">
        <v>358</v>
      </c>
      <c r="F251" s="269" t="s">
        <v>359</v>
      </c>
      <c r="G251" s="270" t="s">
        <v>176</v>
      </c>
      <c r="H251" s="271">
        <v>2</v>
      </c>
      <c r="I251" s="272"/>
      <c r="J251" s="273">
        <f>ROUND(I251*H251,2)</f>
        <v>0</v>
      </c>
      <c r="K251" s="274"/>
      <c r="L251" s="275"/>
      <c r="M251" s="276" t="s">
        <v>19</v>
      </c>
      <c r="N251" s="277" t="s">
        <v>40</v>
      </c>
      <c r="O251" s="86"/>
      <c r="P251" s="225">
        <f>O251*H251</f>
        <v>0</v>
      </c>
      <c r="Q251" s="225">
        <v>0.0195</v>
      </c>
      <c r="R251" s="225">
        <f>Q251*H251</f>
        <v>0.039</v>
      </c>
      <c r="S251" s="225">
        <v>0</v>
      </c>
      <c r="T251" s="22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7" t="s">
        <v>207</v>
      </c>
      <c r="AT251" s="227" t="s">
        <v>204</v>
      </c>
      <c r="AU251" s="227" t="s">
        <v>160</v>
      </c>
      <c r="AY251" s="19" t="s">
        <v>152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76</v>
      </c>
      <c r="BK251" s="228">
        <f>ROUND(I251*H251,2)</f>
        <v>0</v>
      </c>
      <c r="BL251" s="19" t="s">
        <v>151</v>
      </c>
      <c r="BM251" s="227" t="s">
        <v>360</v>
      </c>
    </row>
    <row r="252" spans="1:63" s="12" customFormat="1" ht="20.85" customHeight="1">
      <c r="A252" s="12"/>
      <c r="B252" s="199"/>
      <c r="C252" s="200"/>
      <c r="D252" s="201" t="s">
        <v>68</v>
      </c>
      <c r="E252" s="213" t="s">
        <v>207</v>
      </c>
      <c r="F252" s="213" t="s">
        <v>361</v>
      </c>
      <c r="G252" s="200"/>
      <c r="H252" s="200"/>
      <c r="I252" s="203"/>
      <c r="J252" s="214">
        <f>BK252</f>
        <v>0</v>
      </c>
      <c r="K252" s="200"/>
      <c r="L252" s="205"/>
      <c r="M252" s="206"/>
      <c r="N252" s="207"/>
      <c r="O252" s="207"/>
      <c r="P252" s="208">
        <f>SUM(P253:P255)</f>
        <v>0</v>
      </c>
      <c r="Q252" s="207"/>
      <c r="R252" s="208">
        <f>SUM(R253:R255)</f>
        <v>1.63824768</v>
      </c>
      <c r="S252" s="207"/>
      <c r="T252" s="209">
        <f>SUM(T253:T255)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0" t="s">
        <v>76</v>
      </c>
      <c r="AT252" s="211" t="s">
        <v>68</v>
      </c>
      <c r="AU252" s="211" t="s">
        <v>78</v>
      </c>
      <c r="AY252" s="210" t="s">
        <v>152</v>
      </c>
      <c r="BK252" s="212">
        <f>SUM(BK253:BK255)</f>
        <v>0</v>
      </c>
    </row>
    <row r="253" spans="1:65" s="2" customFormat="1" ht="89.25" customHeight="1">
      <c r="A253" s="40"/>
      <c r="B253" s="41"/>
      <c r="C253" s="215" t="s">
        <v>362</v>
      </c>
      <c r="D253" s="215" t="s">
        <v>156</v>
      </c>
      <c r="E253" s="216" t="s">
        <v>363</v>
      </c>
      <c r="F253" s="217" t="s">
        <v>364</v>
      </c>
      <c r="G253" s="218" t="s">
        <v>159</v>
      </c>
      <c r="H253" s="219">
        <v>0.972</v>
      </c>
      <c r="I253" s="220"/>
      <c r="J253" s="221">
        <f>ROUND(I253*H253,2)</f>
        <v>0</v>
      </c>
      <c r="K253" s="222"/>
      <c r="L253" s="46"/>
      <c r="M253" s="223" t="s">
        <v>19</v>
      </c>
      <c r="N253" s="224" t="s">
        <v>40</v>
      </c>
      <c r="O253" s="86"/>
      <c r="P253" s="225">
        <f>O253*H253</f>
        <v>0</v>
      </c>
      <c r="Q253" s="225">
        <v>1.68544</v>
      </c>
      <c r="R253" s="225">
        <f>Q253*H253</f>
        <v>1.63824768</v>
      </c>
      <c r="S253" s="225">
        <v>0</v>
      </c>
      <c r="T253" s="22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151</v>
      </c>
      <c r="AT253" s="227" t="s">
        <v>156</v>
      </c>
      <c r="AU253" s="227" t="s">
        <v>160</v>
      </c>
      <c r="AY253" s="19" t="s">
        <v>152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76</v>
      </c>
      <c r="BK253" s="228">
        <f>ROUND(I253*H253,2)</f>
        <v>0</v>
      </c>
      <c r="BL253" s="19" t="s">
        <v>151</v>
      </c>
      <c r="BM253" s="227" t="s">
        <v>365</v>
      </c>
    </row>
    <row r="254" spans="1:47" s="2" customFormat="1" ht="12">
      <c r="A254" s="40"/>
      <c r="B254" s="41"/>
      <c r="C254" s="42"/>
      <c r="D254" s="236" t="s">
        <v>366</v>
      </c>
      <c r="E254" s="42"/>
      <c r="F254" s="278" t="s">
        <v>367</v>
      </c>
      <c r="G254" s="42"/>
      <c r="H254" s="42"/>
      <c r="I254" s="231"/>
      <c r="J254" s="42"/>
      <c r="K254" s="42"/>
      <c r="L254" s="46"/>
      <c r="M254" s="232"/>
      <c r="N254" s="23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366</v>
      </c>
      <c r="AU254" s="19" t="s">
        <v>160</v>
      </c>
    </row>
    <row r="255" spans="1:51" s="13" customFormat="1" ht="12">
      <c r="A255" s="13"/>
      <c r="B255" s="234"/>
      <c r="C255" s="235"/>
      <c r="D255" s="236" t="s">
        <v>164</v>
      </c>
      <c r="E255" s="237" t="s">
        <v>19</v>
      </c>
      <c r="F255" s="238" t="s">
        <v>368</v>
      </c>
      <c r="G255" s="235"/>
      <c r="H255" s="239">
        <v>0.972</v>
      </c>
      <c r="I255" s="240"/>
      <c r="J255" s="235"/>
      <c r="K255" s="235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164</v>
      </c>
      <c r="AU255" s="245" t="s">
        <v>160</v>
      </c>
      <c r="AV255" s="13" t="s">
        <v>78</v>
      </c>
      <c r="AW255" s="13" t="s">
        <v>31</v>
      </c>
      <c r="AX255" s="13" t="s">
        <v>76</v>
      </c>
      <c r="AY255" s="245" t="s">
        <v>152</v>
      </c>
    </row>
    <row r="256" spans="1:63" s="12" customFormat="1" ht="20.85" customHeight="1">
      <c r="A256" s="12"/>
      <c r="B256" s="199"/>
      <c r="C256" s="200"/>
      <c r="D256" s="201" t="s">
        <v>68</v>
      </c>
      <c r="E256" s="213" t="s">
        <v>213</v>
      </c>
      <c r="F256" s="213" t="s">
        <v>369</v>
      </c>
      <c r="G256" s="200"/>
      <c r="H256" s="200"/>
      <c r="I256" s="203"/>
      <c r="J256" s="214">
        <f>BK256</f>
        <v>0</v>
      </c>
      <c r="K256" s="200"/>
      <c r="L256" s="205"/>
      <c r="M256" s="206"/>
      <c r="N256" s="207"/>
      <c r="O256" s="207"/>
      <c r="P256" s="208">
        <f>SUM(P257:P450)</f>
        <v>0</v>
      </c>
      <c r="Q256" s="207"/>
      <c r="R256" s="208">
        <f>SUM(R257:R450)</f>
        <v>1.1923716</v>
      </c>
      <c r="S256" s="207"/>
      <c r="T256" s="209">
        <f>SUM(T257:T450)</f>
        <v>183.628267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0" t="s">
        <v>76</v>
      </c>
      <c r="AT256" s="211" t="s">
        <v>68</v>
      </c>
      <c r="AU256" s="211" t="s">
        <v>78</v>
      </c>
      <c r="AY256" s="210" t="s">
        <v>152</v>
      </c>
      <c r="BK256" s="212">
        <f>SUM(BK257:BK450)</f>
        <v>0</v>
      </c>
    </row>
    <row r="257" spans="1:65" s="2" customFormat="1" ht="55.5" customHeight="1">
      <c r="A257" s="40"/>
      <c r="B257" s="41"/>
      <c r="C257" s="215" t="s">
        <v>370</v>
      </c>
      <c r="D257" s="215" t="s">
        <v>156</v>
      </c>
      <c r="E257" s="216" t="s">
        <v>371</v>
      </c>
      <c r="F257" s="217" t="s">
        <v>372</v>
      </c>
      <c r="G257" s="218" t="s">
        <v>176</v>
      </c>
      <c r="H257" s="219">
        <v>7</v>
      </c>
      <c r="I257" s="220"/>
      <c r="J257" s="221">
        <f>ROUND(I257*H257,2)</f>
        <v>0</v>
      </c>
      <c r="K257" s="222"/>
      <c r="L257" s="46"/>
      <c r="M257" s="223" t="s">
        <v>19</v>
      </c>
      <c r="N257" s="224" t="s">
        <v>40</v>
      </c>
      <c r="O257" s="86"/>
      <c r="P257" s="225">
        <f>O257*H257</f>
        <v>0</v>
      </c>
      <c r="Q257" s="225">
        <v>0.00234</v>
      </c>
      <c r="R257" s="225">
        <f>Q257*H257</f>
        <v>0.01638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151</v>
      </c>
      <c r="AT257" s="227" t="s">
        <v>156</v>
      </c>
      <c r="AU257" s="227" t="s">
        <v>160</v>
      </c>
      <c r="AY257" s="19" t="s">
        <v>152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76</v>
      </c>
      <c r="BK257" s="228">
        <f>ROUND(I257*H257,2)</f>
        <v>0</v>
      </c>
      <c r="BL257" s="19" t="s">
        <v>151</v>
      </c>
      <c r="BM257" s="227" t="s">
        <v>373</v>
      </c>
    </row>
    <row r="258" spans="1:47" s="2" customFormat="1" ht="12">
      <c r="A258" s="40"/>
      <c r="B258" s="41"/>
      <c r="C258" s="42"/>
      <c r="D258" s="229" t="s">
        <v>162</v>
      </c>
      <c r="E258" s="42"/>
      <c r="F258" s="230" t="s">
        <v>374</v>
      </c>
      <c r="G258" s="42"/>
      <c r="H258" s="42"/>
      <c r="I258" s="231"/>
      <c r="J258" s="42"/>
      <c r="K258" s="42"/>
      <c r="L258" s="46"/>
      <c r="M258" s="232"/>
      <c r="N258" s="23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162</v>
      </c>
      <c r="AU258" s="19" t="s">
        <v>160</v>
      </c>
    </row>
    <row r="259" spans="1:65" s="2" customFormat="1" ht="16.5" customHeight="1">
      <c r="A259" s="40"/>
      <c r="B259" s="41"/>
      <c r="C259" s="267" t="s">
        <v>375</v>
      </c>
      <c r="D259" s="267" t="s">
        <v>204</v>
      </c>
      <c r="E259" s="268" t="s">
        <v>376</v>
      </c>
      <c r="F259" s="269" t="s">
        <v>377</v>
      </c>
      <c r="G259" s="270" t="s">
        <v>176</v>
      </c>
      <c r="H259" s="271">
        <v>7</v>
      </c>
      <c r="I259" s="272"/>
      <c r="J259" s="273">
        <f>ROUND(I259*H259,2)</f>
        <v>0</v>
      </c>
      <c r="K259" s="274"/>
      <c r="L259" s="275"/>
      <c r="M259" s="276" t="s">
        <v>19</v>
      </c>
      <c r="N259" s="277" t="s">
        <v>40</v>
      </c>
      <c r="O259" s="86"/>
      <c r="P259" s="225">
        <f>O259*H259</f>
        <v>0</v>
      </c>
      <c r="Q259" s="225">
        <v>0.00016</v>
      </c>
      <c r="R259" s="225">
        <f>Q259*H259</f>
        <v>0.0011200000000000001</v>
      </c>
      <c r="S259" s="225">
        <v>0</v>
      </c>
      <c r="T259" s="22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7" t="s">
        <v>207</v>
      </c>
      <c r="AT259" s="227" t="s">
        <v>204</v>
      </c>
      <c r="AU259" s="227" t="s">
        <v>160</v>
      </c>
      <c r="AY259" s="19" t="s">
        <v>152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76</v>
      </c>
      <c r="BK259" s="228">
        <f>ROUND(I259*H259,2)</f>
        <v>0</v>
      </c>
      <c r="BL259" s="19" t="s">
        <v>151</v>
      </c>
      <c r="BM259" s="227" t="s">
        <v>378</v>
      </c>
    </row>
    <row r="260" spans="1:65" s="2" customFormat="1" ht="49.05" customHeight="1">
      <c r="A260" s="40"/>
      <c r="B260" s="41"/>
      <c r="C260" s="215" t="s">
        <v>379</v>
      </c>
      <c r="D260" s="215" t="s">
        <v>156</v>
      </c>
      <c r="E260" s="216" t="s">
        <v>380</v>
      </c>
      <c r="F260" s="217" t="s">
        <v>381</v>
      </c>
      <c r="G260" s="218" t="s">
        <v>176</v>
      </c>
      <c r="H260" s="219">
        <v>2</v>
      </c>
      <c r="I260" s="220"/>
      <c r="J260" s="221">
        <f>ROUND(I260*H260,2)</f>
        <v>0</v>
      </c>
      <c r="K260" s="222"/>
      <c r="L260" s="46"/>
      <c r="M260" s="223" t="s">
        <v>19</v>
      </c>
      <c r="N260" s="224" t="s">
        <v>40</v>
      </c>
      <c r="O260" s="86"/>
      <c r="P260" s="225">
        <f>O260*H260</f>
        <v>0</v>
      </c>
      <c r="Q260" s="225">
        <v>0.00442</v>
      </c>
      <c r="R260" s="225">
        <f>Q260*H260</f>
        <v>0.00884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151</v>
      </c>
      <c r="AT260" s="227" t="s">
        <v>156</v>
      </c>
      <c r="AU260" s="227" t="s">
        <v>160</v>
      </c>
      <c r="AY260" s="19" t="s">
        <v>152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76</v>
      </c>
      <c r="BK260" s="228">
        <f>ROUND(I260*H260,2)</f>
        <v>0</v>
      </c>
      <c r="BL260" s="19" t="s">
        <v>151</v>
      </c>
      <c r="BM260" s="227" t="s">
        <v>382</v>
      </c>
    </row>
    <row r="261" spans="1:47" s="2" customFormat="1" ht="12">
      <c r="A261" s="40"/>
      <c r="B261" s="41"/>
      <c r="C261" s="42"/>
      <c r="D261" s="229" t="s">
        <v>162</v>
      </c>
      <c r="E261" s="42"/>
      <c r="F261" s="230" t="s">
        <v>383</v>
      </c>
      <c r="G261" s="42"/>
      <c r="H261" s="42"/>
      <c r="I261" s="231"/>
      <c r="J261" s="42"/>
      <c r="K261" s="42"/>
      <c r="L261" s="46"/>
      <c r="M261" s="232"/>
      <c r="N261" s="23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162</v>
      </c>
      <c r="AU261" s="19" t="s">
        <v>160</v>
      </c>
    </row>
    <row r="262" spans="1:47" s="2" customFormat="1" ht="12">
      <c r="A262" s="40"/>
      <c r="B262" s="41"/>
      <c r="C262" s="42"/>
      <c r="D262" s="236" t="s">
        <v>366</v>
      </c>
      <c r="E262" s="42"/>
      <c r="F262" s="278" t="s">
        <v>384</v>
      </c>
      <c r="G262" s="42"/>
      <c r="H262" s="42"/>
      <c r="I262" s="231"/>
      <c r="J262" s="42"/>
      <c r="K262" s="42"/>
      <c r="L262" s="46"/>
      <c r="M262" s="232"/>
      <c r="N262" s="23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366</v>
      </c>
      <c r="AU262" s="19" t="s">
        <v>160</v>
      </c>
    </row>
    <row r="263" spans="1:65" s="2" customFormat="1" ht="16.5" customHeight="1">
      <c r="A263" s="40"/>
      <c r="B263" s="41"/>
      <c r="C263" s="215" t="s">
        <v>385</v>
      </c>
      <c r="D263" s="215" t="s">
        <v>156</v>
      </c>
      <c r="E263" s="216" t="s">
        <v>386</v>
      </c>
      <c r="F263" s="217" t="s">
        <v>387</v>
      </c>
      <c r="G263" s="218" t="s">
        <v>159</v>
      </c>
      <c r="H263" s="219">
        <v>3.443</v>
      </c>
      <c r="I263" s="220"/>
      <c r="J263" s="221">
        <f>ROUND(I263*H263,2)</f>
        <v>0</v>
      </c>
      <c r="K263" s="222"/>
      <c r="L263" s="46"/>
      <c r="M263" s="223" t="s">
        <v>19</v>
      </c>
      <c r="N263" s="224" t="s">
        <v>40</v>
      </c>
      <c r="O263" s="86"/>
      <c r="P263" s="225">
        <f>O263*H263</f>
        <v>0</v>
      </c>
      <c r="Q263" s="225">
        <v>0</v>
      </c>
      <c r="R263" s="225">
        <f>Q263*H263</f>
        <v>0</v>
      </c>
      <c r="S263" s="225">
        <v>2</v>
      </c>
      <c r="T263" s="226">
        <f>S263*H263</f>
        <v>6.886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7" t="s">
        <v>151</v>
      </c>
      <c r="AT263" s="227" t="s">
        <v>156</v>
      </c>
      <c r="AU263" s="227" t="s">
        <v>160</v>
      </c>
      <c r="AY263" s="19" t="s">
        <v>152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76</v>
      </c>
      <c r="BK263" s="228">
        <f>ROUND(I263*H263,2)</f>
        <v>0</v>
      </c>
      <c r="BL263" s="19" t="s">
        <v>151</v>
      </c>
      <c r="BM263" s="227" t="s">
        <v>388</v>
      </c>
    </row>
    <row r="264" spans="1:47" s="2" customFormat="1" ht="12">
      <c r="A264" s="40"/>
      <c r="B264" s="41"/>
      <c r="C264" s="42"/>
      <c r="D264" s="229" t="s">
        <v>162</v>
      </c>
      <c r="E264" s="42"/>
      <c r="F264" s="230" t="s">
        <v>389</v>
      </c>
      <c r="G264" s="42"/>
      <c r="H264" s="42"/>
      <c r="I264" s="231"/>
      <c r="J264" s="42"/>
      <c r="K264" s="42"/>
      <c r="L264" s="46"/>
      <c r="M264" s="232"/>
      <c r="N264" s="23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162</v>
      </c>
      <c r="AU264" s="19" t="s">
        <v>160</v>
      </c>
    </row>
    <row r="265" spans="1:51" s="14" customFormat="1" ht="12">
      <c r="A265" s="14"/>
      <c r="B265" s="246"/>
      <c r="C265" s="247"/>
      <c r="D265" s="236" t="s">
        <v>164</v>
      </c>
      <c r="E265" s="248" t="s">
        <v>19</v>
      </c>
      <c r="F265" s="249" t="s">
        <v>390</v>
      </c>
      <c r="G265" s="247"/>
      <c r="H265" s="248" t="s">
        <v>19</v>
      </c>
      <c r="I265" s="250"/>
      <c r="J265" s="247"/>
      <c r="K265" s="247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164</v>
      </c>
      <c r="AU265" s="255" t="s">
        <v>160</v>
      </c>
      <c r="AV265" s="14" t="s">
        <v>76</v>
      </c>
      <c r="AW265" s="14" t="s">
        <v>31</v>
      </c>
      <c r="AX265" s="14" t="s">
        <v>69</v>
      </c>
      <c r="AY265" s="255" t="s">
        <v>152</v>
      </c>
    </row>
    <row r="266" spans="1:51" s="13" customFormat="1" ht="12">
      <c r="A266" s="13"/>
      <c r="B266" s="234"/>
      <c r="C266" s="235"/>
      <c r="D266" s="236" t="s">
        <v>164</v>
      </c>
      <c r="E266" s="237" t="s">
        <v>19</v>
      </c>
      <c r="F266" s="238" t="s">
        <v>391</v>
      </c>
      <c r="G266" s="235"/>
      <c r="H266" s="239">
        <v>3.443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164</v>
      </c>
      <c r="AU266" s="245" t="s">
        <v>160</v>
      </c>
      <c r="AV266" s="13" t="s">
        <v>78</v>
      </c>
      <c r="AW266" s="13" t="s">
        <v>31</v>
      </c>
      <c r="AX266" s="13" t="s">
        <v>76</v>
      </c>
      <c r="AY266" s="245" t="s">
        <v>152</v>
      </c>
    </row>
    <row r="267" spans="1:65" s="2" customFormat="1" ht="44.25" customHeight="1">
      <c r="A267" s="40"/>
      <c r="B267" s="41"/>
      <c r="C267" s="215" t="s">
        <v>392</v>
      </c>
      <c r="D267" s="215" t="s">
        <v>156</v>
      </c>
      <c r="E267" s="216" t="s">
        <v>393</v>
      </c>
      <c r="F267" s="217" t="s">
        <v>394</v>
      </c>
      <c r="G267" s="218" t="s">
        <v>169</v>
      </c>
      <c r="H267" s="219">
        <v>239.267</v>
      </c>
      <c r="I267" s="220"/>
      <c r="J267" s="221">
        <f>ROUND(I267*H267,2)</f>
        <v>0</v>
      </c>
      <c r="K267" s="222"/>
      <c r="L267" s="46"/>
      <c r="M267" s="223" t="s">
        <v>19</v>
      </c>
      <c r="N267" s="224" t="s">
        <v>40</v>
      </c>
      <c r="O267" s="86"/>
      <c r="P267" s="225">
        <f>O267*H267</f>
        <v>0</v>
      </c>
      <c r="Q267" s="225">
        <v>0</v>
      </c>
      <c r="R267" s="225">
        <f>Q267*H267</f>
        <v>0</v>
      </c>
      <c r="S267" s="225">
        <v>0.261</v>
      </c>
      <c r="T267" s="226">
        <f>S267*H267</f>
        <v>62.448687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7" t="s">
        <v>151</v>
      </c>
      <c r="AT267" s="227" t="s">
        <v>156</v>
      </c>
      <c r="AU267" s="227" t="s">
        <v>160</v>
      </c>
      <c r="AY267" s="19" t="s">
        <v>152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76</v>
      </c>
      <c r="BK267" s="228">
        <f>ROUND(I267*H267,2)</f>
        <v>0</v>
      </c>
      <c r="BL267" s="19" t="s">
        <v>151</v>
      </c>
      <c r="BM267" s="227" t="s">
        <v>395</v>
      </c>
    </row>
    <row r="268" spans="1:47" s="2" customFormat="1" ht="12">
      <c r="A268" s="40"/>
      <c r="B268" s="41"/>
      <c r="C268" s="42"/>
      <c r="D268" s="229" t="s">
        <v>162</v>
      </c>
      <c r="E268" s="42"/>
      <c r="F268" s="230" t="s">
        <v>396</v>
      </c>
      <c r="G268" s="42"/>
      <c r="H268" s="42"/>
      <c r="I268" s="231"/>
      <c r="J268" s="42"/>
      <c r="K268" s="42"/>
      <c r="L268" s="46"/>
      <c r="M268" s="232"/>
      <c r="N268" s="23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162</v>
      </c>
      <c r="AU268" s="19" t="s">
        <v>160</v>
      </c>
    </row>
    <row r="269" spans="1:51" s="14" customFormat="1" ht="12">
      <c r="A269" s="14"/>
      <c r="B269" s="246"/>
      <c r="C269" s="247"/>
      <c r="D269" s="236" t="s">
        <v>164</v>
      </c>
      <c r="E269" s="248" t="s">
        <v>19</v>
      </c>
      <c r="F269" s="249" t="s">
        <v>234</v>
      </c>
      <c r="G269" s="247"/>
      <c r="H269" s="248" t="s">
        <v>19</v>
      </c>
      <c r="I269" s="250"/>
      <c r="J269" s="247"/>
      <c r="K269" s="247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164</v>
      </c>
      <c r="AU269" s="255" t="s">
        <v>160</v>
      </c>
      <c r="AV269" s="14" t="s">
        <v>76</v>
      </c>
      <c r="AW269" s="14" t="s">
        <v>31</v>
      </c>
      <c r="AX269" s="14" t="s">
        <v>69</v>
      </c>
      <c r="AY269" s="255" t="s">
        <v>152</v>
      </c>
    </row>
    <row r="270" spans="1:51" s="13" customFormat="1" ht="12">
      <c r="A270" s="13"/>
      <c r="B270" s="234"/>
      <c r="C270" s="235"/>
      <c r="D270" s="236" t="s">
        <v>164</v>
      </c>
      <c r="E270" s="237" t="s">
        <v>19</v>
      </c>
      <c r="F270" s="238" t="s">
        <v>397</v>
      </c>
      <c r="G270" s="235"/>
      <c r="H270" s="239">
        <v>156.285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164</v>
      </c>
      <c r="AU270" s="245" t="s">
        <v>160</v>
      </c>
      <c r="AV270" s="13" t="s">
        <v>78</v>
      </c>
      <c r="AW270" s="13" t="s">
        <v>31</v>
      </c>
      <c r="AX270" s="13" t="s">
        <v>69</v>
      </c>
      <c r="AY270" s="245" t="s">
        <v>152</v>
      </c>
    </row>
    <row r="271" spans="1:51" s="13" customFormat="1" ht="12">
      <c r="A271" s="13"/>
      <c r="B271" s="234"/>
      <c r="C271" s="235"/>
      <c r="D271" s="236" t="s">
        <v>164</v>
      </c>
      <c r="E271" s="237" t="s">
        <v>19</v>
      </c>
      <c r="F271" s="238" t="s">
        <v>398</v>
      </c>
      <c r="G271" s="235"/>
      <c r="H271" s="239">
        <v>9.282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164</v>
      </c>
      <c r="AU271" s="245" t="s">
        <v>160</v>
      </c>
      <c r="AV271" s="13" t="s">
        <v>78</v>
      </c>
      <c r="AW271" s="13" t="s">
        <v>31</v>
      </c>
      <c r="AX271" s="13" t="s">
        <v>69</v>
      </c>
      <c r="AY271" s="245" t="s">
        <v>152</v>
      </c>
    </row>
    <row r="272" spans="1:51" s="14" customFormat="1" ht="12">
      <c r="A272" s="14"/>
      <c r="B272" s="246"/>
      <c r="C272" s="247"/>
      <c r="D272" s="236" t="s">
        <v>164</v>
      </c>
      <c r="E272" s="248" t="s">
        <v>19</v>
      </c>
      <c r="F272" s="249" t="s">
        <v>399</v>
      </c>
      <c r="G272" s="247"/>
      <c r="H272" s="248" t="s">
        <v>19</v>
      </c>
      <c r="I272" s="250"/>
      <c r="J272" s="247"/>
      <c r="K272" s="247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164</v>
      </c>
      <c r="AU272" s="255" t="s">
        <v>160</v>
      </c>
      <c r="AV272" s="14" t="s">
        <v>76</v>
      </c>
      <c r="AW272" s="14" t="s">
        <v>31</v>
      </c>
      <c r="AX272" s="14" t="s">
        <v>69</v>
      </c>
      <c r="AY272" s="255" t="s">
        <v>152</v>
      </c>
    </row>
    <row r="273" spans="1:51" s="13" customFormat="1" ht="12">
      <c r="A273" s="13"/>
      <c r="B273" s="234"/>
      <c r="C273" s="235"/>
      <c r="D273" s="236" t="s">
        <v>164</v>
      </c>
      <c r="E273" s="237" t="s">
        <v>19</v>
      </c>
      <c r="F273" s="238" t="s">
        <v>400</v>
      </c>
      <c r="G273" s="235"/>
      <c r="H273" s="239">
        <v>-8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164</v>
      </c>
      <c r="AU273" s="245" t="s">
        <v>160</v>
      </c>
      <c r="AV273" s="13" t="s">
        <v>78</v>
      </c>
      <c r="AW273" s="13" t="s">
        <v>31</v>
      </c>
      <c r="AX273" s="13" t="s">
        <v>69</v>
      </c>
      <c r="AY273" s="245" t="s">
        <v>152</v>
      </c>
    </row>
    <row r="274" spans="1:51" s="14" customFormat="1" ht="12">
      <c r="A274" s="14"/>
      <c r="B274" s="246"/>
      <c r="C274" s="247"/>
      <c r="D274" s="236" t="s">
        <v>164</v>
      </c>
      <c r="E274" s="248" t="s">
        <v>19</v>
      </c>
      <c r="F274" s="249" t="s">
        <v>172</v>
      </c>
      <c r="G274" s="247"/>
      <c r="H274" s="248" t="s">
        <v>19</v>
      </c>
      <c r="I274" s="250"/>
      <c r="J274" s="247"/>
      <c r="K274" s="247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164</v>
      </c>
      <c r="AU274" s="255" t="s">
        <v>160</v>
      </c>
      <c r="AV274" s="14" t="s">
        <v>76</v>
      </c>
      <c r="AW274" s="14" t="s">
        <v>31</v>
      </c>
      <c r="AX274" s="14" t="s">
        <v>69</v>
      </c>
      <c r="AY274" s="255" t="s">
        <v>152</v>
      </c>
    </row>
    <row r="275" spans="1:51" s="13" customFormat="1" ht="12">
      <c r="A275" s="13"/>
      <c r="B275" s="234"/>
      <c r="C275" s="235"/>
      <c r="D275" s="236" t="s">
        <v>164</v>
      </c>
      <c r="E275" s="237" t="s">
        <v>19</v>
      </c>
      <c r="F275" s="238" t="s">
        <v>401</v>
      </c>
      <c r="G275" s="235"/>
      <c r="H275" s="239">
        <v>89.7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164</v>
      </c>
      <c r="AU275" s="245" t="s">
        <v>160</v>
      </c>
      <c r="AV275" s="13" t="s">
        <v>78</v>
      </c>
      <c r="AW275" s="13" t="s">
        <v>31</v>
      </c>
      <c r="AX275" s="13" t="s">
        <v>69</v>
      </c>
      <c r="AY275" s="245" t="s">
        <v>152</v>
      </c>
    </row>
    <row r="276" spans="1:51" s="14" customFormat="1" ht="12">
      <c r="A276" s="14"/>
      <c r="B276" s="246"/>
      <c r="C276" s="247"/>
      <c r="D276" s="236" t="s">
        <v>164</v>
      </c>
      <c r="E276" s="248" t="s">
        <v>19</v>
      </c>
      <c r="F276" s="249" t="s">
        <v>402</v>
      </c>
      <c r="G276" s="247"/>
      <c r="H276" s="248" t="s">
        <v>19</v>
      </c>
      <c r="I276" s="250"/>
      <c r="J276" s="247"/>
      <c r="K276" s="247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164</v>
      </c>
      <c r="AU276" s="255" t="s">
        <v>160</v>
      </c>
      <c r="AV276" s="14" t="s">
        <v>76</v>
      </c>
      <c r="AW276" s="14" t="s">
        <v>31</v>
      </c>
      <c r="AX276" s="14" t="s">
        <v>69</v>
      </c>
      <c r="AY276" s="255" t="s">
        <v>152</v>
      </c>
    </row>
    <row r="277" spans="1:51" s="13" customFormat="1" ht="12">
      <c r="A277" s="13"/>
      <c r="B277" s="234"/>
      <c r="C277" s="235"/>
      <c r="D277" s="236" t="s">
        <v>164</v>
      </c>
      <c r="E277" s="237" t="s">
        <v>19</v>
      </c>
      <c r="F277" s="238" t="s">
        <v>400</v>
      </c>
      <c r="G277" s="235"/>
      <c r="H277" s="239">
        <v>-8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164</v>
      </c>
      <c r="AU277" s="245" t="s">
        <v>160</v>
      </c>
      <c r="AV277" s="13" t="s">
        <v>78</v>
      </c>
      <c r="AW277" s="13" t="s">
        <v>31</v>
      </c>
      <c r="AX277" s="13" t="s">
        <v>69</v>
      </c>
      <c r="AY277" s="245" t="s">
        <v>152</v>
      </c>
    </row>
    <row r="278" spans="1:51" s="15" customFormat="1" ht="12">
      <c r="A278" s="15"/>
      <c r="B278" s="256"/>
      <c r="C278" s="257"/>
      <c r="D278" s="236" t="s">
        <v>164</v>
      </c>
      <c r="E278" s="258" t="s">
        <v>19</v>
      </c>
      <c r="F278" s="259" t="s">
        <v>192</v>
      </c>
      <c r="G278" s="257"/>
      <c r="H278" s="260">
        <v>239.267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6" t="s">
        <v>164</v>
      </c>
      <c r="AU278" s="266" t="s">
        <v>160</v>
      </c>
      <c r="AV278" s="15" t="s">
        <v>151</v>
      </c>
      <c r="AW278" s="15" t="s">
        <v>31</v>
      </c>
      <c r="AX278" s="15" t="s">
        <v>76</v>
      </c>
      <c r="AY278" s="266" t="s">
        <v>152</v>
      </c>
    </row>
    <row r="279" spans="1:65" s="2" customFormat="1" ht="24.15" customHeight="1">
      <c r="A279" s="40"/>
      <c r="B279" s="41"/>
      <c r="C279" s="215" t="s">
        <v>403</v>
      </c>
      <c r="D279" s="215" t="s">
        <v>156</v>
      </c>
      <c r="E279" s="216" t="s">
        <v>404</v>
      </c>
      <c r="F279" s="217" t="s">
        <v>405</v>
      </c>
      <c r="G279" s="218" t="s">
        <v>169</v>
      </c>
      <c r="H279" s="219">
        <v>352.41</v>
      </c>
      <c r="I279" s="220"/>
      <c r="J279" s="221">
        <f>ROUND(I279*H279,2)</f>
        <v>0</v>
      </c>
      <c r="K279" s="222"/>
      <c r="L279" s="46"/>
      <c r="M279" s="223" t="s">
        <v>19</v>
      </c>
      <c r="N279" s="224" t="s">
        <v>40</v>
      </c>
      <c r="O279" s="86"/>
      <c r="P279" s="225">
        <f>O279*H279</f>
        <v>0</v>
      </c>
      <c r="Q279" s="225">
        <v>0</v>
      </c>
      <c r="R279" s="225">
        <f>Q279*H279</f>
        <v>0</v>
      </c>
      <c r="S279" s="225">
        <v>0.09</v>
      </c>
      <c r="T279" s="226">
        <f>S279*H279</f>
        <v>31.716900000000003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7" t="s">
        <v>151</v>
      </c>
      <c r="AT279" s="227" t="s">
        <v>156</v>
      </c>
      <c r="AU279" s="227" t="s">
        <v>160</v>
      </c>
      <c r="AY279" s="19" t="s">
        <v>152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9" t="s">
        <v>76</v>
      </c>
      <c r="BK279" s="228">
        <f>ROUND(I279*H279,2)</f>
        <v>0</v>
      </c>
      <c r="BL279" s="19" t="s">
        <v>151</v>
      </c>
      <c r="BM279" s="227" t="s">
        <v>406</v>
      </c>
    </row>
    <row r="280" spans="1:47" s="2" customFormat="1" ht="12">
      <c r="A280" s="40"/>
      <c r="B280" s="41"/>
      <c r="C280" s="42"/>
      <c r="D280" s="229" t="s">
        <v>162</v>
      </c>
      <c r="E280" s="42"/>
      <c r="F280" s="230" t="s">
        <v>407</v>
      </c>
      <c r="G280" s="42"/>
      <c r="H280" s="42"/>
      <c r="I280" s="231"/>
      <c r="J280" s="42"/>
      <c r="K280" s="42"/>
      <c r="L280" s="46"/>
      <c r="M280" s="232"/>
      <c r="N280" s="23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162</v>
      </c>
      <c r="AU280" s="19" t="s">
        <v>160</v>
      </c>
    </row>
    <row r="281" spans="1:51" s="14" customFormat="1" ht="12">
      <c r="A281" s="14"/>
      <c r="B281" s="246"/>
      <c r="C281" s="247"/>
      <c r="D281" s="236" t="s">
        <v>164</v>
      </c>
      <c r="E281" s="248" t="s">
        <v>19</v>
      </c>
      <c r="F281" s="249" t="s">
        <v>408</v>
      </c>
      <c r="G281" s="247"/>
      <c r="H281" s="248" t="s">
        <v>19</v>
      </c>
      <c r="I281" s="250"/>
      <c r="J281" s="247"/>
      <c r="K281" s="247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164</v>
      </c>
      <c r="AU281" s="255" t="s">
        <v>160</v>
      </c>
      <c r="AV281" s="14" t="s">
        <v>76</v>
      </c>
      <c r="AW281" s="14" t="s">
        <v>31</v>
      </c>
      <c r="AX281" s="14" t="s">
        <v>69</v>
      </c>
      <c r="AY281" s="255" t="s">
        <v>152</v>
      </c>
    </row>
    <row r="282" spans="1:51" s="13" customFormat="1" ht="12">
      <c r="A282" s="13"/>
      <c r="B282" s="234"/>
      <c r="C282" s="235"/>
      <c r="D282" s="236" t="s">
        <v>164</v>
      </c>
      <c r="E282" s="237" t="s">
        <v>19</v>
      </c>
      <c r="F282" s="238" t="s">
        <v>267</v>
      </c>
      <c r="G282" s="235"/>
      <c r="H282" s="239">
        <v>352.41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164</v>
      </c>
      <c r="AU282" s="245" t="s">
        <v>160</v>
      </c>
      <c r="AV282" s="13" t="s">
        <v>78</v>
      </c>
      <c r="AW282" s="13" t="s">
        <v>31</v>
      </c>
      <c r="AX282" s="13" t="s">
        <v>69</v>
      </c>
      <c r="AY282" s="245" t="s">
        <v>152</v>
      </c>
    </row>
    <row r="283" spans="1:51" s="15" customFormat="1" ht="12">
      <c r="A283" s="15"/>
      <c r="B283" s="256"/>
      <c r="C283" s="257"/>
      <c r="D283" s="236" t="s">
        <v>164</v>
      </c>
      <c r="E283" s="258" t="s">
        <v>19</v>
      </c>
      <c r="F283" s="259" t="s">
        <v>192</v>
      </c>
      <c r="G283" s="257"/>
      <c r="H283" s="260">
        <v>352.41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6" t="s">
        <v>164</v>
      </c>
      <c r="AU283" s="266" t="s">
        <v>160</v>
      </c>
      <c r="AV283" s="15" t="s">
        <v>151</v>
      </c>
      <c r="AW283" s="15" t="s">
        <v>31</v>
      </c>
      <c r="AX283" s="15" t="s">
        <v>76</v>
      </c>
      <c r="AY283" s="266" t="s">
        <v>152</v>
      </c>
    </row>
    <row r="284" spans="1:65" s="2" customFormat="1" ht="44.25" customHeight="1">
      <c r="A284" s="40"/>
      <c r="B284" s="41"/>
      <c r="C284" s="215" t="s">
        <v>409</v>
      </c>
      <c r="D284" s="215" t="s">
        <v>156</v>
      </c>
      <c r="E284" s="216" t="s">
        <v>410</v>
      </c>
      <c r="F284" s="217" t="s">
        <v>411</v>
      </c>
      <c r="G284" s="218" t="s">
        <v>169</v>
      </c>
      <c r="H284" s="219">
        <v>353.94</v>
      </c>
      <c r="I284" s="220"/>
      <c r="J284" s="221">
        <f>ROUND(I284*H284,2)</f>
        <v>0</v>
      </c>
      <c r="K284" s="222"/>
      <c r="L284" s="46"/>
      <c r="M284" s="223" t="s">
        <v>19</v>
      </c>
      <c r="N284" s="224" t="s">
        <v>40</v>
      </c>
      <c r="O284" s="86"/>
      <c r="P284" s="225">
        <f>O284*H284</f>
        <v>0</v>
      </c>
      <c r="Q284" s="225">
        <v>0</v>
      </c>
      <c r="R284" s="225">
        <f>Q284*H284</f>
        <v>0</v>
      </c>
      <c r="S284" s="225">
        <v>0.035</v>
      </c>
      <c r="T284" s="226">
        <f>S284*H284</f>
        <v>12.387900000000002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7" t="s">
        <v>151</v>
      </c>
      <c r="AT284" s="227" t="s">
        <v>156</v>
      </c>
      <c r="AU284" s="227" t="s">
        <v>160</v>
      </c>
      <c r="AY284" s="19" t="s">
        <v>152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76</v>
      </c>
      <c r="BK284" s="228">
        <f>ROUND(I284*H284,2)</f>
        <v>0</v>
      </c>
      <c r="BL284" s="19" t="s">
        <v>151</v>
      </c>
      <c r="BM284" s="227" t="s">
        <v>412</v>
      </c>
    </row>
    <row r="285" spans="1:47" s="2" customFormat="1" ht="12">
      <c r="A285" s="40"/>
      <c r="B285" s="41"/>
      <c r="C285" s="42"/>
      <c r="D285" s="229" t="s">
        <v>162</v>
      </c>
      <c r="E285" s="42"/>
      <c r="F285" s="230" t="s">
        <v>413</v>
      </c>
      <c r="G285" s="42"/>
      <c r="H285" s="42"/>
      <c r="I285" s="231"/>
      <c r="J285" s="42"/>
      <c r="K285" s="42"/>
      <c r="L285" s="46"/>
      <c r="M285" s="232"/>
      <c r="N285" s="23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162</v>
      </c>
      <c r="AU285" s="19" t="s">
        <v>160</v>
      </c>
    </row>
    <row r="286" spans="1:51" s="14" customFormat="1" ht="12">
      <c r="A286" s="14"/>
      <c r="B286" s="246"/>
      <c r="C286" s="247"/>
      <c r="D286" s="236" t="s">
        <v>164</v>
      </c>
      <c r="E286" s="248" t="s">
        <v>19</v>
      </c>
      <c r="F286" s="249" t="s">
        <v>414</v>
      </c>
      <c r="G286" s="247"/>
      <c r="H286" s="248" t="s">
        <v>19</v>
      </c>
      <c r="I286" s="250"/>
      <c r="J286" s="247"/>
      <c r="K286" s="247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164</v>
      </c>
      <c r="AU286" s="255" t="s">
        <v>160</v>
      </c>
      <c r="AV286" s="14" t="s">
        <v>76</v>
      </c>
      <c r="AW286" s="14" t="s">
        <v>31</v>
      </c>
      <c r="AX286" s="14" t="s">
        <v>69</v>
      </c>
      <c r="AY286" s="255" t="s">
        <v>152</v>
      </c>
    </row>
    <row r="287" spans="1:51" s="13" customFormat="1" ht="12">
      <c r="A287" s="13"/>
      <c r="B287" s="234"/>
      <c r="C287" s="235"/>
      <c r="D287" s="236" t="s">
        <v>164</v>
      </c>
      <c r="E287" s="237" t="s">
        <v>19</v>
      </c>
      <c r="F287" s="238" t="s">
        <v>415</v>
      </c>
      <c r="G287" s="235"/>
      <c r="H287" s="239">
        <v>353.94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164</v>
      </c>
      <c r="AU287" s="245" t="s">
        <v>160</v>
      </c>
      <c r="AV287" s="13" t="s">
        <v>78</v>
      </c>
      <c r="AW287" s="13" t="s">
        <v>31</v>
      </c>
      <c r="AX287" s="13" t="s">
        <v>76</v>
      </c>
      <c r="AY287" s="245" t="s">
        <v>152</v>
      </c>
    </row>
    <row r="288" spans="1:65" s="2" customFormat="1" ht="49.05" customHeight="1">
      <c r="A288" s="40"/>
      <c r="B288" s="41"/>
      <c r="C288" s="215" t="s">
        <v>416</v>
      </c>
      <c r="D288" s="215" t="s">
        <v>156</v>
      </c>
      <c r="E288" s="216" t="s">
        <v>417</v>
      </c>
      <c r="F288" s="217" t="s">
        <v>418</v>
      </c>
      <c r="G288" s="218" t="s">
        <v>169</v>
      </c>
      <c r="H288" s="219">
        <v>9.66</v>
      </c>
      <c r="I288" s="220"/>
      <c r="J288" s="221">
        <f>ROUND(I288*H288,2)</f>
        <v>0</v>
      </c>
      <c r="K288" s="222"/>
      <c r="L288" s="46"/>
      <c r="M288" s="223" t="s">
        <v>19</v>
      </c>
      <c r="N288" s="224" t="s">
        <v>40</v>
      </c>
      <c r="O288" s="86"/>
      <c r="P288" s="225">
        <f>O288*H288</f>
        <v>0</v>
      </c>
      <c r="Q288" s="225">
        <v>0</v>
      </c>
      <c r="R288" s="225">
        <f>Q288*H288</f>
        <v>0</v>
      </c>
      <c r="S288" s="225">
        <v>0.055</v>
      </c>
      <c r="T288" s="226">
        <f>S288*H288</f>
        <v>0.5313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7" t="s">
        <v>151</v>
      </c>
      <c r="AT288" s="227" t="s">
        <v>156</v>
      </c>
      <c r="AU288" s="227" t="s">
        <v>160</v>
      </c>
      <c r="AY288" s="19" t="s">
        <v>152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9" t="s">
        <v>76</v>
      </c>
      <c r="BK288" s="228">
        <f>ROUND(I288*H288,2)</f>
        <v>0</v>
      </c>
      <c r="BL288" s="19" t="s">
        <v>151</v>
      </c>
      <c r="BM288" s="227" t="s">
        <v>419</v>
      </c>
    </row>
    <row r="289" spans="1:47" s="2" customFormat="1" ht="12">
      <c r="A289" s="40"/>
      <c r="B289" s="41"/>
      <c r="C289" s="42"/>
      <c r="D289" s="229" t="s">
        <v>162</v>
      </c>
      <c r="E289" s="42"/>
      <c r="F289" s="230" t="s">
        <v>420</v>
      </c>
      <c r="G289" s="42"/>
      <c r="H289" s="42"/>
      <c r="I289" s="231"/>
      <c r="J289" s="42"/>
      <c r="K289" s="42"/>
      <c r="L289" s="46"/>
      <c r="M289" s="232"/>
      <c r="N289" s="23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162</v>
      </c>
      <c r="AU289" s="19" t="s">
        <v>160</v>
      </c>
    </row>
    <row r="290" spans="1:51" s="14" customFormat="1" ht="12">
      <c r="A290" s="14"/>
      <c r="B290" s="246"/>
      <c r="C290" s="247"/>
      <c r="D290" s="236" t="s">
        <v>164</v>
      </c>
      <c r="E290" s="248" t="s">
        <v>19</v>
      </c>
      <c r="F290" s="249" t="s">
        <v>234</v>
      </c>
      <c r="G290" s="247"/>
      <c r="H290" s="248" t="s">
        <v>19</v>
      </c>
      <c r="I290" s="250"/>
      <c r="J290" s="247"/>
      <c r="K290" s="247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164</v>
      </c>
      <c r="AU290" s="255" t="s">
        <v>160</v>
      </c>
      <c r="AV290" s="14" t="s">
        <v>76</v>
      </c>
      <c r="AW290" s="14" t="s">
        <v>31</v>
      </c>
      <c r="AX290" s="14" t="s">
        <v>69</v>
      </c>
      <c r="AY290" s="255" t="s">
        <v>152</v>
      </c>
    </row>
    <row r="291" spans="1:51" s="14" customFormat="1" ht="12">
      <c r="A291" s="14"/>
      <c r="B291" s="246"/>
      <c r="C291" s="247"/>
      <c r="D291" s="236" t="s">
        <v>164</v>
      </c>
      <c r="E291" s="248" t="s">
        <v>19</v>
      </c>
      <c r="F291" s="249" t="s">
        <v>421</v>
      </c>
      <c r="G291" s="247"/>
      <c r="H291" s="248" t="s">
        <v>19</v>
      </c>
      <c r="I291" s="250"/>
      <c r="J291" s="247"/>
      <c r="K291" s="247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164</v>
      </c>
      <c r="AU291" s="255" t="s">
        <v>160</v>
      </c>
      <c r="AV291" s="14" t="s">
        <v>76</v>
      </c>
      <c r="AW291" s="14" t="s">
        <v>31</v>
      </c>
      <c r="AX291" s="14" t="s">
        <v>69</v>
      </c>
      <c r="AY291" s="255" t="s">
        <v>152</v>
      </c>
    </row>
    <row r="292" spans="1:51" s="13" customFormat="1" ht="12">
      <c r="A292" s="13"/>
      <c r="B292" s="234"/>
      <c r="C292" s="235"/>
      <c r="D292" s="236" t="s">
        <v>164</v>
      </c>
      <c r="E292" s="237" t="s">
        <v>19</v>
      </c>
      <c r="F292" s="238" t="s">
        <v>422</v>
      </c>
      <c r="G292" s="235"/>
      <c r="H292" s="239">
        <v>4.86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164</v>
      </c>
      <c r="AU292" s="245" t="s">
        <v>160</v>
      </c>
      <c r="AV292" s="13" t="s">
        <v>78</v>
      </c>
      <c r="AW292" s="13" t="s">
        <v>31</v>
      </c>
      <c r="AX292" s="13" t="s">
        <v>69</v>
      </c>
      <c r="AY292" s="245" t="s">
        <v>152</v>
      </c>
    </row>
    <row r="293" spans="1:51" s="14" customFormat="1" ht="12">
      <c r="A293" s="14"/>
      <c r="B293" s="246"/>
      <c r="C293" s="247"/>
      <c r="D293" s="236" t="s">
        <v>164</v>
      </c>
      <c r="E293" s="248" t="s">
        <v>19</v>
      </c>
      <c r="F293" s="249" t="s">
        <v>172</v>
      </c>
      <c r="G293" s="247"/>
      <c r="H293" s="248" t="s">
        <v>19</v>
      </c>
      <c r="I293" s="250"/>
      <c r="J293" s="247"/>
      <c r="K293" s="247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164</v>
      </c>
      <c r="AU293" s="255" t="s">
        <v>160</v>
      </c>
      <c r="AV293" s="14" t="s">
        <v>76</v>
      </c>
      <c r="AW293" s="14" t="s">
        <v>31</v>
      </c>
      <c r="AX293" s="14" t="s">
        <v>69</v>
      </c>
      <c r="AY293" s="255" t="s">
        <v>152</v>
      </c>
    </row>
    <row r="294" spans="1:51" s="13" customFormat="1" ht="12">
      <c r="A294" s="13"/>
      <c r="B294" s="234"/>
      <c r="C294" s="235"/>
      <c r="D294" s="236" t="s">
        <v>164</v>
      </c>
      <c r="E294" s="237" t="s">
        <v>19</v>
      </c>
      <c r="F294" s="238" t="s">
        <v>423</v>
      </c>
      <c r="G294" s="235"/>
      <c r="H294" s="239">
        <v>3.6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164</v>
      </c>
      <c r="AU294" s="245" t="s">
        <v>160</v>
      </c>
      <c r="AV294" s="13" t="s">
        <v>78</v>
      </c>
      <c r="AW294" s="13" t="s">
        <v>31</v>
      </c>
      <c r="AX294" s="13" t="s">
        <v>69</v>
      </c>
      <c r="AY294" s="245" t="s">
        <v>152</v>
      </c>
    </row>
    <row r="295" spans="1:51" s="13" customFormat="1" ht="12">
      <c r="A295" s="13"/>
      <c r="B295" s="234"/>
      <c r="C295" s="235"/>
      <c r="D295" s="236" t="s">
        <v>164</v>
      </c>
      <c r="E295" s="237" t="s">
        <v>19</v>
      </c>
      <c r="F295" s="238" t="s">
        <v>424</v>
      </c>
      <c r="G295" s="235"/>
      <c r="H295" s="239">
        <v>1.2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164</v>
      </c>
      <c r="AU295" s="245" t="s">
        <v>160</v>
      </c>
      <c r="AV295" s="13" t="s">
        <v>78</v>
      </c>
      <c r="AW295" s="13" t="s">
        <v>31</v>
      </c>
      <c r="AX295" s="13" t="s">
        <v>69</v>
      </c>
      <c r="AY295" s="245" t="s">
        <v>152</v>
      </c>
    </row>
    <row r="296" spans="1:51" s="15" customFormat="1" ht="12">
      <c r="A296" s="15"/>
      <c r="B296" s="256"/>
      <c r="C296" s="257"/>
      <c r="D296" s="236" t="s">
        <v>164</v>
      </c>
      <c r="E296" s="258" t="s">
        <v>19</v>
      </c>
      <c r="F296" s="259" t="s">
        <v>192</v>
      </c>
      <c r="G296" s="257"/>
      <c r="H296" s="260">
        <v>9.66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6" t="s">
        <v>164</v>
      </c>
      <c r="AU296" s="266" t="s">
        <v>160</v>
      </c>
      <c r="AV296" s="15" t="s">
        <v>151</v>
      </c>
      <c r="AW296" s="15" t="s">
        <v>31</v>
      </c>
      <c r="AX296" s="15" t="s">
        <v>76</v>
      </c>
      <c r="AY296" s="266" t="s">
        <v>152</v>
      </c>
    </row>
    <row r="297" spans="1:65" s="2" customFormat="1" ht="37.8" customHeight="1">
      <c r="A297" s="40"/>
      <c r="B297" s="41"/>
      <c r="C297" s="215" t="s">
        <v>425</v>
      </c>
      <c r="D297" s="215" t="s">
        <v>156</v>
      </c>
      <c r="E297" s="216" t="s">
        <v>426</v>
      </c>
      <c r="F297" s="217" t="s">
        <v>427</v>
      </c>
      <c r="G297" s="218" t="s">
        <v>169</v>
      </c>
      <c r="H297" s="219">
        <v>64</v>
      </c>
      <c r="I297" s="220"/>
      <c r="J297" s="221">
        <f>ROUND(I297*H297,2)</f>
        <v>0</v>
      </c>
      <c r="K297" s="222"/>
      <c r="L297" s="46"/>
      <c r="M297" s="223" t="s">
        <v>19</v>
      </c>
      <c r="N297" s="224" t="s">
        <v>40</v>
      </c>
      <c r="O297" s="86"/>
      <c r="P297" s="225">
        <f>O297*H297</f>
        <v>0</v>
      </c>
      <c r="Q297" s="225">
        <v>0</v>
      </c>
      <c r="R297" s="225">
        <f>Q297*H297</f>
        <v>0</v>
      </c>
      <c r="S297" s="225">
        <v>0.076</v>
      </c>
      <c r="T297" s="226">
        <f>S297*H297</f>
        <v>4.864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7" t="s">
        <v>151</v>
      </c>
      <c r="AT297" s="227" t="s">
        <v>156</v>
      </c>
      <c r="AU297" s="227" t="s">
        <v>160</v>
      </c>
      <c r="AY297" s="19" t="s">
        <v>152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76</v>
      </c>
      <c r="BK297" s="228">
        <f>ROUND(I297*H297,2)</f>
        <v>0</v>
      </c>
      <c r="BL297" s="19" t="s">
        <v>151</v>
      </c>
      <c r="BM297" s="227" t="s">
        <v>428</v>
      </c>
    </row>
    <row r="298" spans="1:47" s="2" customFormat="1" ht="12">
      <c r="A298" s="40"/>
      <c r="B298" s="41"/>
      <c r="C298" s="42"/>
      <c r="D298" s="229" t="s">
        <v>162</v>
      </c>
      <c r="E298" s="42"/>
      <c r="F298" s="230" t="s">
        <v>429</v>
      </c>
      <c r="G298" s="42"/>
      <c r="H298" s="42"/>
      <c r="I298" s="231"/>
      <c r="J298" s="42"/>
      <c r="K298" s="42"/>
      <c r="L298" s="46"/>
      <c r="M298" s="232"/>
      <c r="N298" s="23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162</v>
      </c>
      <c r="AU298" s="19" t="s">
        <v>160</v>
      </c>
    </row>
    <row r="299" spans="1:51" s="14" customFormat="1" ht="12">
      <c r="A299" s="14"/>
      <c r="B299" s="246"/>
      <c r="C299" s="247"/>
      <c r="D299" s="236" t="s">
        <v>164</v>
      </c>
      <c r="E299" s="248" t="s">
        <v>19</v>
      </c>
      <c r="F299" s="249" t="s">
        <v>430</v>
      </c>
      <c r="G299" s="247"/>
      <c r="H299" s="248" t="s">
        <v>19</v>
      </c>
      <c r="I299" s="250"/>
      <c r="J299" s="247"/>
      <c r="K299" s="247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164</v>
      </c>
      <c r="AU299" s="255" t="s">
        <v>160</v>
      </c>
      <c r="AV299" s="14" t="s">
        <v>76</v>
      </c>
      <c r="AW299" s="14" t="s">
        <v>31</v>
      </c>
      <c r="AX299" s="14" t="s">
        <v>69</v>
      </c>
      <c r="AY299" s="255" t="s">
        <v>152</v>
      </c>
    </row>
    <row r="300" spans="1:51" s="13" customFormat="1" ht="12">
      <c r="A300" s="13"/>
      <c r="B300" s="234"/>
      <c r="C300" s="235"/>
      <c r="D300" s="236" t="s">
        <v>164</v>
      </c>
      <c r="E300" s="237" t="s">
        <v>19</v>
      </c>
      <c r="F300" s="238" t="s">
        <v>431</v>
      </c>
      <c r="G300" s="235"/>
      <c r="H300" s="239">
        <v>64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164</v>
      </c>
      <c r="AU300" s="245" t="s">
        <v>160</v>
      </c>
      <c r="AV300" s="13" t="s">
        <v>78</v>
      </c>
      <c r="AW300" s="13" t="s">
        <v>31</v>
      </c>
      <c r="AX300" s="13" t="s">
        <v>76</v>
      </c>
      <c r="AY300" s="245" t="s">
        <v>152</v>
      </c>
    </row>
    <row r="301" spans="1:65" s="2" customFormat="1" ht="55.5" customHeight="1">
      <c r="A301" s="40"/>
      <c r="B301" s="41"/>
      <c r="C301" s="215" t="s">
        <v>432</v>
      </c>
      <c r="D301" s="215" t="s">
        <v>156</v>
      </c>
      <c r="E301" s="216" t="s">
        <v>433</v>
      </c>
      <c r="F301" s="217" t="s">
        <v>434</v>
      </c>
      <c r="G301" s="218" t="s">
        <v>176</v>
      </c>
      <c r="H301" s="219">
        <v>10</v>
      </c>
      <c r="I301" s="220"/>
      <c r="J301" s="221">
        <f>ROUND(I301*H301,2)</f>
        <v>0</v>
      </c>
      <c r="K301" s="222"/>
      <c r="L301" s="46"/>
      <c r="M301" s="223" t="s">
        <v>19</v>
      </c>
      <c r="N301" s="224" t="s">
        <v>40</v>
      </c>
      <c r="O301" s="86"/>
      <c r="P301" s="225">
        <f>O301*H301</f>
        <v>0</v>
      </c>
      <c r="Q301" s="225">
        <v>0</v>
      </c>
      <c r="R301" s="225">
        <f>Q301*H301</f>
        <v>0</v>
      </c>
      <c r="S301" s="225">
        <v>0.004</v>
      </c>
      <c r="T301" s="226">
        <f>S301*H301</f>
        <v>0.04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7" t="s">
        <v>151</v>
      </c>
      <c r="AT301" s="227" t="s">
        <v>156</v>
      </c>
      <c r="AU301" s="227" t="s">
        <v>160</v>
      </c>
      <c r="AY301" s="19" t="s">
        <v>152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9" t="s">
        <v>76</v>
      </c>
      <c r="BK301" s="228">
        <f>ROUND(I301*H301,2)</f>
        <v>0</v>
      </c>
      <c r="BL301" s="19" t="s">
        <v>151</v>
      </c>
      <c r="BM301" s="227" t="s">
        <v>435</v>
      </c>
    </row>
    <row r="302" spans="1:47" s="2" customFormat="1" ht="12">
      <c r="A302" s="40"/>
      <c r="B302" s="41"/>
      <c r="C302" s="42"/>
      <c r="D302" s="229" t="s">
        <v>162</v>
      </c>
      <c r="E302" s="42"/>
      <c r="F302" s="230" t="s">
        <v>436</v>
      </c>
      <c r="G302" s="42"/>
      <c r="H302" s="42"/>
      <c r="I302" s="231"/>
      <c r="J302" s="42"/>
      <c r="K302" s="42"/>
      <c r="L302" s="46"/>
      <c r="M302" s="232"/>
      <c r="N302" s="23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162</v>
      </c>
      <c r="AU302" s="19" t="s">
        <v>160</v>
      </c>
    </row>
    <row r="303" spans="1:65" s="2" customFormat="1" ht="55.5" customHeight="1">
      <c r="A303" s="40"/>
      <c r="B303" s="41"/>
      <c r="C303" s="215" t="s">
        <v>437</v>
      </c>
      <c r="D303" s="215" t="s">
        <v>156</v>
      </c>
      <c r="E303" s="216" t="s">
        <v>438</v>
      </c>
      <c r="F303" s="217" t="s">
        <v>439</v>
      </c>
      <c r="G303" s="218" t="s">
        <v>176</v>
      </c>
      <c r="H303" s="219">
        <v>10</v>
      </c>
      <c r="I303" s="220"/>
      <c r="J303" s="221">
        <f>ROUND(I303*H303,2)</f>
        <v>0</v>
      </c>
      <c r="K303" s="222"/>
      <c r="L303" s="46"/>
      <c r="M303" s="223" t="s">
        <v>19</v>
      </c>
      <c r="N303" s="224" t="s">
        <v>40</v>
      </c>
      <c r="O303" s="86"/>
      <c r="P303" s="225">
        <f>O303*H303</f>
        <v>0</v>
      </c>
      <c r="Q303" s="225">
        <v>0</v>
      </c>
      <c r="R303" s="225">
        <f>Q303*H303</f>
        <v>0</v>
      </c>
      <c r="S303" s="225">
        <v>0.008</v>
      </c>
      <c r="T303" s="226">
        <f>S303*H303</f>
        <v>0.08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7" t="s">
        <v>151</v>
      </c>
      <c r="AT303" s="227" t="s">
        <v>156</v>
      </c>
      <c r="AU303" s="227" t="s">
        <v>160</v>
      </c>
      <c r="AY303" s="19" t="s">
        <v>152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9" t="s">
        <v>76</v>
      </c>
      <c r="BK303" s="228">
        <f>ROUND(I303*H303,2)</f>
        <v>0</v>
      </c>
      <c r="BL303" s="19" t="s">
        <v>151</v>
      </c>
      <c r="BM303" s="227" t="s">
        <v>440</v>
      </c>
    </row>
    <row r="304" spans="1:47" s="2" customFormat="1" ht="12">
      <c r="A304" s="40"/>
      <c r="B304" s="41"/>
      <c r="C304" s="42"/>
      <c r="D304" s="229" t="s">
        <v>162</v>
      </c>
      <c r="E304" s="42"/>
      <c r="F304" s="230" t="s">
        <v>441</v>
      </c>
      <c r="G304" s="42"/>
      <c r="H304" s="42"/>
      <c r="I304" s="231"/>
      <c r="J304" s="42"/>
      <c r="K304" s="42"/>
      <c r="L304" s="46"/>
      <c r="M304" s="232"/>
      <c r="N304" s="23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162</v>
      </c>
      <c r="AU304" s="19" t="s">
        <v>160</v>
      </c>
    </row>
    <row r="305" spans="1:65" s="2" customFormat="1" ht="55.5" customHeight="1">
      <c r="A305" s="40"/>
      <c r="B305" s="41"/>
      <c r="C305" s="215" t="s">
        <v>442</v>
      </c>
      <c r="D305" s="215" t="s">
        <v>156</v>
      </c>
      <c r="E305" s="216" t="s">
        <v>443</v>
      </c>
      <c r="F305" s="217" t="s">
        <v>444</v>
      </c>
      <c r="G305" s="218" t="s">
        <v>176</v>
      </c>
      <c r="H305" s="219">
        <v>10</v>
      </c>
      <c r="I305" s="220"/>
      <c r="J305" s="221">
        <f>ROUND(I305*H305,2)</f>
        <v>0</v>
      </c>
      <c r="K305" s="222"/>
      <c r="L305" s="46"/>
      <c r="M305" s="223" t="s">
        <v>19</v>
      </c>
      <c r="N305" s="224" t="s">
        <v>40</v>
      </c>
      <c r="O305" s="86"/>
      <c r="P305" s="225">
        <f>O305*H305</f>
        <v>0</v>
      </c>
      <c r="Q305" s="225">
        <v>0</v>
      </c>
      <c r="R305" s="225">
        <f>Q305*H305</f>
        <v>0</v>
      </c>
      <c r="S305" s="225">
        <v>0.012</v>
      </c>
      <c r="T305" s="226">
        <f>S305*H305</f>
        <v>0.12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7" t="s">
        <v>151</v>
      </c>
      <c r="AT305" s="227" t="s">
        <v>156</v>
      </c>
      <c r="AU305" s="227" t="s">
        <v>160</v>
      </c>
      <c r="AY305" s="19" t="s">
        <v>152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9" t="s">
        <v>76</v>
      </c>
      <c r="BK305" s="228">
        <f>ROUND(I305*H305,2)</f>
        <v>0</v>
      </c>
      <c r="BL305" s="19" t="s">
        <v>151</v>
      </c>
      <c r="BM305" s="227" t="s">
        <v>445</v>
      </c>
    </row>
    <row r="306" spans="1:47" s="2" customFormat="1" ht="12">
      <c r="A306" s="40"/>
      <c r="B306" s="41"/>
      <c r="C306" s="42"/>
      <c r="D306" s="229" t="s">
        <v>162</v>
      </c>
      <c r="E306" s="42"/>
      <c r="F306" s="230" t="s">
        <v>446</v>
      </c>
      <c r="G306" s="42"/>
      <c r="H306" s="42"/>
      <c r="I306" s="231"/>
      <c r="J306" s="42"/>
      <c r="K306" s="42"/>
      <c r="L306" s="46"/>
      <c r="M306" s="232"/>
      <c r="N306" s="23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162</v>
      </c>
      <c r="AU306" s="19" t="s">
        <v>160</v>
      </c>
    </row>
    <row r="307" spans="1:65" s="2" customFormat="1" ht="55.5" customHeight="1">
      <c r="A307" s="40"/>
      <c r="B307" s="41"/>
      <c r="C307" s="215" t="s">
        <v>447</v>
      </c>
      <c r="D307" s="215" t="s">
        <v>156</v>
      </c>
      <c r="E307" s="216" t="s">
        <v>448</v>
      </c>
      <c r="F307" s="217" t="s">
        <v>449</v>
      </c>
      <c r="G307" s="218" t="s">
        <v>176</v>
      </c>
      <c r="H307" s="219">
        <v>10</v>
      </c>
      <c r="I307" s="220"/>
      <c r="J307" s="221">
        <f>ROUND(I307*H307,2)</f>
        <v>0</v>
      </c>
      <c r="K307" s="222"/>
      <c r="L307" s="46"/>
      <c r="M307" s="223" t="s">
        <v>19</v>
      </c>
      <c r="N307" s="224" t="s">
        <v>40</v>
      </c>
      <c r="O307" s="86"/>
      <c r="P307" s="225">
        <f>O307*H307</f>
        <v>0</v>
      </c>
      <c r="Q307" s="225">
        <v>0</v>
      </c>
      <c r="R307" s="225">
        <f>Q307*H307</f>
        <v>0</v>
      </c>
      <c r="S307" s="225">
        <v>0.025</v>
      </c>
      <c r="T307" s="226">
        <f>S307*H307</f>
        <v>0.25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7" t="s">
        <v>151</v>
      </c>
      <c r="AT307" s="227" t="s">
        <v>156</v>
      </c>
      <c r="AU307" s="227" t="s">
        <v>160</v>
      </c>
      <c r="AY307" s="19" t="s">
        <v>152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76</v>
      </c>
      <c r="BK307" s="228">
        <f>ROUND(I307*H307,2)</f>
        <v>0</v>
      </c>
      <c r="BL307" s="19" t="s">
        <v>151</v>
      </c>
      <c r="BM307" s="227" t="s">
        <v>450</v>
      </c>
    </row>
    <row r="308" spans="1:47" s="2" customFormat="1" ht="12">
      <c r="A308" s="40"/>
      <c r="B308" s="41"/>
      <c r="C308" s="42"/>
      <c r="D308" s="229" t="s">
        <v>162</v>
      </c>
      <c r="E308" s="42"/>
      <c r="F308" s="230" t="s">
        <v>451</v>
      </c>
      <c r="G308" s="42"/>
      <c r="H308" s="42"/>
      <c r="I308" s="231"/>
      <c r="J308" s="42"/>
      <c r="K308" s="42"/>
      <c r="L308" s="46"/>
      <c r="M308" s="232"/>
      <c r="N308" s="23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162</v>
      </c>
      <c r="AU308" s="19" t="s">
        <v>160</v>
      </c>
    </row>
    <row r="309" spans="1:65" s="2" customFormat="1" ht="55.5" customHeight="1">
      <c r="A309" s="40"/>
      <c r="B309" s="41"/>
      <c r="C309" s="215" t="s">
        <v>452</v>
      </c>
      <c r="D309" s="215" t="s">
        <v>156</v>
      </c>
      <c r="E309" s="216" t="s">
        <v>453</v>
      </c>
      <c r="F309" s="217" t="s">
        <v>454</v>
      </c>
      <c r="G309" s="218" t="s">
        <v>176</v>
      </c>
      <c r="H309" s="219">
        <v>10</v>
      </c>
      <c r="I309" s="220"/>
      <c r="J309" s="221">
        <f>ROUND(I309*H309,2)</f>
        <v>0</v>
      </c>
      <c r="K309" s="222"/>
      <c r="L309" s="46"/>
      <c r="M309" s="223" t="s">
        <v>19</v>
      </c>
      <c r="N309" s="224" t="s">
        <v>40</v>
      </c>
      <c r="O309" s="86"/>
      <c r="P309" s="225">
        <f>O309*H309</f>
        <v>0</v>
      </c>
      <c r="Q309" s="225">
        <v>0</v>
      </c>
      <c r="R309" s="225">
        <f>Q309*H309</f>
        <v>0</v>
      </c>
      <c r="S309" s="225">
        <v>0.054</v>
      </c>
      <c r="T309" s="226">
        <f>S309*H309</f>
        <v>0.54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7" t="s">
        <v>151</v>
      </c>
      <c r="AT309" s="227" t="s">
        <v>156</v>
      </c>
      <c r="AU309" s="227" t="s">
        <v>160</v>
      </c>
      <c r="AY309" s="19" t="s">
        <v>152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76</v>
      </c>
      <c r="BK309" s="228">
        <f>ROUND(I309*H309,2)</f>
        <v>0</v>
      </c>
      <c r="BL309" s="19" t="s">
        <v>151</v>
      </c>
      <c r="BM309" s="227" t="s">
        <v>455</v>
      </c>
    </row>
    <row r="310" spans="1:47" s="2" customFormat="1" ht="12">
      <c r="A310" s="40"/>
      <c r="B310" s="41"/>
      <c r="C310" s="42"/>
      <c r="D310" s="229" t="s">
        <v>162</v>
      </c>
      <c r="E310" s="42"/>
      <c r="F310" s="230" t="s">
        <v>456</v>
      </c>
      <c r="G310" s="42"/>
      <c r="H310" s="42"/>
      <c r="I310" s="231"/>
      <c r="J310" s="42"/>
      <c r="K310" s="42"/>
      <c r="L310" s="46"/>
      <c r="M310" s="232"/>
      <c r="N310" s="23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162</v>
      </c>
      <c r="AU310" s="19" t="s">
        <v>160</v>
      </c>
    </row>
    <row r="311" spans="1:65" s="2" customFormat="1" ht="55.5" customHeight="1">
      <c r="A311" s="40"/>
      <c r="B311" s="41"/>
      <c r="C311" s="215" t="s">
        <v>457</v>
      </c>
      <c r="D311" s="215" t="s">
        <v>156</v>
      </c>
      <c r="E311" s="216" t="s">
        <v>458</v>
      </c>
      <c r="F311" s="217" t="s">
        <v>459</v>
      </c>
      <c r="G311" s="218" t="s">
        <v>176</v>
      </c>
      <c r="H311" s="219">
        <v>10</v>
      </c>
      <c r="I311" s="220"/>
      <c r="J311" s="221">
        <f>ROUND(I311*H311,2)</f>
        <v>0</v>
      </c>
      <c r="K311" s="222"/>
      <c r="L311" s="46"/>
      <c r="M311" s="223" t="s">
        <v>19</v>
      </c>
      <c r="N311" s="224" t="s">
        <v>40</v>
      </c>
      <c r="O311" s="86"/>
      <c r="P311" s="225">
        <f>O311*H311</f>
        <v>0</v>
      </c>
      <c r="Q311" s="225">
        <v>0</v>
      </c>
      <c r="R311" s="225">
        <f>Q311*H311</f>
        <v>0</v>
      </c>
      <c r="S311" s="225">
        <v>0.074</v>
      </c>
      <c r="T311" s="226">
        <f>S311*H311</f>
        <v>0.74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151</v>
      </c>
      <c r="AT311" s="227" t="s">
        <v>156</v>
      </c>
      <c r="AU311" s="227" t="s">
        <v>160</v>
      </c>
      <c r="AY311" s="19" t="s">
        <v>152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76</v>
      </c>
      <c r="BK311" s="228">
        <f>ROUND(I311*H311,2)</f>
        <v>0</v>
      </c>
      <c r="BL311" s="19" t="s">
        <v>151</v>
      </c>
      <c r="BM311" s="227" t="s">
        <v>460</v>
      </c>
    </row>
    <row r="312" spans="1:47" s="2" customFormat="1" ht="12">
      <c r="A312" s="40"/>
      <c r="B312" s="41"/>
      <c r="C312" s="42"/>
      <c r="D312" s="229" t="s">
        <v>162</v>
      </c>
      <c r="E312" s="42"/>
      <c r="F312" s="230" t="s">
        <v>461</v>
      </c>
      <c r="G312" s="42"/>
      <c r="H312" s="42"/>
      <c r="I312" s="231"/>
      <c r="J312" s="42"/>
      <c r="K312" s="42"/>
      <c r="L312" s="46"/>
      <c r="M312" s="232"/>
      <c r="N312" s="23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162</v>
      </c>
      <c r="AU312" s="19" t="s">
        <v>160</v>
      </c>
    </row>
    <row r="313" spans="1:65" s="2" customFormat="1" ht="55.5" customHeight="1">
      <c r="A313" s="40"/>
      <c r="B313" s="41"/>
      <c r="C313" s="215" t="s">
        <v>462</v>
      </c>
      <c r="D313" s="215" t="s">
        <v>156</v>
      </c>
      <c r="E313" s="216" t="s">
        <v>463</v>
      </c>
      <c r="F313" s="217" t="s">
        <v>464</v>
      </c>
      <c r="G313" s="218" t="s">
        <v>176</v>
      </c>
      <c r="H313" s="219">
        <v>10</v>
      </c>
      <c r="I313" s="220"/>
      <c r="J313" s="221">
        <f>ROUND(I313*H313,2)</f>
        <v>0</v>
      </c>
      <c r="K313" s="222"/>
      <c r="L313" s="46"/>
      <c r="M313" s="223" t="s">
        <v>19</v>
      </c>
      <c r="N313" s="224" t="s">
        <v>40</v>
      </c>
      <c r="O313" s="86"/>
      <c r="P313" s="225">
        <f>O313*H313</f>
        <v>0</v>
      </c>
      <c r="Q313" s="225">
        <v>0</v>
      </c>
      <c r="R313" s="225">
        <f>Q313*H313</f>
        <v>0</v>
      </c>
      <c r="S313" s="225">
        <v>0.099</v>
      </c>
      <c r="T313" s="226">
        <f>S313*H313</f>
        <v>0.99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7" t="s">
        <v>151</v>
      </c>
      <c r="AT313" s="227" t="s">
        <v>156</v>
      </c>
      <c r="AU313" s="227" t="s">
        <v>160</v>
      </c>
      <c r="AY313" s="19" t="s">
        <v>152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76</v>
      </c>
      <c r="BK313" s="228">
        <f>ROUND(I313*H313,2)</f>
        <v>0</v>
      </c>
      <c r="BL313" s="19" t="s">
        <v>151</v>
      </c>
      <c r="BM313" s="227" t="s">
        <v>465</v>
      </c>
    </row>
    <row r="314" spans="1:47" s="2" customFormat="1" ht="12">
      <c r="A314" s="40"/>
      <c r="B314" s="41"/>
      <c r="C314" s="42"/>
      <c r="D314" s="229" t="s">
        <v>162</v>
      </c>
      <c r="E314" s="42"/>
      <c r="F314" s="230" t="s">
        <v>466</v>
      </c>
      <c r="G314" s="42"/>
      <c r="H314" s="42"/>
      <c r="I314" s="231"/>
      <c r="J314" s="42"/>
      <c r="K314" s="42"/>
      <c r="L314" s="46"/>
      <c r="M314" s="232"/>
      <c r="N314" s="23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162</v>
      </c>
      <c r="AU314" s="19" t="s">
        <v>160</v>
      </c>
    </row>
    <row r="315" spans="1:65" s="2" customFormat="1" ht="55.5" customHeight="1">
      <c r="A315" s="40"/>
      <c r="B315" s="41"/>
      <c r="C315" s="215" t="s">
        <v>467</v>
      </c>
      <c r="D315" s="215" t="s">
        <v>156</v>
      </c>
      <c r="E315" s="216" t="s">
        <v>468</v>
      </c>
      <c r="F315" s="217" t="s">
        <v>469</v>
      </c>
      <c r="G315" s="218" t="s">
        <v>176</v>
      </c>
      <c r="H315" s="219">
        <v>10</v>
      </c>
      <c r="I315" s="220"/>
      <c r="J315" s="221">
        <f>ROUND(I315*H315,2)</f>
        <v>0</v>
      </c>
      <c r="K315" s="222"/>
      <c r="L315" s="46"/>
      <c r="M315" s="223" t="s">
        <v>19</v>
      </c>
      <c r="N315" s="224" t="s">
        <v>40</v>
      </c>
      <c r="O315" s="86"/>
      <c r="P315" s="225">
        <f>O315*H315</f>
        <v>0</v>
      </c>
      <c r="Q315" s="225">
        <v>0</v>
      </c>
      <c r="R315" s="225">
        <f>Q315*H315</f>
        <v>0</v>
      </c>
      <c r="S315" s="225">
        <v>0.069</v>
      </c>
      <c r="T315" s="226">
        <f>S315*H315</f>
        <v>0.6900000000000001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7" t="s">
        <v>151</v>
      </c>
      <c r="AT315" s="227" t="s">
        <v>156</v>
      </c>
      <c r="AU315" s="227" t="s">
        <v>160</v>
      </c>
      <c r="AY315" s="19" t="s">
        <v>152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9" t="s">
        <v>76</v>
      </c>
      <c r="BK315" s="228">
        <f>ROUND(I315*H315,2)</f>
        <v>0</v>
      </c>
      <c r="BL315" s="19" t="s">
        <v>151</v>
      </c>
      <c r="BM315" s="227" t="s">
        <v>470</v>
      </c>
    </row>
    <row r="316" spans="1:47" s="2" customFormat="1" ht="12">
      <c r="A316" s="40"/>
      <c r="B316" s="41"/>
      <c r="C316" s="42"/>
      <c r="D316" s="229" t="s">
        <v>162</v>
      </c>
      <c r="E316" s="42"/>
      <c r="F316" s="230" t="s">
        <v>471</v>
      </c>
      <c r="G316" s="42"/>
      <c r="H316" s="42"/>
      <c r="I316" s="231"/>
      <c r="J316" s="42"/>
      <c r="K316" s="42"/>
      <c r="L316" s="46"/>
      <c r="M316" s="232"/>
      <c r="N316" s="23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162</v>
      </c>
      <c r="AU316" s="19" t="s">
        <v>160</v>
      </c>
    </row>
    <row r="317" spans="1:65" s="2" customFormat="1" ht="55.5" customHeight="1">
      <c r="A317" s="40"/>
      <c r="B317" s="41"/>
      <c r="C317" s="215" t="s">
        <v>472</v>
      </c>
      <c r="D317" s="215" t="s">
        <v>156</v>
      </c>
      <c r="E317" s="216" t="s">
        <v>473</v>
      </c>
      <c r="F317" s="217" t="s">
        <v>474</v>
      </c>
      <c r="G317" s="218" t="s">
        <v>176</v>
      </c>
      <c r="H317" s="219">
        <v>10</v>
      </c>
      <c r="I317" s="220"/>
      <c r="J317" s="221">
        <f>ROUND(I317*H317,2)</f>
        <v>0</v>
      </c>
      <c r="K317" s="222"/>
      <c r="L317" s="46"/>
      <c r="M317" s="223" t="s">
        <v>19</v>
      </c>
      <c r="N317" s="224" t="s">
        <v>40</v>
      </c>
      <c r="O317" s="86"/>
      <c r="P317" s="225">
        <f>O317*H317</f>
        <v>0</v>
      </c>
      <c r="Q317" s="225">
        <v>0</v>
      </c>
      <c r="R317" s="225">
        <f>Q317*H317</f>
        <v>0</v>
      </c>
      <c r="S317" s="225">
        <v>0.138</v>
      </c>
      <c r="T317" s="226">
        <f>S317*H317</f>
        <v>1.3800000000000001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7" t="s">
        <v>151</v>
      </c>
      <c r="AT317" s="227" t="s">
        <v>156</v>
      </c>
      <c r="AU317" s="227" t="s">
        <v>160</v>
      </c>
      <c r="AY317" s="19" t="s">
        <v>152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9" t="s">
        <v>76</v>
      </c>
      <c r="BK317" s="228">
        <f>ROUND(I317*H317,2)</f>
        <v>0</v>
      </c>
      <c r="BL317" s="19" t="s">
        <v>151</v>
      </c>
      <c r="BM317" s="227" t="s">
        <v>475</v>
      </c>
    </row>
    <row r="318" spans="1:47" s="2" customFormat="1" ht="12">
      <c r="A318" s="40"/>
      <c r="B318" s="41"/>
      <c r="C318" s="42"/>
      <c r="D318" s="229" t="s">
        <v>162</v>
      </c>
      <c r="E318" s="42"/>
      <c r="F318" s="230" t="s">
        <v>476</v>
      </c>
      <c r="G318" s="42"/>
      <c r="H318" s="42"/>
      <c r="I318" s="231"/>
      <c r="J318" s="42"/>
      <c r="K318" s="42"/>
      <c r="L318" s="46"/>
      <c r="M318" s="232"/>
      <c r="N318" s="23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162</v>
      </c>
      <c r="AU318" s="19" t="s">
        <v>160</v>
      </c>
    </row>
    <row r="319" spans="1:65" s="2" customFormat="1" ht="55.5" customHeight="1">
      <c r="A319" s="40"/>
      <c r="B319" s="41"/>
      <c r="C319" s="215" t="s">
        <v>477</v>
      </c>
      <c r="D319" s="215" t="s">
        <v>156</v>
      </c>
      <c r="E319" s="216" t="s">
        <v>478</v>
      </c>
      <c r="F319" s="217" t="s">
        <v>479</v>
      </c>
      <c r="G319" s="218" t="s">
        <v>176</v>
      </c>
      <c r="H319" s="219">
        <v>10</v>
      </c>
      <c r="I319" s="220"/>
      <c r="J319" s="221">
        <f>ROUND(I319*H319,2)</f>
        <v>0</v>
      </c>
      <c r="K319" s="222"/>
      <c r="L319" s="46"/>
      <c r="M319" s="223" t="s">
        <v>19</v>
      </c>
      <c r="N319" s="224" t="s">
        <v>40</v>
      </c>
      <c r="O319" s="86"/>
      <c r="P319" s="225">
        <f>O319*H319</f>
        <v>0</v>
      </c>
      <c r="Q319" s="225">
        <v>0</v>
      </c>
      <c r="R319" s="225">
        <f>Q319*H319</f>
        <v>0</v>
      </c>
      <c r="S319" s="225">
        <v>0.207</v>
      </c>
      <c r="T319" s="226">
        <f>S319*H319</f>
        <v>2.07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7" t="s">
        <v>151</v>
      </c>
      <c r="AT319" s="227" t="s">
        <v>156</v>
      </c>
      <c r="AU319" s="227" t="s">
        <v>160</v>
      </c>
      <c r="AY319" s="19" t="s">
        <v>152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76</v>
      </c>
      <c r="BK319" s="228">
        <f>ROUND(I319*H319,2)</f>
        <v>0</v>
      </c>
      <c r="BL319" s="19" t="s">
        <v>151</v>
      </c>
      <c r="BM319" s="227" t="s">
        <v>480</v>
      </c>
    </row>
    <row r="320" spans="1:47" s="2" customFormat="1" ht="12">
      <c r="A320" s="40"/>
      <c r="B320" s="41"/>
      <c r="C320" s="42"/>
      <c r="D320" s="229" t="s">
        <v>162</v>
      </c>
      <c r="E320" s="42"/>
      <c r="F320" s="230" t="s">
        <v>481</v>
      </c>
      <c r="G320" s="42"/>
      <c r="H320" s="42"/>
      <c r="I320" s="231"/>
      <c r="J320" s="42"/>
      <c r="K320" s="42"/>
      <c r="L320" s="46"/>
      <c r="M320" s="232"/>
      <c r="N320" s="23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162</v>
      </c>
      <c r="AU320" s="19" t="s">
        <v>160</v>
      </c>
    </row>
    <row r="321" spans="1:65" s="2" customFormat="1" ht="55.5" customHeight="1">
      <c r="A321" s="40"/>
      <c r="B321" s="41"/>
      <c r="C321" s="215" t="s">
        <v>482</v>
      </c>
      <c r="D321" s="215" t="s">
        <v>156</v>
      </c>
      <c r="E321" s="216" t="s">
        <v>483</v>
      </c>
      <c r="F321" s="217" t="s">
        <v>484</v>
      </c>
      <c r="G321" s="218" t="s">
        <v>159</v>
      </c>
      <c r="H321" s="219">
        <v>2.28</v>
      </c>
      <c r="I321" s="220"/>
      <c r="J321" s="221">
        <f>ROUND(I321*H321,2)</f>
        <v>0</v>
      </c>
      <c r="K321" s="222"/>
      <c r="L321" s="46"/>
      <c r="M321" s="223" t="s">
        <v>19</v>
      </c>
      <c r="N321" s="224" t="s">
        <v>40</v>
      </c>
      <c r="O321" s="86"/>
      <c r="P321" s="225">
        <f>O321*H321</f>
        <v>0</v>
      </c>
      <c r="Q321" s="225">
        <v>0</v>
      </c>
      <c r="R321" s="225">
        <f>Q321*H321</f>
        <v>0</v>
      </c>
      <c r="S321" s="225">
        <v>1.8</v>
      </c>
      <c r="T321" s="226">
        <f>S321*H321</f>
        <v>4.104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7" t="s">
        <v>151</v>
      </c>
      <c r="AT321" s="227" t="s">
        <v>156</v>
      </c>
      <c r="AU321" s="227" t="s">
        <v>160</v>
      </c>
      <c r="AY321" s="19" t="s">
        <v>152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9" t="s">
        <v>76</v>
      </c>
      <c r="BK321" s="228">
        <f>ROUND(I321*H321,2)</f>
        <v>0</v>
      </c>
      <c r="BL321" s="19" t="s">
        <v>151</v>
      </c>
      <c r="BM321" s="227" t="s">
        <v>485</v>
      </c>
    </row>
    <row r="322" spans="1:47" s="2" customFormat="1" ht="12">
      <c r="A322" s="40"/>
      <c r="B322" s="41"/>
      <c r="C322" s="42"/>
      <c r="D322" s="229" t="s">
        <v>162</v>
      </c>
      <c r="E322" s="42"/>
      <c r="F322" s="230" t="s">
        <v>486</v>
      </c>
      <c r="G322" s="42"/>
      <c r="H322" s="42"/>
      <c r="I322" s="231"/>
      <c r="J322" s="42"/>
      <c r="K322" s="42"/>
      <c r="L322" s="46"/>
      <c r="M322" s="232"/>
      <c r="N322" s="23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162</v>
      </c>
      <c r="AU322" s="19" t="s">
        <v>160</v>
      </c>
    </row>
    <row r="323" spans="1:51" s="14" customFormat="1" ht="12">
      <c r="A323" s="14"/>
      <c r="B323" s="246"/>
      <c r="C323" s="247"/>
      <c r="D323" s="236" t="s">
        <v>164</v>
      </c>
      <c r="E323" s="248" t="s">
        <v>19</v>
      </c>
      <c r="F323" s="249" t="s">
        <v>487</v>
      </c>
      <c r="G323" s="247"/>
      <c r="H323" s="248" t="s">
        <v>19</v>
      </c>
      <c r="I323" s="250"/>
      <c r="J323" s="247"/>
      <c r="K323" s="247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164</v>
      </c>
      <c r="AU323" s="255" t="s">
        <v>160</v>
      </c>
      <c r="AV323" s="14" t="s">
        <v>76</v>
      </c>
      <c r="AW323" s="14" t="s">
        <v>31</v>
      </c>
      <c r="AX323" s="14" t="s">
        <v>69</v>
      </c>
      <c r="AY323" s="255" t="s">
        <v>152</v>
      </c>
    </row>
    <row r="324" spans="1:51" s="13" customFormat="1" ht="12">
      <c r="A324" s="13"/>
      <c r="B324" s="234"/>
      <c r="C324" s="235"/>
      <c r="D324" s="236" t="s">
        <v>164</v>
      </c>
      <c r="E324" s="237" t="s">
        <v>19</v>
      </c>
      <c r="F324" s="238" t="s">
        <v>488</v>
      </c>
      <c r="G324" s="235"/>
      <c r="H324" s="239">
        <v>1.08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164</v>
      </c>
      <c r="AU324" s="245" t="s">
        <v>160</v>
      </c>
      <c r="AV324" s="13" t="s">
        <v>78</v>
      </c>
      <c r="AW324" s="13" t="s">
        <v>31</v>
      </c>
      <c r="AX324" s="13" t="s">
        <v>69</v>
      </c>
      <c r="AY324" s="245" t="s">
        <v>152</v>
      </c>
    </row>
    <row r="325" spans="1:51" s="14" customFormat="1" ht="12">
      <c r="A325" s="14"/>
      <c r="B325" s="246"/>
      <c r="C325" s="247"/>
      <c r="D325" s="236" t="s">
        <v>164</v>
      </c>
      <c r="E325" s="248" t="s">
        <v>19</v>
      </c>
      <c r="F325" s="249" t="s">
        <v>489</v>
      </c>
      <c r="G325" s="247"/>
      <c r="H325" s="248" t="s">
        <v>19</v>
      </c>
      <c r="I325" s="250"/>
      <c r="J325" s="247"/>
      <c r="K325" s="247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164</v>
      </c>
      <c r="AU325" s="255" t="s">
        <v>160</v>
      </c>
      <c r="AV325" s="14" t="s">
        <v>76</v>
      </c>
      <c r="AW325" s="14" t="s">
        <v>31</v>
      </c>
      <c r="AX325" s="14" t="s">
        <v>69</v>
      </c>
      <c r="AY325" s="255" t="s">
        <v>152</v>
      </c>
    </row>
    <row r="326" spans="1:51" s="13" customFormat="1" ht="12">
      <c r="A326" s="13"/>
      <c r="B326" s="234"/>
      <c r="C326" s="235"/>
      <c r="D326" s="236" t="s">
        <v>164</v>
      </c>
      <c r="E326" s="237" t="s">
        <v>19</v>
      </c>
      <c r="F326" s="238" t="s">
        <v>490</v>
      </c>
      <c r="G326" s="235"/>
      <c r="H326" s="239">
        <v>1.2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164</v>
      </c>
      <c r="AU326" s="245" t="s">
        <v>160</v>
      </c>
      <c r="AV326" s="13" t="s">
        <v>78</v>
      </c>
      <c r="AW326" s="13" t="s">
        <v>31</v>
      </c>
      <c r="AX326" s="13" t="s">
        <v>69</v>
      </c>
      <c r="AY326" s="245" t="s">
        <v>152</v>
      </c>
    </row>
    <row r="327" spans="1:51" s="15" customFormat="1" ht="12">
      <c r="A327" s="15"/>
      <c r="B327" s="256"/>
      <c r="C327" s="257"/>
      <c r="D327" s="236" t="s">
        <v>164</v>
      </c>
      <c r="E327" s="258" t="s">
        <v>19</v>
      </c>
      <c r="F327" s="259" t="s">
        <v>192</v>
      </c>
      <c r="G327" s="257"/>
      <c r="H327" s="260">
        <v>2.28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6" t="s">
        <v>164</v>
      </c>
      <c r="AU327" s="266" t="s">
        <v>160</v>
      </c>
      <c r="AV327" s="15" t="s">
        <v>151</v>
      </c>
      <c r="AW327" s="15" t="s">
        <v>31</v>
      </c>
      <c r="AX327" s="15" t="s">
        <v>76</v>
      </c>
      <c r="AY327" s="266" t="s">
        <v>152</v>
      </c>
    </row>
    <row r="328" spans="1:65" s="2" customFormat="1" ht="55.5" customHeight="1">
      <c r="A328" s="40"/>
      <c r="B328" s="41"/>
      <c r="C328" s="215" t="s">
        <v>491</v>
      </c>
      <c r="D328" s="215" t="s">
        <v>156</v>
      </c>
      <c r="E328" s="216" t="s">
        <v>492</v>
      </c>
      <c r="F328" s="217" t="s">
        <v>493</v>
      </c>
      <c r="G328" s="218" t="s">
        <v>169</v>
      </c>
      <c r="H328" s="219">
        <v>7.56</v>
      </c>
      <c r="I328" s="220"/>
      <c r="J328" s="221">
        <f>ROUND(I328*H328,2)</f>
        <v>0</v>
      </c>
      <c r="K328" s="222"/>
      <c r="L328" s="46"/>
      <c r="M328" s="223" t="s">
        <v>19</v>
      </c>
      <c r="N328" s="224" t="s">
        <v>40</v>
      </c>
      <c r="O328" s="86"/>
      <c r="P328" s="225">
        <f>O328*H328</f>
        <v>0</v>
      </c>
      <c r="Q328" s="225">
        <v>0</v>
      </c>
      <c r="R328" s="225">
        <f>Q328*H328</f>
        <v>0</v>
      </c>
      <c r="S328" s="225">
        <v>0.27</v>
      </c>
      <c r="T328" s="226">
        <f>S328*H328</f>
        <v>2.0412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7" t="s">
        <v>151</v>
      </c>
      <c r="AT328" s="227" t="s">
        <v>156</v>
      </c>
      <c r="AU328" s="227" t="s">
        <v>160</v>
      </c>
      <c r="AY328" s="19" t="s">
        <v>152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76</v>
      </c>
      <c r="BK328" s="228">
        <f>ROUND(I328*H328,2)</f>
        <v>0</v>
      </c>
      <c r="BL328" s="19" t="s">
        <v>151</v>
      </c>
      <c r="BM328" s="227" t="s">
        <v>494</v>
      </c>
    </row>
    <row r="329" spans="1:47" s="2" customFormat="1" ht="12">
      <c r="A329" s="40"/>
      <c r="B329" s="41"/>
      <c r="C329" s="42"/>
      <c r="D329" s="229" t="s">
        <v>162</v>
      </c>
      <c r="E329" s="42"/>
      <c r="F329" s="230" t="s">
        <v>495</v>
      </c>
      <c r="G329" s="42"/>
      <c r="H329" s="42"/>
      <c r="I329" s="231"/>
      <c r="J329" s="42"/>
      <c r="K329" s="42"/>
      <c r="L329" s="46"/>
      <c r="M329" s="232"/>
      <c r="N329" s="23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162</v>
      </c>
      <c r="AU329" s="19" t="s">
        <v>160</v>
      </c>
    </row>
    <row r="330" spans="1:51" s="14" customFormat="1" ht="12">
      <c r="A330" s="14"/>
      <c r="B330" s="246"/>
      <c r="C330" s="247"/>
      <c r="D330" s="236" t="s">
        <v>164</v>
      </c>
      <c r="E330" s="248" t="s">
        <v>19</v>
      </c>
      <c r="F330" s="249" t="s">
        <v>496</v>
      </c>
      <c r="G330" s="247"/>
      <c r="H330" s="248" t="s">
        <v>19</v>
      </c>
      <c r="I330" s="250"/>
      <c r="J330" s="247"/>
      <c r="K330" s="247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164</v>
      </c>
      <c r="AU330" s="255" t="s">
        <v>160</v>
      </c>
      <c r="AV330" s="14" t="s">
        <v>76</v>
      </c>
      <c r="AW330" s="14" t="s">
        <v>31</v>
      </c>
      <c r="AX330" s="14" t="s">
        <v>69</v>
      </c>
      <c r="AY330" s="255" t="s">
        <v>152</v>
      </c>
    </row>
    <row r="331" spans="1:51" s="13" customFormat="1" ht="12">
      <c r="A331" s="13"/>
      <c r="B331" s="234"/>
      <c r="C331" s="235"/>
      <c r="D331" s="236" t="s">
        <v>164</v>
      </c>
      <c r="E331" s="237" t="s">
        <v>19</v>
      </c>
      <c r="F331" s="238" t="s">
        <v>497</v>
      </c>
      <c r="G331" s="235"/>
      <c r="H331" s="239">
        <v>7.56</v>
      </c>
      <c r="I331" s="240"/>
      <c r="J331" s="235"/>
      <c r="K331" s="235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164</v>
      </c>
      <c r="AU331" s="245" t="s">
        <v>160</v>
      </c>
      <c r="AV331" s="13" t="s">
        <v>78</v>
      </c>
      <c r="AW331" s="13" t="s">
        <v>31</v>
      </c>
      <c r="AX331" s="13" t="s">
        <v>76</v>
      </c>
      <c r="AY331" s="245" t="s">
        <v>152</v>
      </c>
    </row>
    <row r="332" spans="1:65" s="2" customFormat="1" ht="55.5" customHeight="1">
      <c r="A332" s="40"/>
      <c r="B332" s="41"/>
      <c r="C332" s="215" t="s">
        <v>498</v>
      </c>
      <c r="D332" s="215" t="s">
        <v>156</v>
      </c>
      <c r="E332" s="216" t="s">
        <v>499</v>
      </c>
      <c r="F332" s="217" t="s">
        <v>500</v>
      </c>
      <c r="G332" s="218" t="s">
        <v>159</v>
      </c>
      <c r="H332" s="219">
        <v>8.133</v>
      </c>
      <c r="I332" s="220"/>
      <c r="J332" s="221">
        <f>ROUND(I332*H332,2)</f>
        <v>0</v>
      </c>
      <c r="K332" s="222"/>
      <c r="L332" s="46"/>
      <c r="M332" s="223" t="s">
        <v>19</v>
      </c>
      <c r="N332" s="224" t="s">
        <v>40</v>
      </c>
      <c r="O332" s="86"/>
      <c r="P332" s="225">
        <f>O332*H332</f>
        <v>0</v>
      </c>
      <c r="Q332" s="225">
        <v>0</v>
      </c>
      <c r="R332" s="225">
        <f>Q332*H332</f>
        <v>0</v>
      </c>
      <c r="S332" s="225">
        <v>1.8</v>
      </c>
      <c r="T332" s="226">
        <f>S332*H332</f>
        <v>14.639399999999998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7" t="s">
        <v>151</v>
      </c>
      <c r="AT332" s="227" t="s">
        <v>156</v>
      </c>
      <c r="AU332" s="227" t="s">
        <v>160</v>
      </c>
      <c r="AY332" s="19" t="s">
        <v>152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76</v>
      </c>
      <c r="BK332" s="228">
        <f>ROUND(I332*H332,2)</f>
        <v>0</v>
      </c>
      <c r="BL332" s="19" t="s">
        <v>151</v>
      </c>
      <c r="BM332" s="227" t="s">
        <v>501</v>
      </c>
    </row>
    <row r="333" spans="1:47" s="2" customFormat="1" ht="12">
      <c r="A333" s="40"/>
      <c r="B333" s="41"/>
      <c r="C333" s="42"/>
      <c r="D333" s="229" t="s">
        <v>162</v>
      </c>
      <c r="E333" s="42"/>
      <c r="F333" s="230" t="s">
        <v>502</v>
      </c>
      <c r="G333" s="42"/>
      <c r="H333" s="42"/>
      <c r="I333" s="231"/>
      <c r="J333" s="42"/>
      <c r="K333" s="42"/>
      <c r="L333" s="46"/>
      <c r="M333" s="232"/>
      <c r="N333" s="23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162</v>
      </c>
      <c r="AU333" s="19" t="s">
        <v>160</v>
      </c>
    </row>
    <row r="334" spans="1:51" s="14" customFormat="1" ht="12">
      <c r="A334" s="14"/>
      <c r="B334" s="246"/>
      <c r="C334" s="247"/>
      <c r="D334" s="236" t="s">
        <v>164</v>
      </c>
      <c r="E334" s="248" t="s">
        <v>19</v>
      </c>
      <c r="F334" s="249" t="s">
        <v>503</v>
      </c>
      <c r="G334" s="247"/>
      <c r="H334" s="248" t="s">
        <v>19</v>
      </c>
      <c r="I334" s="250"/>
      <c r="J334" s="247"/>
      <c r="K334" s="247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164</v>
      </c>
      <c r="AU334" s="255" t="s">
        <v>160</v>
      </c>
      <c r="AV334" s="14" t="s">
        <v>76</v>
      </c>
      <c r="AW334" s="14" t="s">
        <v>31</v>
      </c>
      <c r="AX334" s="14" t="s">
        <v>69</v>
      </c>
      <c r="AY334" s="255" t="s">
        <v>152</v>
      </c>
    </row>
    <row r="335" spans="1:51" s="14" customFormat="1" ht="12">
      <c r="A335" s="14"/>
      <c r="B335" s="246"/>
      <c r="C335" s="247"/>
      <c r="D335" s="236" t="s">
        <v>164</v>
      </c>
      <c r="E335" s="248" t="s">
        <v>19</v>
      </c>
      <c r="F335" s="249" t="s">
        <v>234</v>
      </c>
      <c r="G335" s="247"/>
      <c r="H335" s="248" t="s">
        <v>19</v>
      </c>
      <c r="I335" s="250"/>
      <c r="J335" s="247"/>
      <c r="K335" s="247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164</v>
      </c>
      <c r="AU335" s="255" t="s">
        <v>160</v>
      </c>
      <c r="AV335" s="14" t="s">
        <v>76</v>
      </c>
      <c r="AW335" s="14" t="s">
        <v>31</v>
      </c>
      <c r="AX335" s="14" t="s">
        <v>69</v>
      </c>
      <c r="AY335" s="255" t="s">
        <v>152</v>
      </c>
    </row>
    <row r="336" spans="1:51" s="13" customFormat="1" ht="12">
      <c r="A336" s="13"/>
      <c r="B336" s="234"/>
      <c r="C336" s="235"/>
      <c r="D336" s="236" t="s">
        <v>164</v>
      </c>
      <c r="E336" s="237" t="s">
        <v>19</v>
      </c>
      <c r="F336" s="238" t="s">
        <v>504</v>
      </c>
      <c r="G336" s="235"/>
      <c r="H336" s="239">
        <v>0.77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164</v>
      </c>
      <c r="AU336" s="245" t="s">
        <v>160</v>
      </c>
      <c r="AV336" s="13" t="s">
        <v>78</v>
      </c>
      <c r="AW336" s="13" t="s">
        <v>31</v>
      </c>
      <c r="AX336" s="13" t="s">
        <v>69</v>
      </c>
      <c r="AY336" s="245" t="s">
        <v>152</v>
      </c>
    </row>
    <row r="337" spans="1:51" s="13" customFormat="1" ht="12">
      <c r="A337" s="13"/>
      <c r="B337" s="234"/>
      <c r="C337" s="235"/>
      <c r="D337" s="236" t="s">
        <v>164</v>
      </c>
      <c r="E337" s="237" t="s">
        <v>19</v>
      </c>
      <c r="F337" s="238" t="s">
        <v>505</v>
      </c>
      <c r="G337" s="235"/>
      <c r="H337" s="239">
        <v>0.66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164</v>
      </c>
      <c r="AU337" s="245" t="s">
        <v>160</v>
      </c>
      <c r="AV337" s="13" t="s">
        <v>78</v>
      </c>
      <c r="AW337" s="13" t="s">
        <v>31</v>
      </c>
      <c r="AX337" s="13" t="s">
        <v>69</v>
      </c>
      <c r="AY337" s="245" t="s">
        <v>152</v>
      </c>
    </row>
    <row r="338" spans="1:51" s="13" customFormat="1" ht="12">
      <c r="A338" s="13"/>
      <c r="B338" s="234"/>
      <c r="C338" s="235"/>
      <c r="D338" s="236" t="s">
        <v>164</v>
      </c>
      <c r="E338" s="237" t="s">
        <v>19</v>
      </c>
      <c r="F338" s="238" t="s">
        <v>506</v>
      </c>
      <c r="G338" s="235"/>
      <c r="H338" s="239">
        <v>1.469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164</v>
      </c>
      <c r="AU338" s="245" t="s">
        <v>160</v>
      </c>
      <c r="AV338" s="13" t="s">
        <v>78</v>
      </c>
      <c r="AW338" s="13" t="s">
        <v>31</v>
      </c>
      <c r="AX338" s="13" t="s">
        <v>69</v>
      </c>
      <c r="AY338" s="245" t="s">
        <v>152</v>
      </c>
    </row>
    <row r="339" spans="1:51" s="13" customFormat="1" ht="12">
      <c r="A339" s="13"/>
      <c r="B339" s="234"/>
      <c r="C339" s="235"/>
      <c r="D339" s="236" t="s">
        <v>164</v>
      </c>
      <c r="E339" s="237" t="s">
        <v>19</v>
      </c>
      <c r="F339" s="238" t="s">
        <v>504</v>
      </c>
      <c r="G339" s="235"/>
      <c r="H339" s="239">
        <v>0.77</v>
      </c>
      <c r="I339" s="240"/>
      <c r="J339" s="235"/>
      <c r="K339" s="235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164</v>
      </c>
      <c r="AU339" s="245" t="s">
        <v>160</v>
      </c>
      <c r="AV339" s="13" t="s">
        <v>78</v>
      </c>
      <c r="AW339" s="13" t="s">
        <v>31</v>
      </c>
      <c r="AX339" s="13" t="s">
        <v>69</v>
      </c>
      <c r="AY339" s="245" t="s">
        <v>152</v>
      </c>
    </row>
    <row r="340" spans="1:51" s="13" customFormat="1" ht="12">
      <c r="A340" s="13"/>
      <c r="B340" s="234"/>
      <c r="C340" s="235"/>
      <c r="D340" s="236" t="s">
        <v>164</v>
      </c>
      <c r="E340" s="237" t="s">
        <v>19</v>
      </c>
      <c r="F340" s="238" t="s">
        <v>507</v>
      </c>
      <c r="G340" s="235"/>
      <c r="H340" s="239">
        <v>0.462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164</v>
      </c>
      <c r="AU340" s="245" t="s">
        <v>160</v>
      </c>
      <c r="AV340" s="13" t="s">
        <v>78</v>
      </c>
      <c r="AW340" s="13" t="s">
        <v>31</v>
      </c>
      <c r="AX340" s="13" t="s">
        <v>69</v>
      </c>
      <c r="AY340" s="245" t="s">
        <v>152</v>
      </c>
    </row>
    <row r="341" spans="1:51" s="13" customFormat="1" ht="12">
      <c r="A341" s="13"/>
      <c r="B341" s="234"/>
      <c r="C341" s="235"/>
      <c r="D341" s="236" t="s">
        <v>164</v>
      </c>
      <c r="E341" s="237" t="s">
        <v>19</v>
      </c>
      <c r="F341" s="238" t="s">
        <v>508</v>
      </c>
      <c r="G341" s="235"/>
      <c r="H341" s="239">
        <v>1.208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164</v>
      </c>
      <c r="AU341" s="245" t="s">
        <v>160</v>
      </c>
      <c r="AV341" s="13" t="s">
        <v>78</v>
      </c>
      <c r="AW341" s="13" t="s">
        <v>31</v>
      </c>
      <c r="AX341" s="13" t="s">
        <v>69</v>
      </c>
      <c r="AY341" s="245" t="s">
        <v>152</v>
      </c>
    </row>
    <row r="342" spans="1:51" s="13" customFormat="1" ht="12">
      <c r="A342" s="13"/>
      <c r="B342" s="234"/>
      <c r="C342" s="235"/>
      <c r="D342" s="236" t="s">
        <v>164</v>
      </c>
      <c r="E342" s="237" t="s">
        <v>19</v>
      </c>
      <c r="F342" s="238" t="s">
        <v>509</v>
      </c>
      <c r="G342" s="235"/>
      <c r="H342" s="239">
        <v>0.644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164</v>
      </c>
      <c r="AU342" s="245" t="s">
        <v>160</v>
      </c>
      <c r="AV342" s="13" t="s">
        <v>78</v>
      </c>
      <c r="AW342" s="13" t="s">
        <v>31</v>
      </c>
      <c r="AX342" s="13" t="s">
        <v>69</v>
      </c>
      <c r="AY342" s="245" t="s">
        <v>152</v>
      </c>
    </row>
    <row r="343" spans="1:51" s="14" customFormat="1" ht="12">
      <c r="A343" s="14"/>
      <c r="B343" s="246"/>
      <c r="C343" s="247"/>
      <c r="D343" s="236" t="s">
        <v>164</v>
      </c>
      <c r="E343" s="248" t="s">
        <v>19</v>
      </c>
      <c r="F343" s="249" t="s">
        <v>510</v>
      </c>
      <c r="G343" s="247"/>
      <c r="H343" s="248" t="s">
        <v>19</v>
      </c>
      <c r="I343" s="250"/>
      <c r="J343" s="247"/>
      <c r="K343" s="247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164</v>
      </c>
      <c r="AU343" s="255" t="s">
        <v>160</v>
      </c>
      <c r="AV343" s="14" t="s">
        <v>76</v>
      </c>
      <c r="AW343" s="14" t="s">
        <v>31</v>
      </c>
      <c r="AX343" s="14" t="s">
        <v>69</v>
      </c>
      <c r="AY343" s="255" t="s">
        <v>152</v>
      </c>
    </row>
    <row r="344" spans="1:51" s="13" customFormat="1" ht="12">
      <c r="A344" s="13"/>
      <c r="B344" s="234"/>
      <c r="C344" s="235"/>
      <c r="D344" s="236" t="s">
        <v>164</v>
      </c>
      <c r="E344" s="237" t="s">
        <v>19</v>
      </c>
      <c r="F344" s="238" t="s">
        <v>511</v>
      </c>
      <c r="G344" s="235"/>
      <c r="H344" s="239">
        <v>2.15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164</v>
      </c>
      <c r="AU344" s="245" t="s">
        <v>160</v>
      </c>
      <c r="AV344" s="13" t="s">
        <v>78</v>
      </c>
      <c r="AW344" s="13" t="s">
        <v>31</v>
      </c>
      <c r="AX344" s="13" t="s">
        <v>69</v>
      </c>
      <c r="AY344" s="245" t="s">
        <v>152</v>
      </c>
    </row>
    <row r="345" spans="1:51" s="15" customFormat="1" ht="12">
      <c r="A345" s="15"/>
      <c r="B345" s="256"/>
      <c r="C345" s="257"/>
      <c r="D345" s="236" t="s">
        <v>164</v>
      </c>
      <c r="E345" s="258" t="s">
        <v>19</v>
      </c>
      <c r="F345" s="259" t="s">
        <v>192</v>
      </c>
      <c r="G345" s="257"/>
      <c r="H345" s="260">
        <v>8.133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6" t="s">
        <v>164</v>
      </c>
      <c r="AU345" s="266" t="s">
        <v>160</v>
      </c>
      <c r="AV345" s="15" t="s">
        <v>151</v>
      </c>
      <c r="AW345" s="15" t="s">
        <v>31</v>
      </c>
      <c r="AX345" s="15" t="s">
        <v>76</v>
      </c>
      <c r="AY345" s="266" t="s">
        <v>152</v>
      </c>
    </row>
    <row r="346" spans="1:65" s="2" customFormat="1" ht="37.8" customHeight="1">
      <c r="A346" s="40"/>
      <c r="B346" s="41"/>
      <c r="C346" s="215" t="s">
        <v>512</v>
      </c>
      <c r="D346" s="215" t="s">
        <v>156</v>
      </c>
      <c r="E346" s="216" t="s">
        <v>513</v>
      </c>
      <c r="F346" s="217" t="s">
        <v>514</v>
      </c>
      <c r="G346" s="218" t="s">
        <v>159</v>
      </c>
      <c r="H346" s="219">
        <v>0.169</v>
      </c>
      <c r="I346" s="220"/>
      <c r="J346" s="221">
        <f>ROUND(I346*H346,2)</f>
        <v>0</v>
      </c>
      <c r="K346" s="222"/>
      <c r="L346" s="46"/>
      <c r="M346" s="223" t="s">
        <v>19</v>
      </c>
      <c r="N346" s="224" t="s">
        <v>40</v>
      </c>
      <c r="O346" s="86"/>
      <c r="P346" s="225">
        <f>O346*H346</f>
        <v>0</v>
      </c>
      <c r="Q346" s="225">
        <v>0</v>
      </c>
      <c r="R346" s="225">
        <f>Q346*H346</f>
        <v>0</v>
      </c>
      <c r="S346" s="225">
        <v>2.1</v>
      </c>
      <c r="T346" s="226">
        <f>S346*H346</f>
        <v>0.35490000000000005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7" t="s">
        <v>151</v>
      </c>
      <c r="AT346" s="227" t="s">
        <v>156</v>
      </c>
      <c r="AU346" s="227" t="s">
        <v>160</v>
      </c>
      <c r="AY346" s="19" t="s">
        <v>152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9" t="s">
        <v>76</v>
      </c>
      <c r="BK346" s="228">
        <f>ROUND(I346*H346,2)</f>
        <v>0</v>
      </c>
      <c r="BL346" s="19" t="s">
        <v>151</v>
      </c>
      <c r="BM346" s="227" t="s">
        <v>515</v>
      </c>
    </row>
    <row r="347" spans="1:47" s="2" customFormat="1" ht="12">
      <c r="A347" s="40"/>
      <c r="B347" s="41"/>
      <c r="C347" s="42"/>
      <c r="D347" s="229" t="s">
        <v>162</v>
      </c>
      <c r="E347" s="42"/>
      <c r="F347" s="230" t="s">
        <v>516</v>
      </c>
      <c r="G347" s="42"/>
      <c r="H347" s="42"/>
      <c r="I347" s="231"/>
      <c r="J347" s="42"/>
      <c r="K347" s="42"/>
      <c r="L347" s="46"/>
      <c r="M347" s="232"/>
      <c r="N347" s="23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162</v>
      </c>
      <c r="AU347" s="19" t="s">
        <v>160</v>
      </c>
    </row>
    <row r="348" spans="1:47" s="2" customFormat="1" ht="12">
      <c r="A348" s="40"/>
      <c r="B348" s="41"/>
      <c r="C348" s="42"/>
      <c r="D348" s="236" t="s">
        <v>366</v>
      </c>
      <c r="E348" s="42"/>
      <c r="F348" s="278" t="s">
        <v>517</v>
      </c>
      <c r="G348" s="42"/>
      <c r="H348" s="42"/>
      <c r="I348" s="231"/>
      <c r="J348" s="42"/>
      <c r="K348" s="42"/>
      <c r="L348" s="46"/>
      <c r="M348" s="232"/>
      <c r="N348" s="23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366</v>
      </c>
      <c r="AU348" s="19" t="s">
        <v>160</v>
      </c>
    </row>
    <row r="349" spans="1:51" s="14" customFormat="1" ht="12">
      <c r="A349" s="14"/>
      <c r="B349" s="246"/>
      <c r="C349" s="247"/>
      <c r="D349" s="236" t="s">
        <v>164</v>
      </c>
      <c r="E349" s="248" t="s">
        <v>19</v>
      </c>
      <c r="F349" s="249" t="s">
        <v>518</v>
      </c>
      <c r="G349" s="247"/>
      <c r="H349" s="248" t="s">
        <v>19</v>
      </c>
      <c r="I349" s="250"/>
      <c r="J349" s="247"/>
      <c r="K349" s="247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164</v>
      </c>
      <c r="AU349" s="255" t="s">
        <v>160</v>
      </c>
      <c r="AV349" s="14" t="s">
        <v>76</v>
      </c>
      <c r="AW349" s="14" t="s">
        <v>31</v>
      </c>
      <c r="AX349" s="14" t="s">
        <v>69</v>
      </c>
      <c r="AY349" s="255" t="s">
        <v>152</v>
      </c>
    </row>
    <row r="350" spans="1:51" s="13" customFormat="1" ht="12">
      <c r="A350" s="13"/>
      <c r="B350" s="234"/>
      <c r="C350" s="235"/>
      <c r="D350" s="236" t="s">
        <v>164</v>
      </c>
      <c r="E350" s="237" t="s">
        <v>19</v>
      </c>
      <c r="F350" s="238" t="s">
        <v>519</v>
      </c>
      <c r="G350" s="235"/>
      <c r="H350" s="239">
        <v>0.169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164</v>
      </c>
      <c r="AU350" s="245" t="s">
        <v>160</v>
      </c>
      <c r="AV350" s="13" t="s">
        <v>78</v>
      </c>
      <c r="AW350" s="13" t="s">
        <v>31</v>
      </c>
      <c r="AX350" s="13" t="s">
        <v>76</v>
      </c>
      <c r="AY350" s="245" t="s">
        <v>152</v>
      </c>
    </row>
    <row r="351" spans="1:65" s="2" customFormat="1" ht="37.8" customHeight="1">
      <c r="A351" s="40"/>
      <c r="B351" s="41"/>
      <c r="C351" s="215" t="s">
        <v>520</v>
      </c>
      <c r="D351" s="215" t="s">
        <v>156</v>
      </c>
      <c r="E351" s="216" t="s">
        <v>521</v>
      </c>
      <c r="F351" s="217" t="s">
        <v>522</v>
      </c>
      <c r="G351" s="218" t="s">
        <v>159</v>
      </c>
      <c r="H351" s="219">
        <v>0.528</v>
      </c>
      <c r="I351" s="220"/>
      <c r="J351" s="221">
        <f>ROUND(I351*H351,2)</f>
        <v>0</v>
      </c>
      <c r="K351" s="222"/>
      <c r="L351" s="46"/>
      <c r="M351" s="223" t="s">
        <v>19</v>
      </c>
      <c r="N351" s="224" t="s">
        <v>40</v>
      </c>
      <c r="O351" s="86"/>
      <c r="P351" s="225">
        <f>O351*H351</f>
        <v>0</v>
      </c>
      <c r="Q351" s="225">
        <v>0</v>
      </c>
      <c r="R351" s="225">
        <f>Q351*H351</f>
        <v>0</v>
      </c>
      <c r="S351" s="225">
        <v>1.8</v>
      </c>
      <c r="T351" s="226">
        <f>S351*H351</f>
        <v>0.9504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7" t="s">
        <v>151</v>
      </c>
      <c r="AT351" s="227" t="s">
        <v>156</v>
      </c>
      <c r="AU351" s="227" t="s">
        <v>160</v>
      </c>
      <c r="AY351" s="19" t="s">
        <v>152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9" t="s">
        <v>76</v>
      </c>
      <c r="BK351" s="228">
        <f>ROUND(I351*H351,2)</f>
        <v>0</v>
      </c>
      <c r="BL351" s="19" t="s">
        <v>151</v>
      </c>
      <c r="BM351" s="227" t="s">
        <v>523</v>
      </c>
    </row>
    <row r="352" spans="1:47" s="2" customFormat="1" ht="12">
      <c r="A352" s="40"/>
      <c r="B352" s="41"/>
      <c r="C352" s="42"/>
      <c r="D352" s="229" t="s">
        <v>162</v>
      </c>
      <c r="E352" s="42"/>
      <c r="F352" s="230" t="s">
        <v>524</v>
      </c>
      <c r="G352" s="42"/>
      <c r="H352" s="42"/>
      <c r="I352" s="231"/>
      <c r="J352" s="42"/>
      <c r="K352" s="42"/>
      <c r="L352" s="46"/>
      <c r="M352" s="232"/>
      <c r="N352" s="23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162</v>
      </c>
      <c r="AU352" s="19" t="s">
        <v>160</v>
      </c>
    </row>
    <row r="353" spans="1:51" s="14" customFormat="1" ht="12">
      <c r="A353" s="14"/>
      <c r="B353" s="246"/>
      <c r="C353" s="247"/>
      <c r="D353" s="236" t="s">
        <v>164</v>
      </c>
      <c r="E353" s="248" t="s">
        <v>19</v>
      </c>
      <c r="F353" s="249" t="s">
        <v>525</v>
      </c>
      <c r="G353" s="247"/>
      <c r="H353" s="248" t="s">
        <v>19</v>
      </c>
      <c r="I353" s="250"/>
      <c r="J353" s="247"/>
      <c r="K353" s="247"/>
      <c r="L353" s="251"/>
      <c r="M353" s="252"/>
      <c r="N353" s="253"/>
      <c r="O353" s="253"/>
      <c r="P353" s="253"/>
      <c r="Q353" s="253"/>
      <c r="R353" s="253"/>
      <c r="S353" s="253"/>
      <c r="T353" s="25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5" t="s">
        <v>164</v>
      </c>
      <c r="AU353" s="255" t="s">
        <v>160</v>
      </c>
      <c r="AV353" s="14" t="s">
        <v>76</v>
      </c>
      <c r="AW353" s="14" t="s">
        <v>31</v>
      </c>
      <c r="AX353" s="14" t="s">
        <v>69</v>
      </c>
      <c r="AY353" s="255" t="s">
        <v>152</v>
      </c>
    </row>
    <row r="354" spans="1:51" s="13" customFormat="1" ht="12">
      <c r="A354" s="13"/>
      <c r="B354" s="234"/>
      <c r="C354" s="235"/>
      <c r="D354" s="236" t="s">
        <v>164</v>
      </c>
      <c r="E354" s="237" t="s">
        <v>19</v>
      </c>
      <c r="F354" s="238" t="s">
        <v>526</v>
      </c>
      <c r="G354" s="235"/>
      <c r="H354" s="239">
        <v>0.294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164</v>
      </c>
      <c r="AU354" s="245" t="s">
        <v>160</v>
      </c>
      <c r="AV354" s="13" t="s">
        <v>78</v>
      </c>
      <c r="AW354" s="13" t="s">
        <v>31</v>
      </c>
      <c r="AX354" s="13" t="s">
        <v>69</v>
      </c>
      <c r="AY354" s="245" t="s">
        <v>152</v>
      </c>
    </row>
    <row r="355" spans="1:51" s="14" customFormat="1" ht="12">
      <c r="A355" s="14"/>
      <c r="B355" s="246"/>
      <c r="C355" s="247"/>
      <c r="D355" s="236" t="s">
        <v>164</v>
      </c>
      <c r="E355" s="248" t="s">
        <v>19</v>
      </c>
      <c r="F355" s="249" t="s">
        <v>527</v>
      </c>
      <c r="G355" s="247"/>
      <c r="H355" s="248" t="s">
        <v>19</v>
      </c>
      <c r="I355" s="250"/>
      <c r="J355" s="247"/>
      <c r="K355" s="247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164</v>
      </c>
      <c r="AU355" s="255" t="s">
        <v>160</v>
      </c>
      <c r="AV355" s="14" t="s">
        <v>76</v>
      </c>
      <c r="AW355" s="14" t="s">
        <v>31</v>
      </c>
      <c r="AX355" s="14" t="s">
        <v>69</v>
      </c>
      <c r="AY355" s="255" t="s">
        <v>152</v>
      </c>
    </row>
    <row r="356" spans="1:51" s="13" customFormat="1" ht="12">
      <c r="A356" s="13"/>
      <c r="B356" s="234"/>
      <c r="C356" s="235"/>
      <c r="D356" s="236" t="s">
        <v>164</v>
      </c>
      <c r="E356" s="237" t="s">
        <v>19</v>
      </c>
      <c r="F356" s="238" t="s">
        <v>528</v>
      </c>
      <c r="G356" s="235"/>
      <c r="H356" s="239">
        <v>0.162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164</v>
      </c>
      <c r="AU356" s="245" t="s">
        <v>160</v>
      </c>
      <c r="AV356" s="13" t="s">
        <v>78</v>
      </c>
      <c r="AW356" s="13" t="s">
        <v>31</v>
      </c>
      <c r="AX356" s="13" t="s">
        <v>69</v>
      </c>
      <c r="AY356" s="245" t="s">
        <v>152</v>
      </c>
    </row>
    <row r="357" spans="1:51" s="14" customFormat="1" ht="12">
      <c r="A357" s="14"/>
      <c r="B357" s="246"/>
      <c r="C357" s="247"/>
      <c r="D357" s="236" t="s">
        <v>164</v>
      </c>
      <c r="E357" s="248" t="s">
        <v>19</v>
      </c>
      <c r="F357" s="249" t="s">
        <v>529</v>
      </c>
      <c r="G357" s="247"/>
      <c r="H357" s="248" t="s">
        <v>19</v>
      </c>
      <c r="I357" s="250"/>
      <c r="J357" s="247"/>
      <c r="K357" s="247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164</v>
      </c>
      <c r="AU357" s="255" t="s">
        <v>160</v>
      </c>
      <c r="AV357" s="14" t="s">
        <v>76</v>
      </c>
      <c r="AW357" s="14" t="s">
        <v>31</v>
      </c>
      <c r="AX357" s="14" t="s">
        <v>69</v>
      </c>
      <c r="AY357" s="255" t="s">
        <v>152</v>
      </c>
    </row>
    <row r="358" spans="1:51" s="13" customFormat="1" ht="12">
      <c r="A358" s="13"/>
      <c r="B358" s="234"/>
      <c r="C358" s="235"/>
      <c r="D358" s="236" t="s">
        <v>164</v>
      </c>
      <c r="E358" s="237" t="s">
        <v>19</v>
      </c>
      <c r="F358" s="238" t="s">
        <v>530</v>
      </c>
      <c r="G358" s="235"/>
      <c r="H358" s="239">
        <v>0.072</v>
      </c>
      <c r="I358" s="240"/>
      <c r="J358" s="235"/>
      <c r="K358" s="235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164</v>
      </c>
      <c r="AU358" s="245" t="s">
        <v>160</v>
      </c>
      <c r="AV358" s="13" t="s">
        <v>78</v>
      </c>
      <c r="AW358" s="13" t="s">
        <v>31</v>
      </c>
      <c r="AX358" s="13" t="s">
        <v>69</v>
      </c>
      <c r="AY358" s="245" t="s">
        <v>152</v>
      </c>
    </row>
    <row r="359" spans="1:51" s="15" customFormat="1" ht="12">
      <c r="A359" s="15"/>
      <c r="B359" s="256"/>
      <c r="C359" s="257"/>
      <c r="D359" s="236" t="s">
        <v>164</v>
      </c>
      <c r="E359" s="258" t="s">
        <v>19</v>
      </c>
      <c r="F359" s="259" t="s">
        <v>192</v>
      </c>
      <c r="G359" s="257"/>
      <c r="H359" s="260">
        <v>0.528</v>
      </c>
      <c r="I359" s="261"/>
      <c r="J359" s="257"/>
      <c r="K359" s="257"/>
      <c r="L359" s="262"/>
      <c r="M359" s="263"/>
      <c r="N359" s="264"/>
      <c r="O359" s="264"/>
      <c r="P359" s="264"/>
      <c r="Q359" s="264"/>
      <c r="R359" s="264"/>
      <c r="S359" s="264"/>
      <c r="T359" s="26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6" t="s">
        <v>164</v>
      </c>
      <c r="AU359" s="266" t="s">
        <v>160</v>
      </c>
      <c r="AV359" s="15" t="s">
        <v>151</v>
      </c>
      <c r="AW359" s="15" t="s">
        <v>31</v>
      </c>
      <c r="AX359" s="15" t="s">
        <v>76</v>
      </c>
      <c r="AY359" s="266" t="s">
        <v>152</v>
      </c>
    </row>
    <row r="360" spans="1:65" s="2" customFormat="1" ht="37.8" customHeight="1">
      <c r="A360" s="40"/>
      <c r="B360" s="41"/>
      <c r="C360" s="215" t="s">
        <v>531</v>
      </c>
      <c r="D360" s="215" t="s">
        <v>156</v>
      </c>
      <c r="E360" s="216" t="s">
        <v>532</v>
      </c>
      <c r="F360" s="217" t="s">
        <v>533</v>
      </c>
      <c r="G360" s="218" t="s">
        <v>176</v>
      </c>
      <c r="H360" s="219">
        <v>19</v>
      </c>
      <c r="I360" s="220"/>
      <c r="J360" s="221">
        <f>ROUND(I360*H360,2)</f>
        <v>0</v>
      </c>
      <c r="K360" s="222"/>
      <c r="L360" s="46"/>
      <c r="M360" s="223" t="s">
        <v>19</v>
      </c>
      <c r="N360" s="224" t="s">
        <v>40</v>
      </c>
      <c r="O360" s="86"/>
      <c r="P360" s="225">
        <f>O360*H360</f>
        <v>0</v>
      </c>
      <c r="Q360" s="225">
        <v>0</v>
      </c>
      <c r="R360" s="225">
        <f>Q360*H360</f>
        <v>0</v>
      </c>
      <c r="S360" s="225">
        <v>0.015</v>
      </c>
      <c r="T360" s="226">
        <f>S360*H360</f>
        <v>0.285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7" t="s">
        <v>151</v>
      </c>
      <c r="AT360" s="227" t="s">
        <v>156</v>
      </c>
      <c r="AU360" s="227" t="s">
        <v>160</v>
      </c>
      <c r="AY360" s="19" t="s">
        <v>152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9" t="s">
        <v>76</v>
      </c>
      <c r="BK360" s="228">
        <f>ROUND(I360*H360,2)</f>
        <v>0</v>
      </c>
      <c r="BL360" s="19" t="s">
        <v>151</v>
      </c>
      <c r="BM360" s="227" t="s">
        <v>534</v>
      </c>
    </row>
    <row r="361" spans="1:47" s="2" customFormat="1" ht="12">
      <c r="A361" s="40"/>
      <c r="B361" s="41"/>
      <c r="C361" s="42"/>
      <c r="D361" s="229" t="s">
        <v>162</v>
      </c>
      <c r="E361" s="42"/>
      <c r="F361" s="230" t="s">
        <v>535</v>
      </c>
      <c r="G361" s="42"/>
      <c r="H361" s="42"/>
      <c r="I361" s="231"/>
      <c r="J361" s="42"/>
      <c r="K361" s="42"/>
      <c r="L361" s="46"/>
      <c r="M361" s="232"/>
      <c r="N361" s="23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162</v>
      </c>
      <c r="AU361" s="19" t="s">
        <v>160</v>
      </c>
    </row>
    <row r="362" spans="1:51" s="14" customFormat="1" ht="12">
      <c r="A362" s="14"/>
      <c r="B362" s="246"/>
      <c r="C362" s="247"/>
      <c r="D362" s="236" t="s">
        <v>164</v>
      </c>
      <c r="E362" s="248" t="s">
        <v>19</v>
      </c>
      <c r="F362" s="249" t="s">
        <v>536</v>
      </c>
      <c r="G362" s="247"/>
      <c r="H362" s="248" t="s">
        <v>19</v>
      </c>
      <c r="I362" s="250"/>
      <c r="J362" s="247"/>
      <c r="K362" s="247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164</v>
      </c>
      <c r="AU362" s="255" t="s">
        <v>160</v>
      </c>
      <c r="AV362" s="14" t="s">
        <v>76</v>
      </c>
      <c r="AW362" s="14" t="s">
        <v>31</v>
      </c>
      <c r="AX362" s="14" t="s">
        <v>69</v>
      </c>
      <c r="AY362" s="255" t="s">
        <v>152</v>
      </c>
    </row>
    <row r="363" spans="1:51" s="13" customFormat="1" ht="12">
      <c r="A363" s="13"/>
      <c r="B363" s="234"/>
      <c r="C363" s="235"/>
      <c r="D363" s="236" t="s">
        <v>164</v>
      </c>
      <c r="E363" s="237" t="s">
        <v>19</v>
      </c>
      <c r="F363" s="238" t="s">
        <v>283</v>
      </c>
      <c r="G363" s="235"/>
      <c r="H363" s="239">
        <v>19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164</v>
      </c>
      <c r="AU363" s="245" t="s">
        <v>160</v>
      </c>
      <c r="AV363" s="13" t="s">
        <v>78</v>
      </c>
      <c r="AW363" s="13" t="s">
        <v>31</v>
      </c>
      <c r="AX363" s="13" t="s">
        <v>76</v>
      </c>
      <c r="AY363" s="245" t="s">
        <v>152</v>
      </c>
    </row>
    <row r="364" spans="1:65" s="2" customFormat="1" ht="37.8" customHeight="1">
      <c r="A364" s="40"/>
      <c r="B364" s="41"/>
      <c r="C364" s="215" t="s">
        <v>537</v>
      </c>
      <c r="D364" s="215" t="s">
        <v>156</v>
      </c>
      <c r="E364" s="216" t="s">
        <v>538</v>
      </c>
      <c r="F364" s="217" t="s">
        <v>539</v>
      </c>
      <c r="G364" s="218" t="s">
        <v>176</v>
      </c>
      <c r="H364" s="219">
        <v>19</v>
      </c>
      <c r="I364" s="220"/>
      <c r="J364" s="221">
        <f>ROUND(I364*H364,2)</f>
        <v>0</v>
      </c>
      <c r="K364" s="222"/>
      <c r="L364" s="46"/>
      <c r="M364" s="223" t="s">
        <v>19</v>
      </c>
      <c r="N364" s="224" t="s">
        <v>40</v>
      </c>
      <c r="O364" s="86"/>
      <c r="P364" s="225">
        <f>O364*H364</f>
        <v>0</v>
      </c>
      <c r="Q364" s="225">
        <v>0</v>
      </c>
      <c r="R364" s="225">
        <f>Q364*H364</f>
        <v>0</v>
      </c>
      <c r="S364" s="225">
        <v>0.031</v>
      </c>
      <c r="T364" s="226">
        <f>S364*H364</f>
        <v>0.589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151</v>
      </c>
      <c r="AT364" s="227" t="s">
        <v>156</v>
      </c>
      <c r="AU364" s="227" t="s">
        <v>160</v>
      </c>
      <c r="AY364" s="19" t="s">
        <v>152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76</v>
      </c>
      <c r="BK364" s="228">
        <f>ROUND(I364*H364,2)</f>
        <v>0</v>
      </c>
      <c r="BL364" s="19" t="s">
        <v>151</v>
      </c>
      <c r="BM364" s="227" t="s">
        <v>540</v>
      </c>
    </row>
    <row r="365" spans="1:47" s="2" customFormat="1" ht="12">
      <c r="A365" s="40"/>
      <c r="B365" s="41"/>
      <c r="C365" s="42"/>
      <c r="D365" s="229" t="s">
        <v>162</v>
      </c>
      <c r="E365" s="42"/>
      <c r="F365" s="230" t="s">
        <v>541</v>
      </c>
      <c r="G365" s="42"/>
      <c r="H365" s="42"/>
      <c r="I365" s="231"/>
      <c r="J365" s="42"/>
      <c r="K365" s="42"/>
      <c r="L365" s="46"/>
      <c r="M365" s="232"/>
      <c r="N365" s="23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162</v>
      </c>
      <c r="AU365" s="19" t="s">
        <v>160</v>
      </c>
    </row>
    <row r="366" spans="1:51" s="14" customFormat="1" ht="12">
      <c r="A366" s="14"/>
      <c r="B366" s="246"/>
      <c r="C366" s="247"/>
      <c r="D366" s="236" t="s">
        <v>164</v>
      </c>
      <c r="E366" s="248" t="s">
        <v>19</v>
      </c>
      <c r="F366" s="249" t="s">
        <v>536</v>
      </c>
      <c r="G366" s="247"/>
      <c r="H366" s="248" t="s">
        <v>19</v>
      </c>
      <c r="I366" s="250"/>
      <c r="J366" s="247"/>
      <c r="K366" s="247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164</v>
      </c>
      <c r="AU366" s="255" t="s">
        <v>160</v>
      </c>
      <c r="AV366" s="14" t="s">
        <v>76</v>
      </c>
      <c r="AW366" s="14" t="s">
        <v>31</v>
      </c>
      <c r="AX366" s="14" t="s">
        <v>69</v>
      </c>
      <c r="AY366" s="255" t="s">
        <v>152</v>
      </c>
    </row>
    <row r="367" spans="1:51" s="13" customFormat="1" ht="12">
      <c r="A367" s="13"/>
      <c r="B367" s="234"/>
      <c r="C367" s="235"/>
      <c r="D367" s="236" t="s">
        <v>164</v>
      </c>
      <c r="E367" s="237" t="s">
        <v>19</v>
      </c>
      <c r="F367" s="238" t="s">
        <v>283</v>
      </c>
      <c r="G367" s="235"/>
      <c r="H367" s="239">
        <v>19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164</v>
      </c>
      <c r="AU367" s="245" t="s">
        <v>160</v>
      </c>
      <c r="AV367" s="13" t="s">
        <v>78</v>
      </c>
      <c r="AW367" s="13" t="s">
        <v>31</v>
      </c>
      <c r="AX367" s="13" t="s">
        <v>76</v>
      </c>
      <c r="AY367" s="245" t="s">
        <v>152</v>
      </c>
    </row>
    <row r="368" spans="1:65" s="2" customFormat="1" ht="44.25" customHeight="1">
      <c r="A368" s="40"/>
      <c r="B368" s="41"/>
      <c r="C368" s="215" t="s">
        <v>542</v>
      </c>
      <c r="D368" s="215" t="s">
        <v>156</v>
      </c>
      <c r="E368" s="216" t="s">
        <v>543</v>
      </c>
      <c r="F368" s="217" t="s">
        <v>544</v>
      </c>
      <c r="G368" s="218" t="s">
        <v>545</v>
      </c>
      <c r="H368" s="219">
        <v>61.8</v>
      </c>
      <c r="I368" s="220"/>
      <c r="J368" s="221">
        <f>ROUND(I368*H368,2)</f>
        <v>0</v>
      </c>
      <c r="K368" s="222"/>
      <c r="L368" s="46"/>
      <c r="M368" s="223" t="s">
        <v>19</v>
      </c>
      <c r="N368" s="224" t="s">
        <v>40</v>
      </c>
      <c r="O368" s="86"/>
      <c r="P368" s="225">
        <f>O368*H368</f>
        <v>0</v>
      </c>
      <c r="Q368" s="225">
        <v>0</v>
      </c>
      <c r="R368" s="225">
        <f>Q368*H368</f>
        <v>0</v>
      </c>
      <c r="S368" s="225">
        <v>0.009</v>
      </c>
      <c r="T368" s="226">
        <f>S368*H368</f>
        <v>0.5561999999999999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151</v>
      </c>
      <c r="AT368" s="227" t="s">
        <v>156</v>
      </c>
      <c r="AU368" s="227" t="s">
        <v>160</v>
      </c>
      <c r="AY368" s="19" t="s">
        <v>152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76</v>
      </c>
      <c r="BK368" s="228">
        <f>ROUND(I368*H368,2)</f>
        <v>0</v>
      </c>
      <c r="BL368" s="19" t="s">
        <v>151</v>
      </c>
      <c r="BM368" s="227" t="s">
        <v>546</v>
      </c>
    </row>
    <row r="369" spans="1:47" s="2" customFormat="1" ht="12">
      <c r="A369" s="40"/>
      <c r="B369" s="41"/>
      <c r="C369" s="42"/>
      <c r="D369" s="229" t="s">
        <v>162</v>
      </c>
      <c r="E369" s="42"/>
      <c r="F369" s="230" t="s">
        <v>547</v>
      </c>
      <c r="G369" s="42"/>
      <c r="H369" s="42"/>
      <c r="I369" s="231"/>
      <c r="J369" s="42"/>
      <c r="K369" s="42"/>
      <c r="L369" s="46"/>
      <c r="M369" s="232"/>
      <c r="N369" s="23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162</v>
      </c>
      <c r="AU369" s="19" t="s">
        <v>160</v>
      </c>
    </row>
    <row r="370" spans="1:51" s="13" customFormat="1" ht="12">
      <c r="A370" s="13"/>
      <c r="B370" s="234"/>
      <c r="C370" s="235"/>
      <c r="D370" s="236" t="s">
        <v>164</v>
      </c>
      <c r="E370" s="237" t="s">
        <v>19</v>
      </c>
      <c r="F370" s="238" t="s">
        <v>548</v>
      </c>
      <c r="G370" s="235"/>
      <c r="H370" s="239">
        <v>61.8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164</v>
      </c>
      <c r="AU370" s="245" t="s">
        <v>160</v>
      </c>
      <c r="AV370" s="13" t="s">
        <v>78</v>
      </c>
      <c r="AW370" s="13" t="s">
        <v>31</v>
      </c>
      <c r="AX370" s="13" t="s">
        <v>76</v>
      </c>
      <c r="AY370" s="245" t="s">
        <v>152</v>
      </c>
    </row>
    <row r="371" spans="1:65" s="2" customFormat="1" ht="37.8" customHeight="1">
      <c r="A371" s="40"/>
      <c r="B371" s="41"/>
      <c r="C371" s="215" t="s">
        <v>549</v>
      </c>
      <c r="D371" s="215" t="s">
        <v>156</v>
      </c>
      <c r="E371" s="216" t="s">
        <v>550</v>
      </c>
      <c r="F371" s="217" t="s">
        <v>551</v>
      </c>
      <c r="G371" s="218" t="s">
        <v>545</v>
      </c>
      <c r="H371" s="219">
        <v>840</v>
      </c>
      <c r="I371" s="220"/>
      <c r="J371" s="221">
        <f>ROUND(I371*H371,2)</f>
        <v>0</v>
      </c>
      <c r="K371" s="222"/>
      <c r="L371" s="46"/>
      <c r="M371" s="223" t="s">
        <v>19</v>
      </c>
      <c r="N371" s="224" t="s">
        <v>40</v>
      </c>
      <c r="O371" s="86"/>
      <c r="P371" s="225">
        <f>O371*H371</f>
        <v>0</v>
      </c>
      <c r="Q371" s="225">
        <v>0</v>
      </c>
      <c r="R371" s="225">
        <f>Q371*H371</f>
        <v>0</v>
      </c>
      <c r="S371" s="225">
        <v>0.002</v>
      </c>
      <c r="T371" s="226">
        <f>S371*H371</f>
        <v>1.68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7" t="s">
        <v>151</v>
      </c>
      <c r="AT371" s="227" t="s">
        <v>156</v>
      </c>
      <c r="AU371" s="227" t="s">
        <v>160</v>
      </c>
      <c r="AY371" s="19" t="s">
        <v>152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9" t="s">
        <v>76</v>
      </c>
      <c r="BK371" s="228">
        <f>ROUND(I371*H371,2)</f>
        <v>0</v>
      </c>
      <c r="BL371" s="19" t="s">
        <v>151</v>
      </c>
      <c r="BM371" s="227" t="s">
        <v>552</v>
      </c>
    </row>
    <row r="372" spans="1:47" s="2" customFormat="1" ht="12">
      <c r="A372" s="40"/>
      <c r="B372" s="41"/>
      <c r="C372" s="42"/>
      <c r="D372" s="229" t="s">
        <v>162</v>
      </c>
      <c r="E372" s="42"/>
      <c r="F372" s="230" t="s">
        <v>553</v>
      </c>
      <c r="G372" s="42"/>
      <c r="H372" s="42"/>
      <c r="I372" s="231"/>
      <c r="J372" s="42"/>
      <c r="K372" s="42"/>
      <c r="L372" s="46"/>
      <c r="M372" s="232"/>
      <c r="N372" s="23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162</v>
      </c>
      <c r="AU372" s="19" t="s">
        <v>160</v>
      </c>
    </row>
    <row r="373" spans="1:51" s="13" customFormat="1" ht="12">
      <c r="A373" s="13"/>
      <c r="B373" s="234"/>
      <c r="C373" s="235"/>
      <c r="D373" s="236" t="s">
        <v>164</v>
      </c>
      <c r="E373" s="237" t="s">
        <v>19</v>
      </c>
      <c r="F373" s="238" t="s">
        <v>554</v>
      </c>
      <c r="G373" s="235"/>
      <c r="H373" s="239">
        <v>840</v>
      </c>
      <c r="I373" s="240"/>
      <c r="J373" s="235"/>
      <c r="K373" s="235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164</v>
      </c>
      <c r="AU373" s="245" t="s">
        <v>160</v>
      </c>
      <c r="AV373" s="13" t="s">
        <v>78</v>
      </c>
      <c r="AW373" s="13" t="s">
        <v>31</v>
      </c>
      <c r="AX373" s="13" t="s">
        <v>76</v>
      </c>
      <c r="AY373" s="245" t="s">
        <v>152</v>
      </c>
    </row>
    <row r="374" spans="1:65" s="2" customFormat="1" ht="37.8" customHeight="1">
      <c r="A374" s="40"/>
      <c r="B374" s="41"/>
      <c r="C374" s="215" t="s">
        <v>555</v>
      </c>
      <c r="D374" s="215" t="s">
        <v>156</v>
      </c>
      <c r="E374" s="216" t="s">
        <v>556</v>
      </c>
      <c r="F374" s="217" t="s">
        <v>557</v>
      </c>
      <c r="G374" s="218" t="s">
        <v>545</v>
      </c>
      <c r="H374" s="219">
        <v>30</v>
      </c>
      <c r="I374" s="220"/>
      <c r="J374" s="221">
        <f>ROUND(I374*H374,2)</f>
        <v>0</v>
      </c>
      <c r="K374" s="222"/>
      <c r="L374" s="46"/>
      <c r="M374" s="223" t="s">
        <v>19</v>
      </c>
      <c r="N374" s="224" t="s">
        <v>40</v>
      </c>
      <c r="O374" s="86"/>
      <c r="P374" s="225">
        <f>O374*H374</f>
        <v>0</v>
      </c>
      <c r="Q374" s="225">
        <v>0</v>
      </c>
      <c r="R374" s="225">
        <f>Q374*H374</f>
        <v>0</v>
      </c>
      <c r="S374" s="225">
        <v>0.004</v>
      </c>
      <c r="T374" s="226">
        <f>S374*H374</f>
        <v>0.12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7" t="s">
        <v>151</v>
      </c>
      <c r="AT374" s="227" t="s">
        <v>156</v>
      </c>
      <c r="AU374" s="227" t="s">
        <v>160</v>
      </c>
      <c r="AY374" s="19" t="s">
        <v>152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9" t="s">
        <v>76</v>
      </c>
      <c r="BK374" s="228">
        <f>ROUND(I374*H374,2)</f>
        <v>0</v>
      </c>
      <c r="BL374" s="19" t="s">
        <v>151</v>
      </c>
      <c r="BM374" s="227" t="s">
        <v>558</v>
      </c>
    </row>
    <row r="375" spans="1:47" s="2" customFormat="1" ht="12">
      <c r="A375" s="40"/>
      <c r="B375" s="41"/>
      <c r="C375" s="42"/>
      <c r="D375" s="229" t="s">
        <v>162</v>
      </c>
      <c r="E375" s="42"/>
      <c r="F375" s="230" t="s">
        <v>559</v>
      </c>
      <c r="G375" s="42"/>
      <c r="H375" s="42"/>
      <c r="I375" s="231"/>
      <c r="J375" s="42"/>
      <c r="K375" s="42"/>
      <c r="L375" s="46"/>
      <c r="M375" s="232"/>
      <c r="N375" s="23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162</v>
      </c>
      <c r="AU375" s="19" t="s">
        <v>160</v>
      </c>
    </row>
    <row r="376" spans="1:51" s="13" customFormat="1" ht="12">
      <c r="A376" s="13"/>
      <c r="B376" s="234"/>
      <c r="C376" s="235"/>
      <c r="D376" s="236" t="s">
        <v>164</v>
      </c>
      <c r="E376" s="237" t="s">
        <v>19</v>
      </c>
      <c r="F376" s="238" t="s">
        <v>560</v>
      </c>
      <c r="G376" s="235"/>
      <c r="H376" s="239">
        <v>30</v>
      </c>
      <c r="I376" s="240"/>
      <c r="J376" s="235"/>
      <c r="K376" s="235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164</v>
      </c>
      <c r="AU376" s="245" t="s">
        <v>160</v>
      </c>
      <c r="AV376" s="13" t="s">
        <v>78</v>
      </c>
      <c r="AW376" s="13" t="s">
        <v>31</v>
      </c>
      <c r="AX376" s="13" t="s">
        <v>76</v>
      </c>
      <c r="AY376" s="245" t="s">
        <v>152</v>
      </c>
    </row>
    <row r="377" spans="1:65" s="2" customFormat="1" ht="37.8" customHeight="1">
      <c r="A377" s="40"/>
      <c r="B377" s="41"/>
      <c r="C377" s="215" t="s">
        <v>561</v>
      </c>
      <c r="D377" s="215" t="s">
        <v>156</v>
      </c>
      <c r="E377" s="216" t="s">
        <v>562</v>
      </c>
      <c r="F377" s="217" t="s">
        <v>563</v>
      </c>
      <c r="G377" s="218" t="s">
        <v>545</v>
      </c>
      <c r="H377" s="219">
        <v>36</v>
      </c>
      <c r="I377" s="220"/>
      <c r="J377" s="221">
        <f>ROUND(I377*H377,2)</f>
        <v>0</v>
      </c>
      <c r="K377" s="222"/>
      <c r="L377" s="46"/>
      <c r="M377" s="223" t="s">
        <v>19</v>
      </c>
      <c r="N377" s="224" t="s">
        <v>40</v>
      </c>
      <c r="O377" s="86"/>
      <c r="P377" s="225">
        <f>O377*H377</f>
        <v>0</v>
      </c>
      <c r="Q377" s="225">
        <v>0</v>
      </c>
      <c r="R377" s="225">
        <f>Q377*H377</f>
        <v>0</v>
      </c>
      <c r="S377" s="225">
        <v>0.005</v>
      </c>
      <c r="T377" s="226">
        <f>S377*H377</f>
        <v>0.18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7" t="s">
        <v>151</v>
      </c>
      <c r="AT377" s="227" t="s">
        <v>156</v>
      </c>
      <c r="AU377" s="227" t="s">
        <v>160</v>
      </c>
      <c r="AY377" s="19" t="s">
        <v>152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9" t="s">
        <v>76</v>
      </c>
      <c r="BK377" s="228">
        <f>ROUND(I377*H377,2)</f>
        <v>0</v>
      </c>
      <c r="BL377" s="19" t="s">
        <v>151</v>
      </c>
      <c r="BM377" s="227" t="s">
        <v>564</v>
      </c>
    </row>
    <row r="378" spans="1:47" s="2" customFormat="1" ht="12">
      <c r="A378" s="40"/>
      <c r="B378" s="41"/>
      <c r="C378" s="42"/>
      <c r="D378" s="229" t="s">
        <v>162</v>
      </c>
      <c r="E378" s="42"/>
      <c r="F378" s="230" t="s">
        <v>565</v>
      </c>
      <c r="G378" s="42"/>
      <c r="H378" s="42"/>
      <c r="I378" s="231"/>
      <c r="J378" s="42"/>
      <c r="K378" s="42"/>
      <c r="L378" s="46"/>
      <c r="M378" s="232"/>
      <c r="N378" s="23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162</v>
      </c>
      <c r="AU378" s="19" t="s">
        <v>160</v>
      </c>
    </row>
    <row r="379" spans="1:51" s="13" customFormat="1" ht="12">
      <c r="A379" s="13"/>
      <c r="B379" s="234"/>
      <c r="C379" s="235"/>
      <c r="D379" s="236" t="s">
        <v>164</v>
      </c>
      <c r="E379" s="237" t="s">
        <v>19</v>
      </c>
      <c r="F379" s="238" t="s">
        <v>566</v>
      </c>
      <c r="G379" s="235"/>
      <c r="H379" s="239">
        <v>36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164</v>
      </c>
      <c r="AU379" s="245" t="s">
        <v>160</v>
      </c>
      <c r="AV379" s="13" t="s">
        <v>78</v>
      </c>
      <c r="AW379" s="13" t="s">
        <v>31</v>
      </c>
      <c r="AX379" s="13" t="s">
        <v>76</v>
      </c>
      <c r="AY379" s="245" t="s">
        <v>152</v>
      </c>
    </row>
    <row r="380" spans="1:65" s="2" customFormat="1" ht="37.8" customHeight="1">
      <c r="A380" s="40"/>
      <c r="B380" s="41"/>
      <c r="C380" s="215" t="s">
        <v>567</v>
      </c>
      <c r="D380" s="215" t="s">
        <v>156</v>
      </c>
      <c r="E380" s="216" t="s">
        <v>568</v>
      </c>
      <c r="F380" s="217" t="s">
        <v>569</v>
      </c>
      <c r="G380" s="218" t="s">
        <v>545</v>
      </c>
      <c r="H380" s="219">
        <v>24</v>
      </c>
      <c r="I380" s="220"/>
      <c r="J380" s="221">
        <f>ROUND(I380*H380,2)</f>
        <v>0</v>
      </c>
      <c r="K380" s="222"/>
      <c r="L380" s="46"/>
      <c r="M380" s="223" t="s">
        <v>19</v>
      </c>
      <c r="N380" s="224" t="s">
        <v>40</v>
      </c>
      <c r="O380" s="86"/>
      <c r="P380" s="225">
        <f>O380*H380</f>
        <v>0</v>
      </c>
      <c r="Q380" s="225">
        <v>0</v>
      </c>
      <c r="R380" s="225">
        <f>Q380*H380</f>
        <v>0</v>
      </c>
      <c r="S380" s="225">
        <v>0.006</v>
      </c>
      <c r="T380" s="226">
        <f>S380*H380</f>
        <v>0.14400000000000002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7" t="s">
        <v>151</v>
      </c>
      <c r="AT380" s="227" t="s">
        <v>156</v>
      </c>
      <c r="AU380" s="227" t="s">
        <v>160</v>
      </c>
      <c r="AY380" s="19" t="s">
        <v>152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9" t="s">
        <v>76</v>
      </c>
      <c r="BK380" s="228">
        <f>ROUND(I380*H380,2)</f>
        <v>0</v>
      </c>
      <c r="BL380" s="19" t="s">
        <v>151</v>
      </c>
      <c r="BM380" s="227" t="s">
        <v>570</v>
      </c>
    </row>
    <row r="381" spans="1:47" s="2" customFormat="1" ht="12">
      <c r="A381" s="40"/>
      <c r="B381" s="41"/>
      <c r="C381" s="42"/>
      <c r="D381" s="229" t="s">
        <v>162</v>
      </c>
      <c r="E381" s="42"/>
      <c r="F381" s="230" t="s">
        <v>571</v>
      </c>
      <c r="G381" s="42"/>
      <c r="H381" s="42"/>
      <c r="I381" s="231"/>
      <c r="J381" s="42"/>
      <c r="K381" s="42"/>
      <c r="L381" s="46"/>
      <c r="M381" s="232"/>
      <c r="N381" s="23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162</v>
      </c>
      <c r="AU381" s="19" t="s">
        <v>160</v>
      </c>
    </row>
    <row r="382" spans="1:51" s="13" customFormat="1" ht="12">
      <c r="A382" s="13"/>
      <c r="B382" s="234"/>
      <c r="C382" s="235"/>
      <c r="D382" s="236" t="s">
        <v>164</v>
      </c>
      <c r="E382" s="237" t="s">
        <v>19</v>
      </c>
      <c r="F382" s="238" t="s">
        <v>572</v>
      </c>
      <c r="G382" s="235"/>
      <c r="H382" s="239">
        <v>24</v>
      </c>
      <c r="I382" s="240"/>
      <c r="J382" s="235"/>
      <c r="K382" s="235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164</v>
      </c>
      <c r="AU382" s="245" t="s">
        <v>160</v>
      </c>
      <c r="AV382" s="13" t="s">
        <v>78</v>
      </c>
      <c r="AW382" s="13" t="s">
        <v>31</v>
      </c>
      <c r="AX382" s="13" t="s">
        <v>76</v>
      </c>
      <c r="AY382" s="245" t="s">
        <v>152</v>
      </c>
    </row>
    <row r="383" spans="1:65" s="2" customFormat="1" ht="49.05" customHeight="1">
      <c r="A383" s="40"/>
      <c r="B383" s="41"/>
      <c r="C383" s="215" t="s">
        <v>573</v>
      </c>
      <c r="D383" s="215" t="s">
        <v>156</v>
      </c>
      <c r="E383" s="216" t="s">
        <v>574</v>
      </c>
      <c r="F383" s="217" t="s">
        <v>575</v>
      </c>
      <c r="G383" s="218" t="s">
        <v>545</v>
      </c>
      <c r="H383" s="219">
        <v>31.2</v>
      </c>
      <c r="I383" s="220"/>
      <c r="J383" s="221">
        <f>ROUND(I383*H383,2)</f>
        <v>0</v>
      </c>
      <c r="K383" s="222"/>
      <c r="L383" s="46"/>
      <c r="M383" s="223" t="s">
        <v>19</v>
      </c>
      <c r="N383" s="224" t="s">
        <v>40</v>
      </c>
      <c r="O383" s="86"/>
      <c r="P383" s="225">
        <f>O383*H383</f>
        <v>0</v>
      </c>
      <c r="Q383" s="225">
        <v>0</v>
      </c>
      <c r="R383" s="225">
        <f>Q383*H383</f>
        <v>0</v>
      </c>
      <c r="S383" s="225">
        <v>0.042</v>
      </c>
      <c r="T383" s="226">
        <f>S383*H383</f>
        <v>1.3104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151</v>
      </c>
      <c r="AT383" s="227" t="s">
        <v>156</v>
      </c>
      <c r="AU383" s="227" t="s">
        <v>160</v>
      </c>
      <c r="AY383" s="19" t="s">
        <v>152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76</v>
      </c>
      <c r="BK383" s="228">
        <f>ROUND(I383*H383,2)</f>
        <v>0</v>
      </c>
      <c r="BL383" s="19" t="s">
        <v>151</v>
      </c>
      <c r="BM383" s="227" t="s">
        <v>576</v>
      </c>
    </row>
    <row r="384" spans="1:47" s="2" customFormat="1" ht="12">
      <c r="A384" s="40"/>
      <c r="B384" s="41"/>
      <c r="C384" s="42"/>
      <c r="D384" s="229" t="s">
        <v>162</v>
      </c>
      <c r="E384" s="42"/>
      <c r="F384" s="230" t="s">
        <v>577</v>
      </c>
      <c r="G384" s="42"/>
      <c r="H384" s="42"/>
      <c r="I384" s="231"/>
      <c r="J384" s="42"/>
      <c r="K384" s="42"/>
      <c r="L384" s="46"/>
      <c r="M384" s="232"/>
      <c r="N384" s="23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162</v>
      </c>
      <c r="AU384" s="19" t="s">
        <v>160</v>
      </c>
    </row>
    <row r="385" spans="1:51" s="14" customFormat="1" ht="12">
      <c r="A385" s="14"/>
      <c r="B385" s="246"/>
      <c r="C385" s="247"/>
      <c r="D385" s="236" t="s">
        <v>164</v>
      </c>
      <c r="E385" s="248" t="s">
        <v>19</v>
      </c>
      <c r="F385" s="249" t="s">
        <v>578</v>
      </c>
      <c r="G385" s="247"/>
      <c r="H385" s="248" t="s">
        <v>19</v>
      </c>
      <c r="I385" s="250"/>
      <c r="J385" s="247"/>
      <c r="K385" s="247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164</v>
      </c>
      <c r="AU385" s="255" t="s">
        <v>160</v>
      </c>
      <c r="AV385" s="14" t="s">
        <v>76</v>
      </c>
      <c r="AW385" s="14" t="s">
        <v>31</v>
      </c>
      <c r="AX385" s="14" t="s">
        <v>69</v>
      </c>
      <c r="AY385" s="255" t="s">
        <v>152</v>
      </c>
    </row>
    <row r="386" spans="1:51" s="13" customFormat="1" ht="12">
      <c r="A386" s="13"/>
      <c r="B386" s="234"/>
      <c r="C386" s="235"/>
      <c r="D386" s="236" t="s">
        <v>164</v>
      </c>
      <c r="E386" s="237" t="s">
        <v>19</v>
      </c>
      <c r="F386" s="238" t="s">
        <v>579</v>
      </c>
      <c r="G386" s="235"/>
      <c r="H386" s="239">
        <v>31.2</v>
      </c>
      <c r="I386" s="240"/>
      <c r="J386" s="235"/>
      <c r="K386" s="235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164</v>
      </c>
      <c r="AU386" s="245" t="s">
        <v>160</v>
      </c>
      <c r="AV386" s="13" t="s">
        <v>78</v>
      </c>
      <c r="AW386" s="13" t="s">
        <v>31</v>
      </c>
      <c r="AX386" s="13" t="s">
        <v>76</v>
      </c>
      <c r="AY386" s="245" t="s">
        <v>152</v>
      </c>
    </row>
    <row r="387" spans="1:65" s="2" customFormat="1" ht="49.05" customHeight="1">
      <c r="A387" s="40"/>
      <c r="B387" s="41"/>
      <c r="C387" s="215" t="s">
        <v>580</v>
      </c>
      <c r="D387" s="215" t="s">
        <v>156</v>
      </c>
      <c r="E387" s="216" t="s">
        <v>581</v>
      </c>
      <c r="F387" s="217" t="s">
        <v>582</v>
      </c>
      <c r="G387" s="218" t="s">
        <v>545</v>
      </c>
      <c r="H387" s="219">
        <v>8.4</v>
      </c>
      <c r="I387" s="220"/>
      <c r="J387" s="221">
        <f>ROUND(I387*H387,2)</f>
        <v>0</v>
      </c>
      <c r="K387" s="222"/>
      <c r="L387" s="46"/>
      <c r="M387" s="223" t="s">
        <v>19</v>
      </c>
      <c r="N387" s="224" t="s">
        <v>40</v>
      </c>
      <c r="O387" s="86"/>
      <c r="P387" s="225">
        <f>O387*H387</f>
        <v>0</v>
      </c>
      <c r="Q387" s="225">
        <v>0</v>
      </c>
      <c r="R387" s="225">
        <f>Q387*H387</f>
        <v>0</v>
      </c>
      <c r="S387" s="225">
        <v>0.065</v>
      </c>
      <c r="T387" s="226">
        <f>S387*H387</f>
        <v>0.546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7" t="s">
        <v>151</v>
      </c>
      <c r="AT387" s="227" t="s">
        <v>156</v>
      </c>
      <c r="AU387" s="227" t="s">
        <v>160</v>
      </c>
      <c r="AY387" s="19" t="s">
        <v>152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9" t="s">
        <v>76</v>
      </c>
      <c r="BK387" s="228">
        <f>ROUND(I387*H387,2)</f>
        <v>0</v>
      </c>
      <c r="BL387" s="19" t="s">
        <v>151</v>
      </c>
      <c r="BM387" s="227" t="s">
        <v>583</v>
      </c>
    </row>
    <row r="388" spans="1:47" s="2" customFormat="1" ht="12">
      <c r="A388" s="40"/>
      <c r="B388" s="41"/>
      <c r="C388" s="42"/>
      <c r="D388" s="229" t="s">
        <v>162</v>
      </c>
      <c r="E388" s="42"/>
      <c r="F388" s="230" t="s">
        <v>584</v>
      </c>
      <c r="G388" s="42"/>
      <c r="H388" s="42"/>
      <c r="I388" s="231"/>
      <c r="J388" s="42"/>
      <c r="K388" s="42"/>
      <c r="L388" s="46"/>
      <c r="M388" s="232"/>
      <c r="N388" s="23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162</v>
      </c>
      <c r="AU388" s="19" t="s">
        <v>160</v>
      </c>
    </row>
    <row r="389" spans="1:51" s="13" customFormat="1" ht="12">
      <c r="A389" s="13"/>
      <c r="B389" s="234"/>
      <c r="C389" s="235"/>
      <c r="D389" s="236" t="s">
        <v>164</v>
      </c>
      <c r="E389" s="237" t="s">
        <v>19</v>
      </c>
      <c r="F389" s="238" t="s">
        <v>585</v>
      </c>
      <c r="G389" s="235"/>
      <c r="H389" s="239">
        <v>8.4</v>
      </c>
      <c r="I389" s="240"/>
      <c r="J389" s="235"/>
      <c r="K389" s="235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164</v>
      </c>
      <c r="AU389" s="245" t="s">
        <v>160</v>
      </c>
      <c r="AV389" s="13" t="s">
        <v>78</v>
      </c>
      <c r="AW389" s="13" t="s">
        <v>31</v>
      </c>
      <c r="AX389" s="13" t="s">
        <v>76</v>
      </c>
      <c r="AY389" s="245" t="s">
        <v>152</v>
      </c>
    </row>
    <row r="390" spans="1:65" s="2" customFormat="1" ht="24.15" customHeight="1">
      <c r="A390" s="40"/>
      <c r="B390" s="41"/>
      <c r="C390" s="215" t="s">
        <v>586</v>
      </c>
      <c r="D390" s="215" t="s">
        <v>156</v>
      </c>
      <c r="E390" s="216" t="s">
        <v>587</v>
      </c>
      <c r="F390" s="217" t="s">
        <v>588</v>
      </c>
      <c r="G390" s="218" t="s">
        <v>545</v>
      </c>
      <c r="H390" s="219">
        <v>20</v>
      </c>
      <c r="I390" s="220"/>
      <c r="J390" s="221">
        <f>ROUND(I390*H390,2)</f>
        <v>0</v>
      </c>
      <c r="K390" s="222"/>
      <c r="L390" s="46"/>
      <c r="M390" s="223" t="s">
        <v>19</v>
      </c>
      <c r="N390" s="224" t="s">
        <v>40</v>
      </c>
      <c r="O390" s="86"/>
      <c r="P390" s="225">
        <f>O390*H390</f>
        <v>0</v>
      </c>
      <c r="Q390" s="225">
        <v>0</v>
      </c>
      <c r="R390" s="225">
        <f>Q390*H390</f>
        <v>0</v>
      </c>
      <c r="S390" s="225">
        <v>0.037</v>
      </c>
      <c r="T390" s="226">
        <f>S390*H390</f>
        <v>0.74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7" t="s">
        <v>151</v>
      </c>
      <c r="AT390" s="227" t="s">
        <v>156</v>
      </c>
      <c r="AU390" s="227" t="s">
        <v>160</v>
      </c>
      <c r="AY390" s="19" t="s">
        <v>152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9" t="s">
        <v>76</v>
      </c>
      <c r="BK390" s="228">
        <f>ROUND(I390*H390,2)</f>
        <v>0</v>
      </c>
      <c r="BL390" s="19" t="s">
        <v>151</v>
      </c>
      <c r="BM390" s="227" t="s">
        <v>589</v>
      </c>
    </row>
    <row r="391" spans="1:47" s="2" customFormat="1" ht="12">
      <c r="A391" s="40"/>
      <c r="B391" s="41"/>
      <c r="C391" s="42"/>
      <c r="D391" s="229" t="s">
        <v>162</v>
      </c>
      <c r="E391" s="42"/>
      <c r="F391" s="230" t="s">
        <v>590</v>
      </c>
      <c r="G391" s="42"/>
      <c r="H391" s="42"/>
      <c r="I391" s="231"/>
      <c r="J391" s="42"/>
      <c r="K391" s="42"/>
      <c r="L391" s="46"/>
      <c r="M391" s="232"/>
      <c r="N391" s="23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162</v>
      </c>
      <c r="AU391" s="19" t="s">
        <v>160</v>
      </c>
    </row>
    <row r="392" spans="1:65" s="2" customFormat="1" ht="24.15" customHeight="1">
      <c r="A392" s="40"/>
      <c r="B392" s="41"/>
      <c r="C392" s="215" t="s">
        <v>591</v>
      </c>
      <c r="D392" s="215" t="s">
        <v>156</v>
      </c>
      <c r="E392" s="216" t="s">
        <v>592</v>
      </c>
      <c r="F392" s="217" t="s">
        <v>593</v>
      </c>
      <c r="G392" s="218" t="s">
        <v>545</v>
      </c>
      <c r="H392" s="219">
        <v>20</v>
      </c>
      <c r="I392" s="220"/>
      <c r="J392" s="221">
        <f>ROUND(I392*H392,2)</f>
        <v>0</v>
      </c>
      <c r="K392" s="222"/>
      <c r="L392" s="46"/>
      <c r="M392" s="223" t="s">
        <v>19</v>
      </c>
      <c r="N392" s="224" t="s">
        <v>40</v>
      </c>
      <c r="O392" s="86"/>
      <c r="P392" s="225">
        <f>O392*H392</f>
        <v>0</v>
      </c>
      <c r="Q392" s="225">
        <v>0</v>
      </c>
      <c r="R392" s="225">
        <f>Q392*H392</f>
        <v>0</v>
      </c>
      <c r="S392" s="225">
        <v>0.003</v>
      </c>
      <c r="T392" s="226">
        <f>S392*H392</f>
        <v>0.06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7" t="s">
        <v>151</v>
      </c>
      <c r="AT392" s="227" t="s">
        <v>156</v>
      </c>
      <c r="AU392" s="227" t="s">
        <v>160</v>
      </c>
      <c r="AY392" s="19" t="s">
        <v>152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9" t="s">
        <v>76</v>
      </c>
      <c r="BK392" s="228">
        <f>ROUND(I392*H392,2)</f>
        <v>0</v>
      </c>
      <c r="BL392" s="19" t="s">
        <v>151</v>
      </c>
      <c r="BM392" s="227" t="s">
        <v>594</v>
      </c>
    </row>
    <row r="393" spans="1:47" s="2" customFormat="1" ht="12">
      <c r="A393" s="40"/>
      <c r="B393" s="41"/>
      <c r="C393" s="42"/>
      <c r="D393" s="229" t="s">
        <v>162</v>
      </c>
      <c r="E393" s="42"/>
      <c r="F393" s="230" t="s">
        <v>595</v>
      </c>
      <c r="G393" s="42"/>
      <c r="H393" s="42"/>
      <c r="I393" s="231"/>
      <c r="J393" s="42"/>
      <c r="K393" s="42"/>
      <c r="L393" s="46"/>
      <c r="M393" s="232"/>
      <c r="N393" s="23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162</v>
      </c>
      <c r="AU393" s="19" t="s">
        <v>160</v>
      </c>
    </row>
    <row r="394" spans="1:65" s="2" customFormat="1" ht="37.8" customHeight="1">
      <c r="A394" s="40"/>
      <c r="B394" s="41"/>
      <c r="C394" s="215" t="s">
        <v>596</v>
      </c>
      <c r="D394" s="215" t="s">
        <v>156</v>
      </c>
      <c r="E394" s="216" t="s">
        <v>597</v>
      </c>
      <c r="F394" s="217" t="s">
        <v>598</v>
      </c>
      <c r="G394" s="218" t="s">
        <v>176</v>
      </c>
      <c r="H394" s="219">
        <v>100</v>
      </c>
      <c r="I394" s="220"/>
      <c r="J394" s="221">
        <f>ROUND(I394*H394,2)</f>
        <v>0</v>
      </c>
      <c r="K394" s="222"/>
      <c r="L394" s="46"/>
      <c r="M394" s="223" t="s">
        <v>19</v>
      </c>
      <c r="N394" s="224" t="s">
        <v>40</v>
      </c>
      <c r="O394" s="86"/>
      <c r="P394" s="225">
        <f>O394*H394</f>
        <v>0</v>
      </c>
      <c r="Q394" s="225">
        <v>0</v>
      </c>
      <c r="R394" s="225">
        <f>Q394*H394</f>
        <v>0</v>
      </c>
      <c r="S394" s="225">
        <v>0.001</v>
      </c>
      <c r="T394" s="226">
        <f>S394*H394</f>
        <v>0.1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7" t="s">
        <v>151</v>
      </c>
      <c r="AT394" s="227" t="s">
        <v>156</v>
      </c>
      <c r="AU394" s="227" t="s">
        <v>160</v>
      </c>
      <c r="AY394" s="19" t="s">
        <v>152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9" t="s">
        <v>76</v>
      </c>
      <c r="BK394" s="228">
        <f>ROUND(I394*H394,2)</f>
        <v>0</v>
      </c>
      <c r="BL394" s="19" t="s">
        <v>151</v>
      </c>
      <c r="BM394" s="227" t="s">
        <v>599</v>
      </c>
    </row>
    <row r="395" spans="1:47" s="2" customFormat="1" ht="12">
      <c r="A395" s="40"/>
      <c r="B395" s="41"/>
      <c r="C395" s="42"/>
      <c r="D395" s="229" t="s">
        <v>162</v>
      </c>
      <c r="E395" s="42"/>
      <c r="F395" s="230" t="s">
        <v>600</v>
      </c>
      <c r="G395" s="42"/>
      <c r="H395" s="42"/>
      <c r="I395" s="231"/>
      <c r="J395" s="42"/>
      <c r="K395" s="42"/>
      <c r="L395" s="46"/>
      <c r="M395" s="232"/>
      <c r="N395" s="23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162</v>
      </c>
      <c r="AU395" s="19" t="s">
        <v>160</v>
      </c>
    </row>
    <row r="396" spans="1:65" s="2" customFormat="1" ht="37.8" customHeight="1">
      <c r="A396" s="40"/>
      <c r="B396" s="41"/>
      <c r="C396" s="215" t="s">
        <v>601</v>
      </c>
      <c r="D396" s="215" t="s">
        <v>156</v>
      </c>
      <c r="E396" s="216" t="s">
        <v>602</v>
      </c>
      <c r="F396" s="217" t="s">
        <v>603</v>
      </c>
      <c r="G396" s="218" t="s">
        <v>176</v>
      </c>
      <c r="H396" s="219">
        <v>100</v>
      </c>
      <c r="I396" s="220"/>
      <c r="J396" s="221">
        <f>ROUND(I396*H396,2)</f>
        <v>0</v>
      </c>
      <c r="K396" s="222"/>
      <c r="L396" s="46"/>
      <c r="M396" s="223" t="s">
        <v>19</v>
      </c>
      <c r="N396" s="224" t="s">
        <v>40</v>
      </c>
      <c r="O396" s="86"/>
      <c r="P396" s="225">
        <f>O396*H396</f>
        <v>0</v>
      </c>
      <c r="Q396" s="225">
        <v>0</v>
      </c>
      <c r="R396" s="225">
        <f>Q396*H396</f>
        <v>0</v>
      </c>
      <c r="S396" s="225">
        <v>0.009</v>
      </c>
      <c r="T396" s="226">
        <f>S396*H396</f>
        <v>0.8999999999999999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7" t="s">
        <v>151</v>
      </c>
      <c r="AT396" s="227" t="s">
        <v>156</v>
      </c>
      <c r="AU396" s="227" t="s">
        <v>160</v>
      </c>
      <c r="AY396" s="19" t="s">
        <v>152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9" t="s">
        <v>76</v>
      </c>
      <c r="BK396" s="228">
        <f>ROUND(I396*H396,2)</f>
        <v>0</v>
      </c>
      <c r="BL396" s="19" t="s">
        <v>151</v>
      </c>
      <c r="BM396" s="227" t="s">
        <v>604</v>
      </c>
    </row>
    <row r="397" spans="1:47" s="2" customFormat="1" ht="12">
      <c r="A397" s="40"/>
      <c r="B397" s="41"/>
      <c r="C397" s="42"/>
      <c r="D397" s="229" t="s">
        <v>162</v>
      </c>
      <c r="E397" s="42"/>
      <c r="F397" s="230" t="s">
        <v>605</v>
      </c>
      <c r="G397" s="42"/>
      <c r="H397" s="42"/>
      <c r="I397" s="231"/>
      <c r="J397" s="42"/>
      <c r="K397" s="42"/>
      <c r="L397" s="46"/>
      <c r="M397" s="232"/>
      <c r="N397" s="23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162</v>
      </c>
      <c r="AU397" s="19" t="s">
        <v>160</v>
      </c>
    </row>
    <row r="398" spans="1:65" s="2" customFormat="1" ht="33" customHeight="1">
      <c r="A398" s="40"/>
      <c r="B398" s="41"/>
      <c r="C398" s="215" t="s">
        <v>606</v>
      </c>
      <c r="D398" s="215" t="s">
        <v>156</v>
      </c>
      <c r="E398" s="216" t="s">
        <v>607</v>
      </c>
      <c r="F398" s="217" t="s">
        <v>608</v>
      </c>
      <c r="G398" s="218" t="s">
        <v>545</v>
      </c>
      <c r="H398" s="219">
        <v>50</v>
      </c>
      <c r="I398" s="220"/>
      <c r="J398" s="221">
        <f>ROUND(I398*H398,2)</f>
        <v>0</v>
      </c>
      <c r="K398" s="222"/>
      <c r="L398" s="46"/>
      <c r="M398" s="223" t="s">
        <v>19</v>
      </c>
      <c r="N398" s="224" t="s">
        <v>40</v>
      </c>
      <c r="O398" s="86"/>
      <c r="P398" s="225">
        <f>O398*H398</f>
        <v>0</v>
      </c>
      <c r="Q398" s="225">
        <v>0</v>
      </c>
      <c r="R398" s="225">
        <f>Q398*H398</f>
        <v>0</v>
      </c>
      <c r="S398" s="225">
        <v>0.01</v>
      </c>
      <c r="T398" s="226">
        <f>S398*H398</f>
        <v>0.5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151</v>
      </c>
      <c r="AT398" s="227" t="s">
        <v>156</v>
      </c>
      <c r="AU398" s="227" t="s">
        <v>160</v>
      </c>
      <c r="AY398" s="19" t="s">
        <v>152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76</v>
      </c>
      <c r="BK398" s="228">
        <f>ROUND(I398*H398,2)</f>
        <v>0</v>
      </c>
      <c r="BL398" s="19" t="s">
        <v>151</v>
      </c>
      <c r="BM398" s="227" t="s">
        <v>609</v>
      </c>
    </row>
    <row r="399" spans="1:47" s="2" customFormat="1" ht="12">
      <c r="A399" s="40"/>
      <c r="B399" s="41"/>
      <c r="C399" s="42"/>
      <c r="D399" s="229" t="s">
        <v>162</v>
      </c>
      <c r="E399" s="42"/>
      <c r="F399" s="230" t="s">
        <v>610</v>
      </c>
      <c r="G399" s="42"/>
      <c r="H399" s="42"/>
      <c r="I399" s="231"/>
      <c r="J399" s="42"/>
      <c r="K399" s="42"/>
      <c r="L399" s="46"/>
      <c r="M399" s="232"/>
      <c r="N399" s="23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162</v>
      </c>
      <c r="AU399" s="19" t="s">
        <v>160</v>
      </c>
    </row>
    <row r="400" spans="1:65" s="2" customFormat="1" ht="44.25" customHeight="1">
      <c r="A400" s="40"/>
      <c r="B400" s="41"/>
      <c r="C400" s="215" t="s">
        <v>611</v>
      </c>
      <c r="D400" s="215" t="s">
        <v>156</v>
      </c>
      <c r="E400" s="216" t="s">
        <v>612</v>
      </c>
      <c r="F400" s="217" t="s">
        <v>613</v>
      </c>
      <c r="G400" s="218" t="s">
        <v>545</v>
      </c>
      <c r="H400" s="219">
        <v>8.4</v>
      </c>
      <c r="I400" s="220"/>
      <c r="J400" s="221">
        <f>ROUND(I400*H400,2)</f>
        <v>0</v>
      </c>
      <c r="K400" s="222"/>
      <c r="L400" s="46"/>
      <c r="M400" s="223" t="s">
        <v>19</v>
      </c>
      <c r="N400" s="224" t="s">
        <v>40</v>
      </c>
      <c r="O400" s="86"/>
      <c r="P400" s="225">
        <f>O400*H400</f>
        <v>0</v>
      </c>
      <c r="Q400" s="225">
        <v>0.00309</v>
      </c>
      <c r="R400" s="225">
        <f>Q400*H400</f>
        <v>0.025956</v>
      </c>
      <c r="S400" s="225">
        <v>0.126</v>
      </c>
      <c r="T400" s="226">
        <f>S400*H400</f>
        <v>1.0584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7" t="s">
        <v>151</v>
      </c>
      <c r="AT400" s="227" t="s">
        <v>156</v>
      </c>
      <c r="AU400" s="227" t="s">
        <v>160</v>
      </c>
      <c r="AY400" s="19" t="s">
        <v>152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9" t="s">
        <v>76</v>
      </c>
      <c r="BK400" s="228">
        <f>ROUND(I400*H400,2)</f>
        <v>0</v>
      </c>
      <c r="BL400" s="19" t="s">
        <v>151</v>
      </c>
      <c r="BM400" s="227" t="s">
        <v>614</v>
      </c>
    </row>
    <row r="401" spans="1:51" s="14" customFormat="1" ht="12">
      <c r="A401" s="14"/>
      <c r="B401" s="246"/>
      <c r="C401" s="247"/>
      <c r="D401" s="236" t="s">
        <v>164</v>
      </c>
      <c r="E401" s="248" t="s">
        <v>19</v>
      </c>
      <c r="F401" s="249" t="s">
        <v>615</v>
      </c>
      <c r="G401" s="247"/>
      <c r="H401" s="248" t="s">
        <v>19</v>
      </c>
      <c r="I401" s="250"/>
      <c r="J401" s="247"/>
      <c r="K401" s="247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164</v>
      </c>
      <c r="AU401" s="255" t="s">
        <v>160</v>
      </c>
      <c r="AV401" s="14" t="s">
        <v>76</v>
      </c>
      <c r="AW401" s="14" t="s">
        <v>31</v>
      </c>
      <c r="AX401" s="14" t="s">
        <v>69</v>
      </c>
      <c r="AY401" s="255" t="s">
        <v>152</v>
      </c>
    </row>
    <row r="402" spans="1:51" s="13" customFormat="1" ht="12">
      <c r="A402" s="13"/>
      <c r="B402" s="234"/>
      <c r="C402" s="235"/>
      <c r="D402" s="236" t="s">
        <v>164</v>
      </c>
      <c r="E402" s="237" t="s">
        <v>19</v>
      </c>
      <c r="F402" s="238" t="s">
        <v>616</v>
      </c>
      <c r="G402" s="235"/>
      <c r="H402" s="239">
        <v>1.6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164</v>
      </c>
      <c r="AU402" s="245" t="s">
        <v>160</v>
      </c>
      <c r="AV402" s="13" t="s">
        <v>78</v>
      </c>
      <c r="AW402" s="13" t="s">
        <v>31</v>
      </c>
      <c r="AX402" s="13" t="s">
        <v>69</v>
      </c>
      <c r="AY402" s="245" t="s">
        <v>152</v>
      </c>
    </row>
    <row r="403" spans="1:51" s="14" customFormat="1" ht="12">
      <c r="A403" s="14"/>
      <c r="B403" s="246"/>
      <c r="C403" s="247"/>
      <c r="D403" s="236" t="s">
        <v>164</v>
      </c>
      <c r="E403" s="248" t="s">
        <v>19</v>
      </c>
      <c r="F403" s="249" t="s">
        <v>617</v>
      </c>
      <c r="G403" s="247"/>
      <c r="H403" s="248" t="s">
        <v>19</v>
      </c>
      <c r="I403" s="250"/>
      <c r="J403" s="247"/>
      <c r="K403" s="247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164</v>
      </c>
      <c r="AU403" s="255" t="s">
        <v>160</v>
      </c>
      <c r="AV403" s="14" t="s">
        <v>76</v>
      </c>
      <c r="AW403" s="14" t="s">
        <v>31</v>
      </c>
      <c r="AX403" s="14" t="s">
        <v>69</v>
      </c>
      <c r="AY403" s="255" t="s">
        <v>152</v>
      </c>
    </row>
    <row r="404" spans="1:51" s="13" customFormat="1" ht="12">
      <c r="A404" s="13"/>
      <c r="B404" s="234"/>
      <c r="C404" s="235"/>
      <c r="D404" s="236" t="s">
        <v>164</v>
      </c>
      <c r="E404" s="237" t="s">
        <v>19</v>
      </c>
      <c r="F404" s="238" t="s">
        <v>618</v>
      </c>
      <c r="G404" s="235"/>
      <c r="H404" s="239">
        <v>1.5</v>
      </c>
      <c r="I404" s="240"/>
      <c r="J404" s="235"/>
      <c r="K404" s="235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164</v>
      </c>
      <c r="AU404" s="245" t="s">
        <v>160</v>
      </c>
      <c r="AV404" s="13" t="s">
        <v>78</v>
      </c>
      <c r="AW404" s="13" t="s">
        <v>31</v>
      </c>
      <c r="AX404" s="13" t="s">
        <v>69</v>
      </c>
      <c r="AY404" s="245" t="s">
        <v>152</v>
      </c>
    </row>
    <row r="405" spans="1:51" s="14" customFormat="1" ht="12">
      <c r="A405" s="14"/>
      <c r="B405" s="246"/>
      <c r="C405" s="247"/>
      <c r="D405" s="236" t="s">
        <v>164</v>
      </c>
      <c r="E405" s="248" t="s">
        <v>19</v>
      </c>
      <c r="F405" s="249" t="s">
        <v>619</v>
      </c>
      <c r="G405" s="247"/>
      <c r="H405" s="248" t="s">
        <v>19</v>
      </c>
      <c r="I405" s="250"/>
      <c r="J405" s="247"/>
      <c r="K405" s="247"/>
      <c r="L405" s="251"/>
      <c r="M405" s="252"/>
      <c r="N405" s="253"/>
      <c r="O405" s="253"/>
      <c r="P405" s="253"/>
      <c r="Q405" s="253"/>
      <c r="R405" s="253"/>
      <c r="S405" s="253"/>
      <c r="T405" s="25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5" t="s">
        <v>164</v>
      </c>
      <c r="AU405" s="255" t="s">
        <v>160</v>
      </c>
      <c r="AV405" s="14" t="s">
        <v>76</v>
      </c>
      <c r="AW405" s="14" t="s">
        <v>31</v>
      </c>
      <c r="AX405" s="14" t="s">
        <v>69</v>
      </c>
      <c r="AY405" s="255" t="s">
        <v>152</v>
      </c>
    </row>
    <row r="406" spans="1:51" s="13" customFormat="1" ht="12">
      <c r="A406" s="13"/>
      <c r="B406" s="234"/>
      <c r="C406" s="235"/>
      <c r="D406" s="236" t="s">
        <v>164</v>
      </c>
      <c r="E406" s="237" t="s">
        <v>19</v>
      </c>
      <c r="F406" s="238" t="s">
        <v>620</v>
      </c>
      <c r="G406" s="235"/>
      <c r="H406" s="239">
        <v>0.9</v>
      </c>
      <c r="I406" s="240"/>
      <c r="J406" s="235"/>
      <c r="K406" s="235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164</v>
      </c>
      <c r="AU406" s="245" t="s">
        <v>160</v>
      </c>
      <c r="AV406" s="13" t="s">
        <v>78</v>
      </c>
      <c r="AW406" s="13" t="s">
        <v>31</v>
      </c>
      <c r="AX406" s="13" t="s">
        <v>69</v>
      </c>
      <c r="AY406" s="245" t="s">
        <v>152</v>
      </c>
    </row>
    <row r="407" spans="1:51" s="14" customFormat="1" ht="12">
      <c r="A407" s="14"/>
      <c r="B407" s="246"/>
      <c r="C407" s="247"/>
      <c r="D407" s="236" t="s">
        <v>164</v>
      </c>
      <c r="E407" s="248" t="s">
        <v>19</v>
      </c>
      <c r="F407" s="249" t="s">
        <v>621</v>
      </c>
      <c r="G407" s="247"/>
      <c r="H407" s="248" t="s">
        <v>19</v>
      </c>
      <c r="I407" s="250"/>
      <c r="J407" s="247"/>
      <c r="K407" s="247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164</v>
      </c>
      <c r="AU407" s="255" t="s">
        <v>160</v>
      </c>
      <c r="AV407" s="14" t="s">
        <v>76</v>
      </c>
      <c r="AW407" s="14" t="s">
        <v>31</v>
      </c>
      <c r="AX407" s="14" t="s">
        <v>69</v>
      </c>
      <c r="AY407" s="255" t="s">
        <v>152</v>
      </c>
    </row>
    <row r="408" spans="1:51" s="13" customFormat="1" ht="12">
      <c r="A408" s="13"/>
      <c r="B408" s="234"/>
      <c r="C408" s="235"/>
      <c r="D408" s="236" t="s">
        <v>164</v>
      </c>
      <c r="E408" s="237" t="s">
        <v>19</v>
      </c>
      <c r="F408" s="238" t="s">
        <v>622</v>
      </c>
      <c r="G408" s="235"/>
      <c r="H408" s="239">
        <v>4.4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164</v>
      </c>
      <c r="AU408" s="245" t="s">
        <v>160</v>
      </c>
      <c r="AV408" s="13" t="s">
        <v>78</v>
      </c>
      <c r="AW408" s="13" t="s">
        <v>31</v>
      </c>
      <c r="AX408" s="13" t="s">
        <v>69</v>
      </c>
      <c r="AY408" s="245" t="s">
        <v>152</v>
      </c>
    </row>
    <row r="409" spans="1:51" s="15" customFormat="1" ht="12">
      <c r="A409" s="15"/>
      <c r="B409" s="256"/>
      <c r="C409" s="257"/>
      <c r="D409" s="236" t="s">
        <v>164</v>
      </c>
      <c r="E409" s="258" t="s">
        <v>19</v>
      </c>
      <c r="F409" s="259" t="s">
        <v>192</v>
      </c>
      <c r="G409" s="257"/>
      <c r="H409" s="260">
        <v>8.4</v>
      </c>
      <c r="I409" s="261"/>
      <c r="J409" s="257"/>
      <c r="K409" s="257"/>
      <c r="L409" s="262"/>
      <c r="M409" s="263"/>
      <c r="N409" s="264"/>
      <c r="O409" s="264"/>
      <c r="P409" s="264"/>
      <c r="Q409" s="264"/>
      <c r="R409" s="264"/>
      <c r="S409" s="264"/>
      <c r="T409" s="26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6" t="s">
        <v>164</v>
      </c>
      <c r="AU409" s="266" t="s">
        <v>160</v>
      </c>
      <c r="AV409" s="15" t="s">
        <v>151</v>
      </c>
      <c r="AW409" s="15" t="s">
        <v>31</v>
      </c>
      <c r="AX409" s="15" t="s">
        <v>76</v>
      </c>
      <c r="AY409" s="266" t="s">
        <v>152</v>
      </c>
    </row>
    <row r="410" spans="1:65" s="2" customFormat="1" ht="24.15" customHeight="1">
      <c r="A410" s="40"/>
      <c r="B410" s="41"/>
      <c r="C410" s="215" t="s">
        <v>623</v>
      </c>
      <c r="D410" s="215" t="s">
        <v>156</v>
      </c>
      <c r="E410" s="216" t="s">
        <v>624</v>
      </c>
      <c r="F410" s="217" t="s">
        <v>625</v>
      </c>
      <c r="G410" s="218" t="s">
        <v>545</v>
      </c>
      <c r="H410" s="219">
        <v>200</v>
      </c>
      <c r="I410" s="220"/>
      <c r="J410" s="221">
        <f>ROUND(I410*H410,2)</f>
        <v>0</v>
      </c>
      <c r="K410" s="222"/>
      <c r="L410" s="46"/>
      <c r="M410" s="223" t="s">
        <v>19</v>
      </c>
      <c r="N410" s="224" t="s">
        <v>40</v>
      </c>
      <c r="O410" s="86"/>
      <c r="P410" s="225">
        <f>O410*H410</f>
        <v>0</v>
      </c>
      <c r="Q410" s="225">
        <v>1E-05</v>
      </c>
      <c r="R410" s="225">
        <f>Q410*H410</f>
        <v>0.002</v>
      </c>
      <c r="S410" s="225">
        <v>0.002</v>
      </c>
      <c r="T410" s="226">
        <f>S410*H410</f>
        <v>0.4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7" t="s">
        <v>151</v>
      </c>
      <c r="AT410" s="227" t="s">
        <v>156</v>
      </c>
      <c r="AU410" s="227" t="s">
        <v>160</v>
      </c>
      <c r="AY410" s="19" t="s">
        <v>152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9" t="s">
        <v>76</v>
      </c>
      <c r="BK410" s="228">
        <f>ROUND(I410*H410,2)</f>
        <v>0</v>
      </c>
      <c r="BL410" s="19" t="s">
        <v>151</v>
      </c>
      <c r="BM410" s="227" t="s">
        <v>626</v>
      </c>
    </row>
    <row r="411" spans="1:47" s="2" customFormat="1" ht="12">
      <c r="A411" s="40"/>
      <c r="B411" s="41"/>
      <c r="C411" s="42"/>
      <c r="D411" s="229" t="s">
        <v>162</v>
      </c>
      <c r="E411" s="42"/>
      <c r="F411" s="230" t="s">
        <v>627</v>
      </c>
      <c r="G411" s="42"/>
      <c r="H411" s="42"/>
      <c r="I411" s="231"/>
      <c r="J411" s="42"/>
      <c r="K411" s="42"/>
      <c r="L411" s="46"/>
      <c r="M411" s="232"/>
      <c r="N411" s="23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162</v>
      </c>
      <c r="AU411" s="19" t="s">
        <v>160</v>
      </c>
    </row>
    <row r="412" spans="1:51" s="14" customFormat="1" ht="12">
      <c r="A412" s="14"/>
      <c r="B412" s="246"/>
      <c r="C412" s="247"/>
      <c r="D412" s="236" t="s">
        <v>164</v>
      </c>
      <c r="E412" s="248" t="s">
        <v>19</v>
      </c>
      <c r="F412" s="249" t="s">
        <v>628</v>
      </c>
      <c r="G412" s="247"/>
      <c r="H412" s="248" t="s">
        <v>19</v>
      </c>
      <c r="I412" s="250"/>
      <c r="J412" s="247"/>
      <c r="K412" s="247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164</v>
      </c>
      <c r="AU412" s="255" t="s">
        <v>160</v>
      </c>
      <c r="AV412" s="14" t="s">
        <v>76</v>
      </c>
      <c r="AW412" s="14" t="s">
        <v>31</v>
      </c>
      <c r="AX412" s="14" t="s">
        <v>69</v>
      </c>
      <c r="AY412" s="255" t="s">
        <v>152</v>
      </c>
    </row>
    <row r="413" spans="1:51" s="13" customFormat="1" ht="12">
      <c r="A413" s="13"/>
      <c r="B413" s="234"/>
      <c r="C413" s="235"/>
      <c r="D413" s="236" t="s">
        <v>164</v>
      </c>
      <c r="E413" s="237" t="s">
        <v>19</v>
      </c>
      <c r="F413" s="238" t="s">
        <v>629</v>
      </c>
      <c r="G413" s="235"/>
      <c r="H413" s="239">
        <v>200</v>
      </c>
      <c r="I413" s="240"/>
      <c r="J413" s="235"/>
      <c r="K413" s="235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164</v>
      </c>
      <c r="AU413" s="245" t="s">
        <v>160</v>
      </c>
      <c r="AV413" s="13" t="s">
        <v>78</v>
      </c>
      <c r="AW413" s="13" t="s">
        <v>31</v>
      </c>
      <c r="AX413" s="13" t="s">
        <v>76</v>
      </c>
      <c r="AY413" s="245" t="s">
        <v>152</v>
      </c>
    </row>
    <row r="414" spans="1:65" s="2" customFormat="1" ht="33" customHeight="1">
      <c r="A414" s="40"/>
      <c r="B414" s="41"/>
      <c r="C414" s="215" t="s">
        <v>630</v>
      </c>
      <c r="D414" s="215" t="s">
        <v>156</v>
      </c>
      <c r="E414" s="216" t="s">
        <v>631</v>
      </c>
      <c r="F414" s="217" t="s">
        <v>632</v>
      </c>
      <c r="G414" s="218" t="s">
        <v>169</v>
      </c>
      <c r="H414" s="219">
        <v>706.35</v>
      </c>
      <c r="I414" s="220"/>
      <c r="J414" s="221">
        <f>ROUND(I414*H414,2)</f>
        <v>0</v>
      </c>
      <c r="K414" s="222"/>
      <c r="L414" s="46"/>
      <c r="M414" s="223" t="s">
        <v>19</v>
      </c>
      <c r="N414" s="224" t="s">
        <v>40</v>
      </c>
      <c r="O414" s="86"/>
      <c r="P414" s="225">
        <f>O414*H414</f>
        <v>0</v>
      </c>
      <c r="Q414" s="225">
        <v>0</v>
      </c>
      <c r="R414" s="225">
        <f>Q414*H414</f>
        <v>0</v>
      </c>
      <c r="S414" s="225">
        <v>0.002</v>
      </c>
      <c r="T414" s="226">
        <f>S414*H414</f>
        <v>1.4127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7" t="s">
        <v>151</v>
      </c>
      <c r="AT414" s="227" t="s">
        <v>156</v>
      </c>
      <c r="AU414" s="227" t="s">
        <v>160</v>
      </c>
      <c r="AY414" s="19" t="s">
        <v>152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9" t="s">
        <v>76</v>
      </c>
      <c r="BK414" s="228">
        <f>ROUND(I414*H414,2)</f>
        <v>0</v>
      </c>
      <c r="BL414" s="19" t="s">
        <v>151</v>
      </c>
      <c r="BM414" s="227" t="s">
        <v>633</v>
      </c>
    </row>
    <row r="415" spans="1:47" s="2" customFormat="1" ht="12">
      <c r="A415" s="40"/>
      <c r="B415" s="41"/>
      <c r="C415" s="42"/>
      <c r="D415" s="229" t="s">
        <v>162</v>
      </c>
      <c r="E415" s="42"/>
      <c r="F415" s="230" t="s">
        <v>634</v>
      </c>
      <c r="G415" s="42"/>
      <c r="H415" s="42"/>
      <c r="I415" s="231"/>
      <c r="J415" s="42"/>
      <c r="K415" s="42"/>
      <c r="L415" s="46"/>
      <c r="M415" s="232"/>
      <c r="N415" s="23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162</v>
      </c>
      <c r="AU415" s="19" t="s">
        <v>160</v>
      </c>
    </row>
    <row r="416" spans="1:51" s="13" customFormat="1" ht="12">
      <c r="A416" s="13"/>
      <c r="B416" s="234"/>
      <c r="C416" s="235"/>
      <c r="D416" s="236" t="s">
        <v>164</v>
      </c>
      <c r="E416" s="237" t="s">
        <v>19</v>
      </c>
      <c r="F416" s="238" t="s">
        <v>635</v>
      </c>
      <c r="G416" s="235"/>
      <c r="H416" s="239">
        <v>706.35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164</v>
      </c>
      <c r="AU416" s="245" t="s">
        <v>160</v>
      </c>
      <c r="AV416" s="13" t="s">
        <v>78</v>
      </c>
      <c r="AW416" s="13" t="s">
        <v>31</v>
      </c>
      <c r="AX416" s="13" t="s">
        <v>76</v>
      </c>
      <c r="AY416" s="245" t="s">
        <v>152</v>
      </c>
    </row>
    <row r="417" spans="1:65" s="2" customFormat="1" ht="37.8" customHeight="1">
      <c r="A417" s="40"/>
      <c r="B417" s="41"/>
      <c r="C417" s="215" t="s">
        <v>636</v>
      </c>
      <c r="D417" s="215" t="s">
        <v>156</v>
      </c>
      <c r="E417" s="216" t="s">
        <v>637</v>
      </c>
      <c r="F417" s="217" t="s">
        <v>638</v>
      </c>
      <c r="G417" s="218" t="s">
        <v>169</v>
      </c>
      <c r="H417" s="219">
        <v>1493.28</v>
      </c>
      <c r="I417" s="220"/>
      <c r="J417" s="221">
        <f>ROUND(I417*H417,2)</f>
        <v>0</v>
      </c>
      <c r="K417" s="222"/>
      <c r="L417" s="46"/>
      <c r="M417" s="223" t="s">
        <v>19</v>
      </c>
      <c r="N417" s="224" t="s">
        <v>40</v>
      </c>
      <c r="O417" s="86"/>
      <c r="P417" s="225">
        <f>O417*H417</f>
        <v>0</v>
      </c>
      <c r="Q417" s="225">
        <v>0</v>
      </c>
      <c r="R417" s="225">
        <f>Q417*H417</f>
        <v>0</v>
      </c>
      <c r="S417" s="225">
        <v>0.004</v>
      </c>
      <c r="T417" s="226">
        <f>S417*H417</f>
        <v>5.97312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7" t="s">
        <v>151</v>
      </c>
      <c r="AT417" s="227" t="s">
        <v>156</v>
      </c>
      <c r="AU417" s="227" t="s">
        <v>160</v>
      </c>
      <c r="AY417" s="19" t="s">
        <v>152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9" t="s">
        <v>76</v>
      </c>
      <c r="BK417" s="228">
        <f>ROUND(I417*H417,2)</f>
        <v>0</v>
      </c>
      <c r="BL417" s="19" t="s">
        <v>151</v>
      </c>
      <c r="BM417" s="227" t="s">
        <v>639</v>
      </c>
    </row>
    <row r="418" spans="1:47" s="2" customFormat="1" ht="12">
      <c r="A418" s="40"/>
      <c r="B418" s="41"/>
      <c r="C418" s="42"/>
      <c r="D418" s="229" t="s">
        <v>162</v>
      </c>
      <c r="E418" s="42"/>
      <c r="F418" s="230" t="s">
        <v>640</v>
      </c>
      <c r="G418" s="42"/>
      <c r="H418" s="42"/>
      <c r="I418" s="231"/>
      <c r="J418" s="42"/>
      <c r="K418" s="42"/>
      <c r="L418" s="46"/>
      <c r="M418" s="232"/>
      <c r="N418" s="23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162</v>
      </c>
      <c r="AU418" s="19" t="s">
        <v>160</v>
      </c>
    </row>
    <row r="419" spans="1:51" s="13" customFormat="1" ht="12">
      <c r="A419" s="13"/>
      <c r="B419" s="234"/>
      <c r="C419" s="235"/>
      <c r="D419" s="236" t="s">
        <v>164</v>
      </c>
      <c r="E419" s="237" t="s">
        <v>19</v>
      </c>
      <c r="F419" s="238" t="s">
        <v>641</v>
      </c>
      <c r="G419" s="235"/>
      <c r="H419" s="239">
        <v>713.28</v>
      </c>
      <c r="I419" s="240"/>
      <c r="J419" s="235"/>
      <c r="K419" s="235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164</v>
      </c>
      <c r="AU419" s="245" t="s">
        <v>160</v>
      </c>
      <c r="AV419" s="13" t="s">
        <v>78</v>
      </c>
      <c r="AW419" s="13" t="s">
        <v>31</v>
      </c>
      <c r="AX419" s="13" t="s">
        <v>69</v>
      </c>
      <c r="AY419" s="245" t="s">
        <v>152</v>
      </c>
    </row>
    <row r="420" spans="1:51" s="13" customFormat="1" ht="12">
      <c r="A420" s="13"/>
      <c r="B420" s="234"/>
      <c r="C420" s="235"/>
      <c r="D420" s="236" t="s">
        <v>164</v>
      </c>
      <c r="E420" s="237" t="s">
        <v>19</v>
      </c>
      <c r="F420" s="238" t="s">
        <v>642</v>
      </c>
      <c r="G420" s="235"/>
      <c r="H420" s="239">
        <v>780</v>
      </c>
      <c r="I420" s="240"/>
      <c r="J420" s="235"/>
      <c r="K420" s="235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164</v>
      </c>
      <c r="AU420" s="245" t="s">
        <v>160</v>
      </c>
      <c r="AV420" s="13" t="s">
        <v>78</v>
      </c>
      <c r="AW420" s="13" t="s">
        <v>31</v>
      </c>
      <c r="AX420" s="13" t="s">
        <v>69</v>
      </c>
      <c r="AY420" s="245" t="s">
        <v>152</v>
      </c>
    </row>
    <row r="421" spans="1:51" s="15" customFormat="1" ht="12">
      <c r="A421" s="15"/>
      <c r="B421" s="256"/>
      <c r="C421" s="257"/>
      <c r="D421" s="236" t="s">
        <v>164</v>
      </c>
      <c r="E421" s="258" t="s">
        <v>19</v>
      </c>
      <c r="F421" s="259" t="s">
        <v>192</v>
      </c>
      <c r="G421" s="257"/>
      <c r="H421" s="260">
        <v>1493.28</v>
      </c>
      <c r="I421" s="261"/>
      <c r="J421" s="257"/>
      <c r="K421" s="257"/>
      <c r="L421" s="262"/>
      <c r="M421" s="263"/>
      <c r="N421" s="264"/>
      <c r="O421" s="264"/>
      <c r="P421" s="264"/>
      <c r="Q421" s="264"/>
      <c r="R421" s="264"/>
      <c r="S421" s="264"/>
      <c r="T421" s="26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6" t="s">
        <v>164</v>
      </c>
      <c r="AU421" s="266" t="s">
        <v>160</v>
      </c>
      <c r="AV421" s="15" t="s">
        <v>151</v>
      </c>
      <c r="AW421" s="15" t="s">
        <v>31</v>
      </c>
      <c r="AX421" s="15" t="s">
        <v>76</v>
      </c>
      <c r="AY421" s="266" t="s">
        <v>152</v>
      </c>
    </row>
    <row r="422" spans="1:65" s="2" customFormat="1" ht="37.8" customHeight="1">
      <c r="A422" s="40"/>
      <c r="B422" s="41"/>
      <c r="C422" s="215" t="s">
        <v>643</v>
      </c>
      <c r="D422" s="215" t="s">
        <v>156</v>
      </c>
      <c r="E422" s="216" t="s">
        <v>644</v>
      </c>
      <c r="F422" s="217" t="s">
        <v>645</v>
      </c>
      <c r="G422" s="218" t="s">
        <v>169</v>
      </c>
      <c r="H422" s="219">
        <v>205.62</v>
      </c>
      <c r="I422" s="220"/>
      <c r="J422" s="221">
        <f>ROUND(I422*H422,2)</f>
        <v>0</v>
      </c>
      <c r="K422" s="222"/>
      <c r="L422" s="46"/>
      <c r="M422" s="223" t="s">
        <v>19</v>
      </c>
      <c r="N422" s="224" t="s">
        <v>40</v>
      </c>
      <c r="O422" s="86"/>
      <c r="P422" s="225">
        <f>O422*H422</f>
        <v>0</v>
      </c>
      <c r="Q422" s="225">
        <v>0</v>
      </c>
      <c r="R422" s="225">
        <f>Q422*H422</f>
        <v>0</v>
      </c>
      <c r="S422" s="225">
        <v>0.046</v>
      </c>
      <c r="T422" s="226">
        <f>S422*H422</f>
        <v>9.45852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7" t="s">
        <v>151</v>
      </c>
      <c r="AT422" s="227" t="s">
        <v>156</v>
      </c>
      <c r="AU422" s="227" t="s">
        <v>160</v>
      </c>
      <c r="AY422" s="19" t="s">
        <v>152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9" t="s">
        <v>76</v>
      </c>
      <c r="BK422" s="228">
        <f>ROUND(I422*H422,2)</f>
        <v>0</v>
      </c>
      <c r="BL422" s="19" t="s">
        <v>151</v>
      </c>
      <c r="BM422" s="227" t="s">
        <v>646</v>
      </c>
    </row>
    <row r="423" spans="1:47" s="2" customFormat="1" ht="12">
      <c r="A423" s="40"/>
      <c r="B423" s="41"/>
      <c r="C423" s="42"/>
      <c r="D423" s="229" t="s">
        <v>162</v>
      </c>
      <c r="E423" s="42"/>
      <c r="F423" s="230" t="s">
        <v>647</v>
      </c>
      <c r="G423" s="42"/>
      <c r="H423" s="42"/>
      <c r="I423" s="231"/>
      <c r="J423" s="42"/>
      <c r="K423" s="42"/>
      <c r="L423" s="46"/>
      <c r="M423" s="232"/>
      <c r="N423" s="23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162</v>
      </c>
      <c r="AU423" s="19" t="s">
        <v>160</v>
      </c>
    </row>
    <row r="424" spans="1:51" s="13" customFormat="1" ht="12">
      <c r="A424" s="13"/>
      <c r="B424" s="234"/>
      <c r="C424" s="235"/>
      <c r="D424" s="236" t="s">
        <v>164</v>
      </c>
      <c r="E424" s="237" t="s">
        <v>19</v>
      </c>
      <c r="F424" s="238" t="s">
        <v>648</v>
      </c>
      <c r="G424" s="235"/>
      <c r="H424" s="239">
        <v>78.72</v>
      </c>
      <c r="I424" s="240"/>
      <c r="J424" s="235"/>
      <c r="K424" s="235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164</v>
      </c>
      <c r="AU424" s="245" t="s">
        <v>160</v>
      </c>
      <c r="AV424" s="13" t="s">
        <v>78</v>
      </c>
      <c r="AW424" s="13" t="s">
        <v>31</v>
      </c>
      <c r="AX424" s="13" t="s">
        <v>69</v>
      </c>
      <c r="AY424" s="245" t="s">
        <v>152</v>
      </c>
    </row>
    <row r="425" spans="1:51" s="13" customFormat="1" ht="12">
      <c r="A425" s="13"/>
      <c r="B425" s="234"/>
      <c r="C425" s="235"/>
      <c r="D425" s="236" t="s">
        <v>164</v>
      </c>
      <c r="E425" s="237" t="s">
        <v>19</v>
      </c>
      <c r="F425" s="238" t="s">
        <v>649</v>
      </c>
      <c r="G425" s="235"/>
      <c r="H425" s="239">
        <v>126.9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164</v>
      </c>
      <c r="AU425" s="245" t="s">
        <v>160</v>
      </c>
      <c r="AV425" s="13" t="s">
        <v>78</v>
      </c>
      <c r="AW425" s="13" t="s">
        <v>31</v>
      </c>
      <c r="AX425" s="13" t="s">
        <v>69</v>
      </c>
      <c r="AY425" s="245" t="s">
        <v>152</v>
      </c>
    </row>
    <row r="426" spans="1:51" s="15" customFormat="1" ht="12">
      <c r="A426" s="15"/>
      <c r="B426" s="256"/>
      <c r="C426" s="257"/>
      <c r="D426" s="236" t="s">
        <v>164</v>
      </c>
      <c r="E426" s="258" t="s">
        <v>19</v>
      </c>
      <c r="F426" s="259" t="s">
        <v>192</v>
      </c>
      <c r="G426" s="257"/>
      <c r="H426" s="260">
        <v>205.62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6" t="s">
        <v>164</v>
      </c>
      <c r="AU426" s="266" t="s">
        <v>160</v>
      </c>
      <c r="AV426" s="15" t="s">
        <v>151</v>
      </c>
      <c r="AW426" s="15" t="s">
        <v>31</v>
      </c>
      <c r="AX426" s="15" t="s">
        <v>76</v>
      </c>
      <c r="AY426" s="266" t="s">
        <v>152</v>
      </c>
    </row>
    <row r="427" spans="1:65" s="2" customFormat="1" ht="37.8" customHeight="1">
      <c r="A427" s="40"/>
      <c r="B427" s="41"/>
      <c r="C427" s="215" t="s">
        <v>650</v>
      </c>
      <c r="D427" s="215" t="s">
        <v>156</v>
      </c>
      <c r="E427" s="216" t="s">
        <v>651</v>
      </c>
      <c r="F427" s="217" t="s">
        <v>652</v>
      </c>
      <c r="G427" s="218" t="s">
        <v>169</v>
      </c>
      <c r="H427" s="219">
        <v>127.4</v>
      </c>
      <c r="I427" s="220"/>
      <c r="J427" s="221">
        <f>ROUND(I427*H427,2)</f>
        <v>0</v>
      </c>
      <c r="K427" s="222"/>
      <c r="L427" s="46"/>
      <c r="M427" s="223" t="s">
        <v>19</v>
      </c>
      <c r="N427" s="224" t="s">
        <v>40</v>
      </c>
      <c r="O427" s="86"/>
      <c r="P427" s="225">
        <f>O427*H427</f>
        <v>0</v>
      </c>
      <c r="Q427" s="225">
        <v>0</v>
      </c>
      <c r="R427" s="225">
        <f>Q427*H427</f>
        <v>0</v>
      </c>
      <c r="S427" s="225">
        <v>0.068</v>
      </c>
      <c r="T427" s="226">
        <f>S427*H427</f>
        <v>8.663200000000002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7" t="s">
        <v>151</v>
      </c>
      <c r="AT427" s="227" t="s">
        <v>156</v>
      </c>
      <c r="AU427" s="227" t="s">
        <v>160</v>
      </c>
      <c r="AY427" s="19" t="s">
        <v>152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9" t="s">
        <v>76</v>
      </c>
      <c r="BK427" s="228">
        <f>ROUND(I427*H427,2)</f>
        <v>0</v>
      </c>
      <c r="BL427" s="19" t="s">
        <v>151</v>
      </c>
      <c r="BM427" s="227" t="s">
        <v>653</v>
      </c>
    </row>
    <row r="428" spans="1:47" s="2" customFormat="1" ht="12">
      <c r="A428" s="40"/>
      <c r="B428" s="41"/>
      <c r="C428" s="42"/>
      <c r="D428" s="229" t="s">
        <v>162</v>
      </c>
      <c r="E428" s="42"/>
      <c r="F428" s="230" t="s">
        <v>654</v>
      </c>
      <c r="G428" s="42"/>
      <c r="H428" s="42"/>
      <c r="I428" s="231"/>
      <c r="J428" s="42"/>
      <c r="K428" s="42"/>
      <c r="L428" s="46"/>
      <c r="M428" s="232"/>
      <c r="N428" s="23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162</v>
      </c>
      <c r="AU428" s="19" t="s">
        <v>160</v>
      </c>
    </row>
    <row r="429" spans="1:51" s="13" customFormat="1" ht="12">
      <c r="A429" s="13"/>
      <c r="B429" s="234"/>
      <c r="C429" s="235"/>
      <c r="D429" s="236" t="s">
        <v>164</v>
      </c>
      <c r="E429" s="237" t="s">
        <v>19</v>
      </c>
      <c r="F429" s="238" t="s">
        <v>655</v>
      </c>
      <c r="G429" s="235"/>
      <c r="H429" s="239">
        <v>127.4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164</v>
      </c>
      <c r="AU429" s="245" t="s">
        <v>160</v>
      </c>
      <c r="AV429" s="13" t="s">
        <v>78</v>
      </c>
      <c r="AW429" s="13" t="s">
        <v>31</v>
      </c>
      <c r="AX429" s="13" t="s">
        <v>76</v>
      </c>
      <c r="AY429" s="245" t="s">
        <v>152</v>
      </c>
    </row>
    <row r="430" spans="1:65" s="2" customFormat="1" ht="24.15" customHeight="1">
      <c r="A430" s="40"/>
      <c r="B430" s="41"/>
      <c r="C430" s="215" t="s">
        <v>656</v>
      </c>
      <c r="D430" s="215" t="s">
        <v>156</v>
      </c>
      <c r="E430" s="216" t="s">
        <v>657</v>
      </c>
      <c r="F430" s="217" t="s">
        <v>658</v>
      </c>
      <c r="G430" s="218" t="s">
        <v>169</v>
      </c>
      <c r="H430" s="219">
        <v>23.48</v>
      </c>
      <c r="I430" s="220"/>
      <c r="J430" s="221">
        <f>ROUND(I430*H430,2)</f>
        <v>0</v>
      </c>
      <c r="K430" s="222"/>
      <c r="L430" s="46"/>
      <c r="M430" s="223" t="s">
        <v>19</v>
      </c>
      <c r="N430" s="224" t="s">
        <v>40</v>
      </c>
      <c r="O430" s="86"/>
      <c r="P430" s="225">
        <f>O430*H430</f>
        <v>0</v>
      </c>
      <c r="Q430" s="225">
        <v>0.048</v>
      </c>
      <c r="R430" s="225">
        <f>Q430*H430</f>
        <v>1.12704</v>
      </c>
      <c r="S430" s="225">
        <v>0.048</v>
      </c>
      <c r="T430" s="226">
        <f>S430*H430</f>
        <v>1.12704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7" t="s">
        <v>151</v>
      </c>
      <c r="AT430" s="227" t="s">
        <v>156</v>
      </c>
      <c r="AU430" s="227" t="s">
        <v>160</v>
      </c>
      <c r="AY430" s="19" t="s">
        <v>152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9" t="s">
        <v>76</v>
      </c>
      <c r="BK430" s="228">
        <f>ROUND(I430*H430,2)</f>
        <v>0</v>
      </c>
      <c r="BL430" s="19" t="s">
        <v>151</v>
      </c>
      <c r="BM430" s="227" t="s">
        <v>659</v>
      </c>
    </row>
    <row r="431" spans="1:47" s="2" customFormat="1" ht="12">
      <c r="A431" s="40"/>
      <c r="B431" s="41"/>
      <c r="C431" s="42"/>
      <c r="D431" s="229" t="s">
        <v>162</v>
      </c>
      <c r="E431" s="42"/>
      <c r="F431" s="230" t="s">
        <v>660</v>
      </c>
      <c r="G431" s="42"/>
      <c r="H431" s="42"/>
      <c r="I431" s="231"/>
      <c r="J431" s="42"/>
      <c r="K431" s="42"/>
      <c r="L431" s="46"/>
      <c r="M431" s="232"/>
      <c r="N431" s="23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162</v>
      </c>
      <c r="AU431" s="19" t="s">
        <v>160</v>
      </c>
    </row>
    <row r="432" spans="1:51" s="14" customFormat="1" ht="12">
      <c r="A432" s="14"/>
      <c r="B432" s="246"/>
      <c r="C432" s="247"/>
      <c r="D432" s="236" t="s">
        <v>164</v>
      </c>
      <c r="E432" s="248" t="s">
        <v>19</v>
      </c>
      <c r="F432" s="249" t="s">
        <v>661</v>
      </c>
      <c r="G432" s="247"/>
      <c r="H432" s="248" t="s">
        <v>19</v>
      </c>
      <c r="I432" s="250"/>
      <c r="J432" s="247"/>
      <c r="K432" s="247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164</v>
      </c>
      <c r="AU432" s="255" t="s">
        <v>160</v>
      </c>
      <c r="AV432" s="14" t="s">
        <v>76</v>
      </c>
      <c r="AW432" s="14" t="s">
        <v>31</v>
      </c>
      <c r="AX432" s="14" t="s">
        <v>69</v>
      </c>
      <c r="AY432" s="255" t="s">
        <v>152</v>
      </c>
    </row>
    <row r="433" spans="1:51" s="13" customFormat="1" ht="12">
      <c r="A433" s="13"/>
      <c r="B433" s="234"/>
      <c r="C433" s="235"/>
      <c r="D433" s="236" t="s">
        <v>164</v>
      </c>
      <c r="E433" s="237" t="s">
        <v>19</v>
      </c>
      <c r="F433" s="238" t="s">
        <v>662</v>
      </c>
      <c r="G433" s="235"/>
      <c r="H433" s="239">
        <v>5.25</v>
      </c>
      <c r="I433" s="240"/>
      <c r="J433" s="235"/>
      <c r="K433" s="235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164</v>
      </c>
      <c r="AU433" s="245" t="s">
        <v>160</v>
      </c>
      <c r="AV433" s="13" t="s">
        <v>78</v>
      </c>
      <c r="AW433" s="13" t="s">
        <v>31</v>
      </c>
      <c r="AX433" s="13" t="s">
        <v>69</v>
      </c>
      <c r="AY433" s="245" t="s">
        <v>152</v>
      </c>
    </row>
    <row r="434" spans="1:51" s="13" customFormat="1" ht="12">
      <c r="A434" s="13"/>
      <c r="B434" s="234"/>
      <c r="C434" s="235"/>
      <c r="D434" s="236" t="s">
        <v>164</v>
      </c>
      <c r="E434" s="237" t="s">
        <v>19</v>
      </c>
      <c r="F434" s="238" t="s">
        <v>663</v>
      </c>
      <c r="G434" s="235"/>
      <c r="H434" s="239">
        <v>2.43</v>
      </c>
      <c r="I434" s="240"/>
      <c r="J434" s="235"/>
      <c r="K434" s="235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164</v>
      </c>
      <c r="AU434" s="245" t="s">
        <v>160</v>
      </c>
      <c r="AV434" s="13" t="s">
        <v>78</v>
      </c>
      <c r="AW434" s="13" t="s">
        <v>31</v>
      </c>
      <c r="AX434" s="13" t="s">
        <v>69</v>
      </c>
      <c r="AY434" s="245" t="s">
        <v>152</v>
      </c>
    </row>
    <row r="435" spans="1:51" s="13" customFormat="1" ht="12">
      <c r="A435" s="13"/>
      <c r="B435" s="234"/>
      <c r="C435" s="235"/>
      <c r="D435" s="236" t="s">
        <v>164</v>
      </c>
      <c r="E435" s="237" t="s">
        <v>19</v>
      </c>
      <c r="F435" s="238" t="s">
        <v>664</v>
      </c>
      <c r="G435" s="235"/>
      <c r="H435" s="239">
        <v>15.8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164</v>
      </c>
      <c r="AU435" s="245" t="s">
        <v>160</v>
      </c>
      <c r="AV435" s="13" t="s">
        <v>78</v>
      </c>
      <c r="AW435" s="13" t="s">
        <v>31</v>
      </c>
      <c r="AX435" s="13" t="s">
        <v>69</v>
      </c>
      <c r="AY435" s="245" t="s">
        <v>152</v>
      </c>
    </row>
    <row r="436" spans="1:51" s="15" customFormat="1" ht="12">
      <c r="A436" s="15"/>
      <c r="B436" s="256"/>
      <c r="C436" s="257"/>
      <c r="D436" s="236" t="s">
        <v>164</v>
      </c>
      <c r="E436" s="258" t="s">
        <v>19</v>
      </c>
      <c r="F436" s="259" t="s">
        <v>192</v>
      </c>
      <c r="G436" s="257"/>
      <c r="H436" s="260">
        <v>23.48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6" t="s">
        <v>164</v>
      </c>
      <c r="AU436" s="266" t="s">
        <v>160</v>
      </c>
      <c r="AV436" s="15" t="s">
        <v>151</v>
      </c>
      <c r="AW436" s="15" t="s">
        <v>31</v>
      </c>
      <c r="AX436" s="15" t="s">
        <v>76</v>
      </c>
      <c r="AY436" s="266" t="s">
        <v>152</v>
      </c>
    </row>
    <row r="437" spans="1:65" s="2" customFormat="1" ht="24.15" customHeight="1">
      <c r="A437" s="40"/>
      <c r="B437" s="41"/>
      <c r="C437" s="215" t="s">
        <v>665</v>
      </c>
      <c r="D437" s="215" t="s">
        <v>156</v>
      </c>
      <c r="E437" s="216" t="s">
        <v>666</v>
      </c>
      <c r="F437" s="217" t="s">
        <v>667</v>
      </c>
      <c r="G437" s="218" t="s">
        <v>169</v>
      </c>
      <c r="H437" s="219">
        <v>23.48</v>
      </c>
      <c r="I437" s="220"/>
      <c r="J437" s="221">
        <f>ROUND(I437*H437,2)</f>
        <v>0</v>
      </c>
      <c r="K437" s="222"/>
      <c r="L437" s="46"/>
      <c r="M437" s="223" t="s">
        <v>19</v>
      </c>
      <c r="N437" s="224" t="s">
        <v>40</v>
      </c>
      <c r="O437" s="86"/>
      <c r="P437" s="225">
        <f>O437*H437</f>
        <v>0</v>
      </c>
      <c r="Q437" s="225">
        <v>0</v>
      </c>
      <c r="R437" s="225">
        <f>Q437*H437</f>
        <v>0</v>
      </c>
      <c r="S437" s="225">
        <v>0</v>
      </c>
      <c r="T437" s="22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7" t="s">
        <v>151</v>
      </c>
      <c r="AT437" s="227" t="s">
        <v>156</v>
      </c>
      <c r="AU437" s="227" t="s">
        <v>160</v>
      </c>
      <c r="AY437" s="19" t="s">
        <v>152</v>
      </c>
      <c r="BE437" s="228">
        <f>IF(N437="základní",J437,0)</f>
        <v>0</v>
      </c>
      <c r="BF437" s="228">
        <f>IF(N437="snížená",J437,0)</f>
        <v>0</v>
      </c>
      <c r="BG437" s="228">
        <f>IF(N437="zákl. přenesená",J437,0)</f>
        <v>0</v>
      </c>
      <c r="BH437" s="228">
        <f>IF(N437="sníž. přenesená",J437,0)</f>
        <v>0</v>
      </c>
      <c r="BI437" s="228">
        <f>IF(N437="nulová",J437,0)</f>
        <v>0</v>
      </c>
      <c r="BJ437" s="19" t="s">
        <v>76</v>
      </c>
      <c r="BK437" s="228">
        <f>ROUND(I437*H437,2)</f>
        <v>0</v>
      </c>
      <c r="BL437" s="19" t="s">
        <v>151</v>
      </c>
      <c r="BM437" s="227" t="s">
        <v>668</v>
      </c>
    </row>
    <row r="438" spans="1:47" s="2" customFormat="1" ht="12">
      <c r="A438" s="40"/>
      <c r="B438" s="41"/>
      <c r="C438" s="42"/>
      <c r="D438" s="229" t="s">
        <v>162</v>
      </c>
      <c r="E438" s="42"/>
      <c r="F438" s="230" t="s">
        <v>669</v>
      </c>
      <c r="G438" s="42"/>
      <c r="H438" s="42"/>
      <c r="I438" s="231"/>
      <c r="J438" s="42"/>
      <c r="K438" s="42"/>
      <c r="L438" s="46"/>
      <c r="M438" s="232"/>
      <c r="N438" s="23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162</v>
      </c>
      <c r="AU438" s="19" t="s">
        <v>160</v>
      </c>
    </row>
    <row r="439" spans="1:51" s="14" customFormat="1" ht="12">
      <c r="A439" s="14"/>
      <c r="B439" s="246"/>
      <c r="C439" s="247"/>
      <c r="D439" s="236" t="s">
        <v>164</v>
      </c>
      <c r="E439" s="248" t="s">
        <v>19</v>
      </c>
      <c r="F439" s="249" t="s">
        <v>661</v>
      </c>
      <c r="G439" s="247"/>
      <c r="H439" s="248" t="s">
        <v>19</v>
      </c>
      <c r="I439" s="250"/>
      <c r="J439" s="247"/>
      <c r="K439" s="247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164</v>
      </c>
      <c r="AU439" s="255" t="s">
        <v>160</v>
      </c>
      <c r="AV439" s="14" t="s">
        <v>76</v>
      </c>
      <c r="AW439" s="14" t="s">
        <v>31</v>
      </c>
      <c r="AX439" s="14" t="s">
        <v>69</v>
      </c>
      <c r="AY439" s="255" t="s">
        <v>152</v>
      </c>
    </row>
    <row r="440" spans="1:51" s="13" customFormat="1" ht="12">
      <c r="A440" s="13"/>
      <c r="B440" s="234"/>
      <c r="C440" s="235"/>
      <c r="D440" s="236" t="s">
        <v>164</v>
      </c>
      <c r="E440" s="237" t="s">
        <v>19</v>
      </c>
      <c r="F440" s="238" t="s">
        <v>662</v>
      </c>
      <c r="G440" s="235"/>
      <c r="H440" s="239">
        <v>5.25</v>
      </c>
      <c r="I440" s="240"/>
      <c r="J440" s="235"/>
      <c r="K440" s="235"/>
      <c r="L440" s="241"/>
      <c r="M440" s="242"/>
      <c r="N440" s="243"/>
      <c r="O440" s="243"/>
      <c r="P440" s="243"/>
      <c r="Q440" s="243"/>
      <c r="R440" s="243"/>
      <c r="S440" s="243"/>
      <c r="T440" s="24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5" t="s">
        <v>164</v>
      </c>
      <c r="AU440" s="245" t="s">
        <v>160</v>
      </c>
      <c r="AV440" s="13" t="s">
        <v>78</v>
      </c>
      <c r="AW440" s="13" t="s">
        <v>31</v>
      </c>
      <c r="AX440" s="13" t="s">
        <v>69</v>
      </c>
      <c r="AY440" s="245" t="s">
        <v>152</v>
      </c>
    </row>
    <row r="441" spans="1:51" s="13" customFormat="1" ht="12">
      <c r="A441" s="13"/>
      <c r="B441" s="234"/>
      <c r="C441" s="235"/>
      <c r="D441" s="236" t="s">
        <v>164</v>
      </c>
      <c r="E441" s="237" t="s">
        <v>19</v>
      </c>
      <c r="F441" s="238" t="s">
        <v>663</v>
      </c>
      <c r="G441" s="235"/>
      <c r="H441" s="239">
        <v>2.43</v>
      </c>
      <c r="I441" s="240"/>
      <c r="J441" s="235"/>
      <c r="K441" s="235"/>
      <c r="L441" s="241"/>
      <c r="M441" s="242"/>
      <c r="N441" s="243"/>
      <c r="O441" s="243"/>
      <c r="P441" s="243"/>
      <c r="Q441" s="243"/>
      <c r="R441" s="243"/>
      <c r="S441" s="243"/>
      <c r="T441" s="24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5" t="s">
        <v>164</v>
      </c>
      <c r="AU441" s="245" t="s">
        <v>160</v>
      </c>
      <c r="AV441" s="13" t="s">
        <v>78</v>
      </c>
      <c r="AW441" s="13" t="s">
        <v>31</v>
      </c>
      <c r="AX441" s="13" t="s">
        <v>69</v>
      </c>
      <c r="AY441" s="245" t="s">
        <v>152</v>
      </c>
    </row>
    <row r="442" spans="1:51" s="13" customFormat="1" ht="12">
      <c r="A442" s="13"/>
      <c r="B442" s="234"/>
      <c r="C442" s="235"/>
      <c r="D442" s="236" t="s">
        <v>164</v>
      </c>
      <c r="E442" s="237" t="s">
        <v>19</v>
      </c>
      <c r="F442" s="238" t="s">
        <v>664</v>
      </c>
      <c r="G442" s="235"/>
      <c r="H442" s="239">
        <v>15.8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164</v>
      </c>
      <c r="AU442" s="245" t="s">
        <v>160</v>
      </c>
      <c r="AV442" s="13" t="s">
        <v>78</v>
      </c>
      <c r="AW442" s="13" t="s">
        <v>31</v>
      </c>
      <c r="AX442" s="13" t="s">
        <v>69</v>
      </c>
      <c r="AY442" s="245" t="s">
        <v>152</v>
      </c>
    </row>
    <row r="443" spans="1:51" s="15" customFormat="1" ht="12">
      <c r="A443" s="15"/>
      <c r="B443" s="256"/>
      <c r="C443" s="257"/>
      <c r="D443" s="236" t="s">
        <v>164</v>
      </c>
      <c r="E443" s="258" t="s">
        <v>19</v>
      </c>
      <c r="F443" s="259" t="s">
        <v>192</v>
      </c>
      <c r="G443" s="257"/>
      <c r="H443" s="260">
        <v>23.48</v>
      </c>
      <c r="I443" s="261"/>
      <c r="J443" s="257"/>
      <c r="K443" s="257"/>
      <c r="L443" s="262"/>
      <c r="M443" s="263"/>
      <c r="N443" s="264"/>
      <c r="O443" s="264"/>
      <c r="P443" s="264"/>
      <c r="Q443" s="264"/>
      <c r="R443" s="264"/>
      <c r="S443" s="264"/>
      <c r="T443" s="26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6" t="s">
        <v>164</v>
      </c>
      <c r="AU443" s="266" t="s">
        <v>160</v>
      </c>
      <c r="AV443" s="15" t="s">
        <v>151</v>
      </c>
      <c r="AW443" s="15" t="s">
        <v>31</v>
      </c>
      <c r="AX443" s="15" t="s">
        <v>76</v>
      </c>
      <c r="AY443" s="266" t="s">
        <v>152</v>
      </c>
    </row>
    <row r="444" spans="1:65" s="2" customFormat="1" ht="24.15" customHeight="1">
      <c r="A444" s="40"/>
      <c r="B444" s="41"/>
      <c r="C444" s="215" t="s">
        <v>670</v>
      </c>
      <c r="D444" s="215" t="s">
        <v>156</v>
      </c>
      <c r="E444" s="216" t="s">
        <v>671</v>
      </c>
      <c r="F444" s="217" t="s">
        <v>672</v>
      </c>
      <c r="G444" s="218" t="s">
        <v>169</v>
      </c>
      <c r="H444" s="219">
        <v>23.48</v>
      </c>
      <c r="I444" s="220"/>
      <c r="J444" s="221">
        <f>ROUND(I444*H444,2)</f>
        <v>0</v>
      </c>
      <c r="K444" s="222"/>
      <c r="L444" s="46"/>
      <c r="M444" s="223" t="s">
        <v>19</v>
      </c>
      <c r="N444" s="224" t="s">
        <v>40</v>
      </c>
      <c r="O444" s="86"/>
      <c r="P444" s="225">
        <f>O444*H444</f>
        <v>0</v>
      </c>
      <c r="Q444" s="225">
        <v>0.00047</v>
      </c>
      <c r="R444" s="225">
        <f>Q444*H444</f>
        <v>0.0110356</v>
      </c>
      <c r="S444" s="225">
        <v>0</v>
      </c>
      <c r="T444" s="22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27" t="s">
        <v>151</v>
      </c>
      <c r="AT444" s="227" t="s">
        <v>156</v>
      </c>
      <c r="AU444" s="227" t="s">
        <v>160</v>
      </c>
      <c r="AY444" s="19" t="s">
        <v>152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9" t="s">
        <v>76</v>
      </c>
      <c r="BK444" s="228">
        <f>ROUND(I444*H444,2)</f>
        <v>0</v>
      </c>
      <c r="BL444" s="19" t="s">
        <v>151</v>
      </c>
      <c r="BM444" s="227" t="s">
        <v>673</v>
      </c>
    </row>
    <row r="445" spans="1:47" s="2" customFormat="1" ht="12">
      <c r="A445" s="40"/>
      <c r="B445" s="41"/>
      <c r="C445" s="42"/>
      <c r="D445" s="236" t="s">
        <v>366</v>
      </c>
      <c r="E445" s="42"/>
      <c r="F445" s="278" t="s">
        <v>674</v>
      </c>
      <c r="G445" s="42"/>
      <c r="H445" s="42"/>
      <c r="I445" s="231"/>
      <c r="J445" s="42"/>
      <c r="K445" s="42"/>
      <c r="L445" s="46"/>
      <c r="M445" s="232"/>
      <c r="N445" s="23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366</v>
      </c>
      <c r="AU445" s="19" t="s">
        <v>160</v>
      </c>
    </row>
    <row r="446" spans="1:51" s="14" customFormat="1" ht="12">
      <c r="A446" s="14"/>
      <c r="B446" s="246"/>
      <c r="C446" s="247"/>
      <c r="D446" s="236" t="s">
        <v>164</v>
      </c>
      <c r="E446" s="248" t="s">
        <v>19</v>
      </c>
      <c r="F446" s="249" t="s">
        <v>661</v>
      </c>
      <c r="G446" s="247"/>
      <c r="H446" s="248" t="s">
        <v>19</v>
      </c>
      <c r="I446" s="250"/>
      <c r="J446" s="247"/>
      <c r="K446" s="247"/>
      <c r="L446" s="251"/>
      <c r="M446" s="252"/>
      <c r="N446" s="253"/>
      <c r="O446" s="253"/>
      <c r="P446" s="253"/>
      <c r="Q446" s="253"/>
      <c r="R446" s="253"/>
      <c r="S446" s="253"/>
      <c r="T446" s="25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5" t="s">
        <v>164</v>
      </c>
      <c r="AU446" s="255" t="s">
        <v>160</v>
      </c>
      <c r="AV446" s="14" t="s">
        <v>76</v>
      </c>
      <c r="AW446" s="14" t="s">
        <v>31</v>
      </c>
      <c r="AX446" s="14" t="s">
        <v>69</v>
      </c>
      <c r="AY446" s="255" t="s">
        <v>152</v>
      </c>
    </row>
    <row r="447" spans="1:51" s="13" customFormat="1" ht="12">
      <c r="A447" s="13"/>
      <c r="B447" s="234"/>
      <c r="C447" s="235"/>
      <c r="D447" s="236" t="s">
        <v>164</v>
      </c>
      <c r="E447" s="237" t="s">
        <v>19</v>
      </c>
      <c r="F447" s="238" t="s">
        <v>662</v>
      </c>
      <c r="G447" s="235"/>
      <c r="H447" s="239">
        <v>5.25</v>
      </c>
      <c r="I447" s="240"/>
      <c r="J447" s="235"/>
      <c r="K447" s="235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164</v>
      </c>
      <c r="AU447" s="245" t="s">
        <v>160</v>
      </c>
      <c r="AV447" s="13" t="s">
        <v>78</v>
      </c>
      <c r="AW447" s="13" t="s">
        <v>31</v>
      </c>
      <c r="AX447" s="13" t="s">
        <v>69</v>
      </c>
      <c r="AY447" s="245" t="s">
        <v>152</v>
      </c>
    </row>
    <row r="448" spans="1:51" s="13" customFormat="1" ht="12">
      <c r="A448" s="13"/>
      <c r="B448" s="234"/>
      <c r="C448" s="235"/>
      <c r="D448" s="236" t="s">
        <v>164</v>
      </c>
      <c r="E448" s="237" t="s">
        <v>19</v>
      </c>
      <c r="F448" s="238" t="s">
        <v>663</v>
      </c>
      <c r="G448" s="235"/>
      <c r="H448" s="239">
        <v>2.43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164</v>
      </c>
      <c r="AU448" s="245" t="s">
        <v>160</v>
      </c>
      <c r="AV448" s="13" t="s">
        <v>78</v>
      </c>
      <c r="AW448" s="13" t="s">
        <v>31</v>
      </c>
      <c r="AX448" s="13" t="s">
        <v>69</v>
      </c>
      <c r="AY448" s="245" t="s">
        <v>152</v>
      </c>
    </row>
    <row r="449" spans="1:51" s="13" customFormat="1" ht="12">
      <c r="A449" s="13"/>
      <c r="B449" s="234"/>
      <c r="C449" s="235"/>
      <c r="D449" s="236" t="s">
        <v>164</v>
      </c>
      <c r="E449" s="237" t="s">
        <v>19</v>
      </c>
      <c r="F449" s="238" t="s">
        <v>664</v>
      </c>
      <c r="G449" s="235"/>
      <c r="H449" s="239">
        <v>15.8</v>
      </c>
      <c r="I449" s="240"/>
      <c r="J449" s="235"/>
      <c r="K449" s="235"/>
      <c r="L449" s="241"/>
      <c r="M449" s="242"/>
      <c r="N449" s="243"/>
      <c r="O449" s="243"/>
      <c r="P449" s="243"/>
      <c r="Q449" s="243"/>
      <c r="R449" s="243"/>
      <c r="S449" s="243"/>
      <c r="T449" s="24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5" t="s">
        <v>164</v>
      </c>
      <c r="AU449" s="245" t="s">
        <v>160</v>
      </c>
      <c r="AV449" s="13" t="s">
        <v>78</v>
      </c>
      <c r="AW449" s="13" t="s">
        <v>31</v>
      </c>
      <c r="AX449" s="13" t="s">
        <v>69</v>
      </c>
      <c r="AY449" s="245" t="s">
        <v>152</v>
      </c>
    </row>
    <row r="450" spans="1:51" s="15" customFormat="1" ht="12">
      <c r="A450" s="15"/>
      <c r="B450" s="256"/>
      <c r="C450" s="257"/>
      <c r="D450" s="236" t="s">
        <v>164</v>
      </c>
      <c r="E450" s="258" t="s">
        <v>19</v>
      </c>
      <c r="F450" s="259" t="s">
        <v>192</v>
      </c>
      <c r="G450" s="257"/>
      <c r="H450" s="260">
        <v>23.48</v>
      </c>
      <c r="I450" s="261"/>
      <c r="J450" s="257"/>
      <c r="K450" s="257"/>
      <c r="L450" s="262"/>
      <c r="M450" s="263"/>
      <c r="N450" s="264"/>
      <c r="O450" s="264"/>
      <c r="P450" s="264"/>
      <c r="Q450" s="264"/>
      <c r="R450" s="264"/>
      <c r="S450" s="264"/>
      <c r="T450" s="26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6" t="s">
        <v>164</v>
      </c>
      <c r="AU450" s="266" t="s">
        <v>160</v>
      </c>
      <c r="AV450" s="15" t="s">
        <v>151</v>
      </c>
      <c r="AW450" s="15" t="s">
        <v>31</v>
      </c>
      <c r="AX450" s="15" t="s">
        <v>76</v>
      </c>
      <c r="AY450" s="266" t="s">
        <v>152</v>
      </c>
    </row>
    <row r="451" spans="1:63" s="12" customFormat="1" ht="20.85" customHeight="1">
      <c r="A451" s="12"/>
      <c r="B451" s="199"/>
      <c r="C451" s="200"/>
      <c r="D451" s="201" t="s">
        <v>68</v>
      </c>
      <c r="E451" s="213" t="s">
        <v>675</v>
      </c>
      <c r="F451" s="213" t="s">
        <v>676</v>
      </c>
      <c r="G451" s="200"/>
      <c r="H451" s="200"/>
      <c r="I451" s="203"/>
      <c r="J451" s="214">
        <f>BK451</f>
        <v>0</v>
      </c>
      <c r="K451" s="200"/>
      <c r="L451" s="205"/>
      <c r="M451" s="206"/>
      <c r="N451" s="207"/>
      <c r="O451" s="207"/>
      <c r="P451" s="208">
        <f>SUM(P452:P468)</f>
        <v>0</v>
      </c>
      <c r="Q451" s="207"/>
      <c r="R451" s="208">
        <f>SUM(R452:R468)</f>
        <v>0</v>
      </c>
      <c r="S451" s="207"/>
      <c r="T451" s="209">
        <f>SUM(T452:T468)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0" t="s">
        <v>76</v>
      </c>
      <c r="AT451" s="211" t="s">
        <v>68</v>
      </c>
      <c r="AU451" s="211" t="s">
        <v>78</v>
      </c>
      <c r="AY451" s="210" t="s">
        <v>152</v>
      </c>
      <c r="BK451" s="212">
        <f>SUM(BK452:BK468)</f>
        <v>0</v>
      </c>
    </row>
    <row r="452" spans="1:65" s="2" customFormat="1" ht="37.8" customHeight="1">
      <c r="A452" s="40"/>
      <c r="B452" s="41"/>
      <c r="C452" s="215" t="s">
        <v>677</v>
      </c>
      <c r="D452" s="215" t="s">
        <v>156</v>
      </c>
      <c r="E452" s="216" t="s">
        <v>678</v>
      </c>
      <c r="F452" s="217" t="s">
        <v>679</v>
      </c>
      <c r="G452" s="218" t="s">
        <v>196</v>
      </c>
      <c r="H452" s="219">
        <v>187.369</v>
      </c>
      <c r="I452" s="220"/>
      <c r="J452" s="221">
        <f>ROUND(I452*H452,2)</f>
        <v>0</v>
      </c>
      <c r="K452" s="222"/>
      <c r="L452" s="46"/>
      <c r="M452" s="223" t="s">
        <v>19</v>
      </c>
      <c r="N452" s="224" t="s">
        <v>40</v>
      </c>
      <c r="O452" s="86"/>
      <c r="P452" s="225">
        <f>O452*H452</f>
        <v>0</v>
      </c>
      <c r="Q452" s="225">
        <v>0</v>
      </c>
      <c r="R452" s="225">
        <f>Q452*H452</f>
        <v>0</v>
      </c>
      <c r="S452" s="225">
        <v>0</v>
      </c>
      <c r="T452" s="22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7" t="s">
        <v>151</v>
      </c>
      <c r="AT452" s="227" t="s">
        <v>156</v>
      </c>
      <c r="AU452" s="227" t="s">
        <v>160</v>
      </c>
      <c r="AY452" s="19" t="s">
        <v>152</v>
      </c>
      <c r="BE452" s="228">
        <f>IF(N452="základní",J452,0)</f>
        <v>0</v>
      </c>
      <c r="BF452" s="228">
        <f>IF(N452="snížená",J452,0)</f>
        <v>0</v>
      </c>
      <c r="BG452" s="228">
        <f>IF(N452="zákl. přenesená",J452,0)</f>
        <v>0</v>
      </c>
      <c r="BH452" s="228">
        <f>IF(N452="sníž. přenesená",J452,0)</f>
        <v>0</v>
      </c>
      <c r="BI452" s="228">
        <f>IF(N452="nulová",J452,0)</f>
        <v>0</v>
      </c>
      <c r="BJ452" s="19" t="s">
        <v>76</v>
      </c>
      <c r="BK452" s="228">
        <f>ROUND(I452*H452,2)</f>
        <v>0</v>
      </c>
      <c r="BL452" s="19" t="s">
        <v>151</v>
      </c>
      <c r="BM452" s="227" t="s">
        <v>680</v>
      </c>
    </row>
    <row r="453" spans="1:65" s="2" customFormat="1" ht="44.25" customHeight="1">
      <c r="A453" s="40"/>
      <c r="B453" s="41"/>
      <c r="C453" s="215" t="s">
        <v>681</v>
      </c>
      <c r="D453" s="215" t="s">
        <v>156</v>
      </c>
      <c r="E453" s="216" t="s">
        <v>682</v>
      </c>
      <c r="F453" s="217" t="s">
        <v>683</v>
      </c>
      <c r="G453" s="218" t="s">
        <v>196</v>
      </c>
      <c r="H453" s="219">
        <v>5622.942</v>
      </c>
      <c r="I453" s="220"/>
      <c r="J453" s="221">
        <f>ROUND(I453*H453,2)</f>
        <v>0</v>
      </c>
      <c r="K453" s="222"/>
      <c r="L453" s="46"/>
      <c r="M453" s="223" t="s">
        <v>19</v>
      </c>
      <c r="N453" s="224" t="s">
        <v>40</v>
      </c>
      <c r="O453" s="86"/>
      <c r="P453" s="225">
        <f>O453*H453</f>
        <v>0</v>
      </c>
      <c r="Q453" s="225">
        <v>0</v>
      </c>
      <c r="R453" s="225">
        <f>Q453*H453</f>
        <v>0</v>
      </c>
      <c r="S453" s="225">
        <v>0</v>
      </c>
      <c r="T453" s="22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7" t="s">
        <v>151</v>
      </c>
      <c r="AT453" s="227" t="s">
        <v>156</v>
      </c>
      <c r="AU453" s="227" t="s">
        <v>160</v>
      </c>
      <c r="AY453" s="19" t="s">
        <v>152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9" t="s">
        <v>76</v>
      </c>
      <c r="BK453" s="228">
        <f>ROUND(I453*H453,2)</f>
        <v>0</v>
      </c>
      <c r="BL453" s="19" t="s">
        <v>151</v>
      </c>
      <c r="BM453" s="227" t="s">
        <v>684</v>
      </c>
    </row>
    <row r="454" spans="1:51" s="14" customFormat="1" ht="12">
      <c r="A454" s="14"/>
      <c r="B454" s="246"/>
      <c r="C454" s="247"/>
      <c r="D454" s="236" t="s">
        <v>164</v>
      </c>
      <c r="E454" s="248" t="s">
        <v>19</v>
      </c>
      <c r="F454" s="249" t="s">
        <v>685</v>
      </c>
      <c r="G454" s="247"/>
      <c r="H454" s="248" t="s">
        <v>19</v>
      </c>
      <c r="I454" s="250"/>
      <c r="J454" s="247"/>
      <c r="K454" s="247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164</v>
      </c>
      <c r="AU454" s="255" t="s">
        <v>160</v>
      </c>
      <c r="AV454" s="14" t="s">
        <v>76</v>
      </c>
      <c r="AW454" s="14" t="s">
        <v>31</v>
      </c>
      <c r="AX454" s="14" t="s">
        <v>69</v>
      </c>
      <c r="AY454" s="255" t="s">
        <v>152</v>
      </c>
    </row>
    <row r="455" spans="1:51" s="13" customFormat="1" ht="12">
      <c r="A455" s="13"/>
      <c r="B455" s="234"/>
      <c r="C455" s="235"/>
      <c r="D455" s="236" t="s">
        <v>164</v>
      </c>
      <c r="E455" s="237" t="s">
        <v>19</v>
      </c>
      <c r="F455" s="238" t="s">
        <v>686</v>
      </c>
      <c r="G455" s="235"/>
      <c r="H455" s="239">
        <v>5622.942</v>
      </c>
      <c r="I455" s="240"/>
      <c r="J455" s="235"/>
      <c r="K455" s="235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164</v>
      </c>
      <c r="AU455" s="245" t="s">
        <v>160</v>
      </c>
      <c r="AV455" s="13" t="s">
        <v>78</v>
      </c>
      <c r="AW455" s="13" t="s">
        <v>31</v>
      </c>
      <c r="AX455" s="13" t="s">
        <v>76</v>
      </c>
      <c r="AY455" s="245" t="s">
        <v>152</v>
      </c>
    </row>
    <row r="456" spans="1:65" s="2" customFormat="1" ht="24.15" customHeight="1">
      <c r="A456" s="40"/>
      <c r="B456" s="41"/>
      <c r="C456" s="215" t="s">
        <v>687</v>
      </c>
      <c r="D456" s="215" t="s">
        <v>156</v>
      </c>
      <c r="E456" s="216" t="s">
        <v>688</v>
      </c>
      <c r="F456" s="217" t="s">
        <v>689</v>
      </c>
      <c r="G456" s="218" t="s">
        <v>196</v>
      </c>
      <c r="H456" s="219">
        <v>187.369</v>
      </c>
      <c r="I456" s="220"/>
      <c r="J456" s="221">
        <f>ROUND(I456*H456,2)</f>
        <v>0</v>
      </c>
      <c r="K456" s="222"/>
      <c r="L456" s="46"/>
      <c r="M456" s="223" t="s">
        <v>19</v>
      </c>
      <c r="N456" s="224" t="s">
        <v>40</v>
      </c>
      <c r="O456" s="86"/>
      <c r="P456" s="225">
        <f>O456*H456</f>
        <v>0</v>
      </c>
      <c r="Q456" s="225">
        <v>0</v>
      </c>
      <c r="R456" s="225">
        <f>Q456*H456</f>
        <v>0</v>
      </c>
      <c r="S456" s="225">
        <v>0</v>
      </c>
      <c r="T456" s="22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7" t="s">
        <v>151</v>
      </c>
      <c r="AT456" s="227" t="s">
        <v>156</v>
      </c>
      <c r="AU456" s="227" t="s">
        <v>160</v>
      </c>
      <c r="AY456" s="19" t="s">
        <v>152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9" t="s">
        <v>76</v>
      </c>
      <c r="BK456" s="228">
        <f>ROUND(I456*H456,2)</f>
        <v>0</v>
      </c>
      <c r="BL456" s="19" t="s">
        <v>151</v>
      </c>
      <c r="BM456" s="227" t="s">
        <v>690</v>
      </c>
    </row>
    <row r="457" spans="1:47" s="2" customFormat="1" ht="12">
      <c r="A457" s="40"/>
      <c r="B457" s="41"/>
      <c r="C457" s="42"/>
      <c r="D457" s="236" t="s">
        <v>366</v>
      </c>
      <c r="E457" s="42"/>
      <c r="F457" s="278" t="s">
        <v>691</v>
      </c>
      <c r="G457" s="42"/>
      <c r="H457" s="42"/>
      <c r="I457" s="231"/>
      <c r="J457" s="42"/>
      <c r="K457" s="42"/>
      <c r="L457" s="46"/>
      <c r="M457" s="232"/>
      <c r="N457" s="23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366</v>
      </c>
      <c r="AU457" s="19" t="s">
        <v>160</v>
      </c>
    </row>
    <row r="458" spans="1:65" s="2" customFormat="1" ht="44.25" customHeight="1">
      <c r="A458" s="40"/>
      <c r="B458" s="41"/>
      <c r="C458" s="215" t="s">
        <v>692</v>
      </c>
      <c r="D458" s="215" t="s">
        <v>156</v>
      </c>
      <c r="E458" s="216" t="s">
        <v>693</v>
      </c>
      <c r="F458" s="217" t="s">
        <v>694</v>
      </c>
      <c r="G458" s="218" t="s">
        <v>196</v>
      </c>
      <c r="H458" s="219">
        <v>187.369</v>
      </c>
      <c r="I458" s="220"/>
      <c r="J458" s="221">
        <f>ROUND(I458*H458,2)</f>
        <v>0</v>
      </c>
      <c r="K458" s="222"/>
      <c r="L458" s="46"/>
      <c r="M458" s="223" t="s">
        <v>19</v>
      </c>
      <c r="N458" s="224" t="s">
        <v>40</v>
      </c>
      <c r="O458" s="86"/>
      <c r="P458" s="225">
        <f>O458*H458</f>
        <v>0</v>
      </c>
      <c r="Q458" s="225">
        <v>0</v>
      </c>
      <c r="R458" s="225">
        <f>Q458*H458</f>
        <v>0</v>
      </c>
      <c r="S458" s="225">
        <v>0</v>
      </c>
      <c r="T458" s="22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7" t="s">
        <v>151</v>
      </c>
      <c r="AT458" s="227" t="s">
        <v>156</v>
      </c>
      <c r="AU458" s="227" t="s">
        <v>160</v>
      </c>
      <c r="AY458" s="19" t="s">
        <v>152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9" t="s">
        <v>76</v>
      </c>
      <c r="BK458" s="228">
        <f>ROUND(I458*H458,2)</f>
        <v>0</v>
      </c>
      <c r="BL458" s="19" t="s">
        <v>151</v>
      </c>
      <c r="BM458" s="227" t="s">
        <v>695</v>
      </c>
    </row>
    <row r="459" spans="1:47" s="2" customFormat="1" ht="12">
      <c r="A459" s="40"/>
      <c r="B459" s="41"/>
      <c r="C459" s="42"/>
      <c r="D459" s="229" t="s">
        <v>162</v>
      </c>
      <c r="E459" s="42"/>
      <c r="F459" s="230" t="s">
        <v>696</v>
      </c>
      <c r="G459" s="42"/>
      <c r="H459" s="42"/>
      <c r="I459" s="231"/>
      <c r="J459" s="42"/>
      <c r="K459" s="42"/>
      <c r="L459" s="46"/>
      <c r="M459" s="232"/>
      <c r="N459" s="23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162</v>
      </c>
      <c r="AU459" s="19" t="s">
        <v>160</v>
      </c>
    </row>
    <row r="460" spans="1:65" s="2" customFormat="1" ht="44.25" customHeight="1">
      <c r="A460" s="40"/>
      <c r="B460" s="41"/>
      <c r="C460" s="215" t="s">
        <v>697</v>
      </c>
      <c r="D460" s="215" t="s">
        <v>156</v>
      </c>
      <c r="E460" s="216" t="s">
        <v>698</v>
      </c>
      <c r="F460" s="217" t="s">
        <v>699</v>
      </c>
      <c r="G460" s="218" t="s">
        <v>196</v>
      </c>
      <c r="H460" s="219">
        <v>187.369</v>
      </c>
      <c r="I460" s="220"/>
      <c r="J460" s="221">
        <f>ROUND(I460*H460,2)</f>
        <v>0</v>
      </c>
      <c r="K460" s="222"/>
      <c r="L460" s="46"/>
      <c r="M460" s="223" t="s">
        <v>19</v>
      </c>
      <c r="N460" s="224" t="s">
        <v>40</v>
      </c>
      <c r="O460" s="86"/>
      <c r="P460" s="225">
        <f>O460*H460</f>
        <v>0</v>
      </c>
      <c r="Q460" s="225">
        <v>0</v>
      </c>
      <c r="R460" s="225">
        <f>Q460*H460</f>
        <v>0</v>
      </c>
      <c r="S460" s="225">
        <v>0</v>
      </c>
      <c r="T460" s="22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7" t="s">
        <v>151</v>
      </c>
      <c r="AT460" s="227" t="s">
        <v>156</v>
      </c>
      <c r="AU460" s="227" t="s">
        <v>160</v>
      </c>
      <c r="AY460" s="19" t="s">
        <v>152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9" t="s">
        <v>76</v>
      </c>
      <c r="BK460" s="228">
        <f>ROUND(I460*H460,2)</f>
        <v>0</v>
      </c>
      <c r="BL460" s="19" t="s">
        <v>151</v>
      </c>
      <c r="BM460" s="227" t="s">
        <v>700</v>
      </c>
    </row>
    <row r="461" spans="1:47" s="2" customFormat="1" ht="12">
      <c r="A461" s="40"/>
      <c r="B461" s="41"/>
      <c r="C461" s="42"/>
      <c r="D461" s="229" t="s">
        <v>162</v>
      </c>
      <c r="E461" s="42"/>
      <c r="F461" s="230" t="s">
        <v>701</v>
      </c>
      <c r="G461" s="42"/>
      <c r="H461" s="42"/>
      <c r="I461" s="231"/>
      <c r="J461" s="42"/>
      <c r="K461" s="42"/>
      <c r="L461" s="46"/>
      <c r="M461" s="232"/>
      <c r="N461" s="23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162</v>
      </c>
      <c r="AU461" s="19" t="s">
        <v>160</v>
      </c>
    </row>
    <row r="462" spans="1:65" s="2" customFormat="1" ht="33" customHeight="1">
      <c r="A462" s="40"/>
      <c r="B462" s="41"/>
      <c r="C462" s="215" t="s">
        <v>702</v>
      </c>
      <c r="D462" s="215" t="s">
        <v>156</v>
      </c>
      <c r="E462" s="216" t="s">
        <v>703</v>
      </c>
      <c r="F462" s="217" t="s">
        <v>704</v>
      </c>
      <c r="G462" s="218" t="s">
        <v>196</v>
      </c>
      <c r="H462" s="219">
        <v>187.369</v>
      </c>
      <c r="I462" s="220"/>
      <c r="J462" s="221">
        <f>ROUND(I462*H462,2)</f>
        <v>0</v>
      </c>
      <c r="K462" s="222"/>
      <c r="L462" s="46"/>
      <c r="M462" s="223" t="s">
        <v>19</v>
      </c>
      <c r="N462" s="224" t="s">
        <v>40</v>
      </c>
      <c r="O462" s="86"/>
      <c r="P462" s="225">
        <f>O462*H462</f>
        <v>0</v>
      </c>
      <c r="Q462" s="225">
        <v>0</v>
      </c>
      <c r="R462" s="225">
        <f>Q462*H462</f>
        <v>0</v>
      </c>
      <c r="S462" s="225">
        <v>0</v>
      </c>
      <c r="T462" s="22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7" t="s">
        <v>151</v>
      </c>
      <c r="AT462" s="227" t="s">
        <v>156</v>
      </c>
      <c r="AU462" s="227" t="s">
        <v>160</v>
      </c>
      <c r="AY462" s="19" t="s">
        <v>152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9" t="s">
        <v>76</v>
      </c>
      <c r="BK462" s="228">
        <f>ROUND(I462*H462,2)</f>
        <v>0</v>
      </c>
      <c r="BL462" s="19" t="s">
        <v>151</v>
      </c>
      <c r="BM462" s="227" t="s">
        <v>705</v>
      </c>
    </row>
    <row r="463" spans="1:47" s="2" customFormat="1" ht="12">
      <c r="A463" s="40"/>
      <c r="B463" s="41"/>
      <c r="C463" s="42"/>
      <c r="D463" s="229" t="s">
        <v>162</v>
      </c>
      <c r="E463" s="42"/>
      <c r="F463" s="230" t="s">
        <v>706</v>
      </c>
      <c r="G463" s="42"/>
      <c r="H463" s="42"/>
      <c r="I463" s="231"/>
      <c r="J463" s="42"/>
      <c r="K463" s="42"/>
      <c r="L463" s="46"/>
      <c r="M463" s="232"/>
      <c r="N463" s="23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162</v>
      </c>
      <c r="AU463" s="19" t="s">
        <v>160</v>
      </c>
    </row>
    <row r="464" spans="1:65" s="2" customFormat="1" ht="44.25" customHeight="1">
      <c r="A464" s="40"/>
      <c r="B464" s="41"/>
      <c r="C464" s="215" t="s">
        <v>707</v>
      </c>
      <c r="D464" s="215" t="s">
        <v>156</v>
      </c>
      <c r="E464" s="216" t="s">
        <v>708</v>
      </c>
      <c r="F464" s="217" t="s">
        <v>709</v>
      </c>
      <c r="G464" s="218" t="s">
        <v>196</v>
      </c>
      <c r="H464" s="219">
        <v>95.037</v>
      </c>
      <c r="I464" s="220"/>
      <c r="J464" s="221">
        <f>ROUND(I464*H464,2)</f>
        <v>0</v>
      </c>
      <c r="K464" s="222"/>
      <c r="L464" s="46"/>
      <c r="M464" s="223" t="s">
        <v>19</v>
      </c>
      <c r="N464" s="224" t="s">
        <v>40</v>
      </c>
      <c r="O464" s="86"/>
      <c r="P464" s="225">
        <f>O464*H464</f>
        <v>0</v>
      </c>
      <c r="Q464" s="225">
        <v>0</v>
      </c>
      <c r="R464" s="225">
        <f>Q464*H464</f>
        <v>0</v>
      </c>
      <c r="S464" s="225">
        <v>0</v>
      </c>
      <c r="T464" s="22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7" t="s">
        <v>151</v>
      </c>
      <c r="AT464" s="227" t="s">
        <v>156</v>
      </c>
      <c r="AU464" s="227" t="s">
        <v>160</v>
      </c>
      <c r="AY464" s="19" t="s">
        <v>152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9" t="s">
        <v>76</v>
      </c>
      <c r="BK464" s="228">
        <f>ROUND(I464*H464,2)</f>
        <v>0</v>
      </c>
      <c r="BL464" s="19" t="s">
        <v>151</v>
      </c>
      <c r="BM464" s="227" t="s">
        <v>710</v>
      </c>
    </row>
    <row r="465" spans="1:47" s="2" customFormat="1" ht="12">
      <c r="A465" s="40"/>
      <c r="B465" s="41"/>
      <c r="C465" s="42"/>
      <c r="D465" s="229" t="s">
        <v>162</v>
      </c>
      <c r="E465" s="42"/>
      <c r="F465" s="230" t="s">
        <v>711</v>
      </c>
      <c r="G465" s="42"/>
      <c r="H465" s="42"/>
      <c r="I465" s="231"/>
      <c r="J465" s="42"/>
      <c r="K465" s="42"/>
      <c r="L465" s="46"/>
      <c r="M465" s="232"/>
      <c r="N465" s="23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162</v>
      </c>
      <c r="AU465" s="19" t="s">
        <v>160</v>
      </c>
    </row>
    <row r="466" spans="1:51" s="13" customFormat="1" ht="12">
      <c r="A466" s="13"/>
      <c r="B466" s="234"/>
      <c r="C466" s="235"/>
      <c r="D466" s="236" t="s">
        <v>164</v>
      </c>
      <c r="E466" s="237" t="s">
        <v>19</v>
      </c>
      <c r="F466" s="238" t="s">
        <v>712</v>
      </c>
      <c r="G466" s="235"/>
      <c r="H466" s="239">
        <v>95.037</v>
      </c>
      <c r="I466" s="240"/>
      <c r="J466" s="235"/>
      <c r="K466" s="235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164</v>
      </c>
      <c r="AU466" s="245" t="s">
        <v>160</v>
      </c>
      <c r="AV466" s="13" t="s">
        <v>78</v>
      </c>
      <c r="AW466" s="13" t="s">
        <v>31</v>
      </c>
      <c r="AX466" s="13" t="s">
        <v>76</v>
      </c>
      <c r="AY466" s="245" t="s">
        <v>152</v>
      </c>
    </row>
    <row r="467" spans="1:65" s="2" customFormat="1" ht="37.8" customHeight="1">
      <c r="A467" s="40"/>
      <c r="B467" s="41"/>
      <c r="C467" s="215" t="s">
        <v>713</v>
      </c>
      <c r="D467" s="215" t="s">
        <v>156</v>
      </c>
      <c r="E467" s="216" t="s">
        <v>714</v>
      </c>
      <c r="F467" s="217" t="s">
        <v>715</v>
      </c>
      <c r="G467" s="218" t="s">
        <v>196</v>
      </c>
      <c r="H467" s="219">
        <v>121.23</v>
      </c>
      <c r="I467" s="220"/>
      <c r="J467" s="221">
        <f>ROUND(I467*H467,2)</f>
        <v>0</v>
      </c>
      <c r="K467" s="222"/>
      <c r="L467" s="46"/>
      <c r="M467" s="223" t="s">
        <v>19</v>
      </c>
      <c r="N467" s="224" t="s">
        <v>40</v>
      </c>
      <c r="O467" s="86"/>
      <c r="P467" s="225">
        <f>O467*H467</f>
        <v>0</v>
      </c>
      <c r="Q467" s="225">
        <v>0</v>
      </c>
      <c r="R467" s="225">
        <f>Q467*H467</f>
        <v>0</v>
      </c>
      <c r="S467" s="225">
        <v>0</v>
      </c>
      <c r="T467" s="22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7" t="s">
        <v>151</v>
      </c>
      <c r="AT467" s="227" t="s">
        <v>156</v>
      </c>
      <c r="AU467" s="227" t="s">
        <v>160</v>
      </c>
      <c r="AY467" s="19" t="s">
        <v>152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9" t="s">
        <v>76</v>
      </c>
      <c r="BK467" s="228">
        <f>ROUND(I467*H467,2)</f>
        <v>0</v>
      </c>
      <c r="BL467" s="19" t="s">
        <v>151</v>
      </c>
      <c r="BM467" s="227" t="s">
        <v>716</v>
      </c>
    </row>
    <row r="468" spans="1:47" s="2" customFormat="1" ht="12">
      <c r="A468" s="40"/>
      <c r="B468" s="41"/>
      <c r="C468" s="42"/>
      <c r="D468" s="229" t="s">
        <v>162</v>
      </c>
      <c r="E468" s="42"/>
      <c r="F468" s="230" t="s">
        <v>717</v>
      </c>
      <c r="G468" s="42"/>
      <c r="H468" s="42"/>
      <c r="I468" s="231"/>
      <c r="J468" s="42"/>
      <c r="K468" s="42"/>
      <c r="L468" s="46"/>
      <c r="M468" s="232"/>
      <c r="N468" s="23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162</v>
      </c>
      <c r="AU468" s="19" t="s">
        <v>160</v>
      </c>
    </row>
    <row r="469" spans="1:63" s="12" customFormat="1" ht="22.8" customHeight="1">
      <c r="A469" s="12"/>
      <c r="B469" s="199"/>
      <c r="C469" s="200"/>
      <c r="D469" s="201" t="s">
        <v>68</v>
      </c>
      <c r="E469" s="213" t="s">
        <v>718</v>
      </c>
      <c r="F469" s="213" t="s">
        <v>719</v>
      </c>
      <c r="G469" s="200"/>
      <c r="H469" s="200"/>
      <c r="I469" s="203"/>
      <c r="J469" s="214">
        <f>BK469</f>
        <v>0</v>
      </c>
      <c r="K469" s="200"/>
      <c r="L469" s="205"/>
      <c r="M469" s="206"/>
      <c r="N469" s="207"/>
      <c r="O469" s="207"/>
      <c r="P469" s="208">
        <f>P470+P511+P531+P567+P596+P638+P654+P663+P694+P786+P793+P828+P900+P945+P1008+P1095+P1126+P1169+P1178+P1244+P1259</f>
        <v>0</v>
      </c>
      <c r="Q469" s="207"/>
      <c r="R469" s="208">
        <f>R470+R511+R531+R567+R596+R638+R654+R663+R694+R786+R793+R828+R900+R945+R1008+R1095+R1126+R1169+R1178+R1244+R1259</f>
        <v>36.505451230000006</v>
      </c>
      <c r="S469" s="207"/>
      <c r="T469" s="209">
        <f>T470+T511+T531+T567+T596+T638+T654+T663+T694+T786+T793+T828+T900+T945+T1008+T1095+T1126+T1169+T1178+T1244+T1259</f>
        <v>3.74091028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0" t="s">
        <v>78</v>
      </c>
      <c r="AT469" s="211" t="s">
        <v>68</v>
      </c>
      <c r="AU469" s="211" t="s">
        <v>76</v>
      </c>
      <c r="AY469" s="210" t="s">
        <v>152</v>
      </c>
      <c r="BK469" s="212">
        <f>BK470+BK511+BK531+BK567+BK596+BK638+BK654+BK663+BK694+BK786+BK793+BK828+BK900+BK945+BK1008+BK1095+BK1126+BK1169+BK1178+BK1244+BK1259</f>
        <v>0</v>
      </c>
    </row>
    <row r="470" spans="1:63" s="12" customFormat="1" ht="20.85" customHeight="1">
      <c r="A470" s="12"/>
      <c r="B470" s="199"/>
      <c r="C470" s="200"/>
      <c r="D470" s="201" t="s">
        <v>68</v>
      </c>
      <c r="E470" s="213" t="s">
        <v>720</v>
      </c>
      <c r="F470" s="213" t="s">
        <v>721</v>
      </c>
      <c r="G470" s="200"/>
      <c r="H470" s="200"/>
      <c r="I470" s="203"/>
      <c r="J470" s="214">
        <f>BK470</f>
        <v>0</v>
      </c>
      <c r="K470" s="200"/>
      <c r="L470" s="205"/>
      <c r="M470" s="206"/>
      <c r="N470" s="207"/>
      <c r="O470" s="207"/>
      <c r="P470" s="208">
        <f>SUM(P471:P510)</f>
        <v>0</v>
      </c>
      <c r="Q470" s="207"/>
      <c r="R470" s="208">
        <f>SUM(R471:R510)</f>
        <v>0.8712531</v>
      </c>
      <c r="S470" s="207"/>
      <c r="T470" s="209">
        <f>SUM(T471:T510)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0" t="s">
        <v>78</v>
      </c>
      <c r="AT470" s="211" t="s">
        <v>68</v>
      </c>
      <c r="AU470" s="211" t="s">
        <v>78</v>
      </c>
      <c r="AY470" s="210" t="s">
        <v>152</v>
      </c>
      <c r="BK470" s="212">
        <f>SUM(BK471:BK510)</f>
        <v>0</v>
      </c>
    </row>
    <row r="471" spans="1:65" s="2" customFormat="1" ht="37.8" customHeight="1">
      <c r="A471" s="40"/>
      <c r="B471" s="41"/>
      <c r="C471" s="215" t="s">
        <v>722</v>
      </c>
      <c r="D471" s="215" t="s">
        <v>156</v>
      </c>
      <c r="E471" s="216" t="s">
        <v>723</v>
      </c>
      <c r="F471" s="217" t="s">
        <v>724</v>
      </c>
      <c r="G471" s="218" t="s">
        <v>169</v>
      </c>
      <c r="H471" s="219">
        <v>95.166</v>
      </c>
      <c r="I471" s="220"/>
      <c r="J471" s="221">
        <f>ROUND(I471*H471,2)</f>
        <v>0</v>
      </c>
      <c r="K471" s="222"/>
      <c r="L471" s="46"/>
      <c r="M471" s="223" t="s">
        <v>19</v>
      </c>
      <c r="N471" s="224" t="s">
        <v>40</v>
      </c>
      <c r="O471" s="86"/>
      <c r="P471" s="225">
        <f>O471*H471</f>
        <v>0</v>
      </c>
      <c r="Q471" s="225">
        <v>0</v>
      </c>
      <c r="R471" s="225">
        <f>Q471*H471</f>
        <v>0</v>
      </c>
      <c r="S471" s="225">
        <v>0</v>
      </c>
      <c r="T471" s="22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7" t="s">
        <v>262</v>
      </c>
      <c r="AT471" s="227" t="s">
        <v>156</v>
      </c>
      <c r="AU471" s="227" t="s">
        <v>160</v>
      </c>
      <c r="AY471" s="19" t="s">
        <v>152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9" t="s">
        <v>76</v>
      </c>
      <c r="BK471" s="228">
        <f>ROUND(I471*H471,2)</f>
        <v>0</v>
      </c>
      <c r="BL471" s="19" t="s">
        <v>262</v>
      </c>
      <c r="BM471" s="227" t="s">
        <v>725</v>
      </c>
    </row>
    <row r="472" spans="1:47" s="2" customFormat="1" ht="12">
      <c r="A472" s="40"/>
      <c r="B472" s="41"/>
      <c r="C472" s="42"/>
      <c r="D472" s="229" t="s">
        <v>162</v>
      </c>
      <c r="E472" s="42"/>
      <c r="F472" s="230" t="s">
        <v>726</v>
      </c>
      <c r="G472" s="42"/>
      <c r="H472" s="42"/>
      <c r="I472" s="231"/>
      <c r="J472" s="42"/>
      <c r="K472" s="42"/>
      <c r="L472" s="46"/>
      <c r="M472" s="232"/>
      <c r="N472" s="23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162</v>
      </c>
      <c r="AU472" s="19" t="s">
        <v>160</v>
      </c>
    </row>
    <row r="473" spans="1:51" s="14" customFormat="1" ht="12">
      <c r="A473" s="14"/>
      <c r="B473" s="246"/>
      <c r="C473" s="247"/>
      <c r="D473" s="236" t="s">
        <v>164</v>
      </c>
      <c r="E473" s="248" t="s">
        <v>19</v>
      </c>
      <c r="F473" s="249" t="s">
        <v>727</v>
      </c>
      <c r="G473" s="247"/>
      <c r="H473" s="248" t="s">
        <v>19</v>
      </c>
      <c r="I473" s="250"/>
      <c r="J473" s="247"/>
      <c r="K473" s="247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164</v>
      </c>
      <c r="AU473" s="255" t="s">
        <v>160</v>
      </c>
      <c r="AV473" s="14" t="s">
        <v>76</v>
      </c>
      <c r="AW473" s="14" t="s">
        <v>31</v>
      </c>
      <c r="AX473" s="14" t="s">
        <v>69</v>
      </c>
      <c r="AY473" s="255" t="s">
        <v>152</v>
      </c>
    </row>
    <row r="474" spans="1:51" s="13" customFormat="1" ht="12">
      <c r="A474" s="13"/>
      <c r="B474" s="234"/>
      <c r="C474" s="235"/>
      <c r="D474" s="236" t="s">
        <v>164</v>
      </c>
      <c r="E474" s="237" t="s">
        <v>19</v>
      </c>
      <c r="F474" s="238" t="s">
        <v>728</v>
      </c>
      <c r="G474" s="235"/>
      <c r="H474" s="239">
        <v>0.7</v>
      </c>
      <c r="I474" s="240"/>
      <c r="J474" s="235"/>
      <c r="K474" s="235"/>
      <c r="L474" s="241"/>
      <c r="M474" s="242"/>
      <c r="N474" s="243"/>
      <c r="O474" s="243"/>
      <c r="P474" s="243"/>
      <c r="Q474" s="243"/>
      <c r="R474" s="243"/>
      <c r="S474" s="243"/>
      <c r="T474" s="24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5" t="s">
        <v>164</v>
      </c>
      <c r="AU474" s="245" t="s">
        <v>160</v>
      </c>
      <c r="AV474" s="13" t="s">
        <v>78</v>
      </c>
      <c r="AW474" s="13" t="s">
        <v>31</v>
      </c>
      <c r="AX474" s="13" t="s">
        <v>69</v>
      </c>
      <c r="AY474" s="245" t="s">
        <v>152</v>
      </c>
    </row>
    <row r="475" spans="1:51" s="13" customFormat="1" ht="12">
      <c r="A475" s="13"/>
      <c r="B475" s="234"/>
      <c r="C475" s="235"/>
      <c r="D475" s="236" t="s">
        <v>164</v>
      </c>
      <c r="E475" s="237" t="s">
        <v>19</v>
      </c>
      <c r="F475" s="238" t="s">
        <v>729</v>
      </c>
      <c r="G475" s="235"/>
      <c r="H475" s="239">
        <v>66.216</v>
      </c>
      <c r="I475" s="240"/>
      <c r="J475" s="235"/>
      <c r="K475" s="235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164</v>
      </c>
      <c r="AU475" s="245" t="s">
        <v>160</v>
      </c>
      <c r="AV475" s="13" t="s">
        <v>78</v>
      </c>
      <c r="AW475" s="13" t="s">
        <v>31</v>
      </c>
      <c r="AX475" s="13" t="s">
        <v>69</v>
      </c>
      <c r="AY475" s="245" t="s">
        <v>152</v>
      </c>
    </row>
    <row r="476" spans="1:51" s="14" customFormat="1" ht="12">
      <c r="A476" s="14"/>
      <c r="B476" s="246"/>
      <c r="C476" s="247"/>
      <c r="D476" s="236" t="s">
        <v>164</v>
      </c>
      <c r="E476" s="248" t="s">
        <v>19</v>
      </c>
      <c r="F476" s="249" t="s">
        <v>730</v>
      </c>
      <c r="G476" s="247"/>
      <c r="H476" s="248" t="s">
        <v>19</v>
      </c>
      <c r="I476" s="250"/>
      <c r="J476" s="247"/>
      <c r="K476" s="247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164</v>
      </c>
      <c r="AU476" s="255" t="s">
        <v>160</v>
      </c>
      <c r="AV476" s="14" t="s">
        <v>76</v>
      </c>
      <c r="AW476" s="14" t="s">
        <v>31</v>
      </c>
      <c r="AX476" s="14" t="s">
        <v>69</v>
      </c>
      <c r="AY476" s="255" t="s">
        <v>152</v>
      </c>
    </row>
    <row r="477" spans="1:51" s="13" customFormat="1" ht="12">
      <c r="A477" s="13"/>
      <c r="B477" s="234"/>
      <c r="C477" s="235"/>
      <c r="D477" s="236" t="s">
        <v>164</v>
      </c>
      <c r="E477" s="237" t="s">
        <v>19</v>
      </c>
      <c r="F477" s="238" t="s">
        <v>731</v>
      </c>
      <c r="G477" s="235"/>
      <c r="H477" s="239">
        <v>28.25</v>
      </c>
      <c r="I477" s="240"/>
      <c r="J477" s="235"/>
      <c r="K477" s="235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164</v>
      </c>
      <c r="AU477" s="245" t="s">
        <v>160</v>
      </c>
      <c r="AV477" s="13" t="s">
        <v>78</v>
      </c>
      <c r="AW477" s="13" t="s">
        <v>31</v>
      </c>
      <c r="AX477" s="13" t="s">
        <v>69</v>
      </c>
      <c r="AY477" s="245" t="s">
        <v>152</v>
      </c>
    </row>
    <row r="478" spans="1:51" s="15" customFormat="1" ht="12">
      <c r="A478" s="15"/>
      <c r="B478" s="256"/>
      <c r="C478" s="257"/>
      <c r="D478" s="236" t="s">
        <v>164</v>
      </c>
      <c r="E478" s="258" t="s">
        <v>19</v>
      </c>
      <c r="F478" s="259" t="s">
        <v>192</v>
      </c>
      <c r="G478" s="257"/>
      <c r="H478" s="260">
        <v>95.166</v>
      </c>
      <c r="I478" s="261"/>
      <c r="J478" s="257"/>
      <c r="K478" s="257"/>
      <c r="L478" s="262"/>
      <c r="M478" s="263"/>
      <c r="N478" s="264"/>
      <c r="O478" s="264"/>
      <c r="P478" s="264"/>
      <c r="Q478" s="264"/>
      <c r="R478" s="264"/>
      <c r="S478" s="264"/>
      <c r="T478" s="26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6" t="s">
        <v>164</v>
      </c>
      <c r="AU478" s="266" t="s">
        <v>160</v>
      </c>
      <c r="AV478" s="15" t="s">
        <v>151</v>
      </c>
      <c r="AW478" s="15" t="s">
        <v>31</v>
      </c>
      <c r="AX478" s="15" t="s">
        <v>76</v>
      </c>
      <c r="AY478" s="266" t="s">
        <v>152</v>
      </c>
    </row>
    <row r="479" spans="1:65" s="2" customFormat="1" ht="16.5" customHeight="1">
      <c r="A479" s="40"/>
      <c r="B479" s="41"/>
      <c r="C479" s="267" t="s">
        <v>732</v>
      </c>
      <c r="D479" s="267" t="s">
        <v>204</v>
      </c>
      <c r="E479" s="268" t="s">
        <v>733</v>
      </c>
      <c r="F479" s="269" t="s">
        <v>734</v>
      </c>
      <c r="G479" s="270" t="s">
        <v>196</v>
      </c>
      <c r="H479" s="271">
        <v>0.13</v>
      </c>
      <c r="I479" s="272"/>
      <c r="J479" s="273">
        <f>ROUND(I479*H479,2)</f>
        <v>0</v>
      </c>
      <c r="K479" s="274"/>
      <c r="L479" s="275"/>
      <c r="M479" s="276" t="s">
        <v>19</v>
      </c>
      <c r="N479" s="277" t="s">
        <v>40</v>
      </c>
      <c r="O479" s="86"/>
      <c r="P479" s="225">
        <f>O479*H479</f>
        <v>0</v>
      </c>
      <c r="Q479" s="225">
        <v>1</v>
      </c>
      <c r="R479" s="225">
        <f>Q479*H479</f>
        <v>0.13</v>
      </c>
      <c r="S479" s="225">
        <v>0</v>
      </c>
      <c r="T479" s="22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7" t="s">
        <v>348</v>
      </c>
      <c r="AT479" s="227" t="s">
        <v>204</v>
      </c>
      <c r="AU479" s="227" t="s">
        <v>160</v>
      </c>
      <c r="AY479" s="19" t="s">
        <v>152</v>
      </c>
      <c r="BE479" s="228">
        <f>IF(N479="základní",J479,0)</f>
        <v>0</v>
      </c>
      <c r="BF479" s="228">
        <f>IF(N479="snížená",J479,0)</f>
        <v>0</v>
      </c>
      <c r="BG479" s="228">
        <f>IF(N479="zákl. přenesená",J479,0)</f>
        <v>0</v>
      </c>
      <c r="BH479" s="228">
        <f>IF(N479="sníž. přenesená",J479,0)</f>
        <v>0</v>
      </c>
      <c r="BI479" s="228">
        <f>IF(N479="nulová",J479,0)</f>
        <v>0</v>
      </c>
      <c r="BJ479" s="19" t="s">
        <v>76</v>
      </c>
      <c r="BK479" s="228">
        <f>ROUND(I479*H479,2)</f>
        <v>0</v>
      </c>
      <c r="BL479" s="19" t="s">
        <v>262</v>
      </c>
      <c r="BM479" s="227" t="s">
        <v>735</v>
      </c>
    </row>
    <row r="480" spans="1:51" s="13" customFormat="1" ht="12">
      <c r="A480" s="13"/>
      <c r="B480" s="234"/>
      <c r="C480" s="235"/>
      <c r="D480" s="236" t="s">
        <v>164</v>
      </c>
      <c r="E480" s="237" t="s">
        <v>19</v>
      </c>
      <c r="F480" s="238" t="s">
        <v>736</v>
      </c>
      <c r="G480" s="235"/>
      <c r="H480" s="239">
        <v>124.116</v>
      </c>
      <c r="I480" s="240"/>
      <c r="J480" s="235"/>
      <c r="K480" s="235"/>
      <c r="L480" s="241"/>
      <c r="M480" s="242"/>
      <c r="N480" s="243"/>
      <c r="O480" s="243"/>
      <c r="P480" s="243"/>
      <c r="Q480" s="243"/>
      <c r="R480" s="243"/>
      <c r="S480" s="243"/>
      <c r="T480" s="24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5" t="s">
        <v>164</v>
      </c>
      <c r="AU480" s="245" t="s">
        <v>160</v>
      </c>
      <c r="AV480" s="13" t="s">
        <v>78</v>
      </c>
      <c r="AW480" s="13" t="s">
        <v>31</v>
      </c>
      <c r="AX480" s="13" t="s">
        <v>76</v>
      </c>
      <c r="AY480" s="245" t="s">
        <v>152</v>
      </c>
    </row>
    <row r="481" spans="1:51" s="13" customFormat="1" ht="12">
      <c r="A481" s="13"/>
      <c r="B481" s="234"/>
      <c r="C481" s="235"/>
      <c r="D481" s="236" t="s">
        <v>164</v>
      </c>
      <c r="E481" s="235"/>
      <c r="F481" s="238" t="s">
        <v>737</v>
      </c>
      <c r="G481" s="235"/>
      <c r="H481" s="239">
        <v>0.13</v>
      </c>
      <c r="I481" s="240"/>
      <c r="J481" s="235"/>
      <c r="K481" s="235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164</v>
      </c>
      <c r="AU481" s="245" t="s">
        <v>160</v>
      </c>
      <c r="AV481" s="13" t="s">
        <v>78</v>
      </c>
      <c r="AW481" s="13" t="s">
        <v>4</v>
      </c>
      <c r="AX481" s="13" t="s">
        <v>76</v>
      </c>
      <c r="AY481" s="245" t="s">
        <v>152</v>
      </c>
    </row>
    <row r="482" spans="1:65" s="2" customFormat="1" ht="37.8" customHeight="1">
      <c r="A482" s="40"/>
      <c r="B482" s="41"/>
      <c r="C482" s="215" t="s">
        <v>738</v>
      </c>
      <c r="D482" s="215" t="s">
        <v>156</v>
      </c>
      <c r="E482" s="216" t="s">
        <v>739</v>
      </c>
      <c r="F482" s="217" t="s">
        <v>740</v>
      </c>
      <c r="G482" s="218" t="s">
        <v>169</v>
      </c>
      <c r="H482" s="219">
        <v>24.11</v>
      </c>
      <c r="I482" s="220"/>
      <c r="J482" s="221">
        <f>ROUND(I482*H482,2)</f>
        <v>0</v>
      </c>
      <c r="K482" s="222"/>
      <c r="L482" s="46"/>
      <c r="M482" s="223" t="s">
        <v>19</v>
      </c>
      <c r="N482" s="224" t="s">
        <v>40</v>
      </c>
      <c r="O482" s="86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7" t="s">
        <v>262</v>
      </c>
      <c r="AT482" s="227" t="s">
        <v>156</v>
      </c>
      <c r="AU482" s="227" t="s">
        <v>160</v>
      </c>
      <c r="AY482" s="19" t="s">
        <v>152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9" t="s">
        <v>76</v>
      </c>
      <c r="BK482" s="228">
        <f>ROUND(I482*H482,2)</f>
        <v>0</v>
      </c>
      <c r="BL482" s="19" t="s">
        <v>262</v>
      </c>
      <c r="BM482" s="227" t="s">
        <v>741</v>
      </c>
    </row>
    <row r="483" spans="1:47" s="2" customFormat="1" ht="12">
      <c r="A483" s="40"/>
      <c r="B483" s="41"/>
      <c r="C483" s="42"/>
      <c r="D483" s="229" t="s">
        <v>162</v>
      </c>
      <c r="E483" s="42"/>
      <c r="F483" s="230" t="s">
        <v>742</v>
      </c>
      <c r="G483" s="42"/>
      <c r="H483" s="42"/>
      <c r="I483" s="231"/>
      <c r="J483" s="42"/>
      <c r="K483" s="42"/>
      <c r="L483" s="46"/>
      <c r="M483" s="232"/>
      <c r="N483" s="23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162</v>
      </c>
      <c r="AU483" s="19" t="s">
        <v>160</v>
      </c>
    </row>
    <row r="484" spans="1:51" s="14" customFormat="1" ht="12">
      <c r="A484" s="14"/>
      <c r="B484" s="246"/>
      <c r="C484" s="247"/>
      <c r="D484" s="236" t="s">
        <v>164</v>
      </c>
      <c r="E484" s="248" t="s">
        <v>19</v>
      </c>
      <c r="F484" s="249" t="s">
        <v>743</v>
      </c>
      <c r="G484" s="247"/>
      <c r="H484" s="248" t="s">
        <v>19</v>
      </c>
      <c r="I484" s="250"/>
      <c r="J484" s="247"/>
      <c r="K484" s="247"/>
      <c r="L484" s="251"/>
      <c r="M484" s="252"/>
      <c r="N484" s="253"/>
      <c r="O484" s="253"/>
      <c r="P484" s="253"/>
      <c r="Q484" s="253"/>
      <c r="R484" s="253"/>
      <c r="S484" s="253"/>
      <c r="T484" s="25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5" t="s">
        <v>164</v>
      </c>
      <c r="AU484" s="255" t="s">
        <v>160</v>
      </c>
      <c r="AV484" s="14" t="s">
        <v>76</v>
      </c>
      <c r="AW484" s="14" t="s">
        <v>31</v>
      </c>
      <c r="AX484" s="14" t="s">
        <v>69</v>
      </c>
      <c r="AY484" s="255" t="s">
        <v>152</v>
      </c>
    </row>
    <row r="485" spans="1:51" s="13" customFormat="1" ht="12">
      <c r="A485" s="13"/>
      <c r="B485" s="234"/>
      <c r="C485" s="235"/>
      <c r="D485" s="236" t="s">
        <v>164</v>
      </c>
      <c r="E485" s="237" t="s">
        <v>19</v>
      </c>
      <c r="F485" s="238" t="s">
        <v>744</v>
      </c>
      <c r="G485" s="235"/>
      <c r="H485" s="239">
        <v>24.11</v>
      </c>
      <c r="I485" s="240"/>
      <c r="J485" s="235"/>
      <c r="K485" s="235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164</v>
      </c>
      <c r="AU485" s="245" t="s">
        <v>160</v>
      </c>
      <c r="AV485" s="13" t="s">
        <v>78</v>
      </c>
      <c r="AW485" s="13" t="s">
        <v>31</v>
      </c>
      <c r="AX485" s="13" t="s">
        <v>76</v>
      </c>
      <c r="AY485" s="245" t="s">
        <v>152</v>
      </c>
    </row>
    <row r="486" spans="1:65" s="2" customFormat="1" ht="16.5" customHeight="1">
      <c r="A486" s="40"/>
      <c r="B486" s="41"/>
      <c r="C486" s="267" t="s">
        <v>745</v>
      </c>
      <c r="D486" s="267" t="s">
        <v>204</v>
      </c>
      <c r="E486" s="268" t="s">
        <v>733</v>
      </c>
      <c r="F486" s="269" t="s">
        <v>734</v>
      </c>
      <c r="G486" s="270" t="s">
        <v>196</v>
      </c>
      <c r="H486" s="271">
        <v>0.027</v>
      </c>
      <c r="I486" s="272"/>
      <c r="J486" s="273">
        <f>ROUND(I486*H486,2)</f>
        <v>0</v>
      </c>
      <c r="K486" s="274"/>
      <c r="L486" s="275"/>
      <c r="M486" s="276" t="s">
        <v>19</v>
      </c>
      <c r="N486" s="277" t="s">
        <v>40</v>
      </c>
      <c r="O486" s="86"/>
      <c r="P486" s="225">
        <f>O486*H486</f>
        <v>0</v>
      </c>
      <c r="Q486" s="225">
        <v>1</v>
      </c>
      <c r="R486" s="225">
        <f>Q486*H486</f>
        <v>0.027</v>
      </c>
      <c r="S486" s="225">
        <v>0</v>
      </c>
      <c r="T486" s="22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7" t="s">
        <v>348</v>
      </c>
      <c r="AT486" s="227" t="s">
        <v>204</v>
      </c>
      <c r="AU486" s="227" t="s">
        <v>160</v>
      </c>
      <c r="AY486" s="19" t="s">
        <v>152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9" t="s">
        <v>76</v>
      </c>
      <c r="BK486" s="228">
        <f>ROUND(I486*H486,2)</f>
        <v>0</v>
      </c>
      <c r="BL486" s="19" t="s">
        <v>262</v>
      </c>
      <c r="BM486" s="227" t="s">
        <v>746</v>
      </c>
    </row>
    <row r="487" spans="1:51" s="13" customFormat="1" ht="12">
      <c r="A487" s="13"/>
      <c r="B487" s="234"/>
      <c r="C487" s="235"/>
      <c r="D487" s="236" t="s">
        <v>164</v>
      </c>
      <c r="E487" s="235"/>
      <c r="F487" s="238" t="s">
        <v>747</v>
      </c>
      <c r="G487" s="235"/>
      <c r="H487" s="239">
        <v>0.027</v>
      </c>
      <c r="I487" s="240"/>
      <c r="J487" s="235"/>
      <c r="K487" s="235"/>
      <c r="L487" s="241"/>
      <c r="M487" s="242"/>
      <c r="N487" s="243"/>
      <c r="O487" s="243"/>
      <c r="P487" s="243"/>
      <c r="Q487" s="243"/>
      <c r="R487" s="243"/>
      <c r="S487" s="243"/>
      <c r="T487" s="24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5" t="s">
        <v>164</v>
      </c>
      <c r="AU487" s="245" t="s">
        <v>160</v>
      </c>
      <c r="AV487" s="13" t="s">
        <v>78</v>
      </c>
      <c r="AW487" s="13" t="s">
        <v>4</v>
      </c>
      <c r="AX487" s="13" t="s">
        <v>76</v>
      </c>
      <c r="AY487" s="245" t="s">
        <v>152</v>
      </c>
    </row>
    <row r="488" spans="1:65" s="2" customFormat="1" ht="24.15" customHeight="1">
      <c r="A488" s="40"/>
      <c r="B488" s="41"/>
      <c r="C488" s="215" t="s">
        <v>748</v>
      </c>
      <c r="D488" s="215" t="s">
        <v>156</v>
      </c>
      <c r="E488" s="216" t="s">
        <v>749</v>
      </c>
      <c r="F488" s="217" t="s">
        <v>750</v>
      </c>
      <c r="G488" s="218" t="s">
        <v>169</v>
      </c>
      <c r="H488" s="219">
        <v>62.058</v>
      </c>
      <c r="I488" s="220"/>
      <c r="J488" s="221">
        <f>ROUND(I488*H488,2)</f>
        <v>0</v>
      </c>
      <c r="K488" s="222"/>
      <c r="L488" s="46"/>
      <c r="M488" s="223" t="s">
        <v>19</v>
      </c>
      <c r="N488" s="224" t="s">
        <v>40</v>
      </c>
      <c r="O488" s="86"/>
      <c r="P488" s="225">
        <f>O488*H488</f>
        <v>0</v>
      </c>
      <c r="Q488" s="225">
        <v>0.0004</v>
      </c>
      <c r="R488" s="225">
        <f>Q488*H488</f>
        <v>0.0248232</v>
      </c>
      <c r="S488" s="225">
        <v>0</v>
      </c>
      <c r="T488" s="22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7" t="s">
        <v>262</v>
      </c>
      <c r="AT488" s="227" t="s">
        <v>156</v>
      </c>
      <c r="AU488" s="227" t="s">
        <v>160</v>
      </c>
      <c r="AY488" s="19" t="s">
        <v>152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9" t="s">
        <v>76</v>
      </c>
      <c r="BK488" s="228">
        <f>ROUND(I488*H488,2)</f>
        <v>0</v>
      </c>
      <c r="BL488" s="19" t="s">
        <v>262</v>
      </c>
      <c r="BM488" s="227" t="s">
        <v>751</v>
      </c>
    </row>
    <row r="489" spans="1:47" s="2" customFormat="1" ht="12">
      <c r="A489" s="40"/>
      <c r="B489" s="41"/>
      <c r="C489" s="42"/>
      <c r="D489" s="229" t="s">
        <v>162</v>
      </c>
      <c r="E489" s="42"/>
      <c r="F489" s="230" t="s">
        <v>752</v>
      </c>
      <c r="G489" s="42"/>
      <c r="H489" s="42"/>
      <c r="I489" s="231"/>
      <c r="J489" s="42"/>
      <c r="K489" s="42"/>
      <c r="L489" s="46"/>
      <c r="M489" s="232"/>
      <c r="N489" s="23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162</v>
      </c>
      <c r="AU489" s="19" t="s">
        <v>160</v>
      </c>
    </row>
    <row r="490" spans="1:65" s="2" customFormat="1" ht="37.8" customHeight="1">
      <c r="A490" s="40"/>
      <c r="B490" s="41"/>
      <c r="C490" s="267" t="s">
        <v>753</v>
      </c>
      <c r="D490" s="267" t="s">
        <v>204</v>
      </c>
      <c r="E490" s="268" t="s">
        <v>754</v>
      </c>
      <c r="F490" s="269" t="s">
        <v>755</v>
      </c>
      <c r="G490" s="270" t="s">
        <v>169</v>
      </c>
      <c r="H490" s="271">
        <v>72.329</v>
      </c>
      <c r="I490" s="272"/>
      <c r="J490" s="273">
        <f>ROUND(I490*H490,2)</f>
        <v>0</v>
      </c>
      <c r="K490" s="274"/>
      <c r="L490" s="275"/>
      <c r="M490" s="276" t="s">
        <v>19</v>
      </c>
      <c r="N490" s="277" t="s">
        <v>40</v>
      </c>
      <c r="O490" s="86"/>
      <c r="P490" s="225">
        <f>O490*H490</f>
        <v>0</v>
      </c>
      <c r="Q490" s="225">
        <v>0.0048</v>
      </c>
      <c r="R490" s="225">
        <f>Q490*H490</f>
        <v>0.34717919999999997</v>
      </c>
      <c r="S490" s="225">
        <v>0</v>
      </c>
      <c r="T490" s="22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7" t="s">
        <v>348</v>
      </c>
      <c r="AT490" s="227" t="s">
        <v>204</v>
      </c>
      <c r="AU490" s="227" t="s">
        <v>160</v>
      </c>
      <c r="AY490" s="19" t="s">
        <v>152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9" t="s">
        <v>76</v>
      </c>
      <c r="BK490" s="228">
        <f>ROUND(I490*H490,2)</f>
        <v>0</v>
      </c>
      <c r="BL490" s="19" t="s">
        <v>262</v>
      </c>
      <c r="BM490" s="227" t="s">
        <v>756</v>
      </c>
    </row>
    <row r="491" spans="1:51" s="14" customFormat="1" ht="12">
      <c r="A491" s="14"/>
      <c r="B491" s="246"/>
      <c r="C491" s="247"/>
      <c r="D491" s="236" t="s">
        <v>164</v>
      </c>
      <c r="E491" s="248" t="s">
        <v>19</v>
      </c>
      <c r="F491" s="249" t="s">
        <v>727</v>
      </c>
      <c r="G491" s="247"/>
      <c r="H491" s="248" t="s">
        <v>19</v>
      </c>
      <c r="I491" s="250"/>
      <c r="J491" s="247"/>
      <c r="K491" s="247"/>
      <c r="L491" s="251"/>
      <c r="M491" s="252"/>
      <c r="N491" s="253"/>
      <c r="O491" s="253"/>
      <c r="P491" s="253"/>
      <c r="Q491" s="253"/>
      <c r="R491" s="253"/>
      <c r="S491" s="253"/>
      <c r="T491" s="25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5" t="s">
        <v>164</v>
      </c>
      <c r="AU491" s="255" t="s">
        <v>160</v>
      </c>
      <c r="AV491" s="14" t="s">
        <v>76</v>
      </c>
      <c r="AW491" s="14" t="s">
        <v>31</v>
      </c>
      <c r="AX491" s="14" t="s">
        <v>69</v>
      </c>
      <c r="AY491" s="255" t="s">
        <v>152</v>
      </c>
    </row>
    <row r="492" spans="1:51" s="13" customFormat="1" ht="12">
      <c r="A492" s="13"/>
      <c r="B492" s="234"/>
      <c r="C492" s="235"/>
      <c r="D492" s="236" t="s">
        <v>164</v>
      </c>
      <c r="E492" s="237" t="s">
        <v>19</v>
      </c>
      <c r="F492" s="238" t="s">
        <v>728</v>
      </c>
      <c r="G492" s="235"/>
      <c r="H492" s="239">
        <v>0.7</v>
      </c>
      <c r="I492" s="240"/>
      <c r="J492" s="235"/>
      <c r="K492" s="235"/>
      <c r="L492" s="241"/>
      <c r="M492" s="242"/>
      <c r="N492" s="243"/>
      <c r="O492" s="243"/>
      <c r="P492" s="243"/>
      <c r="Q492" s="243"/>
      <c r="R492" s="243"/>
      <c r="S492" s="243"/>
      <c r="T492" s="24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5" t="s">
        <v>164</v>
      </c>
      <c r="AU492" s="245" t="s">
        <v>160</v>
      </c>
      <c r="AV492" s="13" t="s">
        <v>78</v>
      </c>
      <c r="AW492" s="13" t="s">
        <v>31</v>
      </c>
      <c r="AX492" s="13" t="s">
        <v>69</v>
      </c>
      <c r="AY492" s="245" t="s">
        <v>152</v>
      </c>
    </row>
    <row r="493" spans="1:51" s="13" customFormat="1" ht="12">
      <c r="A493" s="13"/>
      <c r="B493" s="234"/>
      <c r="C493" s="235"/>
      <c r="D493" s="236" t="s">
        <v>164</v>
      </c>
      <c r="E493" s="237" t="s">
        <v>19</v>
      </c>
      <c r="F493" s="238" t="s">
        <v>757</v>
      </c>
      <c r="G493" s="235"/>
      <c r="H493" s="239">
        <v>33.108</v>
      </c>
      <c r="I493" s="240"/>
      <c r="J493" s="235"/>
      <c r="K493" s="235"/>
      <c r="L493" s="241"/>
      <c r="M493" s="242"/>
      <c r="N493" s="243"/>
      <c r="O493" s="243"/>
      <c r="P493" s="243"/>
      <c r="Q493" s="243"/>
      <c r="R493" s="243"/>
      <c r="S493" s="243"/>
      <c r="T493" s="24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5" t="s">
        <v>164</v>
      </c>
      <c r="AU493" s="245" t="s">
        <v>160</v>
      </c>
      <c r="AV493" s="13" t="s">
        <v>78</v>
      </c>
      <c r="AW493" s="13" t="s">
        <v>31</v>
      </c>
      <c r="AX493" s="13" t="s">
        <v>69</v>
      </c>
      <c r="AY493" s="245" t="s">
        <v>152</v>
      </c>
    </row>
    <row r="494" spans="1:51" s="14" customFormat="1" ht="12">
      <c r="A494" s="14"/>
      <c r="B494" s="246"/>
      <c r="C494" s="247"/>
      <c r="D494" s="236" t="s">
        <v>164</v>
      </c>
      <c r="E494" s="248" t="s">
        <v>19</v>
      </c>
      <c r="F494" s="249" t="s">
        <v>730</v>
      </c>
      <c r="G494" s="247"/>
      <c r="H494" s="248" t="s">
        <v>19</v>
      </c>
      <c r="I494" s="250"/>
      <c r="J494" s="247"/>
      <c r="K494" s="247"/>
      <c r="L494" s="251"/>
      <c r="M494" s="252"/>
      <c r="N494" s="253"/>
      <c r="O494" s="253"/>
      <c r="P494" s="253"/>
      <c r="Q494" s="253"/>
      <c r="R494" s="253"/>
      <c r="S494" s="253"/>
      <c r="T494" s="25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5" t="s">
        <v>164</v>
      </c>
      <c r="AU494" s="255" t="s">
        <v>160</v>
      </c>
      <c r="AV494" s="14" t="s">
        <v>76</v>
      </c>
      <c r="AW494" s="14" t="s">
        <v>31</v>
      </c>
      <c r="AX494" s="14" t="s">
        <v>69</v>
      </c>
      <c r="AY494" s="255" t="s">
        <v>152</v>
      </c>
    </row>
    <row r="495" spans="1:51" s="13" customFormat="1" ht="12">
      <c r="A495" s="13"/>
      <c r="B495" s="234"/>
      <c r="C495" s="235"/>
      <c r="D495" s="236" t="s">
        <v>164</v>
      </c>
      <c r="E495" s="237" t="s">
        <v>19</v>
      </c>
      <c r="F495" s="238" t="s">
        <v>731</v>
      </c>
      <c r="G495" s="235"/>
      <c r="H495" s="239">
        <v>28.25</v>
      </c>
      <c r="I495" s="240"/>
      <c r="J495" s="235"/>
      <c r="K495" s="235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164</v>
      </c>
      <c r="AU495" s="245" t="s">
        <v>160</v>
      </c>
      <c r="AV495" s="13" t="s">
        <v>78</v>
      </c>
      <c r="AW495" s="13" t="s">
        <v>31</v>
      </c>
      <c r="AX495" s="13" t="s">
        <v>69</v>
      </c>
      <c r="AY495" s="245" t="s">
        <v>152</v>
      </c>
    </row>
    <row r="496" spans="1:51" s="15" customFormat="1" ht="12">
      <c r="A496" s="15"/>
      <c r="B496" s="256"/>
      <c r="C496" s="257"/>
      <c r="D496" s="236" t="s">
        <v>164</v>
      </c>
      <c r="E496" s="258" t="s">
        <v>19</v>
      </c>
      <c r="F496" s="259" t="s">
        <v>192</v>
      </c>
      <c r="G496" s="257"/>
      <c r="H496" s="260">
        <v>62.058</v>
      </c>
      <c r="I496" s="261"/>
      <c r="J496" s="257"/>
      <c r="K496" s="257"/>
      <c r="L496" s="262"/>
      <c r="M496" s="263"/>
      <c r="N496" s="264"/>
      <c r="O496" s="264"/>
      <c r="P496" s="264"/>
      <c r="Q496" s="264"/>
      <c r="R496" s="264"/>
      <c r="S496" s="264"/>
      <c r="T496" s="26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6" t="s">
        <v>164</v>
      </c>
      <c r="AU496" s="266" t="s">
        <v>160</v>
      </c>
      <c r="AV496" s="15" t="s">
        <v>151</v>
      </c>
      <c r="AW496" s="15" t="s">
        <v>31</v>
      </c>
      <c r="AX496" s="15" t="s">
        <v>76</v>
      </c>
      <c r="AY496" s="266" t="s">
        <v>152</v>
      </c>
    </row>
    <row r="497" spans="1:51" s="13" customFormat="1" ht="12">
      <c r="A497" s="13"/>
      <c r="B497" s="234"/>
      <c r="C497" s="235"/>
      <c r="D497" s="236" t="s">
        <v>164</v>
      </c>
      <c r="E497" s="235"/>
      <c r="F497" s="238" t="s">
        <v>758</v>
      </c>
      <c r="G497" s="235"/>
      <c r="H497" s="239">
        <v>72.329</v>
      </c>
      <c r="I497" s="240"/>
      <c r="J497" s="235"/>
      <c r="K497" s="235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164</v>
      </c>
      <c r="AU497" s="245" t="s">
        <v>160</v>
      </c>
      <c r="AV497" s="13" t="s">
        <v>78</v>
      </c>
      <c r="AW497" s="13" t="s">
        <v>4</v>
      </c>
      <c r="AX497" s="13" t="s">
        <v>76</v>
      </c>
      <c r="AY497" s="245" t="s">
        <v>152</v>
      </c>
    </row>
    <row r="498" spans="1:65" s="2" customFormat="1" ht="37.8" customHeight="1">
      <c r="A498" s="40"/>
      <c r="B498" s="41"/>
      <c r="C498" s="267" t="s">
        <v>759</v>
      </c>
      <c r="D498" s="267" t="s">
        <v>204</v>
      </c>
      <c r="E498" s="268" t="s">
        <v>760</v>
      </c>
      <c r="F498" s="269" t="s">
        <v>761</v>
      </c>
      <c r="G498" s="270" t="s">
        <v>169</v>
      </c>
      <c r="H498" s="271">
        <v>38.587</v>
      </c>
      <c r="I498" s="272"/>
      <c r="J498" s="273">
        <f>ROUND(I498*H498,2)</f>
        <v>0</v>
      </c>
      <c r="K498" s="274"/>
      <c r="L498" s="275"/>
      <c r="M498" s="276" t="s">
        <v>19</v>
      </c>
      <c r="N498" s="277" t="s">
        <v>40</v>
      </c>
      <c r="O498" s="86"/>
      <c r="P498" s="225">
        <f>O498*H498</f>
        <v>0</v>
      </c>
      <c r="Q498" s="225">
        <v>0.0045</v>
      </c>
      <c r="R498" s="225">
        <f>Q498*H498</f>
        <v>0.1736415</v>
      </c>
      <c r="S498" s="225">
        <v>0</v>
      </c>
      <c r="T498" s="22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7" t="s">
        <v>348</v>
      </c>
      <c r="AT498" s="227" t="s">
        <v>204</v>
      </c>
      <c r="AU498" s="227" t="s">
        <v>160</v>
      </c>
      <c r="AY498" s="19" t="s">
        <v>152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9" t="s">
        <v>76</v>
      </c>
      <c r="BK498" s="228">
        <f>ROUND(I498*H498,2)</f>
        <v>0</v>
      </c>
      <c r="BL498" s="19" t="s">
        <v>262</v>
      </c>
      <c r="BM498" s="227" t="s">
        <v>762</v>
      </c>
    </row>
    <row r="499" spans="1:51" s="13" customFormat="1" ht="12">
      <c r="A499" s="13"/>
      <c r="B499" s="234"/>
      <c r="C499" s="235"/>
      <c r="D499" s="236" t="s">
        <v>164</v>
      </c>
      <c r="E499" s="237" t="s">
        <v>19</v>
      </c>
      <c r="F499" s="238" t="s">
        <v>757</v>
      </c>
      <c r="G499" s="235"/>
      <c r="H499" s="239">
        <v>33.108</v>
      </c>
      <c r="I499" s="240"/>
      <c r="J499" s="235"/>
      <c r="K499" s="235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164</v>
      </c>
      <c r="AU499" s="245" t="s">
        <v>160</v>
      </c>
      <c r="AV499" s="13" t="s">
        <v>78</v>
      </c>
      <c r="AW499" s="13" t="s">
        <v>31</v>
      </c>
      <c r="AX499" s="13" t="s">
        <v>76</v>
      </c>
      <c r="AY499" s="245" t="s">
        <v>152</v>
      </c>
    </row>
    <row r="500" spans="1:51" s="13" customFormat="1" ht="12">
      <c r="A500" s="13"/>
      <c r="B500" s="234"/>
      <c r="C500" s="235"/>
      <c r="D500" s="236" t="s">
        <v>164</v>
      </c>
      <c r="E500" s="235"/>
      <c r="F500" s="238" t="s">
        <v>763</v>
      </c>
      <c r="G500" s="235"/>
      <c r="H500" s="239">
        <v>38.587</v>
      </c>
      <c r="I500" s="240"/>
      <c r="J500" s="235"/>
      <c r="K500" s="235"/>
      <c r="L500" s="241"/>
      <c r="M500" s="242"/>
      <c r="N500" s="243"/>
      <c r="O500" s="243"/>
      <c r="P500" s="243"/>
      <c r="Q500" s="243"/>
      <c r="R500" s="243"/>
      <c r="S500" s="243"/>
      <c r="T500" s="24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5" t="s">
        <v>164</v>
      </c>
      <c r="AU500" s="245" t="s">
        <v>160</v>
      </c>
      <c r="AV500" s="13" t="s">
        <v>78</v>
      </c>
      <c r="AW500" s="13" t="s">
        <v>4</v>
      </c>
      <c r="AX500" s="13" t="s">
        <v>76</v>
      </c>
      <c r="AY500" s="245" t="s">
        <v>152</v>
      </c>
    </row>
    <row r="501" spans="1:65" s="2" customFormat="1" ht="24.15" customHeight="1">
      <c r="A501" s="40"/>
      <c r="B501" s="41"/>
      <c r="C501" s="215" t="s">
        <v>764</v>
      </c>
      <c r="D501" s="215" t="s">
        <v>156</v>
      </c>
      <c r="E501" s="216" t="s">
        <v>765</v>
      </c>
      <c r="F501" s="217" t="s">
        <v>766</v>
      </c>
      <c r="G501" s="218" t="s">
        <v>169</v>
      </c>
      <c r="H501" s="219">
        <v>24.11</v>
      </c>
      <c r="I501" s="220"/>
      <c r="J501" s="221">
        <f>ROUND(I501*H501,2)</f>
        <v>0</v>
      </c>
      <c r="K501" s="222"/>
      <c r="L501" s="46"/>
      <c r="M501" s="223" t="s">
        <v>19</v>
      </c>
      <c r="N501" s="224" t="s">
        <v>40</v>
      </c>
      <c r="O501" s="86"/>
      <c r="P501" s="225">
        <f>O501*H501</f>
        <v>0</v>
      </c>
      <c r="Q501" s="225">
        <v>0.0004</v>
      </c>
      <c r="R501" s="225">
        <f>Q501*H501</f>
        <v>0.009644</v>
      </c>
      <c r="S501" s="225">
        <v>0</v>
      </c>
      <c r="T501" s="22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7" t="s">
        <v>262</v>
      </c>
      <c r="AT501" s="227" t="s">
        <v>156</v>
      </c>
      <c r="AU501" s="227" t="s">
        <v>160</v>
      </c>
      <c r="AY501" s="19" t="s">
        <v>152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76</v>
      </c>
      <c r="BK501" s="228">
        <f>ROUND(I501*H501,2)</f>
        <v>0</v>
      </c>
      <c r="BL501" s="19" t="s">
        <v>262</v>
      </c>
      <c r="BM501" s="227" t="s">
        <v>767</v>
      </c>
    </row>
    <row r="502" spans="1:47" s="2" customFormat="1" ht="12">
      <c r="A502" s="40"/>
      <c r="B502" s="41"/>
      <c r="C502" s="42"/>
      <c r="D502" s="229" t="s">
        <v>162</v>
      </c>
      <c r="E502" s="42"/>
      <c r="F502" s="230" t="s">
        <v>768</v>
      </c>
      <c r="G502" s="42"/>
      <c r="H502" s="42"/>
      <c r="I502" s="231"/>
      <c r="J502" s="42"/>
      <c r="K502" s="42"/>
      <c r="L502" s="46"/>
      <c r="M502" s="232"/>
      <c r="N502" s="23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162</v>
      </c>
      <c r="AU502" s="19" t="s">
        <v>160</v>
      </c>
    </row>
    <row r="503" spans="1:51" s="14" customFormat="1" ht="12">
      <c r="A503" s="14"/>
      <c r="B503" s="246"/>
      <c r="C503" s="247"/>
      <c r="D503" s="236" t="s">
        <v>164</v>
      </c>
      <c r="E503" s="248" t="s">
        <v>19</v>
      </c>
      <c r="F503" s="249" t="s">
        <v>743</v>
      </c>
      <c r="G503" s="247"/>
      <c r="H503" s="248" t="s">
        <v>19</v>
      </c>
      <c r="I503" s="250"/>
      <c r="J503" s="247"/>
      <c r="K503" s="247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164</v>
      </c>
      <c r="AU503" s="255" t="s">
        <v>160</v>
      </c>
      <c r="AV503" s="14" t="s">
        <v>76</v>
      </c>
      <c r="AW503" s="14" t="s">
        <v>31</v>
      </c>
      <c r="AX503" s="14" t="s">
        <v>69</v>
      </c>
      <c r="AY503" s="255" t="s">
        <v>152</v>
      </c>
    </row>
    <row r="504" spans="1:51" s="13" customFormat="1" ht="12">
      <c r="A504" s="13"/>
      <c r="B504" s="234"/>
      <c r="C504" s="235"/>
      <c r="D504" s="236" t="s">
        <v>164</v>
      </c>
      <c r="E504" s="237" t="s">
        <v>19</v>
      </c>
      <c r="F504" s="238" t="s">
        <v>744</v>
      </c>
      <c r="G504" s="235"/>
      <c r="H504" s="239">
        <v>24.11</v>
      </c>
      <c r="I504" s="240"/>
      <c r="J504" s="235"/>
      <c r="K504" s="235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164</v>
      </c>
      <c r="AU504" s="245" t="s">
        <v>160</v>
      </c>
      <c r="AV504" s="13" t="s">
        <v>78</v>
      </c>
      <c r="AW504" s="13" t="s">
        <v>31</v>
      </c>
      <c r="AX504" s="13" t="s">
        <v>76</v>
      </c>
      <c r="AY504" s="245" t="s">
        <v>152</v>
      </c>
    </row>
    <row r="505" spans="1:65" s="2" customFormat="1" ht="37.8" customHeight="1">
      <c r="A505" s="40"/>
      <c r="B505" s="41"/>
      <c r="C505" s="267" t="s">
        <v>769</v>
      </c>
      <c r="D505" s="267" t="s">
        <v>204</v>
      </c>
      <c r="E505" s="268" t="s">
        <v>770</v>
      </c>
      <c r="F505" s="269" t="s">
        <v>771</v>
      </c>
      <c r="G505" s="270" t="s">
        <v>169</v>
      </c>
      <c r="H505" s="271">
        <v>29.438</v>
      </c>
      <c r="I505" s="272"/>
      <c r="J505" s="273">
        <f>ROUND(I505*H505,2)</f>
        <v>0</v>
      </c>
      <c r="K505" s="274"/>
      <c r="L505" s="275"/>
      <c r="M505" s="276" t="s">
        <v>19</v>
      </c>
      <c r="N505" s="277" t="s">
        <v>40</v>
      </c>
      <c r="O505" s="86"/>
      <c r="P505" s="225">
        <f>O505*H505</f>
        <v>0</v>
      </c>
      <c r="Q505" s="225">
        <v>0.0054</v>
      </c>
      <c r="R505" s="225">
        <f>Q505*H505</f>
        <v>0.1589652</v>
      </c>
      <c r="S505" s="225">
        <v>0</v>
      </c>
      <c r="T505" s="22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7" t="s">
        <v>348</v>
      </c>
      <c r="AT505" s="227" t="s">
        <v>204</v>
      </c>
      <c r="AU505" s="227" t="s">
        <v>160</v>
      </c>
      <c r="AY505" s="19" t="s">
        <v>152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9" t="s">
        <v>76</v>
      </c>
      <c r="BK505" s="228">
        <f>ROUND(I505*H505,2)</f>
        <v>0</v>
      </c>
      <c r="BL505" s="19" t="s">
        <v>262</v>
      </c>
      <c r="BM505" s="227" t="s">
        <v>772</v>
      </c>
    </row>
    <row r="506" spans="1:51" s="13" customFormat="1" ht="12">
      <c r="A506" s="13"/>
      <c r="B506" s="234"/>
      <c r="C506" s="235"/>
      <c r="D506" s="236" t="s">
        <v>164</v>
      </c>
      <c r="E506" s="235"/>
      <c r="F506" s="238" t="s">
        <v>773</v>
      </c>
      <c r="G506" s="235"/>
      <c r="H506" s="239">
        <v>29.438</v>
      </c>
      <c r="I506" s="240"/>
      <c r="J506" s="235"/>
      <c r="K506" s="235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164</v>
      </c>
      <c r="AU506" s="245" t="s">
        <v>160</v>
      </c>
      <c r="AV506" s="13" t="s">
        <v>78</v>
      </c>
      <c r="AW506" s="13" t="s">
        <v>4</v>
      </c>
      <c r="AX506" s="13" t="s">
        <v>76</v>
      </c>
      <c r="AY506" s="245" t="s">
        <v>152</v>
      </c>
    </row>
    <row r="507" spans="1:65" s="2" customFormat="1" ht="49.05" customHeight="1">
      <c r="A507" s="40"/>
      <c r="B507" s="41"/>
      <c r="C507" s="215" t="s">
        <v>774</v>
      </c>
      <c r="D507" s="215" t="s">
        <v>156</v>
      </c>
      <c r="E507" s="216" t="s">
        <v>775</v>
      </c>
      <c r="F507" s="217" t="s">
        <v>776</v>
      </c>
      <c r="G507" s="218" t="s">
        <v>196</v>
      </c>
      <c r="H507" s="219">
        <v>0.871</v>
      </c>
      <c r="I507" s="220"/>
      <c r="J507" s="221">
        <f>ROUND(I507*H507,2)</f>
        <v>0</v>
      </c>
      <c r="K507" s="222"/>
      <c r="L507" s="46"/>
      <c r="M507" s="223" t="s">
        <v>19</v>
      </c>
      <c r="N507" s="224" t="s">
        <v>40</v>
      </c>
      <c r="O507" s="86"/>
      <c r="P507" s="225">
        <f>O507*H507</f>
        <v>0</v>
      </c>
      <c r="Q507" s="225">
        <v>0</v>
      </c>
      <c r="R507" s="225">
        <f>Q507*H507</f>
        <v>0</v>
      </c>
      <c r="S507" s="225">
        <v>0</v>
      </c>
      <c r="T507" s="22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7" t="s">
        <v>262</v>
      </c>
      <c r="AT507" s="227" t="s">
        <v>156</v>
      </c>
      <c r="AU507" s="227" t="s">
        <v>160</v>
      </c>
      <c r="AY507" s="19" t="s">
        <v>152</v>
      </c>
      <c r="BE507" s="228">
        <f>IF(N507="základní",J507,0)</f>
        <v>0</v>
      </c>
      <c r="BF507" s="228">
        <f>IF(N507="snížená",J507,0)</f>
        <v>0</v>
      </c>
      <c r="BG507" s="228">
        <f>IF(N507="zákl. přenesená",J507,0)</f>
        <v>0</v>
      </c>
      <c r="BH507" s="228">
        <f>IF(N507="sníž. přenesená",J507,0)</f>
        <v>0</v>
      </c>
      <c r="BI507" s="228">
        <f>IF(N507="nulová",J507,0)</f>
        <v>0</v>
      </c>
      <c r="BJ507" s="19" t="s">
        <v>76</v>
      </c>
      <c r="BK507" s="228">
        <f>ROUND(I507*H507,2)</f>
        <v>0</v>
      </c>
      <c r="BL507" s="19" t="s">
        <v>262</v>
      </c>
      <c r="BM507" s="227" t="s">
        <v>777</v>
      </c>
    </row>
    <row r="508" spans="1:47" s="2" customFormat="1" ht="12">
      <c r="A508" s="40"/>
      <c r="B508" s="41"/>
      <c r="C508" s="42"/>
      <c r="D508" s="229" t="s">
        <v>162</v>
      </c>
      <c r="E508" s="42"/>
      <c r="F508" s="230" t="s">
        <v>778</v>
      </c>
      <c r="G508" s="42"/>
      <c r="H508" s="42"/>
      <c r="I508" s="231"/>
      <c r="J508" s="42"/>
      <c r="K508" s="42"/>
      <c r="L508" s="46"/>
      <c r="M508" s="232"/>
      <c r="N508" s="23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162</v>
      </c>
      <c r="AU508" s="19" t="s">
        <v>160</v>
      </c>
    </row>
    <row r="509" spans="1:65" s="2" customFormat="1" ht="55.5" customHeight="1">
      <c r="A509" s="40"/>
      <c r="B509" s="41"/>
      <c r="C509" s="215" t="s">
        <v>779</v>
      </c>
      <c r="D509" s="215" t="s">
        <v>156</v>
      </c>
      <c r="E509" s="216" t="s">
        <v>780</v>
      </c>
      <c r="F509" s="217" t="s">
        <v>781</v>
      </c>
      <c r="G509" s="218" t="s">
        <v>196</v>
      </c>
      <c r="H509" s="219">
        <v>0.871</v>
      </c>
      <c r="I509" s="220"/>
      <c r="J509" s="221">
        <f>ROUND(I509*H509,2)</f>
        <v>0</v>
      </c>
      <c r="K509" s="222"/>
      <c r="L509" s="46"/>
      <c r="M509" s="223" t="s">
        <v>19</v>
      </c>
      <c r="N509" s="224" t="s">
        <v>40</v>
      </c>
      <c r="O509" s="86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7" t="s">
        <v>262</v>
      </c>
      <c r="AT509" s="227" t="s">
        <v>156</v>
      </c>
      <c r="AU509" s="227" t="s">
        <v>160</v>
      </c>
      <c r="AY509" s="19" t="s">
        <v>152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9" t="s">
        <v>76</v>
      </c>
      <c r="BK509" s="228">
        <f>ROUND(I509*H509,2)</f>
        <v>0</v>
      </c>
      <c r="BL509" s="19" t="s">
        <v>262</v>
      </c>
      <c r="BM509" s="227" t="s">
        <v>782</v>
      </c>
    </row>
    <row r="510" spans="1:47" s="2" customFormat="1" ht="12">
      <c r="A510" s="40"/>
      <c r="B510" s="41"/>
      <c r="C510" s="42"/>
      <c r="D510" s="229" t="s">
        <v>162</v>
      </c>
      <c r="E510" s="42"/>
      <c r="F510" s="230" t="s">
        <v>783</v>
      </c>
      <c r="G510" s="42"/>
      <c r="H510" s="42"/>
      <c r="I510" s="231"/>
      <c r="J510" s="42"/>
      <c r="K510" s="42"/>
      <c r="L510" s="46"/>
      <c r="M510" s="232"/>
      <c r="N510" s="23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162</v>
      </c>
      <c r="AU510" s="19" t="s">
        <v>160</v>
      </c>
    </row>
    <row r="511" spans="1:63" s="12" customFormat="1" ht="20.85" customHeight="1">
      <c r="A511" s="12"/>
      <c r="B511" s="199"/>
      <c r="C511" s="200"/>
      <c r="D511" s="201" t="s">
        <v>68</v>
      </c>
      <c r="E511" s="213" t="s">
        <v>784</v>
      </c>
      <c r="F511" s="213" t="s">
        <v>785</v>
      </c>
      <c r="G511" s="200"/>
      <c r="H511" s="200"/>
      <c r="I511" s="203"/>
      <c r="J511" s="214">
        <f>BK511</f>
        <v>0</v>
      </c>
      <c r="K511" s="200"/>
      <c r="L511" s="205"/>
      <c r="M511" s="206"/>
      <c r="N511" s="207"/>
      <c r="O511" s="207"/>
      <c r="P511" s="208">
        <f>SUM(P512:P530)</f>
        <v>0</v>
      </c>
      <c r="Q511" s="207"/>
      <c r="R511" s="208">
        <f>SUM(R512:R530)</f>
        <v>0.0707521</v>
      </c>
      <c r="S511" s="207"/>
      <c r="T511" s="209">
        <f>SUM(T512:T530)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10" t="s">
        <v>78</v>
      </c>
      <c r="AT511" s="211" t="s">
        <v>68</v>
      </c>
      <c r="AU511" s="211" t="s">
        <v>78</v>
      </c>
      <c r="AY511" s="210" t="s">
        <v>152</v>
      </c>
      <c r="BK511" s="212">
        <f>SUM(BK512:BK530)</f>
        <v>0</v>
      </c>
    </row>
    <row r="512" spans="1:65" s="2" customFormat="1" ht="33" customHeight="1">
      <c r="A512" s="40"/>
      <c r="B512" s="41"/>
      <c r="C512" s="215" t="s">
        <v>786</v>
      </c>
      <c r="D512" s="215" t="s">
        <v>156</v>
      </c>
      <c r="E512" s="216" t="s">
        <v>787</v>
      </c>
      <c r="F512" s="217" t="s">
        <v>788</v>
      </c>
      <c r="G512" s="218" t="s">
        <v>169</v>
      </c>
      <c r="H512" s="219">
        <v>612.572</v>
      </c>
      <c r="I512" s="220"/>
      <c r="J512" s="221">
        <f>ROUND(I512*H512,2)</f>
        <v>0</v>
      </c>
      <c r="K512" s="222"/>
      <c r="L512" s="46"/>
      <c r="M512" s="223" t="s">
        <v>19</v>
      </c>
      <c r="N512" s="224" t="s">
        <v>40</v>
      </c>
      <c r="O512" s="86"/>
      <c r="P512" s="225">
        <f>O512*H512</f>
        <v>0</v>
      </c>
      <c r="Q512" s="225">
        <v>0</v>
      </c>
      <c r="R512" s="225">
        <f>Q512*H512</f>
        <v>0</v>
      </c>
      <c r="S512" s="225">
        <v>0</v>
      </c>
      <c r="T512" s="22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7" t="s">
        <v>262</v>
      </c>
      <c r="AT512" s="227" t="s">
        <v>156</v>
      </c>
      <c r="AU512" s="227" t="s">
        <v>160</v>
      </c>
      <c r="AY512" s="19" t="s">
        <v>152</v>
      </c>
      <c r="BE512" s="228">
        <f>IF(N512="základní",J512,0)</f>
        <v>0</v>
      </c>
      <c r="BF512" s="228">
        <f>IF(N512="snížená",J512,0)</f>
        <v>0</v>
      </c>
      <c r="BG512" s="228">
        <f>IF(N512="zákl. přenesená",J512,0)</f>
        <v>0</v>
      </c>
      <c r="BH512" s="228">
        <f>IF(N512="sníž. přenesená",J512,0)</f>
        <v>0</v>
      </c>
      <c r="BI512" s="228">
        <f>IF(N512="nulová",J512,0)</f>
        <v>0</v>
      </c>
      <c r="BJ512" s="19" t="s">
        <v>76</v>
      </c>
      <c r="BK512" s="228">
        <f>ROUND(I512*H512,2)</f>
        <v>0</v>
      </c>
      <c r="BL512" s="19" t="s">
        <v>262</v>
      </c>
      <c r="BM512" s="227" t="s">
        <v>789</v>
      </c>
    </row>
    <row r="513" spans="1:47" s="2" customFormat="1" ht="12">
      <c r="A513" s="40"/>
      <c r="B513" s="41"/>
      <c r="C513" s="42"/>
      <c r="D513" s="229" t="s">
        <v>162</v>
      </c>
      <c r="E513" s="42"/>
      <c r="F513" s="230" t="s">
        <v>790</v>
      </c>
      <c r="G513" s="42"/>
      <c r="H513" s="42"/>
      <c r="I513" s="231"/>
      <c r="J513" s="42"/>
      <c r="K513" s="42"/>
      <c r="L513" s="46"/>
      <c r="M513" s="232"/>
      <c r="N513" s="23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162</v>
      </c>
      <c r="AU513" s="19" t="s">
        <v>160</v>
      </c>
    </row>
    <row r="514" spans="1:51" s="14" customFormat="1" ht="12">
      <c r="A514" s="14"/>
      <c r="B514" s="246"/>
      <c r="C514" s="247"/>
      <c r="D514" s="236" t="s">
        <v>164</v>
      </c>
      <c r="E514" s="248" t="s">
        <v>19</v>
      </c>
      <c r="F514" s="249" t="s">
        <v>791</v>
      </c>
      <c r="G514" s="247"/>
      <c r="H514" s="248" t="s">
        <v>19</v>
      </c>
      <c r="I514" s="250"/>
      <c r="J514" s="247"/>
      <c r="K514" s="247"/>
      <c r="L514" s="251"/>
      <c r="M514" s="252"/>
      <c r="N514" s="253"/>
      <c r="O514" s="253"/>
      <c r="P514" s="253"/>
      <c r="Q514" s="253"/>
      <c r="R514" s="253"/>
      <c r="S514" s="253"/>
      <c r="T514" s="25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5" t="s">
        <v>164</v>
      </c>
      <c r="AU514" s="255" t="s">
        <v>160</v>
      </c>
      <c r="AV514" s="14" t="s">
        <v>76</v>
      </c>
      <c r="AW514" s="14" t="s">
        <v>31</v>
      </c>
      <c r="AX514" s="14" t="s">
        <v>69</v>
      </c>
      <c r="AY514" s="255" t="s">
        <v>152</v>
      </c>
    </row>
    <row r="515" spans="1:51" s="13" customFormat="1" ht="12">
      <c r="A515" s="13"/>
      <c r="B515" s="234"/>
      <c r="C515" s="235"/>
      <c r="D515" s="236" t="s">
        <v>164</v>
      </c>
      <c r="E515" s="237" t="s">
        <v>19</v>
      </c>
      <c r="F515" s="238" t="s">
        <v>792</v>
      </c>
      <c r="G515" s="235"/>
      <c r="H515" s="239">
        <v>558.107</v>
      </c>
      <c r="I515" s="240"/>
      <c r="J515" s="235"/>
      <c r="K515" s="235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164</v>
      </c>
      <c r="AU515" s="245" t="s">
        <v>160</v>
      </c>
      <c r="AV515" s="13" t="s">
        <v>78</v>
      </c>
      <c r="AW515" s="13" t="s">
        <v>31</v>
      </c>
      <c r="AX515" s="13" t="s">
        <v>69</v>
      </c>
      <c r="AY515" s="245" t="s">
        <v>152</v>
      </c>
    </row>
    <row r="516" spans="1:51" s="14" customFormat="1" ht="12">
      <c r="A516" s="14"/>
      <c r="B516" s="246"/>
      <c r="C516" s="247"/>
      <c r="D516" s="236" t="s">
        <v>164</v>
      </c>
      <c r="E516" s="248" t="s">
        <v>19</v>
      </c>
      <c r="F516" s="249" t="s">
        <v>793</v>
      </c>
      <c r="G516" s="247"/>
      <c r="H516" s="248" t="s">
        <v>19</v>
      </c>
      <c r="I516" s="250"/>
      <c r="J516" s="247"/>
      <c r="K516" s="247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164</v>
      </c>
      <c r="AU516" s="255" t="s">
        <v>160</v>
      </c>
      <c r="AV516" s="14" t="s">
        <v>76</v>
      </c>
      <c r="AW516" s="14" t="s">
        <v>31</v>
      </c>
      <c r="AX516" s="14" t="s">
        <v>69</v>
      </c>
      <c r="AY516" s="255" t="s">
        <v>152</v>
      </c>
    </row>
    <row r="517" spans="1:51" s="13" customFormat="1" ht="12">
      <c r="A517" s="13"/>
      <c r="B517" s="234"/>
      <c r="C517" s="235"/>
      <c r="D517" s="236" t="s">
        <v>164</v>
      </c>
      <c r="E517" s="237" t="s">
        <v>19</v>
      </c>
      <c r="F517" s="238" t="s">
        <v>794</v>
      </c>
      <c r="G517" s="235"/>
      <c r="H517" s="239">
        <v>19.175</v>
      </c>
      <c r="I517" s="240"/>
      <c r="J517" s="235"/>
      <c r="K517" s="235"/>
      <c r="L517" s="241"/>
      <c r="M517" s="242"/>
      <c r="N517" s="243"/>
      <c r="O517" s="243"/>
      <c r="P517" s="243"/>
      <c r="Q517" s="243"/>
      <c r="R517" s="243"/>
      <c r="S517" s="243"/>
      <c r="T517" s="24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5" t="s">
        <v>164</v>
      </c>
      <c r="AU517" s="245" t="s">
        <v>160</v>
      </c>
      <c r="AV517" s="13" t="s">
        <v>78</v>
      </c>
      <c r="AW517" s="13" t="s">
        <v>31</v>
      </c>
      <c r="AX517" s="13" t="s">
        <v>69</v>
      </c>
      <c r="AY517" s="245" t="s">
        <v>152</v>
      </c>
    </row>
    <row r="518" spans="1:51" s="14" customFormat="1" ht="12">
      <c r="A518" s="14"/>
      <c r="B518" s="246"/>
      <c r="C518" s="247"/>
      <c r="D518" s="236" t="s">
        <v>164</v>
      </c>
      <c r="E518" s="248" t="s">
        <v>19</v>
      </c>
      <c r="F518" s="249" t="s">
        <v>795</v>
      </c>
      <c r="G518" s="247"/>
      <c r="H518" s="248" t="s">
        <v>19</v>
      </c>
      <c r="I518" s="250"/>
      <c r="J518" s="247"/>
      <c r="K518" s="247"/>
      <c r="L518" s="251"/>
      <c r="M518" s="252"/>
      <c r="N518" s="253"/>
      <c r="O518" s="253"/>
      <c r="P518" s="253"/>
      <c r="Q518" s="253"/>
      <c r="R518" s="253"/>
      <c r="S518" s="253"/>
      <c r="T518" s="25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5" t="s">
        <v>164</v>
      </c>
      <c r="AU518" s="255" t="s">
        <v>160</v>
      </c>
      <c r="AV518" s="14" t="s">
        <v>76</v>
      </c>
      <c r="AW518" s="14" t="s">
        <v>31</v>
      </c>
      <c r="AX518" s="14" t="s">
        <v>69</v>
      </c>
      <c r="AY518" s="255" t="s">
        <v>152</v>
      </c>
    </row>
    <row r="519" spans="1:51" s="13" customFormat="1" ht="12">
      <c r="A519" s="13"/>
      <c r="B519" s="234"/>
      <c r="C519" s="235"/>
      <c r="D519" s="236" t="s">
        <v>164</v>
      </c>
      <c r="E519" s="237" t="s">
        <v>19</v>
      </c>
      <c r="F519" s="238" t="s">
        <v>796</v>
      </c>
      <c r="G519" s="235"/>
      <c r="H519" s="239">
        <v>18.245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164</v>
      </c>
      <c r="AU519" s="245" t="s">
        <v>160</v>
      </c>
      <c r="AV519" s="13" t="s">
        <v>78</v>
      </c>
      <c r="AW519" s="13" t="s">
        <v>31</v>
      </c>
      <c r="AX519" s="13" t="s">
        <v>69</v>
      </c>
      <c r="AY519" s="245" t="s">
        <v>152</v>
      </c>
    </row>
    <row r="520" spans="1:51" s="14" customFormat="1" ht="12">
      <c r="A520" s="14"/>
      <c r="B520" s="246"/>
      <c r="C520" s="247"/>
      <c r="D520" s="236" t="s">
        <v>164</v>
      </c>
      <c r="E520" s="248" t="s">
        <v>19</v>
      </c>
      <c r="F520" s="249" t="s">
        <v>797</v>
      </c>
      <c r="G520" s="247"/>
      <c r="H520" s="248" t="s">
        <v>19</v>
      </c>
      <c r="I520" s="250"/>
      <c r="J520" s="247"/>
      <c r="K520" s="247"/>
      <c r="L520" s="251"/>
      <c r="M520" s="252"/>
      <c r="N520" s="253"/>
      <c r="O520" s="253"/>
      <c r="P520" s="253"/>
      <c r="Q520" s="253"/>
      <c r="R520" s="253"/>
      <c r="S520" s="253"/>
      <c r="T520" s="25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5" t="s">
        <v>164</v>
      </c>
      <c r="AU520" s="255" t="s">
        <v>160</v>
      </c>
      <c r="AV520" s="14" t="s">
        <v>76</v>
      </c>
      <c r="AW520" s="14" t="s">
        <v>31</v>
      </c>
      <c r="AX520" s="14" t="s">
        <v>69</v>
      </c>
      <c r="AY520" s="255" t="s">
        <v>152</v>
      </c>
    </row>
    <row r="521" spans="1:51" s="13" customFormat="1" ht="12">
      <c r="A521" s="13"/>
      <c r="B521" s="234"/>
      <c r="C521" s="235"/>
      <c r="D521" s="236" t="s">
        <v>164</v>
      </c>
      <c r="E521" s="237" t="s">
        <v>19</v>
      </c>
      <c r="F521" s="238" t="s">
        <v>798</v>
      </c>
      <c r="G521" s="235"/>
      <c r="H521" s="239">
        <v>12.095</v>
      </c>
      <c r="I521" s="240"/>
      <c r="J521" s="235"/>
      <c r="K521" s="235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164</v>
      </c>
      <c r="AU521" s="245" t="s">
        <v>160</v>
      </c>
      <c r="AV521" s="13" t="s">
        <v>78</v>
      </c>
      <c r="AW521" s="13" t="s">
        <v>31</v>
      </c>
      <c r="AX521" s="13" t="s">
        <v>69</v>
      </c>
      <c r="AY521" s="245" t="s">
        <v>152</v>
      </c>
    </row>
    <row r="522" spans="1:51" s="14" customFormat="1" ht="12">
      <c r="A522" s="14"/>
      <c r="B522" s="246"/>
      <c r="C522" s="247"/>
      <c r="D522" s="236" t="s">
        <v>164</v>
      </c>
      <c r="E522" s="248" t="s">
        <v>19</v>
      </c>
      <c r="F522" s="249" t="s">
        <v>799</v>
      </c>
      <c r="G522" s="247"/>
      <c r="H522" s="248" t="s">
        <v>19</v>
      </c>
      <c r="I522" s="250"/>
      <c r="J522" s="247"/>
      <c r="K522" s="247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164</v>
      </c>
      <c r="AU522" s="255" t="s">
        <v>160</v>
      </c>
      <c r="AV522" s="14" t="s">
        <v>76</v>
      </c>
      <c r="AW522" s="14" t="s">
        <v>31</v>
      </c>
      <c r="AX522" s="14" t="s">
        <v>69</v>
      </c>
      <c r="AY522" s="255" t="s">
        <v>152</v>
      </c>
    </row>
    <row r="523" spans="1:51" s="13" customFormat="1" ht="12">
      <c r="A523" s="13"/>
      <c r="B523" s="234"/>
      <c r="C523" s="235"/>
      <c r="D523" s="236" t="s">
        <v>164</v>
      </c>
      <c r="E523" s="237" t="s">
        <v>19</v>
      </c>
      <c r="F523" s="238" t="s">
        <v>800</v>
      </c>
      <c r="G523" s="235"/>
      <c r="H523" s="239">
        <v>4.95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164</v>
      </c>
      <c r="AU523" s="245" t="s">
        <v>160</v>
      </c>
      <c r="AV523" s="13" t="s">
        <v>78</v>
      </c>
      <c r="AW523" s="13" t="s">
        <v>31</v>
      </c>
      <c r="AX523" s="13" t="s">
        <v>69</v>
      </c>
      <c r="AY523" s="245" t="s">
        <v>152</v>
      </c>
    </row>
    <row r="524" spans="1:51" s="15" customFormat="1" ht="12">
      <c r="A524" s="15"/>
      <c r="B524" s="256"/>
      <c r="C524" s="257"/>
      <c r="D524" s="236" t="s">
        <v>164</v>
      </c>
      <c r="E524" s="258" t="s">
        <v>19</v>
      </c>
      <c r="F524" s="259" t="s">
        <v>192</v>
      </c>
      <c r="G524" s="257"/>
      <c r="H524" s="260">
        <v>612.572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6" t="s">
        <v>164</v>
      </c>
      <c r="AU524" s="266" t="s">
        <v>160</v>
      </c>
      <c r="AV524" s="15" t="s">
        <v>151</v>
      </c>
      <c r="AW524" s="15" t="s">
        <v>31</v>
      </c>
      <c r="AX524" s="15" t="s">
        <v>76</v>
      </c>
      <c r="AY524" s="266" t="s">
        <v>152</v>
      </c>
    </row>
    <row r="525" spans="1:65" s="2" customFormat="1" ht="24.15" customHeight="1">
      <c r="A525" s="40"/>
      <c r="B525" s="41"/>
      <c r="C525" s="267" t="s">
        <v>801</v>
      </c>
      <c r="D525" s="267" t="s">
        <v>204</v>
      </c>
      <c r="E525" s="268" t="s">
        <v>802</v>
      </c>
      <c r="F525" s="269" t="s">
        <v>803</v>
      </c>
      <c r="G525" s="270" t="s">
        <v>169</v>
      </c>
      <c r="H525" s="271">
        <v>707.521</v>
      </c>
      <c r="I525" s="272"/>
      <c r="J525" s="273">
        <f>ROUND(I525*H525,2)</f>
        <v>0</v>
      </c>
      <c r="K525" s="274"/>
      <c r="L525" s="275"/>
      <c r="M525" s="276" t="s">
        <v>19</v>
      </c>
      <c r="N525" s="277" t="s">
        <v>40</v>
      </c>
      <c r="O525" s="86"/>
      <c r="P525" s="225">
        <f>O525*H525</f>
        <v>0</v>
      </c>
      <c r="Q525" s="225">
        <v>0.0001</v>
      </c>
      <c r="R525" s="225">
        <f>Q525*H525</f>
        <v>0.0707521</v>
      </c>
      <c r="S525" s="225">
        <v>0</v>
      </c>
      <c r="T525" s="22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7" t="s">
        <v>348</v>
      </c>
      <c r="AT525" s="227" t="s">
        <v>204</v>
      </c>
      <c r="AU525" s="227" t="s">
        <v>160</v>
      </c>
      <c r="AY525" s="19" t="s">
        <v>152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9" t="s">
        <v>76</v>
      </c>
      <c r="BK525" s="228">
        <f>ROUND(I525*H525,2)</f>
        <v>0</v>
      </c>
      <c r="BL525" s="19" t="s">
        <v>262</v>
      </c>
      <c r="BM525" s="227" t="s">
        <v>804</v>
      </c>
    </row>
    <row r="526" spans="1:51" s="13" customFormat="1" ht="12">
      <c r="A526" s="13"/>
      <c r="B526" s="234"/>
      <c r="C526" s="235"/>
      <c r="D526" s="236" t="s">
        <v>164</v>
      </c>
      <c r="E526" s="235"/>
      <c r="F526" s="238" t="s">
        <v>805</v>
      </c>
      <c r="G526" s="235"/>
      <c r="H526" s="239">
        <v>707.521</v>
      </c>
      <c r="I526" s="240"/>
      <c r="J526" s="235"/>
      <c r="K526" s="235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164</v>
      </c>
      <c r="AU526" s="245" t="s">
        <v>160</v>
      </c>
      <c r="AV526" s="13" t="s">
        <v>78</v>
      </c>
      <c r="AW526" s="13" t="s">
        <v>4</v>
      </c>
      <c r="AX526" s="13" t="s">
        <v>76</v>
      </c>
      <c r="AY526" s="245" t="s">
        <v>152</v>
      </c>
    </row>
    <row r="527" spans="1:65" s="2" customFormat="1" ht="49.05" customHeight="1">
      <c r="A527" s="40"/>
      <c r="B527" s="41"/>
      <c r="C527" s="215" t="s">
        <v>806</v>
      </c>
      <c r="D527" s="215" t="s">
        <v>156</v>
      </c>
      <c r="E527" s="216" t="s">
        <v>807</v>
      </c>
      <c r="F527" s="217" t="s">
        <v>808</v>
      </c>
      <c r="G527" s="218" t="s">
        <v>196</v>
      </c>
      <c r="H527" s="219">
        <v>0.071</v>
      </c>
      <c r="I527" s="220"/>
      <c r="J527" s="221">
        <f>ROUND(I527*H527,2)</f>
        <v>0</v>
      </c>
      <c r="K527" s="222"/>
      <c r="L527" s="46"/>
      <c r="M527" s="223" t="s">
        <v>19</v>
      </c>
      <c r="N527" s="224" t="s">
        <v>40</v>
      </c>
      <c r="O527" s="86"/>
      <c r="P527" s="225">
        <f>O527*H527</f>
        <v>0</v>
      </c>
      <c r="Q527" s="225">
        <v>0</v>
      </c>
      <c r="R527" s="225">
        <f>Q527*H527</f>
        <v>0</v>
      </c>
      <c r="S527" s="225">
        <v>0</v>
      </c>
      <c r="T527" s="226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7" t="s">
        <v>262</v>
      </c>
      <c r="AT527" s="227" t="s">
        <v>156</v>
      </c>
      <c r="AU527" s="227" t="s">
        <v>160</v>
      </c>
      <c r="AY527" s="19" t="s">
        <v>152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9" t="s">
        <v>76</v>
      </c>
      <c r="BK527" s="228">
        <f>ROUND(I527*H527,2)</f>
        <v>0</v>
      </c>
      <c r="BL527" s="19" t="s">
        <v>262</v>
      </c>
      <c r="BM527" s="227" t="s">
        <v>809</v>
      </c>
    </row>
    <row r="528" spans="1:47" s="2" customFormat="1" ht="12">
      <c r="A528" s="40"/>
      <c r="B528" s="41"/>
      <c r="C528" s="42"/>
      <c r="D528" s="229" t="s">
        <v>162</v>
      </c>
      <c r="E528" s="42"/>
      <c r="F528" s="230" t="s">
        <v>810</v>
      </c>
      <c r="G528" s="42"/>
      <c r="H528" s="42"/>
      <c r="I528" s="231"/>
      <c r="J528" s="42"/>
      <c r="K528" s="42"/>
      <c r="L528" s="46"/>
      <c r="M528" s="232"/>
      <c r="N528" s="23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162</v>
      </c>
      <c r="AU528" s="19" t="s">
        <v>160</v>
      </c>
    </row>
    <row r="529" spans="1:65" s="2" customFormat="1" ht="49.05" customHeight="1">
      <c r="A529" s="40"/>
      <c r="B529" s="41"/>
      <c r="C529" s="215" t="s">
        <v>811</v>
      </c>
      <c r="D529" s="215" t="s">
        <v>156</v>
      </c>
      <c r="E529" s="216" t="s">
        <v>812</v>
      </c>
      <c r="F529" s="217" t="s">
        <v>813</v>
      </c>
      <c r="G529" s="218" t="s">
        <v>196</v>
      </c>
      <c r="H529" s="219">
        <v>0.071</v>
      </c>
      <c r="I529" s="220"/>
      <c r="J529" s="221">
        <f>ROUND(I529*H529,2)</f>
        <v>0</v>
      </c>
      <c r="K529" s="222"/>
      <c r="L529" s="46"/>
      <c r="M529" s="223" t="s">
        <v>19</v>
      </c>
      <c r="N529" s="224" t="s">
        <v>40</v>
      </c>
      <c r="O529" s="86"/>
      <c r="P529" s="225">
        <f>O529*H529</f>
        <v>0</v>
      </c>
      <c r="Q529" s="225">
        <v>0</v>
      </c>
      <c r="R529" s="225">
        <f>Q529*H529</f>
        <v>0</v>
      </c>
      <c r="S529" s="225">
        <v>0</v>
      </c>
      <c r="T529" s="22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7" t="s">
        <v>262</v>
      </c>
      <c r="AT529" s="227" t="s">
        <v>156</v>
      </c>
      <c r="AU529" s="227" t="s">
        <v>160</v>
      </c>
      <c r="AY529" s="19" t="s">
        <v>152</v>
      </c>
      <c r="BE529" s="228">
        <f>IF(N529="základní",J529,0)</f>
        <v>0</v>
      </c>
      <c r="BF529" s="228">
        <f>IF(N529="snížená",J529,0)</f>
        <v>0</v>
      </c>
      <c r="BG529" s="228">
        <f>IF(N529="zákl. přenesená",J529,0)</f>
        <v>0</v>
      </c>
      <c r="BH529" s="228">
        <f>IF(N529="sníž. přenesená",J529,0)</f>
        <v>0</v>
      </c>
      <c r="BI529" s="228">
        <f>IF(N529="nulová",J529,0)</f>
        <v>0</v>
      </c>
      <c r="BJ529" s="19" t="s">
        <v>76</v>
      </c>
      <c r="BK529" s="228">
        <f>ROUND(I529*H529,2)</f>
        <v>0</v>
      </c>
      <c r="BL529" s="19" t="s">
        <v>262</v>
      </c>
      <c r="BM529" s="227" t="s">
        <v>814</v>
      </c>
    </row>
    <row r="530" spans="1:47" s="2" customFormat="1" ht="12">
      <c r="A530" s="40"/>
      <c r="B530" s="41"/>
      <c r="C530" s="42"/>
      <c r="D530" s="229" t="s">
        <v>162</v>
      </c>
      <c r="E530" s="42"/>
      <c r="F530" s="230" t="s">
        <v>815</v>
      </c>
      <c r="G530" s="42"/>
      <c r="H530" s="42"/>
      <c r="I530" s="231"/>
      <c r="J530" s="42"/>
      <c r="K530" s="42"/>
      <c r="L530" s="46"/>
      <c r="M530" s="232"/>
      <c r="N530" s="23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162</v>
      </c>
      <c r="AU530" s="19" t="s">
        <v>160</v>
      </c>
    </row>
    <row r="531" spans="1:63" s="12" customFormat="1" ht="20.85" customHeight="1">
      <c r="A531" s="12"/>
      <c r="B531" s="199"/>
      <c r="C531" s="200"/>
      <c r="D531" s="201" t="s">
        <v>68</v>
      </c>
      <c r="E531" s="213" t="s">
        <v>816</v>
      </c>
      <c r="F531" s="213" t="s">
        <v>817</v>
      </c>
      <c r="G531" s="200"/>
      <c r="H531" s="200"/>
      <c r="I531" s="203"/>
      <c r="J531" s="214">
        <f>BK531</f>
        <v>0</v>
      </c>
      <c r="K531" s="200"/>
      <c r="L531" s="205"/>
      <c r="M531" s="206"/>
      <c r="N531" s="207"/>
      <c r="O531" s="207"/>
      <c r="P531" s="208">
        <f>SUM(P532:P566)</f>
        <v>0</v>
      </c>
      <c r="Q531" s="207"/>
      <c r="R531" s="208">
        <f>SUM(R532:R566)</f>
        <v>0.4113</v>
      </c>
      <c r="S531" s="207"/>
      <c r="T531" s="209">
        <f>SUM(T532:T566)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10" t="s">
        <v>78</v>
      </c>
      <c r="AT531" s="211" t="s">
        <v>68</v>
      </c>
      <c r="AU531" s="211" t="s">
        <v>78</v>
      </c>
      <c r="AY531" s="210" t="s">
        <v>152</v>
      </c>
      <c r="BK531" s="212">
        <f>SUM(BK532:BK566)</f>
        <v>0</v>
      </c>
    </row>
    <row r="532" spans="1:65" s="2" customFormat="1" ht="24.15" customHeight="1">
      <c r="A532" s="40"/>
      <c r="B532" s="41"/>
      <c r="C532" s="215" t="s">
        <v>818</v>
      </c>
      <c r="D532" s="215" t="s">
        <v>156</v>
      </c>
      <c r="E532" s="216" t="s">
        <v>819</v>
      </c>
      <c r="F532" s="217" t="s">
        <v>820</v>
      </c>
      <c r="G532" s="218" t="s">
        <v>176</v>
      </c>
      <c r="H532" s="219">
        <v>1</v>
      </c>
      <c r="I532" s="220"/>
      <c r="J532" s="221">
        <f>ROUND(I532*H532,2)</f>
        <v>0</v>
      </c>
      <c r="K532" s="222"/>
      <c r="L532" s="46"/>
      <c r="M532" s="223" t="s">
        <v>19</v>
      </c>
      <c r="N532" s="224" t="s">
        <v>40</v>
      </c>
      <c r="O532" s="86"/>
      <c r="P532" s="225">
        <f>O532*H532</f>
        <v>0</v>
      </c>
      <c r="Q532" s="225">
        <v>0</v>
      </c>
      <c r="R532" s="225">
        <f>Q532*H532</f>
        <v>0</v>
      </c>
      <c r="S532" s="225">
        <v>0</v>
      </c>
      <c r="T532" s="22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7" t="s">
        <v>151</v>
      </c>
      <c r="AT532" s="227" t="s">
        <v>156</v>
      </c>
      <c r="AU532" s="227" t="s">
        <v>160</v>
      </c>
      <c r="AY532" s="19" t="s">
        <v>152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9" t="s">
        <v>76</v>
      </c>
      <c r="BK532" s="228">
        <f>ROUND(I532*H532,2)</f>
        <v>0</v>
      </c>
      <c r="BL532" s="19" t="s">
        <v>151</v>
      </c>
      <c r="BM532" s="227" t="s">
        <v>821</v>
      </c>
    </row>
    <row r="533" spans="1:47" s="2" customFormat="1" ht="12">
      <c r="A533" s="40"/>
      <c r="B533" s="41"/>
      <c r="C533" s="42"/>
      <c r="D533" s="229" t="s">
        <v>162</v>
      </c>
      <c r="E533" s="42"/>
      <c r="F533" s="230" t="s">
        <v>822</v>
      </c>
      <c r="G533" s="42"/>
      <c r="H533" s="42"/>
      <c r="I533" s="231"/>
      <c r="J533" s="42"/>
      <c r="K533" s="42"/>
      <c r="L533" s="46"/>
      <c r="M533" s="232"/>
      <c r="N533" s="23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162</v>
      </c>
      <c r="AU533" s="19" t="s">
        <v>160</v>
      </c>
    </row>
    <row r="534" spans="1:65" s="2" customFormat="1" ht="16.5" customHeight="1">
      <c r="A534" s="40"/>
      <c r="B534" s="41"/>
      <c r="C534" s="267" t="s">
        <v>823</v>
      </c>
      <c r="D534" s="267" t="s">
        <v>204</v>
      </c>
      <c r="E534" s="268" t="s">
        <v>824</v>
      </c>
      <c r="F534" s="269" t="s">
        <v>825</v>
      </c>
      <c r="G534" s="270" t="s">
        <v>176</v>
      </c>
      <c r="H534" s="271">
        <v>1</v>
      </c>
      <c r="I534" s="272"/>
      <c r="J534" s="273">
        <f>ROUND(I534*H534,2)</f>
        <v>0</v>
      </c>
      <c r="K534" s="274"/>
      <c r="L534" s="275"/>
      <c r="M534" s="276" t="s">
        <v>19</v>
      </c>
      <c r="N534" s="277" t="s">
        <v>40</v>
      </c>
      <c r="O534" s="86"/>
      <c r="P534" s="225">
        <f>O534*H534</f>
        <v>0</v>
      </c>
      <c r="Q534" s="225">
        <v>0.02</v>
      </c>
      <c r="R534" s="225">
        <f>Q534*H534</f>
        <v>0.02</v>
      </c>
      <c r="S534" s="225">
        <v>0</v>
      </c>
      <c r="T534" s="22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7" t="s">
        <v>207</v>
      </c>
      <c r="AT534" s="227" t="s">
        <v>204</v>
      </c>
      <c r="AU534" s="227" t="s">
        <v>160</v>
      </c>
      <c r="AY534" s="19" t="s">
        <v>152</v>
      </c>
      <c r="BE534" s="228">
        <f>IF(N534="základní",J534,0)</f>
        <v>0</v>
      </c>
      <c r="BF534" s="228">
        <f>IF(N534="snížená",J534,0)</f>
        <v>0</v>
      </c>
      <c r="BG534" s="228">
        <f>IF(N534="zákl. přenesená",J534,0)</f>
        <v>0</v>
      </c>
      <c r="BH534" s="228">
        <f>IF(N534="sníž. přenesená",J534,0)</f>
        <v>0</v>
      </c>
      <c r="BI534" s="228">
        <f>IF(N534="nulová",J534,0)</f>
        <v>0</v>
      </c>
      <c r="BJ534" s="19" t="s">
        <v>76</v>
      </c>
      <c r="BK534" s="228">
        <f>ROUND(I534*H534,2)</f>
        <v>0</v>
      </c>
      <c r="BL534" s="19" t="s">
        <v>151</v>
      </c>
      <c r="BM534" s="227" t="s">
        <v>826</v>
      </c>
    </row>
    <row r="535" spans="1:65" s="2" customFormat="1" ht="24.15" customHeight="1">
      <c r="A535" s="40"/>
      <c r="B535" s="41"/>
      <c r="C535" s="215" t="s">
        <v>827</v>
      </c>
      <c r="D535" s="215" t="s">
        <v>156</v>
      </c>
      <c r="E535" s="216" t="s">
        <v>828</v>
      </c>
      <c r="F535" s="217" t="s">
        <v>829</v>
      </c>
      <c r="G535" s="218" t="s">
        <v>545</v>
      </c>
      <c r="H535" s="219">
        <v>23</v>
      </c>
      <c r="I535" s="220"/>
      <c r="J535" s="221">
        <f>ROUND(I535*H535,2)</f>
        <v>0</v>
      </c>
      <c r="K535" s="222"/>
      <c r="L535" s="46"/>
      <c r="M535" s="223" t="s">
        <v>19</v>
      </c>
      <c r="N535" s="224" t="s">
        <v>40</v>
      </c>
      <c r="O535" s="86"/>
      <c r="P535" s="225">
        <f>O535*H535</f>
        <v>0</v>
      </c>
      <c r="Q535" s="225">
        <v>0.00126</v>
      </c>
      <c r="R535" s="225">
        <f>Q535*H535</f>
        <v>0.028980000000000002</v>
      </c>
      <c r="S535" s="225">
        <v>0</v>
      </c>
      <c r="T535" s="22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7" t="s">
        <v>262</v>
      </c>
      <c r="AT535" s="227" t="s">
        <v>156</v>
      </c>
      <c r="AU535" s="227" t="s">
        <v>160</v>
      </c>
      <c r="AY535" s="19" t="s">
        <v>152</v>
      </c>
      <c r="BE535" s="228">
        <f>IF(N535="základní",J535,0)</f>
        <v>0</v>
      </c>
      <c r="BF535" s="228">
        <f>IF(N535="snížená",J535,0)</f>
        <v>0</v>
      </c>
      <c r="BG535" s="228">
        <f>IF(N535="zákl. přenesená",J535,0)</f>
        <v>0</v>
      </c>
      <c r="BH535" s="228">
        <f>IF(N535="sníž. přenesená",J535,0)</f>
        <v>0</v>
      </c>
      <c r="BI535" s="228">
        <f>IF(N535="nulová",J535,0)</f>
        <v>0</v>
      </c>
      <c r="BJ535" s="19" t="s">
        <v>76</v>
      </c>
      <c r="BK535" s="228">
        <f>ROUND(I535*H535,2)</f>
        <v>0</v>
      </c>
      <c r="BL535" s="19" t="s">
        <v>262</v>
      </c>
      <c r="BM535" s="227" t="s">
        <v>830</v>
      </c>
    </row>
    <row r="536" spans="1:51" s="13" customFormat="1" ht="12">
      <c r="A536" s="13"/>
      <c r="B536" s="234"/>
      <c r="C536" s="235"/>
      <c r="D536" s="236" t="s">
        <v>164</v>
      </c>
      <c r="E536" s="237" t="s">
        <v>19</v>
      </c>
      <c r="F536" s="238" t="s">
        <v>831</v>
      </c>
      <c r="G536" s="235"/>
      <c r="H536" s="239">
        <v>23</v>
      </c>
      <c r="I536" s="240"/>
      <c r="J536" s="235"/>
      <c r="K536" s="235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164</v>
      </c>
      <c r="AU536" s="245" t="s">
        <v>160</v>
      </c>
      <c r="AV536" s="13" t="s">
        <v>78</v>
      </c>
      <c r="AW536" s="13" t="s">
        <v>31</v>
      </c>
      <c r="AX536" s="13" t="s">
        <v>76</v>
      </c>
      <c r="AY536" s="245" t="s">
        <v>152</v>
      </c>
    </row>
    <row r="537" spans="1:65" s="2" customFormat="1" ht="24.15" customHeight="1">
      <c r="A537" s="40"/>
      <c r="B537" s="41"/>
      <c r="C537" s="215" t="s">
        <v>832</v>
      </c>
      <c r="D537" s="215" t="s">
        <v>156</v>
      </c>
      <c r="E537" s="216" t="s">
        <v>833</v>
      </c>
      <c r="F537" s="217" t="s">
        <v>834</v>
      </c>
      <c r="G537" s="218" t="s">
        <v>545</v>
      </c>
      <c r="H537" s="219">
        <v>8</v>
      </c>
      <c r="I537" s="220"/>
      <c r="J537" s="221">
        <f>ROUND(I537*H537,2)</f>
        <v>0</v>
      </c>
      <c r="K537" s="222"/>
      <c r="L537" s="46"/>
      <c r="M537" s="223" t="s">
        <v>19</v>
      </c>
      <c r="N537" s="224" t="s">
        <v>40</v>
      </c>
      <c r="O537" s="86"/>
      <c r="P537" s="225">
        <f>O537*H537</f>
        <v>0</v>
      </c>
      <c r="Q537" s="225">
        <v>0.00175</v>
      </c>
      <c r="R537" s="225">
        <f>Q537*H537</f>
        <v>0.014</v>
      </c>
      <c r="S537" s="225">
        <v>0</v>
      </c>
      <c r="T537" s="22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7" t="s">
        <v>262</v>
      </c>
      <c r="AT537" s="227" t="s">
        <v>156</v>
      </c>
      <c r="AU537" s="227" t="s">
        <v>160</v>
      </c>
      <c r="AY537" s="19" t="s">
        <v>152</v>
      </c>
      <c r="BE537" s="228">
        <f>IF(N537="základní",J537,0)</f>
        <v>0</v>
      </c>
      <c r="BF537" s="228">
        <f>IF(N537="snížená",J537,0)</f>
        <v>0</v>
      </c>
      <c r="BG537" s="228">
        <f>IF(N537="zákl. přenesená",J537,0)</f>
        <v>0</v>
      </c>
      <c r="BH537" s="228">
        <f>IF(N537="sníž. přenesená",J537,0)</f>
        <v>0</v>
      </c>
      <c r="BI537" s="228">
        <f>IF(N537="nulová",J537,0)</f>
        <v>0</v>
      </c>
      <c r="BJ537" s="19" t="s">
        <v>76</v>
      </c>
      <c r="BK537" s="228">
        <f>ROUND(I537*H537,2)</f>
        <v>0</v>
      </c>
      <c r="BL537" s="19" t="s">
        <v>262</v>
      </c>
      <c r="BM537" s="227" t="s">
        <v>835</v>
      </c>
    </row>
    <row r="538" spans="1:51" s="13" customFormat="1" ht="12">
      <c r="A538" s="13"/>
      <c r="B538" s="234"/>
      <c r="C538" s="235"/>
      <c r="D538" s="236" t="s">
        <v>164</v>
      </c>
      <c r="E538" s="237" t="s">
        <v>19</v>
      </c>
      <c r="F538" s="238" t="s">
        <v>836</v>
      </c>
      <c r="G538" s="235"/>
      <c r="H538" s="239">
        <v>8</v>
      </c>
      <c r="I538" s="240"/>
      <c r="J538" s="235"/>
      <c r="K538" s="235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164</v>
      </c>
      <c r="AU538" s="245" t="s">
        <v>160</v>
      </c>
      <c r="AV538" s="13" t="s">
        <v>78</v>
      </c>
      <c r="AW538" s="13" t="s">
        <v>31</v>
      </c>
      <c r="AX538" s="13" t="s">
        <v>76</v>
      </c>
      <c r="AY538" s="245" t="s">
        <v>152</v>
      </c>
    </row>
    <row r="539" spans="1:65" s="2" customFormat="1" ht="24.15" customHeight="1">
      <c r="A539" s="40"/>
      <c r="B539" s="41"/>
      <c r="C539" s="215" t="s">
        <v>837</v>
      </c>
      <c r="D539" s="215" t="s">
        <v>156</v>
      </c>
      <c r="E539" s="216" t="s">
        <v>838</v>
      </c>
      <c r="F539" s="217" t="s">
        <v>839</v>
      </c>
      <c r="G539" s="218" t="s">
        <v>545</v>
      </c>
      <c r="H539" s="219">
        <v>41.5</v>
      </c>
      <c r="I539" s="220"/>
      <c r="J539" s="221">
        <f>ROUND(I539*H539,2)</f>
        <v>0</v>
      </c>
      <c r="K539" s="222"/>
      <c r="L539" s="46"/>
      <c r="M539" s="223" t="s">
        <v>19</v>
      </c>
      <c r="N539" s="224" t="s">
        <v>40</v>
      </c>
      <c r="O539" s="86"/>
      <c r="P539" s="225">
        <f>O539*H539</f>
        <v>0</v>
      </c>
      <c r="Q539" s="225">
        <v>0.00274</v>
      </c>
      <c r="R539" s="225">
        <f>Q539*H539</f>
        <v>0.11370999999999999</v>
      </c>
      <c r="S539" s="225">
        <v>0</v>
      </c>
      <c r="T539" s="226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7" t="s">
        <v>262</v>
      </c>
      <c r="AT539" s="227" t="s">
        <v>156</v>
      </c>
      <c r="AU539" s="227" t="s">
        <v>160</v>
      </c>
      <c r="AY539" s="19" t="s">
        <v>152</v>
      </c>
      <c r="BE539" s="228">
        <f>IF(N539="základní",J539,0)</f>
        <v>0</v>
      </c>
      <c r="BF539" s="228">
        <f>IF(N539="snížená",J539,0)</f>
        <v>0</v>
      </c>
      <c r="BG539" s="228">
        <f>IF(N539="zákl. přenesená",J539,0)</f>
        <v>0</v>
      </c>
      <c r="BH539" s="228">
        <f>IF(N539="sníž. přenesená",J539,0)</f>
        <v>0</v>
      </c>
      <c r="BI539" s="228">
        <f>IF(N539="nulová",J539,0)</f>
        <v>0</v>
      </c>
      <c r="BJ539" s="19" t="s">
        <v>76</v>
      </c>
      <c r="BK539" s="228">
        <f>ROUND(I539*H539,2)</f>
        <v>0</v>
      </c>
      <c r="BL539" s="19" t="s">
        <v>262</v>
      </c>
      <c r="BM539" s="227" t="s">
        <v>840</v>
      </c>
    </row>
    <row r="540" spans="1:51" s="13" customFormat="1" ht="12">
      <c r="A540" s="13"/>
      <c r="B540" s="234"/>
      <c r="C540" s="235"/>
      <c r="D540" s="236" t="s">
        <v>164</v>
      </c>
      <c r="E540" s="237" t="s">
        <v>19</v>
      </c>
      <c r="F540" s="238" t="s">
        <v>841</v>
      </c>
      <c r="G540" s="235"/>
      <c r="H540" s="239">
        <v>41.5</v>
      </c>
      <c r="I540" s="240"/>
      <c r="J540" s="235"/>
      <c r="K540" s="235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164</v>
      </c>
      <c r="AU540" s="245" t="s">
        <v>160</v>
      </c>
      <c r="AV540" s="13" t="s">
        <v>78</v>
      </c>
      <c r="AW540" s="13" t="s">
        <v>31</v>
      </c>
      <c r="AX540" s="13" t="s">
        <v>76</v>
      </c>
      <c r="AY540" s="245" t="s">
        <v>152</v>
      </c>
    </row>
    <row r="541" spans="1:65" s="2" customFormat="1" ht="24.15" customHeight="1">
      <c r="A541" s="40"/>
      <c r="B541" s="41"/>
      <c r="C541" s="215" t="s">
        <v>842</v>
      </c>
      <c r="D541" s="215" t="s">
        <v>156</v>
      </c>
      <c r="E541" s="216" t="s">
        <v>843</v>
      </c>
      <c r="F541" s="217" t="s">
        <v>844</v>
      </c>
      <c r="G541" s="218" t="s">
        <v>545</v>
      </c>
      <c r="H541" s="219">
        <v>14</v>
      </c>
      <c r="I541" s="220"/>
      <c r="J541" s="221">
        <f>ROUND(I541*H541,2)</f>
        <v>0</v>
      </c>
      <c r="K541" s="222"/>
      <c r="L541" s="46"/>
      <c r="M541" s="223" t="s">
        <v>19</v>
      </c>
      <c r="N541" s="224" t="s">
        <v>40</v>
      </c>
      <c r="O541" s="86"/>
      <c r="P541" s="225">
        <f>O541*H541</f>
        <v>0</v>
      </c>
      <c r="Q541" s="225">
        <v>0.00177</v>
      </c>
      <c r="R541" s="225">
        <f>Q541*H541</f>
        <v>0.02478</v>
      </c>
      <c r="S541" s="225">
        <v>0</v>
      </c>
      <c r="T541" s="22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7" t="s">
        <v>262</v>
      </c>
      <c r="AT541" s="227" t="s">
        <v>156</v>
      </c>
      <c r="AU541" s="227" t="s">
        <v>160</v>
      </c>
      <c r="AY541" s="19" t="s">
        <v>152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9" t="s">
        <v>76</v>
      </c>
      <c r="BK541" s="228">
        <f>ROUND(I541*H541,2)</f>
        <v>0</v>
      </c>
      <c r="BL541" s="19" t="s">
        <v>262</v>
      </c>
      <c r="BM541" s="227" t="s">
        <v>845</v>
      </c>
    </row>
    <row r="542" spans="1:65" s="2" customFormat="1" ht="24.15" customHeight="1">
      <c r="A542" s="40"/>
      <c r="B542" s="41"/>
      <c r="C542" s="215" t="s">
        <v>846</v>
      </c>
      <c r="D542" s="215" t="s">
        <v>156</v>
      </c>
      <c r="E542" s="216" t="s">
        <v>847</v>
      </c>
      <c r="F542" s="217" t="s">
        <v>848</v>
      </c>
      <c r="G542" s="218" t="s">
        <v>545</v>
      </c>
      <c r="H542" s="219">
        <v>58</v>
      </c>
      <c r="I542" s="220"/>
      <c r="J542" s="221">
        <f>ROUND(I542*H542,2)</f>
        <v>0</v>
      </c>
      <c r="K542" s="222"/>
      <c r="L542" s="46"/>
      <c r="M542" s="223" t="s">
        <v>19</v>
      </c>
      <c r="N542" s="224" t="s">
        <v>40</v>
      </c>
      <c r="O542" s="86"/>
      <c r="P542" s="225">
        <f>O542*H542</f>
        <v>0</v>
      </c>
      <c r="Q542" s="225">
        <v>0.00203</v>
      </c>
      <c r="R542" s="225">
        <f>Q542*H542</f>
        <v>0.11774000000000001</v>
      </c>
      <c r="S542" s="225">
        <v>0</v>
      </c>
      <c r="T542" s="22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7" t="s">
        <v>262</v>
      </c>
      <c r="AT542" s="227" t="s">
        <v>156</v>
      </c>
      <c r="AU542" s="227" t="s">
        <v>160</v>
      </c>
      <c r="AY542" s="19" t="s">
        <v>152</v>
      </c>
      <c r="BE542" s="228">
        <f>IF(N542="základní",J542,0)</f>
        <v>0</v>
      </c>
      <c r="BF542" s="228">
        <f>IF(N542="snížená",J542,0)</f>
        <v>0</v>
      </c>
      <c r="BG542" s="228">
        <f>IF(N542="zákl. přenesená",J542,0)</f>
        <v>0</v>
      </c>
      <c r="BH542" s="228">
        <f>IF(N542="sníž. přenesená",J542,0)</f>
        <v>0</v>
      </c>
      <c r="BI542" s="228">
        <f>IF(N542="nulová",J542,0)</f>
        <v>0</v>
      </c>
      <c r="BJ542" s="19" t="s">
        <v>76</v>
      </c>
      <c r="BK542" s="228">
        <f>ROUND(I542*H542,2)</f>
        <v>0</v>
      </c>
      <c r="BL542" s="19" t="s">
        <v>262</v>
      </c>
      <c r="BM542" s="227" t="s">
        <v>849</v>
      </c>
    </row>
    <row r="543" spans="1:47" s="2" customFormat="1" ht="12">
      <c r="A543" s="40"/>
      <c r="B543" s="41"/>
      <c r="C543" s="42"/>
      <c r="D543" s="229" t="s">
        <v>162</v>
      </c>
      <c r="E543" s="42"/>
      <c r="F543" s="230" t="s">
        <v>850</v>
      </c>
      <c r="G543" s="42"/>
      <c r="H543" s="42"/>
      <c r="I543" s="231"/>
      <c r="J543" s="42"/>
      <c r="K543" s="42"/>
      <c r="L543" s="46"/>
      <c r="M543" s="232"/>
      <c r="N543" s="23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162</v>
      </c>
      <c r="AU543" s="19" t="s">
        <v>160</v>
      </c>
    </row>
    <row r="544" spans="1:51" s="13" customFormat="1" ht="12">
      <c r="A544" s="13"/>
      <c r="B544" s="234"/>
      <c r="C544" s="235"/>
      <c r="D544" s="236" t="s">
        <v>164</v>
      </c>
      <c r="E544" s="237" t="s">
        <v>19</v>
      </c>
      <c r="F544" s="238" t="s">
        <v>851</v>
      </c>
      <c r="G544" s="235"/>
      <c r="H544" s="239">
        <v>58</v>
      </c>
      <c r="I544" s="240"/>
      <c r="J544" s="235"/>
      <c r="K544" s="235"/>
      <c r="L544" s="241"/>
      <c r="M544" s="242"/>
      <c r="N544" s="243"/>
      <c r="O544" s="243"/>
      <c r="P544" s="243"/>
      <c r="Q544" s="243"/>
      <c r="R544" s="243"/>
      <c r="S544" s="243"/>
      <c r="T544" s="24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5" t="s">
        <v>164</v>
      </c>
      <c r="AU544" s="245" t="s">
        <v>160</v>
      </c>
      <c r="AV544" s="13" t="s">
        <v>78</v>
      </c>
      <c r="AW544" s="13" t="s">
        <v>31</v>
      </c>
      <c r="AX544" s="13" t="s">
        <v>76</v>
      </c>
      <c r="AY544" s="245" t="s">
        <v>152</v>
      </c>
    </row>
    <row r="545" spans="1:65" s="2" customFormat="1" ht="24.15" customHeight="1">
      <c r="A545" s="40"/>
      <c r="B545" s="41"/>
      <c r="C545" s="215" t="s">
        <v>852</v>
      </c>
      <c r="D545" s="215" t="s">
        <v>156</v>
      </c>
      <c r="E545" s="216" t="s">
        <v>853</v>
      </c>
      <c r="F545" s="217" t="s">
        <v>854</v>
      </c>
      <c r="G545" s="218" t="s">
        <v>545</v>
      </c>
      <c r="H545" s="219">
        <v>36</v>
      </c>
      <c r="I545" s="220"/>
      <c r="J545" s="221">
        <f>ROUND(I545*H545,2)</f>
        <v>0</v>
      </c>
      <c r="K545" s="222"/>
      <c r="L545" s="46"/>
      <c r="M545" s="223" t="s">
        <v>19</v>
      </c>
      <c r="N545" s="224" t="s">
        <v>40</v>
      </c>
      <c r="O545" s="86"/>
      <c r="P545" s="225">
        <f>O545*H545</f>
        <v>0</v>
      </c>
      <c r="Q545" s="225">
        <v>0.00046</v>
      </c>
      <c r="R545" s="225">
        <f>Q545*H545</f>
        <v>0.016560000000000002</v>
      </c>
      <c r="S545" s="225">
        <v>0</v>
      </c>
      <c r="T545" s="22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7" t="s">
        <v>262</v>
      </c>
      <c r="AT545" s="227" t="s">
        <v>156</v>
      </c>
      <c r="AU545" s="227" t="s">
        <v>160</v>
      </c>
      <c r="AY545" s="19" t="s">
        <v>152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9" t="s">
        <v>76</v>
      </c>
      <c r="BK545" s="228">
        <f>ROUND(I545*H545,2)</f>
        <v>0</v>
      </c>
      <c r="BL545" s="19" t="s">
        <v>262</v>
      </c>
      <c r="BM545" s="227" t="s">
        <v>855</v>
      </c>
    </row>
    <row r="546" spans="1:51" s="13" customFormat="1" ht="12">
      <c r="A546" s="13"/>
      <c r="B546" s="234"/>
      <c r="C546" s="235"/>
      <c r="D546" s="236" t="s">
        <v>164</v>
      </c>
      <c r="E546" s="237" t="s">
        <v>19</v>
      </c>
      <c r="F546" s="238" t="s">
        <v>856</v>
      </c>
      <c r="G546" s="235"/>
      <c r="H546" s="239">
        <v>36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164</v>
      </c>
      <c r="AU546" s="245" t="s">
        <v>160</v>
      </c>
      <c r="AV546" s="13" t="s">
        <v>78</v>
      </c>
      <c r="AW546" s="13" t="s">
        <v>31</v>
      </c>
      <c r="AX546" s="13" t="s">
        <v>76</v>
      </c>
      <c r="AY546" s="245" t="s">
        <v>152</v>
      </c>
    </row>
    <row r="547" spans="1:65" s="2" customFormat="1" ht="24.15" customHeight="1">
      <c r="A547" s="40"/>
      <c r="B547" s="41"/>
      <c r="C547" s="215" t="s">
        <v>857</v>
      </c>
      <c r="D547" s="215" t="s">
        <v>156</v>
      </c>
      <c r="E547" s="216" t="s">
        <v>858</v>
      </c>
      <c r="F547" s="217" t="s">
        <v>859</v>
      </c>
      <c r="G547" s="218" t="s">
        <v>545</v>
      </c>
      <c r="H547" s="219">
        <v>10</v>
      </c>
      <c r="I547" s="220"/>
      <c r="J547" s="221">
        <f>ROUND(I547*H547,2)</f>
        <v>0</v>
      </c>
      <c r="K547" s="222"/>
      <c r="L547" s="46"/>
      <c r="M547" s="223" t="s">
        <v>19</v>
      </c>
      <c r="N547" s="224" t="s">
        <v>40</v>
      </c>
      <c r="O547" s="86"/>
      <c r="P547" s="225">
        <f>O547*H547</f>
        <v>0</v>
      </c>
      <c r="Q547" s="225">
        <v>0.00145</v>
      </c>
      <c r="R547" s="225">
        <f>Q547*H547</f>
        <v>0.014499999999999999</v>
      </c>
      <c r="S547" s="225">
        <v>0</v>
      </c>
      <c r="T547" s="22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7" t="s">
        <v>262</v>
      </c>
      <c r="AT547" s="227" t="s">
        <v>156</v>
      </c>
      <c r="AU547" s="227" t="s">
        <v>160</v>
      </c>
      <c r="AY547" s="19" t="s">
        <v>152</v>
      </c>
      <c r="BE547" s="228">
        <f>IF(N547="základní",J547,0)</f>
        <v>0</v>
      </c>
      <c r="BF547" s="228">
        <f>IF(N547="snížená",J547,0)</f>
        <v>0</v>
      </c>
      <c r="BG547" s="228">
        <f>IF(N547="zákl. přenesená",J547,0)</f>
        <v>0</v>
      </c>
      <c r="BH547" s="228">
        <f>IF(N547="sníž. přenesená",J547,0)</f>
        <v>0</v>
      </c>
      <c r="BI547" s="228">
        <f>IF(N547="nulová",J547,0)</f>
        <v>0</v>
      </c>
      <c r="BJ547" s="19" t="s">
        <v>76</v>
      </c>
      <c r="BK547" s="228">
        <f>ROUND(I547*H547,2)</f>
        <v>0</v>
      </c>
      <c r="BL547" s="19" t="s">
        <v>262</v>
      </c>
      <c r="BM547" s="227" t="s">
        <v>860</v>
      </c>
    </row>
    <row r="548" spans="1:65" s="2" customFormat="1" ht="24.15" customHeight="1">
      <c r="A548" s="40"/>
      <c r="B548" s="41"/>
      <c r="C548" s="215" t="s">
        <v>861</v>
      </c>
      <c r="D548" s="215" t="s">
        <v>156</v>
      </c>
      <c r="E548" s="216" t="s">
        <v>862</v>
      </c>
      <c r="F548" s="217" t="s">
        <v>863</v>
      </c>
      <c r="G548" s="218" t="s">
        <v>176</v>
      </c>
      <c r="H548" s="219">
        <v>60</v>
      </c>
      <c r="I548" s="220"/>
      <c r="J548" s="221">
        <f>ROUND(I548*H548,2)</f>
        <v>0</v>
      </c>
      <c r="K548" s="222"/>
      <c r="L548" s="46"/>
      <c r="M548" s="223" t="s">
        <v>19</v>
      </c>
      <c r="N548" s="224" t="s">
        <v>40</v>
      </c>
      <c r="O548" s="86"/>
      <c r="P548" s="225">
        <f>O548*H548</f>
        <v>0</v>
      </c>
      <c r="Q548" s="225">
        <v>0</v>
      </c>
      <c r="R548" s="225">
        <f>Q548*H548</f>
        <v>0</v>
      </c>
      <c r="S548" s="225">
        <v>0</v>
      </c>
      <c r="T548" s="22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7" t="s">
        <v>262</v>
      </c>
      <c r="AT548" s="227" t="s">
        <v>156</v>
      </c>
      <c r="AU548" s="227" t="s">
        <v>160</v>
      </c>
      <c r="AY548" s="19" t="s">
        <v>152</v>
      </c>
      <c r="BE548" s="228">
        <f>IF(N548="základní",J548,0)</f>
        <v>0</v>
      </c>
      <c r="BF548" s="228">
        <f>IF(N548="snížená",J548,0)</f>
        <v>0</v>
      </c>
      <c r="BG548" s="228">
        <f>IF(N548="zákl. přenesená",J548,0)</f>
        <v>0</v>
      </c>
      <c r="BH548" s="228">
        <f>IF(N548="sníž. přenesená",J548,0)</f>
        <v>0</v>
      </c>
      <c r="BI548" s="228">
        <f>IF(N548="nulová",J548,0)</f>
        <v>0</v>
      </c>
      <c r="BJ548" s="19" t="s">
        <v>76</v>
      </c>
      <c r="BK548" s="228">
        <f>ROUND(I548*H548,2)</f>
        <v>0</v>
      </c>
      <c r="BL548" s="19" t="s">
        <v>262</v>
      </c>
      <c r="BM548" s="227" t="s">
        <v>864</v>
      </c>
    </row>
    <row r="549" spans="1:65" s="2" customFormat="1" ht="21.75" customHeight="1">
      <c r="A549" s="40"/>
      <c r="B549" s="41"/>
      <c r="C549" s="215" t="s">
        <v>865</v>
      </c>
      <c r="D549" s="215" t="s">
        <v>156</v>
      </c>
      <c r="E549" s="216" t="s">
        <v>866</v>
      </c>
      <c r="F549" s="217" t="s">
        <v>867</v>
      </c>
      <c r="G549" s="218" t="s">
        <v>176</v>
      </c>
      <c r="H549" s="219">
        <v>3</v>
      </c>
      <c r="I549" s="220"/>
      <c r="J549" s="221">
        <f>ROUND(I549*H549,2)</f>
        <v>0</v>
      </c>
      <c r="K549" s="222"/>
      <c r="L549" s="46"/>
      <c r="M549" s="223" t="s">
        <v>19</v>
      </c>
      <c r="N549" s="224" t="s">
        <v>40</v>
      </c>
      <c r="O549" s="86"/>
      <c r="P549" s="225">
        <f>O549*H549</f>
        <v>0</v>
      </c>
      <c r="Q549" s="225">
        <v>0.00057</v>
      </c>
      <c r="R549" s="225">
        <f>Q549*H549</f>
        <v>0.00171</v>
      </c>
      <c r="S549" s="225">
        <v>0</v>
      </c>
      <c r="T549" s="22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7" t="s">
        <v>262</v>
      </c>
      <c r="AT549" s="227" t="s">
        <v>156</v>
      </c>
      <c r="AU549" s="227" t="s">
        <v>160</v>
      </c>
      <c r="AY549" s="19" t="s">
        <v>152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19" t="s">
        <v>76</v>
      </c>
      <c r="BK549" s="228">
        <f>ROUND(I549*H549,2)</f>
        <v>0</v>
      </c>
      <c r="BL549" s="19" t="s">
        <v>262</v>
      </c>
      <c r="BM549" s="227" t="s">
        <v>868</v>
      </c>
    </row>
    <row r="550" spans="1:65" s="2" customFormat="1" ht="21.75" customHeight="1">
      <c r="A550" s="40"/>
      <c r="B550" s="41"/>
      <c r="C550" s="267" t="s">
        <v>869</v>
      </c>
      <c r="D550" s="267" t="s">
        <v>204</v>
      </c>
      <c r="E550" s="268" t="s">
        <v>870</v>
      </c>
      <c r="F550" s="269" t="s">
        <v>871</v>
      </c>
      <c r="G550" s="270" t="s">
        <v>176</v>
      </c>
      <c r="H550" s="271">
        <v>3</v>
      </c>
      <c r="I550" s="272"/>
      <c r="J550" s="273">
        <f>ROUND(I550*H550,2)</f>
        <v>0</v>
      </c>
      <c r="K550" s="274"/>
      <c r="L550" s="275"/>
      <c r="M550" s="276" t="s">
        <v>19</v>
      </c>
      <c r="N550" s="277" t="s">
        <v>40</v>
      </c>
      <c r="O550" s="86"/>
      <c r="P550" s="225">
        <f>O550*H550</f>
        <v>0</v>
      </c>
      <c r="Q550" s="225">
        <v>0.001</v>
      </c>
      <c r="R550" s="225">
        <f>Q550*H550</f>
        <v>0.003</v>
      </c>
      <c r="S550" s="225">
        <v>0</v>
      </c>
      <c r="T550" s="22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27" t="s">
        <v>348</v>
      </c>
      <c r="AT550" s="227" t="s">
        <v>204</v>
      </c>
      <c r="AU550" s="227" t="s">
        <v>160</v>
      </c>
      <c r="AY550" s="19" t="s">
        <v>152</v>
      </c>
      <c r="BE550" s="228">
        <f>IF(N550="základní",J550,0)</f>
        <v>0</v>
      </c>
      <c r="BF550" s="228">
        <f>IF(N550="snížená",J550,0)</f>
        <v>0</v>
      </c>
      <c r="BG550" s="228">
        <f>IF(N550="zákl. přenesená",J550,0)</f>
        <v>0</v>
      </c>
      <c r="BH550" s="228">
        <f>IF(N550="sníž. přenesená",J550,0)</f>
        <v>0</v>
      </c>
      <c r="BI550" s="228">
        <f>IF(N550="nulová",J550,0)</f>
        <v>0</v>
      </c>
      <c r="BJ550" s="19" t="s">
        <v>76</v>
      </c>
      <c r="BK550" s="228">
        <f>ROUND(I550*H550,2)</f>
        <v>0</v>
      </c>
      <c r="BL550" s="19" t="s">
        <v>262</v>
      </c>
      <c r="BM550" s="227" t="s">
        <v>872</v>
      </c>
    </row>
    <row r="551" spans="1:65" s="2" customFormat="1" ht="24.15" customHeight="1">
      <c r="A551" s="40"/>
      <c r="B551" s="41"/>
      <c r="C551" s="215" t="s">
        <v>873</v>
      </c>
      <c r="D551" s="215" t="s">
        <v>156</v>
      </c>
      <c r="E551" s="216" t="s">
        <v>874</v>
      </c>
      <c r="F551" s="217" t="s">
        <v>875</v>
      </c>
      <c r="G551" s="218" t="s">
        <v>176</v>
      </c>
      <c r="H551" s="219">
        <v>9</v>
      </c>
      <c r="I551" s="220"/>
      <c r="J551" s="221">
        <f>ROUND(I551*H551,2)</f>
        <v>0</v>
      </c>
      <c r="K551" s="222"/>
      <c r="L551" s="46"/>
      <c r="M551" s="223" t="s">
        <v>19</v>
      </c>
      <c r="N551" s="224" t="s">
        <v>40</v>
      </c>
      <c r="O551" s="86"/>
      <c r="P551" s="225">
        <f>O551*H551</f>
        <v>0</v>
      </c>
      <c r="Q551" s="225">
        <v>0.00595</v>
      </c>
      <c r="R551" s="225">
        <f>Q551*H551</f>
        <v>0.05355</v>
      </c>
      <c r="S551" s="225">
        <v>0</v>
      </c>
      <c r="T551" s="22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7" t="s">
        <v>262</v>
      </c>
      <c r="AT551" s="227" t="s">
        <v>156</v>
      </c>
      <c r="AU551" s="227" t="s">
        <v>160</v>
      </c>
      <c r="AY551" s="19" t="s">
        <v>152</v>
      </c>
      <c r="BE551" s="228">
        <f>IF(N551="základní",J551,0)</f>
        <v>0</v>
      </c>
      <c r="BF551" s="228">
        <f>IF(N551="snížená",J551,0)</f>
        <v>0</v>
      </c>
      <c r="BG551" s="228">
        <f>IF(N551="zákl. přenesená",J551,0)</f>
        <v>0</v>
      </c>
      <c r="BH551" s="228">
        <f>IF(N551="sníž. přenesená",J551,0)</f>
        <v>0</v>
      </c>
      <c r="BI551" s="228">
        <f>IF(N551="nulová",J551,0)</f>
        <v>0</v>
      </c>
      <c r="BJ551" s="19" t="s">
        <v>76</v>
      </c>
      <c r="BK551" s="228">
        <f>ROUND(I551*H551,2)</f>
        <v>0</v>
      </c>
      <c r="BL551" s="19" t="s">
        <v>262</v>
      </c>
      <c r="BM551" s="227" t="s">
        <v>876</v>
      </c>
    </row>
    <row r="552" spans="1:47" s="2" customFormat="1" ht="12">
      <c r="A552" s="40"/>
      <c r="B552" s="41"/>
      <c r="C552" s="42"/>
      <c r="D552" s="229" t="s">
        <v>162</v>
      </c>
      <c r="E552" s="42"/>
      <c r="F552" s="230" t="s">
        <v>877</v>
      </c>
      <c r="G552" s="42"/>
      <c r="H552" s="42"/>
      <c r="I552" s="231"/>
      <c r="J552" s="42"/>
      <c r="K552" s="42"/>
      <c r="L552" s="46"/>
      <c r="M552" s="232"/>
      <c r="N552" s="23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162</v>
      </c>
      <c r="AU552" s="19" t="s">
        <v>160</v>
      </c>
    </row>
    <row r="553" spans="1:65" s="2" customFormat="1" ht="16.5" customHeight="1">
      <c r="A553" s="40"/>
      <c r="B553" s="41"/>
      <c r="C553" s="215" t="s">
        <v>878</v>
      </c>
      <c r="D553" s="215" t="s">
        <v>156</v>
      </c>
      <c r="E553" s="216" t="s">
        <v>879</v>
      </c>
      <c r="F553" s="217" t="s">
        <v>880</v>
      </c>
      <c r="G553" s="218" t="s">
        <v>176</v>
      </c>
      <c r="H553" s="219">
        <v>8</v>
      </c>
      <c r="I553" s="220"/>
      <c r="J553" s="221">
        <f>ROUND(I553*H553,2)</f>
        <v>0</v>
      </c>
      <c r="K553" s="222"/>
      <c r="L553" s="46"/>
      <c r="M553" s="223" t="s">
        <v>19</v>
      </c>
      <c r="N553" s="224" t="s">
        <v>40</v>
      </c>
      <c r="O553" s="86"/>
      <c r="P553" s="225">
        <f>O553*H553</f>
        <v>0</v>
      </c>
      <c r="Q553" s="225">
        <v>0.00029</v>
      </c>
      <c r="R553" s="225">
        <f>Q553*H553</f>
        <v>0.00232</v>
      </c>
      <c r="S553" s="225">
        <v>0</v>
      </c>
      <c r="T553" s="22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7" t="s">
        <v>262</v>
      </c>
      <c r="AT553" s="227" t="s">
        <v>156</v>
      </c>
      <c r="AU553" s="227" t="s">
        <v>160</v>
      </c>
      <c r="AY553" s="19" t="s">
        <v>152</v>
      </c>
      <c r="BE553" s="228">
        <f>IF(N553="základní",J553,0)</f>
        <v>0</v>
      </c>
      <c r="BF553" s="228">
        <f>IF(N553="snížená",J553,0)</f>
        <v>0</v>
      </c>
      <c r="BG553" s="228">
        <f>IF(N553="zákl. přenesená",J553,0)</f>
        <v>0</v>
      </c>
      <c r="BH553" s="228">
        <f>IF(N553="sníž. přenesená",J553,0)</f>
        <v>0</v>
      </c>
      <c r="BI553" s="228">
        <f>IF(N553="nulová",J553,0)</f>
        <v>0</v>
      </c>
      <c r="BJ553" s="19" t="s">
        <v>76</v>
      </c>
      <c r="BK553" s="228">
        <f>ROUND(I553*H553,2)</f>
        <v>0</v>
      </c>
      <c r="BL553" s="19" t="s">
        <v>262</v>
      </c>
      <c r="BM553" s="227" t="s">
        <v>881</v>
      </c>
    </row>
    <row r="554" spans="1:65" s="2" customFormat="1" ht="21.75" customHeight="1">
      <c r="A554" s="40"/>
      <c r="B554" s="41"/>
      <c r="C554" s="215" t="s">
        <v>882</v>
      </c>
      <c r="D554" s="215" t="s">
        <v>156</v>
      </c>
      <c r="E554" s="216" t="s">
        <v>883</v>
      </c>
      <c r="F554" s="217" t="s">
        <v>884</v>
      </c>
      <c r="G554" s="218" t="s">
        <v>176</v>
      </c>
      <c r="H554" s="219">
        <v>3</v>
      </c>
      <c r="I554" s="220"/>
      <c r="J554" s="221">
        <f>ROUND(I554*H554,2)</f>
        <v>0</v>
      </c>
      <c r="K554" s="222"/>
      <c r="L554" s="46"/>
      <c r="M554" s="223" t="s">
        <v>19</v>
      </c>
      <c r="N554" s="224" t="s">
        <v>40</v>
      </c>
      <c r="O554" s="86"/>
      <c r="P554" s="225">
        <f>O554*H554</f>
        <v>0</v>
      </c>
      <c r="Q554" s="225">
        <v>0.00015</v>
      </c>
      <c r="R554" s="225">
        <f>Q554*H554</f>
        <v>0.00045</v>
      </c>
      <c r="S554" s="225">
        <v>0</v>
      </c>
      <c r="T554" s="22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7" t="s">
        <v>262</v>
      </c>
      <c r="AT554" s="227" t="s">
        <v>156</v>
      </c>
      <c r="AU554" s="227" t="s">
        <v>160</v>
      </c>
      <c r="AY554" s="19" t="s">
        <v>152</v>
      </c>
      <c r="BE554" s="228">
        <f>IF(N554="základní",J554,0)</f>
        <v>0</v>
      </c>
      <c r="BF554" s="228">
        <f>IF(N554="snížená",J554,0)</f>
        <v>0</v>
      </c>
      <c r="BG554" s="228">
        <f>IF(N554="zákl. přenesená",J554,0)</f>
        <v>0</v>
      </c>
      <c r="BH554" s="228">
        <f>IF(N554="sníž. přenesená",J554,0)</f>
        <v>0</v>
      </c>
      <c r="BI554" s="228">
        <f>IF(N554="nulová",J554,0)</f>
        <v>0</v>
      </c>
      <c r="BJ554" s="19" t="s">
        <v>76</v>
      </c>
      <c r="BK554" s="228">
        <f>ROUND(I554*H554,2)</f>
        <v>0</v>
      </c>
      <c r="BL554" s="19" t="s">
        <v>262</v>
      </c>
      <c r="BM554" s="227" t="s">
        <v>885</v>
      </c>
    </row>
    <row r="555" spans="1:65" s="2" customFormat="1" ht="24.15" customHeight="1">
      <c r="A555" s="40"/>
      <c r="B555" s="41"/>
      <c r="C555" s="215" t="s">
        <v>886</v>
      </c>
      <c r="D555" s="215" t="s">
        <v>156</v>
      </c>
      <c r="E555" s="216" t="s">
        <v>887</v>
      </c>
      <c r="F555" s="217" t="s">
        <v>888</v>
      </c>
      <c r="G555" s="218" t="s">
        <v>545</v>
      </c>
      <c r="H555" s="219">
        <v>250.5</v>
      </c>
      <c r="I555" s="220"/>
      <c r="J555" s="221">
        <f>ROUND(I555*H555,2)</f>
        <v>0</v>
      </c>
      <c r="K555" s="222"/>
      <c r="L555" s="46"/>
      <c r="M555" s="223" t="s">
        <v>19</v>
      </c>
      <c r="N555" s="224" t="s">
        <v>40</v>
      </c>
      <c r="O555" s="86"/>
      <c r="P555" s="225">
        <f>O555*H555</f>
        <v>0</v>
      </c>
      <c r="Q555" s="225">
        <v>0</v>
      </c>
      <c r="R555" s="225">
        <f>Q555*H555</f>
        <v>0</v>
      </c>
      <c r="S555" s="225">
        <v>0</v>
      </c>
      <c r="T555" s="226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7" t="s">
        <v>262</v>
      </c>
      <c r="AT555" s="227" t="s">
        <v>156</v>
      </c>
      <c r="AU555" s="227" t="s">
        <v>160</v>
      </c>
      <c r="AY555" s="19" t="s">
        <v>152</v>
      </c>
      <c r="BE555" s="228">
        <f>IF(N555="základní",J555,0)</f>
        <v>0</v>
      </c>
      <c r="BF555" s="228">
        <f>IF(N555="snížená",J555,0)</f>
        <v>0</v>
      </c>
      <c r="BG555" s="228">
        <f>IF(N555="zákl. přenesená",J555,0)</f>
        <v>0</v>
      </c>
      <c r="BH555" s="228">
        <f>IF(N555="sníž. přenesená",J555,0)</f>
        <v>0</v>
      </c>
      <c r="BI555" s="228">
        <f>IF(N555="nulová",J555,0)</f>
        <v>0</v>
      </c>
      <c r="BJ555" s="19" t="s">
        <v>76</v>
      </c>
      <c r="BK555" s="228">
        <f>ROUND(I555*H555,2)</f>
        <v>0</v>
      </c>
      <c r="BL555" s="19" t="s">
        <v>262</v>
      </c>
      <c r="BM555" s="227" t="s">
        <v>889</v>
      </c>
    </row>
    <row r="556" spans="1:51" s="13" customFormat="1" ht="12">
      <c r="A556" s="13"/>
      <c r="B556" s="234"/>
      <c r="C556" s="235"/>
      <c r="D556" s="236" t="s">
        <v>164</v>
      </c>
      <c r="E556" s="237" t="s">
        <v>19</v>
      </c>
      <c r="F556" s="238" t="s">
        <v>890</v>
      </c>
      <c r="G556" s="235"/>
      <c r="H556" s="239">
        <v>250.5</v>
      </c>
      <c r="I556" s="240"/>
      <c r="J556" s="235"/>
      <c r="K556" s="235"/>
      <c r="L556" s="241"/>
      <c r="M556" s="242"/>
      <c r="N556" s="243"/>
      <c r="O556" s="243"/>
      <c r="P556" s="243"/>
      <c r="Q556" s="243"/>
      <c r="R556" s="243"/>
      <c r="S556" s="243"/>
      <c r="T556" s="24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164</v>
      </c>
      <c r="AU556" s="245" t="s">
        <v>160</v>
      </c>
      <c r="AV556" s="13" t="s">
        <v>78</v>
      </c>
      <c r="AW556" s="13" t="s">
        <v>31</v>
      </c>
      <c r="AX556" s="13" t="s">
        <v>76</v>
      </c>
      <c r="AY556" s="245" t="s">
        <v>152</v>
      </c>
    </row>
    <row r="557" spans="1:65" s="2" customFormat="1" ht="49.05" customHeight="1">
      <c r="A557" s="40"/>
      <c r="B557" s="41"/>
      <c r="C557" s="215" t="s">
        <v>891</v>
      </c>
      <c r="D557" s="215" t="s">
        <v>156</v>
      </c>
      <c r="E557" s="216" t="s">
        <v>892</v>
      </c>
      <c r="F557" s="217" t="s">
        <v>893</v>
      </c>
      <c r="G557" s="218" t="s">
        <v>196</v>
      </c>
      <c r="H557" s="219">
        <v>0.391</v>
      </c>
      <c r="I557" s="220"/>
      <c r="J557" s="221">
        <f>ROUND(I557*H557,2)</f>
        <v>0</v>
      </c>
      <c r="K557" s="222"/>
      <c r="L557" s="46"/>
      <c r="M557" s="223" t="s">
        <v>19</v>
      </c>
      <c r="N557" s="224" t="s">
        <v>40</v>
      </c>
      <c r="O557" s="86"/>
      <c r="P557" s="225">
        <f>O557*H557</f>
        <v>0</v>
      </c>
      <c r="Q557" s="225">
        <v>0</v>
      </c>
      <c r="R557" s="225">
        <f>Q557*H557</f>
        <v>0</v>
      </c>
      <c r="S557" s="225">
        <v>0</v>
      </c>
      <c r="T557" s="22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7" t="s">
        <v>262</v>
      </c>
      <c r="AT557" s="227" t="s">
        <v>156</v>
      </c>
      <c r="AU557" s="227" t="s">
        <v>160</v>
      </c>
      <c r="AY557" s="19" t="s">
        <v>152</v>
      </c>
      <c r="BE557" s="228">
        <f>IF(N557="základní",J557,0)</f>
        <v>0</v>
      </c>
      <c r="BF557" s="228">
        <f>IF(N557="snížená",J557,0)</f>
        <v>0</v>
      </c>
      <c r="BG557" s="228">
        <f>IF(N557="zákl. přenesená",J557,0)</f>
        <v>0</v>
      </c>
      <c r="BH557" s="228">
        <f>IF(N557="sníž. přenesená",J557,0)</f>
        <v>0</v>
      </c>
      <c r="BI557" s="228">
        <f>IF(N557="nulová",J557,0)</f>
        <v>0</v>
      </c>
      <c r="BJ557" s="19" t="s">
        <v>76</v>
      </c>
      <c r="BK557" s="228">
        <f>ROUND(I557*H557,2)</f>
        <v>0</v>
      </c>
      <c r="BL557" s="19" t="s">
        <v>262</v>
      </c>
      <c r="BM557" s="227" t="s">
        <v>894</v>
      </c>
    </row>
    <row r="558" spans="1:47" s="2" customFormat="1" ht="12">
      <c r="A558" s="40"/>
      <c r="B558" s="41"/>
      <c r="C558" s="42"/>
      <c r="D558" s="229" t="s">
        <v>162</v>
      </c>
      <c r="E558" s="42"/>
      <c r="F558" s="230" t="s">
        <v>895</v>
      </c>
      <c r="G558" s="42"/>
      <c r="H558" s="42"/>
      <c r="I558" s="231"/>
      <c r="J558" s="42"/>
      <c r="K558" s="42"/>
      <c r="L558" s="46"/>
      <c r="M558" s="232"/>
      <c r="N558" s="233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162</v>
      </c>
      <c r="AU558" s="19" t="s">
        <v>160</v>
      </c>
    </row>
    <row r="559" spans="1:65" s="2" customFormat="1" ht="49.05" customHeight="1">
      <c r="A559" s="40"/>
      <c r="B559" s="41"/>
      <c r="C559" s="215" t="s">
        <v>896</v>
      </c>
      <c r="D559" s="215" t="s">
        <v>156</v>
      </c>
      <c r="E559" s="216" t="s">
        <v>897</v>
      </c>
      <c r="F559" s="217" t="s">
        <v>898</v>
      </c>
      <c r="G559" s="218" t="s">
        <v>196</v>
      </c>
      <c r="H559" s="219">
        <v>0.391</v>
      </c>
      <c r="I559" s="220"/>
      <c r="J559" s="221">
        <f>ROUND(I559*H559,2)</f>
        <v>0</v>
      </c>
      <c r="K559" s="222"/>
      <c r="L559" s="46"/>
      <c r="M559" s="223" t="s">
        <v>19</v>
      </c>
      <c r="N559" s="224" t="s">
        <v>40</v>
      </c>
      <c r="O559" s="86"/>
      <c r="P559" s="225">
        <f>O559*H559</f>
        <v>0</v>
      </c>
      <c r="Q559" s="225">
        <v>0</v>
      </c>
      <c r="R559" s="225">
        <f>Q559*H559</f>
        <v>0</v>
      </c>
      <c r="S559" s="225">
        <v>0</v>
      </c>
      <c r="T559" s="22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7" t="s">
        <v>262</v>
      </c>
      <c r="AT559" s="227" t="s">
        <v>156</v>
      </c>
      <c r="AU559" s="227" t="s">
        <v>160</v>
      </c>
      <c r="AY559" s="19" t="s">
        <v>152</v>
      </c>
      <c r="BE559" s="228">
        <f>IF(N559="základní",J559,0)</f>
        <v>0</v>
      </c>
      <c r="BF559" s="228">
        <f>IF(N559="snížená",J559,0)</f>
        <v>0</v>
      </c>
      <c r="BG559" s="228">
        <f>IF(N559="zákl. přenesená",J559,0)</f>
        <v>0</v>
      </c>
      <c r="BH559" s="228">
        <f>IF(N559="sníž. přenesená",J559,0)</f>
        <v>0</v>
      </c>
      <c r="BI559" s="228">
        <f>IF(N559="nulová",J559,0)</f>
        <v>0</v>
      </c>
      <c r="BJ559" s="19" t="s">
        <v>76</v>
      </c>
      <c r="BK559" s="228">
        <f>ROUND(I559*H559,2)</f>
        <v>0</v>
      </c>
      <c r="BL559" s="19" t="s">
        <v>262</v>
      </c>
      <c r="BM559" s="227" t="s">
        <v>899</v>
      </c>
    </row>
    <row r="560" spans="1:47" s="2" customFormat="1" ht="12">
      <c r="A560" s="40"/>
      <c r="B560" s="41"/>
      <c r="C560" s="42"/>
      <c r="D560" s="229" t="s">
        <v>162</v>
      </c>
      <c r="E560" s="42"/>
      <c r="F560" s="230" t="s">
        <v>900</v>
      </c>
      <c r="G560" s="42"/>
      <c r="H560" s="42"/>
      <c r="I560" s="231"/>
      <c r="J560" s="42"/>
      <c r="K560" s="42"/>
      <c r="L560" s="46"/>
      <c r="M560" s="232"/>
      <c r="N560" s="233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162</v>
      </c>
      <c r="AU560" s="19" t="s">
        <v>160</v>
      </c>
    </row>
    <row r="561" spans="1:65" s="2" customFormat="1" ht="90.75" customHeight="1">
      <c r="A561" s="40"/>
      <c r="B561" s="41"/>
      <c r="C561" s="215" t="s">
        <v>901</v>
      </c>
      <c r="D561" s="215" t="s">
        <v>156</v>
      </c>
      <c r="E561" s="216" t="s">
        <v>902</v>
      </c>
      <c r="F561" s="217" t="s">
        <v>903</v>
      </c>
      <c r="G561" s="218" t="s">
        <v>545</v>
      </c>
      <c r="H561" s="219">
        <v>50</v>
      </c>
      <c r="I561" s="220"/>
      <c r="J561" s="221">
        <f>ROUND(I561*H561,2)</f>
        <v>0</v>
      </c>
      <c r="K561" s="222"/>
      <c r="L561" s="46"/>
      <c r="M561" s="223" t="s">
        <v>19</v>
      </c>
      <c r="N561" s="224" t="s">
        <v>40</v>
      </c>
      <c r="O561" s="86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7" t="s">
        <v>262</v>
      </c>
      <c r="AT561" s="227" t="s">
        <v>156</v>
      </c>
      <c r="AU561" s="227" t="s">
        <v>160</v>
      </c>
      <c r="AY561" s="19" t="s">
        <v>152</v>
      </c>
      <c r="BE561" s="228">
        <f>IF(N561="základní",J561,0)</f>
        <v>0</v>
      </c>
      <c r="BF561" s="228">
        <f>IF(N561="snížená",J561,0)</f>
        <v>0</v>
      </c>
      <c r="BG561" s="228">
        <f>IF(N561="zákl. přenesená",J561,0)</f>
        <v>0</v>
      </c>
      <c r="BH561" s="228">
        <f>IF(N561="sníž. přenesená",J561,0)</f>
        <v>0</v>
      </c>
      <c r="BI561" s="228">
        <f>IF(N561="nulová",J561,0)</f>
        <v>0</v>
      </c>
      <c r="BJ561" s="19" t="s">
        <v>76</v>
      </c>
      <c r="BK561" s="228">
        <f>ROUND(I561*H561,2)</f>
        <v>0</v>
      </c>
      <c r="BL561" s="19" t="s">
        <v>262</v>
      </c>
      <c r="BM561" s="227" t="s">
        <v>904</v>
      </c>
    </row>
    <row r="562" spans="1:47" s="2" customFormat="1" ht="12">
      <c r="A562" s="40"/>
      <c r="B562" s="41"/>
      <c r="C562" s="42"/>
      <c r="D562" s="236" t="s">
        <v>366</v>
      </c>
      <c r="E562" s="42"/>
      <c r="F562" s="278" t="s">
        <v>905</v>
      </c>
      <c r="G562" s="42"/>
      <c r="H562" s="42"/>
      <c r="I562" s="231"/>
      <c r="J562" s="42"/>
      <c r="K562" s="42"/>
      <c r="L562" s="46"/>
      <c r="M562" s="232"/>
      <c r="N562" s="23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366</v>
      </c>
      <c r="AU562" s="19" t="s">
        <v>160</v>
      </c>
    </row>
    <row r="563" spans="1:51" s="13" customFormat="1" ht="12">
      <c r="A563" s="13"/>
      <c r="B563" s="234"/>
      <c r="C563" s="235"/>
      <c r="D563" s="236" t="s">
        <v>164</v>
      </c>
      <c r="E563" s="237" t="s">
        <v>19</v>
      </c>
      <c r="F563" s="238" t="s">
        <v>906</v>
      </c>
      <c r="G563" s="235"/>
      <c r="H563" s="239">
        <v>50</v>
      </c>
      <c r="I563" s="240"/>
      <c r="J563" s="235"/>
      <c r="K563" s="235"/>
      <c r="L563" s="241"/>
      <c r="M563" s="242"/>
      <c r="N563" s="243"/>
      <c r="O563" s="243"/>
      <c r="P563" s="243"/>
      <c r="Q563" s="243"/>
      <c r="R563" s="243"/>
      <c r="S563" s="243"/>
      <c r="T563" s="24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164</v>
      </c>
      <c r="AU563" s="245" t="s">
        <v>160</v>
      </c>
      <c r="AV563" s="13" t="s">
        <v>78</v>
      </c>
      <c r="AW563" s="13" t="s">
        <v>31</v>
      </c>
      <c r="AX563" s="13" t="s">
        <v>76</v>
      </c>
      <c r="AY563" s="245" t="s">
        <v>152</v>
      </c>
    </row>
    <row r="564" spans="1:65" s="2" customFormat="1" ht="62.7" customHeight="1">
      <c r="A564" s="40"/>
      <c r="B564" s="41"/>
      <c r="C564" s="215" t="s">
        <v>907</v>
      </c>
      <c r="D564" s="215" t="s">
        <v>156</v>
      </c>
      <c r="E564" s="216" t="s">
        <v>908</v>
      </c>
      <c r="F564" s="217" t="s">
        <v>909</v>
      </c>
      <c r="G564" s="218" t="s">
        <v>545</v>
      </c>
      <c r="H564" s="219">
        <v>109</v>
      </c>
      <c r="I564" s="220"/>
      <c r="J564" s="221">
        <f>ROUND(I564*H564,2)</f>
        <v>0</v>
      </c>
      <c r="K564" s="222"/>
      <c r="L564" s="46"/>
      <c r="M564" s="223" t="s">
        <v>19</v>
      </c>
      <c r="N564" s="224" t="s">
        <v>40</v>
      </c>
      <c r="O564" s="86"/>
      <c r="P564" s="225">
        <f>O564*H564</f>
        <v>0</v>
      </c>
      <c r="Q564" s="225">
        <v>0</v>
      </c>
      <c r="R564" s="225">
        <f>Q564*H564</f>
        <v>0</v>
      </c>
      <c r="S564" s="225">
        <v>0</v>
      </c>
      <c r="T564" s="22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7" t="s">
        <v>262</v>
      </c>
      <c r="AT564" s="227" t="s">
        <v>156</v>
      </c>
      <c r="AU564" s="227" t="s">
        <v>160</v>
      </c>
      <c r="AY564" s="19" t="s">
        <v>152</v>
      </c>
      <c r="BE564" s="228">
        <f>IF(N564="základní",J564,0)</f>
        <v>0</v>
      </c>
      <c r="BF564" s="228">
        <f>IF(N564="snížená",J564,0)</f>
        <v>0</v>
      </c>
      <c r="BG564" s="228">
        <f>IF(N564="zákl. přenesená",J564,0)</f>
        <v>0</v>
      </c>
      <c r="BH564" s="228">
        <f>IF(N564="sníž. přenesená",J564,0)</f>
        <v>0</v>
      </c>
      <c r="BI564" s="228">
        <f>IF(N564="nulová",J564,0)</f>
        <v>0</v>
      </c>
      <c r="BJ564" s="19" t="s">
        <v>76</v>
      </c>
      <c r="BK564" s="228">
        <f>ROUND(I564*H564,2)</f>
        <v>0</v>
      </c>
      <c r="BL564" s="19" t="s">
        <v>262</v>
      </c>
      <c r="BM564" s="227" t="s">
        <v>910</v>
      </c>
    </row>
    <row r="565" spans="1:47" s="2" customFormat="1" ht="12">
      <c r="A565" s="40"/>
      <c r="B565" s="41"/>
      <c r="C565" s="42"/>
      <c r="D565" s="236" t="s">
        <v>366</v>
      </c>
      <c r="E565" s="42"/>
      <c r="F565" s="278" t="s">
        <v>911</v>
      </c>
      <c r="G565" s="42"/>
      <c r="H565" s="42"/>
      <c r="I565" s="231"/>
      <c r="J565" s="42"/>
      <c r="K565" s="42"/>
      <c r="L565" s="46"/>
      <c r="M565" s="232"/>
      <c r="N565" s="233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366</v>
      </c>
      <c r="AU565" s="19" t="s">
        <v>160</v>
      </c>
    </row>
    <row r="566" spans="1:51" s="13" customFormat="1" ht="12">
      <c r="A566" s="13"/>
      <c r="B566" s="234"/>
      <c r="C566" s="235"/>
      <c r="D566" s="236" t="s">
        <v>164</v>
      </c>
      <c r="E566" s="237" t="s">
        <v>19</v>
      </c>
      <c r="F566" s="238" t="s">
        <v>912</v>
      </c>
      <c r="G566" s="235"/>
      <c r="H566" s="239">
        <v>109</v>
      </c>
      <c r="I566" s="240"/>
      <c r="J566" s="235"/>
      <c r="K566" s="235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164</v>
      </c>
      <c r="AU566" s="245" t="s">
        <v>160</v>
      </c>
      <c r="AV566" s="13" t="s">
        <v>78</v>
      </c>
      <c r="AW566" s="13" t="s">
        <v>31</v>
      </c>
      <c r="AX566" s="13" t="s">
        <v>76</v>
      </c>
      <c r="AY566" s="245" t="s">
        <v>152</v>
      </c>
    </row>
    <row r="567" spans="1:63" s="12" customFormat="1" ht="20.85" customHeight="1">
      <c r="A567" s="12"/>
      <c r="B567" s="199"/>
      <c r="C567" s="200"/>
      <c r="D567" s="201" t="s">
        <v>68</v>
      </c>
      <c r="E567" s="213" t="s">
        <v>913</v>
      </c>
      <c r="F567" s="213" t="s">
        <v>914</v>
      </c>
      <c r="G567" s="200"/>
      <c r="H567" s="200"/>
      <c r="I567" s="203"/>
      <c r="J567" s="214">
        <f>BK567</f>
        <v>0</v>
      </c>
      <c r="K567" s="200"/>
      <c r="L567" s="205"/>
      <c r="M567" s="206"/>
      <c r="N567" s="207"/>
      <c r="O567" s="207"/>
      <c r="P567" s="208">
        <f>SUM(P568:P595)</f>
        <v>0</v>
      </c>
      <c r="Q567" s="207"/>
      <c r="R567" s="208">
        <f>SUM(R568:R595)</f>
        <v>0.43178000000000005</v>
      </c>
      <c r="S567" s="207"/>
      <c r="T567" s="209">
        <f>SUM(T568:T595)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10" t="s">
        <v>78</v>
      </c>
      <c r="AT567" s="211" t="s">
        <v>68</v>
      </c>
      <c r="AU567" s="211" t="s">
        <v>78</v>
      </c>
      <c r="AY567" s="210" t="s">
        <v>152</v>
      </c>
      <c r="BK567" s="212">
        <f>SUM(BK568:BK595)</f>
        <v>0</v>
      </c>
    </row>
    <row r="568" spans="1:65" s="2" customFormat="1" ht="24.15" customHeight="1">
      <c r="A568" s="40"/>
      <c r="B568" s="41"/>
      <c r="C568" s="215" t="s">
        <v>915</v>
      </c>
      <c r="D568" s="215" t="s">
        <v>156</v>
      </c>
      <c r="E568" s="216" t="s">
        <v>916</v>
      </c>
      <c r="F568" s="217" t="s">
        <v>917</v>
      </c>
      <c r="G568" s="218" t="s">
        <v>545</v>
      </c>
      <c r="H568" s="219">
        <v>22.5</v>
      </c>
      <c r="I568" s="220"/>
      <c r="J568" s="221">
        <f>ROUND(I568*H568,2)</f>
        <v>0</v>
      </c>
      <c r="K568" s="222"/>
      <c r="L568" s="46"/>
      <c r="M568" s="223" t="s">
        <v>19</v>
      </c>
      <c r="N568" s="224" t="s">
        <v>40</v>
      </c>
      <c r="O568" s="86"/>
      <c r="P568" s="225">
        <f>O568*H568</f>
        <v>0</v>
      </c>
      <c r="Q568" s="225">
        <v>0.0015</v>
      </c>
      <c r="R568" s="225">
        <f>Q568*H568</f>
        <v>0.03375</v>
      </c>
      <c r="S568" s="225">
        <v>0</v>
      </c>
      <c r="T568" s="22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7" t="s">
        <v>262</v>
      </c>
      <c r="AT568" s="227" t="s">
        <v>156</v>
      </c>
      <c r="AU568" s="227" t="s">
        <v>160</v>
      </c>
      <c r="AY568" s="19" t="s">
        <v>152</v>
      </c>
      <c r="BE568" s="228">
        <f>IF(N568="základní",J568,0)</f>
        <v>0</v>
      </c>
      <c r="BF568" s="228">
        <f>IF(N568="snížená",J568,0)</f>
        <v>0</v>
      </c>
      <c r="BG568" s="228">
        <f>IF(N568="zákl. přenesená",J568,0)</f>
        <v>0</v>
      </c>
      <c r="BH568" s="228">
        <f>IF(N568="sníž. přenesená",J568,0)</f>
        <v>0</v>
      </c>
      <c r="BI568" s="228">
        <f>IF(N568="nulová",J568,0)</f>
        <v>0</v>
      </c>
      <c r="BJ568" s="19" t="s">
        <v>76</v>
      </c>
      <c r="BK568" s="228">
        <f>ROUND(I568*H568,2)</f>
        <v>0</v>
      </c>
      <c r="BL568" s="19" t="s">
        <v>262</v>
      </c>
      <c r="BM568" s="227" t="s">
        <v>918</v>
      </c>
    </row>
    <row r="569" spans="1:47" s="2" customFormat="1" ht="12">
      <c r="A569" s="40"/>
      <c r="B569" s="41"/>
      <c r="C569" s="42"/>
      <c r="D569" s="229" t="s">
        <v>162</v>
      </c>
      <c r="E569" s="42"/>
      <c r="F569" s="230" t="s">
        <v>919</v>
      </c>
      <c r="G569" s="42"/>
      <c r="H569" s="42"/>
      <c r="I569" s="231"/>
      <c r="J569" s="42"/>
      <c r="K569" s="42"/>
      <c r="L569" s="46"/>
      <c r="M569" s="232"/>
      <c r="N569" s="23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162</v>
      </c>
      <c r="AU569" s="19" t="s">
        <v>160</v>
      </c>
    </row>
    <row r="570" spans="1:65" s="2" customFormat="1" ht="33" customHeight="1">
      <c r="A570" s="40"/>
      <c r="B570" s="41"/>
      <c r="C570" s="215" t="s">
        <v>920</v>
      </c>
      <c r="D570" s="215" t="s">
        <v>156</v>
      </c>
      <c r="E570" s="216" t="s">
        <v>921</v>
      </c>
      <c r="F570" s="217" t="s">
        <v>922</v>
      </c>
      <c r="G570" s="218" t="s">
        <v>545</v>
      </c>
      <c r="H570" s="219">
        <v>65</v>
      </c>
      <c r="I570" s="220"/>
      <c r="J570" s="221">
        <f>ROUND(I570*H570,2)</f>
        <v>0</v>
      </c>
      <c r="K570" s="222"/>
      <c r="L570" s="46"/>
      <c r="M570" s="223" t="s">
        <v>19</v>
      </c>
      <c r="N570" s="224" t="s">
        <v>40</v>
      </c>
      <c r="O570" s="86"/>
      <c r="P570" s="225">
        <f>O570*H570</f>
        <v>0</v>
      </c>
      <c r="Q570" s="225">
        <v>0.00066</v>
      </c>
      <c r="R570" s="225">
        <f>Q570*H570</f>
        <v>0.0429</v>
      </c>
      <c r="S570" s="225">
        <v>0</v>
      </c>
      <c r="T570" s="22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7" t="s">
        <v>262</v>
      </c>
      <c r="AT570" s="227" t="s">
        <v>156</v>
      </c>
      <c r="AU570" s="227" t="s">
        <v>160</v>
      </c>
      <c r="AY570" s="19" t="s">
        <v>152</v>
      </c>
      <c r="BE570" s="228">
        <f>IF(N570="základní",J570,0)</f>
        <v>0</v>
      </c>
      <c r="BF570" s="228">
        <f>IF(N570="snížená",J570,0)</f>
        <v>0</v>
      </c>
      <c r="BG570" s="228">
        <f>IF(N570="zákl. přenesená",J570,0)</f>
        <v>0</v>
      </c>
      <c r="BH570" s="228">
        <f>IF(N570="sníž. přenesená",J570,0)</f>
        <v>0</v>
      </c>
      <c r="BI570" s="228">
        <f>IF(N570="nulová",J570,0)</f>
        <v>0</v>
      </c>
      <c r="BJ570" s="19" t="s">
        <v>76</v>
      </c>
      <c r="BK570" s="228">
        <f>ROUND(I570*H570,2)</f>
        <v>0</v>
      </c>
      <c r="BL570" s="19" t="s">
        <v>262</v>
      </c>
      <c r="BM570" s="227" t="s">
        <v>923</v>
      </c>
    </row>
    <row r="571" spans="1:65" s="2" customFormat="1" ht="33" customHeight="1">
      <c r="A571" s="40"/>
      <c r="B571" s="41"/>
      <c r="C571" s="215" t="s">
        <v>924</v>
      </c>
      <c r="D571" s="215" t="s">
        <v>156</v>
      </c>
      <c r="E571" s="216" t="s">
        <v>925</v>
      </c>
      <c r="F571" s="217" t="s">
        <v>926</v>
      </c>
      <c r="G571" s="218" t="s">
        <v>545</v>
      </c>
      <c r="H571" s="219">
        <v>45</v>
      </c>
      <c r="I571" s="220"/>
      <c r="J571" s="221">
        <f>ROUND(I571*H571,2)</f>
        <v>0</v>
      </c>
      <c r="K571" s="222"/>
      <c r="L571" s="46"/>
      <c r="M571" s="223" t="s">
        <v>19</v>
      </c>
      <c r="N571" s="224" t="s">
        <v>40</v>
      </c>
      <c r="O571" s="86"/>
      <c r="P571" s="225">
        <f>O571*H571</f>
        <v>0</v>
      </c>
      <c r="Q571" s="225">
        <v>0.00091</v>
      </c>
      <c r="R571" s="225">
        <f>Q571*H571</f>
        <v>0.04095</v>
      </c>
      <c r="S571" s="225">
        <v>0</v>
      </c>
      <c r="T571" s="22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7" t="s">
        <v>262</v>
      </c>
      <c r="AT571" s="227" t="s">
        <v>156</v>
      </c>
      <c r="AU571" s="227" t="s">
        <v>160</v>
      </c>
      <c r="AY571" s="19" t="s">
        <v>152</v>
      </c>
      <c r="BE571" s="228">
        <f>IF(N571="základní",J571,0)</f>
        <v>0</v>
      </c>
      <c r="BF571" s="228">
        <f>IF(N571="snížená",J571,0)</f>
        <v>0</v>
      </c>
      <c r="BG571" s="228">
        <f>IF(N571="zákl. přenesená",J571,0)</f>
        <v>0</v>
      </c>
      <c r="BH571" s="228">
        <f>IF(N571="sníž. přenesená",J571,0)</f>
        <v>0</v>
      </c>
      <c r="BI571" s="228">
        <f>IF(N571="nulová",J571,0)</f>
        <v>0</v>
      </c>
      <c r="BJ571" s="19" t="s">
        <v>76</v>
      </c>
      <c r="BK571" s="228">
        <f>ROUND(I571*H571,2)</f>
        <v>0</v>
      </c>
      <c r="BL571" s="19" t="s">
        <v>262</v>
      </c>
      <c r="BM571" s="227" t="s">
        <v>927</v>
      </c>
    </row>
    <row r="572" spans="1:65" s="2" customFormat="1" ht="33" customHeight="1">
      <c r="A572" s="40"/>
      <c r="B572" s="41"/>
      <c r="C572" s="215" t="s">
        <v>928</v>
      </c>
      <c r="D572" s="215" t="s">
        <v>156</v>
      </c>
      <c r="E572" s="216" t="s">
        <v>929</v>
      </c>
      <c r="F572" s="217" t="s">
        <v>930</v>
      </c>
      <c r="G572" s="218" t="s">
        <v>545</v>
      </c>
      <c r="H572" s="219">
        <v>118</v>
      </c>
      <c r="I572" s="220"/>
      <c r="J572" s="221">
        <f>ROUND(I572*H572,2)</f>
        <v>0</v>
      </c>
      <c r="K572" s="222"/>
      <c r="L572" s="46"/>
      <c r="M572" s="223" t="s">
        <v>19</v>
      </c>
      <c r="N572" s="224" t="s">
        <v>40</v>
      </c>
      <c r="O572" s="86"/>
      <c r="P572" s="225">
        <f>O572*H572</f>
        <v>0</v>
      </c>
      <c r="Q572" s="225">
        <v>0.00119</v>
      </c>
      <c r="R572" s="225">
        <f>Q572*H572</f>
        <v>0.14042000000000002</v>
      </c>
      <c r="S572" s="225">
        <v>0</v>
      </c>
      <c r="T572" s="22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7" t="s">
        <v>262</v>
      </c>
      <c r="AT572" s="227" t="s">
        <v>156</v>
      </c>
      <c r="AU572" s="227" t="s">
        <v>160</v>
      </c>
      <c r="AY572" s="19" t="s">
        <v>152</v>
      </c>
      <c r="BE572" s="228">
        <f>IF(N572="základní",J572,0)</f>
        <v>0</v>
      </c>
      <c r="BF572" s="228">
        <f>IF(N572="snížená",J572,0)</f>
        <v>0</v>
      </c>
      <c r="BG572" s="228">
        <f>IF(N572="zákl. přenesená",J572,0)</f>
        <v>0</v>
      </c>
      <c r="BH572" s="228">
        <f>IF(N572="sníž. přenesená",J572,0)</f>
        <v>0</v>
      </c>
      <c r="BI572" s="228">
        <f>IF(N572="nulová",J572,0)</f>
        <v>0</v>
      </c>
      <c r="BJ572" s="19" t="s">
        <v>76</v>
      </c>
      <c r="BK572" s="228">
        <f>ROUND(I572*H572,2)</f>
        <v>0</v>
      </c>
      <c r="BL572" s="19" t="s">
        <v>262</v>
      </c>
      <c r="BM572" s="227" t="s">
        <v>931</v>
      </c>
    </row>
    <row r="573" spans="1:65" s="2" customFormat="1" ht="33" customHeight="1">
      <c r="A573" s="40"/>
      <c r="B573" s="41"/>
      <c r="C573" s="215" t="s">
        <v>932</v>
      </c>
      <c r="D573" s="215" t="s">
        <v>156</v>
      </c>
      <c r="E573" s="216" t="s">
        <v>933</v>
      </c>
      <c r="F573" s="217" t="s">
        <v>934</v>
      </c>
      <c r="G573" s="218" t="s">
        <v>545</v>
      </c>
      <c r="H573" s="219">
        <v>31</v>
      </c>
      <c r="I573" s="220"/>
      <c r="J573" s="221">
        <f>ROUND(I573*H573,2)</f>
        <v>0</v>
      </c>
      <c r="K573" s="222"/>
      <c r="L573" s="46"/>
      <c r="M573" s="223" t="s">
        <v>19</v>
      </c>
      <c r="N573" s="224" t="s">
        <v>40</v>
      </c>
      <c r="O573" s="86"/>
      <c r="P573" s="225">
        <f>O573*H573</f>
        <v>0</v>
      </c>
      <c r="Q573" s="225">
        <v>0.00281</v>
      </c>
      <c r="R573" s="225">
        <f>Q573*H573</f>
        <v>0.08710999999999999</v>
      </c>
      <c r="S573" s="225">
        <v>0</v>
      </c>
      <c r="T573" s="22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7" t="s">
        <v>262</v>
      </c>
      <c r="AT573" s="227" t="s">
        <v>156</v>
      </c>
      <c r="AU573" s="227" t="s">
        <v>160</v>
      </c>
      <c r="AY573" s="19" t="s">
        <v>152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19" t="s">
        <v>76</v>
      </c>
      <c r="BK573" s="228">
        <f>ROUND(I573*H573,2)</f>
        <v>0</v>
      </c>
      <c r="BL573" s="19" t="s">
        <v>262</v>
      </c>
      <c r="BM573" s="227" t="s">
        <v>935</v>
      </c>
    </row>
    <row r="574" spans="1:47" s="2" customFormat="1" ht="12">
      <c r="A574" s="40"/>
      <c r="B574" s="41"/>
      <c r="C574" s="42"/>
      <c r="D574" s="229" t="s">
        <v>162</v>
      </c>
      <c r="E574" s="42"/>
      <c r="F574" s="230" t="s">
        <v>936</v>
      </c>
      <c r="G574" s="42"/>
      <c r="H574" s="42"/>
      <c r="I574" s="231"/>
      <c r="J574" s="42"/>
      <c r="K574" s="42"/>
      <c r="L574" s="46"/>
      <c r="M574" s="232"/>
      <c r="N574" s="233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162</v>
      </c>
      <c r="AU574" s="19" t="s">
        <v>160</v>
      </c>
    </row>
    <row r="575" spans="1:65" s="2" customFormat="1" ht="49.05" customHeight="1">
      <c r="A575" s="40"/>
      <c r="B575" s="41"/>
      <c r="C575" s="215" t="s">
        <v>937</v>
      </c>
      <c r="D575" s="215" t="s">
        <v>156</v>
      </c>
      <c r="E575" s="216" t="s">
        <v>938</v>
      </c>
      <c r="F575" s="217" t="s">
        <v>939</v>
      </c>
      <c r="G575" s="218" t="s">
        <v>545</v>
      </c>
      <c r="H575" s="219">
        <v>65</v>
      </c>
      <c r="I575" s="220"/>
      <c r="J575" s="221">
        <f>ROUND(I575*H575,2)</f>
        <v>0</v>
      </c>
      <c r="K575" s="222"/>
      <c r="L575" s="46"/>
      <c r="M575" s="223" t="s">
        <v>19</v>
      </c>
      <c r="N575" s="224" t="s">
        <v>40</v>
      </c>
      <c r="O575" s="86"/>
      <c r="P575" s="225">
        <f>O575*H575</f>
        <v>0</v>
      </c>
      <c r="Q575" s="225">
        <v>4E-05</v>
      </c>
      <c r="R575" s="225">
        <f>Q575*H575</f>
        <v>0.0026000000000000003</v>
      </c>
      <c r="S575" s="225">
        <v>0</v>
      </c>
      <c r="T575" s="22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7" t="s">
        <v>262</v>
      </c>
      <c r="AT575" s="227" t="s">
        <v>156</v>
      </c>
      <c r="AU575" s="227" t="s">
        <v>160</v>
      </c>
      <c r="AY575" s="19" t="s">
        <v>152</v>
      </c>
      <c r="BE575" s="228">
        <f>IF(N575="základní",J575,0)</f>
        <v>0</v>
      </c>
      <c r="BF575" s="228">
        <f>IF(N575="snížená",J575,0)</f>
        <v>0</v>
      </c>
      <c r="BG575" s="228">
        <f>IF(N575="zákl. přenesená",J575,0)</f>
        <v>0</v>
      </c>
      <c r="BH575" s="228">
        <f>IF(N575="sníž. přenesená",J575,0)</f>
        <v>0</v>
      </c>
      <c r="BI575" s="228">
        <f>IF(N575="nulová",J575,0)</f>
        <v>0</v>
      </c>
      <c r="BJ575" s="19" t="s">
        <v>76</v>
      </c>
      <c r="BK575" s="228">
        <f>ROUND(I575*H575,2)</f>
        <v>0</v>
      </c>
      <c r="BL575" s="19" t="s">
        <v>262</v>
      </c>
      <c r="BM575" s="227" t="s">
        <v>940</v>
      </c>
    </row>
    <row r="576" spans="1:65" s="2" customFormat="1" ht="55.5" customHeight="1">
      <c r="A576" s="40"/>
      <c r="B576" s="41"/>
      <c r="C576" s="215" t="s">
        <v>941</v>
      </c>
      <c r="D576" s="215" t="s">
        <v>156</v>
      </c>
      <c r="E576" s="216" t="s">
        <v>942</v>
      </c>
      <c r="F576" s="217" t="s">
        <v>943</v>
      </c>
      <c r="G576" s="218" t="s">
        <v>545</v>
      </c>
      <c r="H576" s="219">
        <v>163</v>
      </c>
      <c r="I576" s="220"/>
      <c r="J576" s="221">
        <f>ROUND(I576*H576,2)</f>
        <v>0</v>
      </c>
      <c r="K576" s="222"/>
      <c r="L576" s="46"/>
      <c r="M576" s="223" t="s">
        <v>19</v>
      </c>
      <c r="N576" s="224" t="s">
        <v>40</v>
      </c>
      <c r="O576" s="86"/>
      <c r="P576" s="225">
        <f>O576*H576</f>
        <v>0</v>
      </c>
      <c r="Q576" s="225">
        <v>4E-05</v>
      </c>
      <c r="R576" s="225">
        <f>Q576*H576</f>
        <v>0.006520000000000001</v>
      </c>
      <c r="S576" s="225">
        <v>0</v>
      </c>
      <c r="T576" s="22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27" t="s">
        <v>262</v>
      </c>
      <c r="AT576" s="227" t="s">
        <v>156</v>
      </c>
      <c r="AU576" s="227" t="s">
        <v>160</v>
      </c>
      <c r="AY576" s="19" t="s">
        <v>152</v>
      </c>
      <c r="BE576" s="228">
        <f>IF(N576="základní",J576,0)</f>
        <v>0</v>
      </c>
      <c r="BF576" s="228">
        <f>IF(N576="snížená",J576,0)</f>
        <v>0</v>
      </c>
      <c r="BG576" s="228">
        <f>IF(N576="zákl. přenesená",J576,0)</f>
        <v>0</v>
      </c>
      <c r="BH576" s="228">
        <f>IF(N576="sníž. přenesená",J576,0)</f>
        <v>0</v>
      </c>
      <c r="BI576" s="228">
        <f>IF(N576="nulová",J576,0)</f>
        <v>0</v>
      </c>
      <c r="BJ576" s="19" t="s">
        <v>76</v>
      </c>
      <c r="BK576" s="228">
        <f>ROUND(I576*H576,2)</f>
        <v>0</v>
      </c>
      <c r="BL576" s="19" t="s">
        <v>262</v>
      </c>
      <c r="BM576" s="227" t="s">
        <v>944</v>
      </c>
    </row>
    <row r="577" spans="1:65" s="2" customFormat="1" ht="49.05" customHeight="1">
      <c r="A577" s="40"/>
      <c r="B577" s="41"/>
      <c r="C577" s="215" t="s">
        <v>945</v>
      </c>
      <c r="D577" s="215" t="s">
        <v>156</v>
      </c>
      <c r="E577" s="216" t="s">
        <v>946</v>
      </c>
      <c r="F577" s="217" t="s">
        <v>947</v>
      </c>
      <c r="G577" s="218" t="s">
        <v>545</v>
      </c>
      <c r="H577" s="219">
        <v>53.5</v>
      </c>
      <c r="I577" s="220"/>
      <c r="J577" s="221">
        <f>ROUND(I577*H577,2)</f>
        <v>0</v>
      </c>
      <c r="K577" s="222"/>
      <c r="L577" s="46"/>
      <c r="M577" s="223" t="s">
        <v>19</v>
      </c>
      <c r="N577" s="224" t="s">
        <v>40</v>
      </c>
      <c r="O577" s="86"/>
      <c r="P577" s="225">
        <f>O577*H577</f>
        <v>0</v>
      </c>
      <c r="Q577" s="225">
        <v>4E-05</v>
      </c>
      <c r="R577" s="225">
        <f>Q577*H577</f>
        <v>0.00214</v>
      </c>
      <c r="S577" s="225">
        <v>0</v>
      </c>
      <c r="T577" s="22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7" t="s">
        <v>262</v>
      </c>
      <c r="AT577" s="227" t="s">
        <v>156</v>
      </c>
      <c r="AU577" s="227" t="s">
        <v>160</v>
      </c>
      <c r="AY577" s="19" t="s">
        <v>152</v>
      </c>
      <c r="BE577" s="228">
        <f>IF(N577="základní",J577,0)</f>
        <v>0</v>
      </c>
      <c r="BF577" s="228">
        <f>IF(N577="snížená",J577,0)</f>
        <v>0</v>
      </c>
      <c r="BG577" s="228">
        <f>IF(N577="zákl. přenesená",J577,0)</f>
        <v>0</v>
      </c>
      <c r="BH577" s="228">
        <f>IF(N577="sníž. přenesená",J577,0)</f>
        <v>0</v>
      </c>
      <c r="BI577" s="228">
        <f>IF(N577="nulová",J577,0)</f>
        <v>0</v>
      </c>
      <c r="BJ577" s="19" t="s">
        <v>76</v>
      </c>
      <c r="BK577" s="228">
        <f>ROUND(I577*H577,2)</f>
        <v>0</v>
      </c>
      <c r="BL577" s="19" t="s">
        <v>262</v>
      </c>
      <c r="BM577" s="227" t="s">
        <v>948</v>
      </c>
    </row>
    <row r="578" spans="1:47" s="2" customFormat="1" ht="12">
      <c r="A578" s="40"/>
      <c r="B578" s="41"/>
      <c r="C578" s="42"/>
      <c r="D578" s="229" t="s">
        <v>162</v>
      </c>
      <c r="E578" s="42"/>
      <c r="F578" s="230" t="s">
        <v>949</v>
      </c>
      <c r="G578" s="42"/>
      <c r="H578" s="42"/>
      <c r="I578" s="231"/>
      <c r="J578" s="42"/>
      <c r="K578" s="42"/>
      <c r="L578" s="46"/>
      <c r="M578" s="232"/>
      <c r="N578" s="23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162</v>
      </c>
      <c r="AU578" s="19" t="s">
        <v>160</v>
      </c>
    </row>
    <row r="579" spans="1:65" s="2" customFormat="1" ht="24.15" customHeight="1">
      <c r="A579" s="40"/>
      <c r="B579" s="41"/>
      <c r="C579" s="215" t="s">
        <v>950</v>
      </c>
      <c r="D579" s="215" t="s">
        <v>156</v>
      </c>
      <c r="E579" s="216" t="s">
        <v>951</v>
      </c>
      <c r="F579" s="217" t="s">
        <v>952</v>
      </c>
      <c r="G579" s="218" t="s">
        <v>176</v>
      </c>
      <c r="H579" s="219">
        <v>2</v>
      </c>
      <c r="I579" s="220"/>
      <c r="J579" s="221">
        <f>ROUND(I579*H579,2)</f>
        <v>0</v>
      </c>
      <c r="K579" s="222"/>
      <c r="L579" s="46"/>
      <c r="M579" s="223" t="s">
        <v>19</v>
      </c>
      <c r="N579" s="224" t="s">
        <v>40</v>
      </c>
      <c r="O579" s="86"/>
      <c r="P579" s="225">
        <f>O579*H579</f>
        <v>0</v>
      </c>
      <c r="Q579" s="225">
        <v>0</v>
      </c>
      <c r="R579" s="225">
        <f>Q579*H579</f>
        <v>0</v>
      </c>
      <c r="S579" s="225">
        <v>0</v>
      </c>
      <c r="T579" s="22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7" t="s">
        <v>262</v>
      </c>
      <c r="AT579" s="227" t="s">
        <v>156</v>
      </c>
      <c r="AU579" s="227" t="s">
        <v>160</v>
      </c>
      <c r="AY579" s="19" t="s">
        <v>152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19" t="s">
        <v>76</v>
      </c>
      <c r="BK579" s="228">
        <f>ROUND(I579*H579,2)</f>
        <v>0</v>
      </c>
      <c r="BL579" s="19" t="s">
        <v>262</v>
      </c>
      <c r="BM579" s="227" t="s">
        <v>953</v>
      </c>
    </row>
    <row r="580" spans="1:47" s="2" customFormat="1" ht="12">
      <c r="A580" s="40"/>
      <c r="B580" s="41"/>
      <c r="C580" s="42"/>
      <c r="D580" s="229" t="s">
        <v>162</v>
      </c>
      <c r="E580" s="42"/>
      <c r="F580" s="230" t="s">
        <v>954</v>
      </c>
      <c r="G580" s="42"/>
      <c r="H580" s="42"/>
      <c r="I580" s="231"/>
      <c r="J580" s="42"/>
      <c r="K580" s="42"/>
      <c r="L580" s="46"/>
      <c r="M580" s="232"/>
      <c r="N580" s="23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162</v>
      </c>
      <c r="AU580" s="19" t="s">
        <v>160</v>
      </c>
    </row>
    <row r="581" spans="1:65" s="2" customFormat="1" ht="37.8" customHeight="1">
      <c r="A581" s="40"/>
      <c r="B581" s="41"/>
      <c r="C581" s="267" t="s">
        <v>955</v>
      </c>
      <c r="D581" s="267" t="s">
        <v>204</v>
      </c>
      <c r="E581" s="268" t="s">
        <v>956</v>
      </c>
      <c r="F581" s="269" t="s">
        <v>957</v>
      </c>
      <c r="G581" s="270" t="s">
        <v>176</v>
      </c>
      <c r="H581" s="271">
        <v>6</v>
      </c>
      <c r="I581" s="272"/>
      <c r="J581" s="273">
        <f>ROUND(I581*H581,2)</f>
        <v>0</v>
      </c>
      <c r="K581" s="274"/>
      <c r="L581" s="275"/>
      <c r="M581" s="276" t="s">
        <v>19</v>
      </c>
      <c r="N581" s="277" t="s">
        <v>40</v>
      </c>
      <c r="O581" s="86"/>
      <c r="P581" s="225">
        <f>O581*H581</f>
        <v>0</v>
      </c>
      <c r="Q581" s="225">
        <v>0.0001</v>
      </c>
      <c r="R581" s="225">
        <f>Q581*H581</f>
        <v>0.0006000000000000001</v>
      </c>
      <c r="S581" s="225">
        <v>0</v>
      </c>
      <c r="T581" s="22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7" t="s">
        <v>348</v>
      </c>
      <c r="AT581" s="227" t="s">
        <v>204</v>
      </c>
      <c r="AU581" s="227" t="s">
        <v>160</v>
      </c>
      <c r="AY581" s="19" t="s">
        <v>152</v>
      </c>
      <c r="BE581" s="228">
        <f>IF(N581="základní",J581,0)</f>
        <v>0</v>
      </c>
      <c r="BF581" s="228">
        <f>IF(N581="snížená",J581,0)</f>
        <v>0</v>
      </c>
      <c r="BG581" s="228">
        <f>IF(N581="zákl. přenesená",J581,0)</f>
        <v>0</v>
      </c>
      <c r="BH581" s="228">
        <f>IF(N581="sníž. přenesená",J581,0)</f>
        <v>0</v>
      </c>
      <c r="BI581" s="228">
        <f>IF(N581="nulová",J581,0)</f>
        <v>0</v>
      </c>
      <c r="BJ581" s="19" t="s">
        <v>76</v>
      </c>
      <c r="BK581" s="228">
        <f>ROUND(I581*H581,2)</f>
        <v>0</v>
      </c>
      <c r="BL581" s="19" t="s">
        <v>262</v>
      </c>
      <c r="BM581" s="227" t="s">
        <v>958</v>
      </c>
    </row>
    <row r="582" spans="1:65" s="2" customFormat="1" ht="44.25" customHeight="1">
      <c r="A582" s="40"/>
      <c r="B582" s="41"/>
      <c r="C582" s="267" t="s">
        <v>959</v>
      </c>
      <c r="D582" s="267" t="s">
        <v>204</v>
      </c>
      <c r="E582" s="268" t="s">
        <v>960</v>
      </c>
      <c r="F582" s="269" t="s">
        <v>961</v>
      </c>
      <c r="G582" s="270" t="s">
        <v>176</v>
      </c>
      <c r="H582" s="271">
        <v>1</v>
      </c>
      <c r="I582" s="272"/>
      <c r="J582" s="273">
        <f>ROUND(I582*H582,2)</f>
        <v>0</v>
      </c>
      <c r="K582" s="274"/>
      <c r="L582" s="275"/>
      <c r="M582" s="276" t="s">
        <v>19</v>
      </c>
      <c r="N582" s="277" t="s">
        <v>40</v>
      </c>
      <c r="O582" s="86"/>
      <c r="P582" s="225">
        <f>O582*H582</f>
        <v>0</v>
      </c>
      <c r="Q582" s="225">
        <v>0.0001</v>
      </c>
      <c r="R582" s="225">
        <f>Q582*H582</f>
        <v>0.0001</v>
      </c>
      <c r="S582" s="225">
        <v>0</v>
      </c>
      <c r="T582" s="22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7" t="s">
        <v>348</v>
      </c>
      <c r="AT582" s="227" t="s">
        <v>204</v>
      </c>
      <c r="AU582" s="227" t="s">
        <v>160</v>
      </c>
      <c r="AY582" s="19" t="s">
        <v>152</v>
      </c>
      <c r="BE582" s="228">
        <f>IF(N582="základní",J582,0)</f>
        <v>0</v>
      </c>
      <c r="BF582" s="228">
        <f>IF(N582="snížená",J582,0)</f>
        <v>0</v>
      </c>
      <c r="BG582" s="228">
        <f>IF(N582="zákl. přenesená",J582,0)</f>
        <v>0</v>
      </c>
      <c r="BH582" s="228">
        <f>IF(N582="sníž. přenesená",J582,0)</f>
        <v>0</v>
      </c>
      <c r="BI582" s="228">
        <f>IF(N582="nulová",J582,0)</f>
        <v>0</v>
      </c>
      <c r="BJ582" s="19" t="s">
        <v>76</v>
      </c>
      <c r="BK582" s="228">
        <f>ROUND(I582*H582,2)</f>
        <v>0</v>
      </c>
      <c r="BL582" s="19" t="s">
        <v>262</v>
      </c>
      <c r="BM582" s="227" t="s">
        <v>962</v>
      </c>
    </row>
    <row r="583" spans="1:65" s="2" customFormat="1" ht="16.5" customHeight="1">
      <c r="A583" s="40"/>
      <c r="B583" s="41"/>
      <c r="C583" s="267" t="s">
        <v>963</v>
      </c>
      <c r="D583" s="267" t="s">
        <v>204</v>
      </c>
      <c r="E583" s="268" t="s">
        <v>964</v>
      </c>
      <c r="F583" s="269" t="s">
        <v>965</v>
      </c>
      <c r="G583" s="270" t="s">
        <v>176</v>
      </c>
      <c r="H583" s="271">
        <v>2</v>
      </c>
      <c r="I583" s="272"/>
      <c r="J583" s="273">
        <f>ROUND(I583*H583,2)</f>
        <v>0</v>
      </c>
      <c r="K583" s="274"/>
      <c r="L583" s="275"/>
      <c r="M583" s="276" t="s">
        <v>19</v>
      </c>
      <c r="N583" s="277" t="s">
        <v>40</v>
      </c>
      <c r="O583" s="86"/>
      <c r="P583" s="225">
        <f>O583*H583</f>
        <v>0</v>
      </c>
      <c r="Q583" s="225">
        <v>0.0001</v>
      </c>
      <c r="R583" s="225">
        <f>Q583*H583</f>
        <v>0.0002</v>
      </c>
      <c r="S583" s="225">
        <v>0</v>
      </c>
      <c r="T583" s="22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7" t="s">
        <v>348</v>
      </c>
      <c r="AT583" s="227" t="s">
        <v>204</v>
      </c>
      <c r="AU583" s="227" t="s">
        <v>160</v>
      </c>
      <c r="AY583" s="19" t="s">
        <v>152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19" t="s">
        <v>76</v>
      </c>
      <c r="BK583" s="228">
        <f>ROUND(I583*H583,2)</f>
        <v>0</v>
      </c>
      <c r="BL583" s="19" t="s">
        <v>262</v>
      </c>
      <c r="BM583" s="227" t="s">
        <v>966</v>
      </c>
    </row>
    <row r="584" spans="1:65" s="2" customFormat="1" ht="21.75" customHeight="1">
      <c r="A584" s="40"/>
      <c r="B584" s="41"/>
      <c r="C584" s="215" t="s">
        <v>967</v>
      </c>
      <c r="D584" s="215" t="s">
        <v>156</v>
      </c>
      <c r="E584" s="216" t="s">
        <v>968</v>
      </c>
      <c r="F584" s="217" t="s">
        <v>969</v>
      </c>
      <c r="G584" s="218" t="s">
        <v>970</v>
      </c>
      <c r="H584" s="219">
        <v>45</v>
      </c>
      <c r="I584" s="220"/>
      <c r="J584" s="221">
        <f>ROUND(I584*H584,2)</f>
        <v>0</v>
      </c>
      <c r="K584" s="222"/>
      <c r="L584" s="46"/>
      <c r="M584" s="223" t="s">
        <v>19</v>
      </c>
      <c r="N584" s="224" t="s">
        <v>40</v>
      </c>
      <c r="O584" s="86"/>
      <c r="P584" s="225">
        <f>O584*H584</f>
        <v>0</v>
      </c>
      <c r="Q584" s="225">
        <v>0.00025</v>
      </c>
      <c r="R584" s="225">
        <f>Q584*H584</f>
        <v>0.01125</v>
      </c>
      <c r="S584" s="225">
        <v>0</v>
      </c>
      <c r="T584" s="22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7" t="s">
        <v>262</v>
      </c>
      <c r="AT584" s="227" t="s">
        <v>156</v>
      </c>
      <c r="AU584" s="227" t="s">
        <v>160</v>
      </c>
      <c r="AY584" s="19" t="s">
        <v>152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19" t="s">
        <v>76</v>
      </c>
      <c r="BK584" s="228">
        <f>ROUND(I584*H584,2)</f>
        <v>0</v>
      </c>
      <c r="BL584" s="19" t="s">
        <v>262</v>
      </c>
      <c r="BM584" s="227" t="s">
        <v>971</v>
      </c>
    </row>
    <row r="585" spans="1:65" s="2" customFormat="1" ht="24.15" customHeight="1">
      <c r="A585" s="40"/>
      <c r="B585" s="41"/>
      <c r="C585" s="215" t="s">
        <v>972</v>
      </c>
      <c r="D585" s="215" t="s">
        <v>156</v>
      </c>
      <c r="E585" s="216" t="s">
        <v>973</v>
      </c>
      <c r="F585" s="217" t="s">
        <v>974</v>
      </c>
      <c r="G585" s="218" t="s">
        <v>176</v>
      </c>
      <c r="H585" s="219">
        <v>2</v>
      </c>
      <c r="I585" s="220"/>
      <c r="J585" s="221">
        <f>ROUND(I585*H585,2)</f>
        <v>0</v>
      </c>
      <c r="K585" s="222"/>
      <c r="L585" s="46"/>
      <c r="M585" s="223" t="s">
        <v>19</v>
      </c>
      <c r="N585" s="224" t="s">
        <v>40</v>
      </c>
      <c r="O585" s="86"/>
      <c r="P585" s="225">
        <f>O585*H585</f>
        <v>0</v>
      </c>
      <c r="Q585" s="225">
        <v>0.00069</v>
      </c>
      <c r="R585" s="225">
        <f>Q585*H585</f>
        <v>0.00138</v>
      </c>
      <c r="S585" s="225">
        <v>0</v>
      </c>
      <c r="T585" s="22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7" t="s">
        <v>262</v>
      </c>
      <c r="AT585" s="227" t="s">
        <v>156</v>
      </c>
      <c r="AU585" s="227" t="s">
        <v>160</v>
      </c>
      <c r="AY585" s="19" t="s">
        <v>152</v>
      </c>
      <c r="BE585" s="228">
        <f>IF(N585="základní",J585,0)</f>
        <v>0</v>
      </c>
      <c r="BF585" s="228">
        <f>IF(N585="snížená",J585,0)</f>
        <v>0</v>
      </c>
      <c r="BG585" s="228">
        <f>IF(N585="zákl. přenesená",J585,0)</f>
        <v>0</v>
      </c>
      <c r="BH585" s="228">
        <f>IF(N585="sníž. přenesená",J585,0)</f>
        <v>0</v>
      </c>
      <c r="BI585" s="228">
        <f>IF(N585="nulová",J585,0)</f>
        <v>0</v>
      </c>
      <c r="BJ585" s="19" t="s">
        <v>76</v>
      </c>
      <c r="BK585" s="228">
        <f>ROUND(I585*H585,2)</f>
        <v>0</v>
      </c>
      <c r="BL585" s="19" t="s">
        <v>262</v>
      </c>
      <c r="BM585" s="227" t="s">
        <v>975</v>
      </c>
    </row>
    <row r="586" spans="1:47" s="2" customFormat="1" ht="12">
      <c r="A586" s="40"/>
      <c r="B586" s="41"/>
      <c r="C586" s="42"/>
      <c r="D586" s="229" t="s">
        <v>162</v>
      </c>
      <c r="E586" s="42"/>
      <c r="F586" s="230" t="s">
        <v>976</v>
      </c>
      <c r="G586" s="42"/>
      <c r="H586" s="42"/>
      <c r="I586" s="231"/>
      <c r="J586" s="42"/>
      <c r="K586" s="42"/>
      <c r="L586" s="46"/>
      <c r="M586" s="232"/>
      <c r="N586" s="233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162</v>
      </c>
      <c r="AU586" s="19" t="s">
        <v>160</v>
      </c>
    </row>
    <row r="587" spans="1:65" s="2" customFormat="1" ht="33" customHeight="1">
      <c r="A587" s="40"/>
      <c r="B587" s="41"/>
      <c r="C587" s="215" t="s">
        <v>977</v>
      </c>
      <c r="D587" s="215" t="s">
        <v>156</v>
      </c>
      <c r="E587" s="216" t="s">
        <v>978</v>
      </c>
      <c r="F587" s="217" t="s">
        <v>979</v>
      </c>
      <c r="G587" s="218" t="s">
        <v>980</v>
      </c>
      <c r="H587" s="219">
        <v>2</v>
      </c>
      <c r="I587" s="220"/>
      <c r="J587" s="221">
        <f>ROUND(I587*H587,2)</f>
        <v>0</v>
      </c>
      <c r="K587" s="222"/>
      <c r="L587" s="46"/>
      <c r="M587" s="223" t="s">
        <v>19</v>
      </c>
      <c r="N587" s="224" t="s">
        <v>40</v>
      </c>
      <c r="O587" s="86"/>
      <c r="P587" s="225">
        <f>O587*H587</f>
        <v>0</v>
      </c>
      <c r="Q587" s="225">
        <v>0.0292</v>
      </c>
      <c r="R587" s="225">
        <f>Q587*H587</f>
        <v>0.0584</v>
      </c>
      <c r="S587" s="225">
        <v>0</v>
      </c>
      <c r="T587" s="22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7" t="s">
        <v>262</v>
      </c>
      <c r="AT587" s="227" t="s">
        <v>156</v>
      </c>
      <c r="AU587" s="227" t="s">
        <v>160</v>
      </c>
      <c r="AY587" s="19" t="s">
        <v>152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19" t="s">
        <v>76</v>
      </c>
      <c r="BK587" s="228">
        <f>ROUND(I587*H587,2)</f>
        <v>0</v>
      </c>
      <c r="BL587" s="19" t="s">
        <v>262</v>
      </c>
      <c r="BM587" s="227" t="s">
        <v>981</v>
      </c>
    </row>
    <row r="588" spans="1:47" s="2" customFormat="1" ht="12">
      <c r="A588" s="40"/>
      <c r="B588" s="41"/>
      <c r="C588" s="42"/>
      <c r="D588" s="229" t="s">
        <v>162</v>
      </c>
      <c r="E588" s="42"/>
      <c r="F588" s="230" t="s">
        <v>982</v>
      </c>
      <c r="G588" s="42"/>
      <c r="H588" s="42"/>
      <c r="I588" s="231"/>
      <c r="J588" s="42"/>
      <c r="K588" s="42"/>
      <c r="L588" s="46"/>
      <c r="M588" s="232"/>
      <c r="N588" s="23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162</v>
      </c>
      <c r="AU588" s="19" t="s">
        <v>160</v>
      </c>
    </row>
    <row r="589" spans="1:65" s="2" customFormat="1" ht="33" customHeight="1">
      <c r="A589" s="40"/>
      <c r="B589" s="41"/>
      <c r="C589" s="215" t="s">
        <v>983</v>
      </c>
      <c r="D589" s="215" t="s">
        <v>156</v>
      </c>
      <c r="E589" s="216" t="s">
        <v>984</v>
      </c>
      <c r="F589" s="217" t="s">
        <v>985</v>
      </c>
      <c r="G589" s="218" t="s">
        <v>545</v>
      </c>
      <c r="H589" s="219">
        <v>346</v>
      </c>
      <c r="I589" s="220"/>
      <c r="J589" s="221">
        <f>ROUND(I589*H589,2)</f>
        <v>0</v>
      </c>
      <c r="K589" s="222"/>
      <c r="L589" s="46"/>
      <c r="M589" s="223" t="s">
        <v>19</v>
      </c>
      <c r="N589" s="224" t="s">
        <v>40</v>
      </c>
      <c r="O589" s="86"/>
      <c r="P589" s="225">
        <f>O589*H589</f>
        <v>0</v>
      </c>
      <c r="Q589" s="225">
        <v>1E-05</v>
      </c>
      <c r="R589" s="225">
        <f>Q589*H589</f>
        <v>0.0034600000000000004</v>
      </c>
      <c r="S589" s="225">
        <v>0</v>
      </c>
      <c r="T589" s="22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7" t="s">
        <v>262</v>
      </c>
      <c r="AT589" s="227" t="s">
        <v>156</v>
      </c>
      <c r="AU589" s="227" t="s">
        <v>160</v>
      </c>
      <c r="AY589" s="19" t="s">
        <v>152</v>
      </c>
      <c r="BE589" s="228">
        <f>IF(N589="základní",J589,0)</f>
        <v>0</v>
      </c>
      <c r="BF589" s="228">
        <f>IF(N589="snížená",J589,0)</f>
        <v>0</v>
      </c>
      <c r="BG589" s="228">
        <f>IF(N589="zákl. přenesená",J589,0)</f>
        <v>0</v>
      </c>
      <c r="BH589" s="228">
        <f>IF(N589="sníž. přenesená",J589,0)</f>
        <v>0</v>
      </c>
      <c r="BI589" s="228">
        <f>IF(N589="nulová",J589,0)</f>
        <v>0</v>
      </c>
      <c r="BJ589" s="19" t="s">
        <v>76</v>
      </c>
      <c r="BK589" s="228">
        <f>ROUND(I589*H589,2)</f>
        <v>0</v>
      </c>
      <c r="BL589" s="19" t="s">
        <v>262</v>
      </c>
      <c r="BM589" s="227" t="s">
        <v>986</v>
      </c>
    </row>
    <row r="590" spans="1:65" s="2" customFormat="1" ht="44.25" customHeight="1">
      <c r="A590" s="40"/>
      <c r="B590" s="41"/>
      <c r="C590" s="215" t="s">
        <v>987</v>
      </c>
      <c r="D590" s="215" t="s">
        <v>156</v>
      </c>
      <c r="E590" s="216" t="s">
        <v>988</v>
      </c>
      <c r="F590" s="217" t="s">
        <v>989</v>
      </c>
      <c r="G590" s="218" t="s">
        <v>196</v>
      </c>
      <c r="H590" s="219">
        <v>0.432</v>
      </c>
      <c r="I590" s="220"/>
      <c r="J590" s="221">
        <f>ROUND(I590*H590,2)</f>
        <v>0</v>
      </c>
      <c r="K590" s="222"/>
      <c r="L590" s="46"/>
      <c r="M590" s="223" t="s">
        <v>19</v>
      </c>
      <c r="N590" s="224" t="s">
        <v>40</v>
      </c>
      <c r="O590" s="86"/>
      <c r="P590" s="225">
        <f>O590*H590</f>
        <v>0</v>
      </c>
      <c r="Q590" s="225">
        <v>0</v>
      </c>
      <c r="R590" s="225">
        <f>Q590*H590</f>
        <v>0</v>
      </c>
      <c r="S590" s="225">
        <v>0</v>
      </c>
      <c r="T590" s="22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7" t="s">
        <v>262</v>
      </c>
      <c r="AT590" s="227" t="s">
        <v>156</v>
      </c>
      <c r="AU590" s="227" t="s">
        <v>160</v>
      </c>
      <c r="AY590" s="19" t="s">
        <v>152</v>
      </c>
      <c r="BE590" s="228">
        <f>IF(N590="základní",J590,0)</f>
        <v>0</v>
      </c>
      <c r="BF590" s="228">
        <f>IF(N590="snížená",J590,0)</f>
        <v>0</v>
      </c>
      <c r="BG590" s="228">
        <f>IF(N590="zákl. přenesená",J590,0)</f>
        <v>0</v>
      </c>
      <c r="BH590" s="228">
        <f>IF(N590="sníž. přenesená",J590,0)</f>
        <v>0</v>
      </c>
      <c r="BI590" s="228">
        <f>IF(N590="nulová",J590,0)</f>
        <v>0</v>
      </c>
      <c r="BJ590" s="19" t="s">
        <v>76</v>
      </c>
      <c r="BK590" s="228">
        <f>ROUND(I590*H590,2)</f>
        <v>0</v>
      </c>
      <c r="BL590" s="19" t="s">
        <v>262</v>
      </c>
      <c r="BM590" s="227" t="s">
        <v>990</v>
      </c>
    </row>
    <row r="591" spans="1:47" s="2" customFormat="1" ht="12">
      <c r="A591" s="40"/>
      <c r="B591" s="41"/>
      <c r="C591" s="42"/>
      <c r="D591" s="229" t="s">
        <v>162</v>
      </c>
      <c r="E591" s="42"/>
      <c r="F591" s="230" t="s">
        <v>991</v>
      </c>
      <c r="G591" s="42"/>
      <c r="H591" s="42"/>
      <c r="I591" s="231"/>
      <c r="J591" s="42"/>
      <c r="K591" s="42"/>
      <c r="L591" s="46"/>
      <c r="M591" s="232"/>
      <c r="N591" s="233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162</v>
      </c>
      <c r="AU591" s="19" t="s">
        <v>160</v>
      </c>
    </row>
    <row r="592" spans="1:65" s="2" customFormat="1" ht="49.05" customHeight="1">
      <c r="A592" s="40"/>
      <c r="B592" s="41"/>
      <c r="C592" s="215" t="s">
        <v>992</v>
      </c>
      <c r="D592" s="215" t="s">
        <v>156</v>
      </c>
      <c r="E592" s="216" t="s">
        <v>993</v>
      </c>
      <c r="F592" s="217" t="s">
        <v>994</v>
      </c>
      <c r="G592" s="218" t="s">
        <v>196</v>
      </c>
      <c r="H592" s="219">
        <v>0.432</v>
      </c>
      <c r="I592" s="220"/>
      <c r="J592" s="221">
        <f>ROUND(I592*H592,2)</f>
        <v>0</v>
      </c>
      <c r="K592" s="222"/>
      <c r="L592" s="46"/>
      <c r="M592" s="223" t="s">
        <v>19</v>
      </c>
      <c r="N592" s="224" t="s">
        <v>40</v>
      </c>
      <c r="O592" s="86"/>
      <c r="P592" s="225">
        <f>O592*H592</f>
        <v>0</v>
      </c>
      <c r="Q592" s="225">
        <v>0</v>
      </c>
      <c r="R592" s="225">
        <f>Q592*H592</f>
        <v>0</v>
      </c>
      <c r="S592" s="225">
        <v>0</v>
      </c>
      <c r="T592" s="22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7" t="s">
        <v>262</v>
      </c>
      <c r="AT592" s="227" t="s">
        <v>156</v>
      </c>
      <c r="AU592" s="227" t="s">
        <v>160</v>
      </c>
      <c r="AY592" s="19" t="s">
        <v>152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19" t="s">
        <v>76</v>
      </c>
      <c r="BK592" s="228">
        <f>ROUND(I592*H592,2)</f>
        <v>0</v>
      </c>
      <c r="BL592" s="19" t="s">
        <v>262</v>
      </c>
      <c r="BM592" s="227" t="s">
        <v>995</v>
      </c>
    </row>
    <row r="593" spans="1:47" s="2" customFormat="1" ht="12">
      <c r="A593" s="40"/>
      <c r="B593" s="41"/>
      <c r="C593" s="42"/>
      <c r="D593" s="229" t="s">
        <v>162</v>
      </c>
      <c r="E593" s="42"/>
      <c r="F593" s="230" t="s">
        <v>996</v>
      </c>
      <c r="G593" s="42"/>
      <c r="H593" s="42"/>
      <c r="I593" s="231"/>
      <c r="J593" s="42"/>
      <c r="K593" s="42"/>
      <c r="L593" s="46"/>
      <c r="M593" s="232"/>
      <c r="N593" s="23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162</v>
      </c>
      <c r="AU593" s="19" t="s">
        <v>160</v>
      </c>
    </row>
    <row r="594" spans="1:65" s="2" customFormat="1" ht="63.45" customHeight="1">
      <c r="A594" s="40"/>
      <c r="B594" s="41"/>
      <c r="C594" s="215" t="s">
        <v>997</v>
      </c>
      <c r="D594" s="215" t="s">
        <v>156</v>
      </c>
      <c r="E594" s="216" t="s">
        <v>998</v>
      </c>
      <c r="F594" s="217" t="s">
        <v>999</v>
      </c>
      <c r="G594" s="218" t="s">
        <v>545</v>
      </c>
      <c r="H594" s="219">
        <v>8.8</v>
      </c>
      <c r="I594" s="220"/>
      <c r="J594" s="221">
        <f>ROUND(I594*H594,2)</f>
        <v>0</v>
      </c>
      <c r="K594" s="222"/>
      <c r="L594" s="46"/>
      <c r="M594" s="223" t="s">
        <v>19</v>
      </c>
      <c r="N594" s="224" t="s">
        <v>40</v>
      </c>
      <c r="O594" s="86"/>
      <c r="P594" s="225">
        <f>O594*H594</f>
        <v>0</v>
      </c>
      <c r="Q594" s="225">
        <v>0</v>
      </c>
      <c r="R594" s="225">
        <f>Q594*H594</f>
        <v>0</v>
      </c>
      <c r="S594" s="225">
        <v>0</v>
      </c>
      <c r="T594" s="226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7" t="s">
        <v>262</v>
      </c>
      <c r="AT594" s="227" t="s">
        <v>156</v>
      </c>
      <c r="AU594" s="227" t="s">
        <v>160</v>
      </c>
      <c r="AY594" s="19" t="s">
        <v>152</v>
      </c>
      <c r="BE594" s="228">
        <f>IF(N594="základní",J594,0)</f>
        <v>0</v>
      </c>
      <c r="BF594" s="228">
        <f>IF(N594="snížená",J594,0)</f>
        <v>0</v>
      </c>
      <c r="BG594" s="228">
        <f>IF(N594="zákl. přenesená",J594,0)</f>
        <v>0</v>
      </c>
      <c r="BH594" s="228">
        <f>IF(N594="sníž. přenesená",J594,0)</f>
        <v>0</v>
      </c>
      <c r="BI594" s="228">
        <f>IF(N594="nulová",J594,0)</f>
        <v>0</v>
      </c>
      <c r="BJ594" s="19" t="s">
        <v>76</v>
      </c>
      <c r="BK594" s="228">
        <f>ROUND(I594*H594,2)</f>
        <v>0</v>
      </c>
      <c r="BL594" s="19" t="s">
        <v>262</v>
      </c>
      <c r="BM594" s="227" t="s">
        <v>1000</v>
      </c>
    </row>
    <row r="595" spans="1:51" s="13" customFormat="1" ht="12">
      <c r="A595" s="13"/>
      <c r="B595" s="234"/>
      <c r="C595" s="235"/>
      <c r="D595" s="236" t="s">
        <v>164</v>
      </c>
      <c r="E595" s="237" t="s">
        <v>19</v>
      </c>
      <c r="F595" s="238" t="s">
        <v>1001</v>
      </c>
      <c r="G595" s="235"/>
      <c r="H595" s="239">
        <v>8.8</v>
      </c>
      <c r="I595" s="240"/>
      <c r="J595" s="235"/>
      <c r="K595" s="235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164</v>
      </c>
      <c r="AU595" s="245" t="s">
        <v>160</v>
      </c>
      <c r="AV595" s="13" t="s">
        <v>78</v>
      </c>
      <c r="AW595" s="13" t="s">
        <v>31</v>
      </c>
      <c r="AX595" s="13" t="s">
        <v>76</v>
      </c>
      <c r="AY595" s="245" t="s">
        <v>152</v>
      </c>
    </row>
    <row r="596" spans="1:63" s="12" customFormat="1" ht="20.85" customHeight="1">
      <c r="A596" s="12"/>
      <c r="B596" s="199"/>
      <c r="C596" s="200"/>
      <c r="D596" s="201" t="s">
        <v>68</v>
      </c>
      <c r="E596" s="213" t="s">
        <v>1002</v>
      </c>
      <c r="F596" s="213" t="s">
        <v>1003</v>
      </c>
      <c r="G596" s="200"/>
      <c r="H596" s="200"/>
      <c r="I596" s="203"/>
      <c r="J596" s="214">
        <f>BK596</f>
        <v>0</v>
      </c>
      <c r="K596" s="200"/>
      <c r="L596" s="205"/>
      <c r="M596" s="206"/>
      <c r="N596" s="207"/>
      <c r="O596" s="207"/>
      <c r="P596" s="208">
        <f>SUM(P597:P637)</f>
        <v>0</v>
      </c>
      <c r="Q596" s="207"/>
      <c r="R596" s="208">
        <f>SUM(R597:R637)</f>
        <v>0.38455</v>
      </c>
      <c r="S596" s="207"/>
      <c r="T596" s="209">
        <f>SUM(T597:T637)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10" t="s">
        <v>78</v>
      </c>
      <c r="AT596" s="211" t="s">
        <v>68</v>
      </c>
      <c r="AU596" s="211" t="s">
        <v>78</v>
      </c>
      <c r="AY596" s="210" t="s">
        <v>152</v>
      </c>
      <c r="BK596" s="212">
        <f>SUM(BK597:BK637)</f>
        <v>0</v>
      </c>
    </row>
    <row r="597" spans="1:65" s="2" customFormat="1" ht="24.15" customHeight="1">
      <c r="A597" s="40"/>
      <c r="B597" s="41"/>
      <c r="C597" s="215" t="s">
        <v>1004</v>
      </c>
      <c r="D597" s="215" t="s">
        <v>156</v>
      </c>
      <c r="E597" s="216" t="s">
        <v>1005</v>
      </c>
      <c r="F597" s="217" t="s">
        <v>1006</v>
      </c>
      <c r="G597" s="218" t="s">
        <v>176</v>
      </c>
      <c r="H597" s="219">
        <v>20</v>
      </c>
      <c r="I597" s="220"/>
      <c r="J597" s="221">
        <f>ROUND(I597*H597,2)</f>
        <v>0</v>
      </c>
      <c r="K597" s="222"/>
      <c r="L597" s="46"/>
      <c r="M597" s="223" t="s">
        <v>19</v>
      </c>
      <c r="N597" s="224" t="s">
        <v>40</v>
      </c>
      <c r="O597" s="86"/>
      <c r="P597" s="225">
        <f>O597*H597</f>
        <v>0</v>
      </c>
      <c r="Q597" s="225">
        <v>0</v>
      </c>
      <c r="R597" s="225">
        <f>Q597*H597</f>
        <v>0</v>
      </c>
      <c r="S597" s="225">
        <v>0</v>
      </c>
      <c r="T597" s="22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7" t="s">
        <v>262</v>
      </c>
      <c r="AT597" s="227" t="s">
        <v>156</v>
      </c>
      <c r="AU597" s="227" t="s">
        <v>160</v>
      </c>
      <c r="AY597" s="19" t="s">
        <v>152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19" t="s">
        <v>76</v>
      </c>
      <c r="BK597" s="228">
        <f>ROUND(I597*H597,2)</f>
        <v>0</v>
      </c>
      <c r="BL597" s="19" t="s">
        <v>262</v>
      </c>
      <c r="BM597" s="227" t="s">
        <v>1007</v>
      </c>
    </row>
    <row r="598" spans="1:65" s="2" customFormat="1" ht="24.15" customHeight="1">
      <c r="A598" s="40"/>
      <c r="B598" s="41"/>
      <c r="C598" s="267" t="s">
        <v>1008</v>
      </c>
      <c r="D598" s="267" t="s">
        <v>204</v>
      </c>
      <c r="E598" s="268" t="s">
        <v>1009</v>
      </c>
      <c r="F598" s="269" t="s">
        <v>1010</v>
      </c>
      <c r="G598" s="270" t="s">
        <v>176</v>
      </c>
      <c r="H598" s="271">
        <v>2</v>
      </c>
      <c r="I598" s="272"/>
      <c r="J598" s="273">
        <f>ROUND(I598*H598,2)</f>
        <v>0</v>
      </c>
      <c r="K598" s="274"/>
      <c r="L598" s="275"/>
      <c r="M598" s="276" t="s">
        <v>19</v>
      </c>
      <c r="N598" s="277" t="s">
        <v>40</v>
      </c>
      <c r="O598" s="86"/>
      <c r="P598" s="225">
        <f>O598*H598</f>
        <v>0</v>
      </c>
      <c r="Q598" s="225">
        <v>0.0018</v>
      </c>
      <c r="R598" s="225">
        <f>Q598*H598</f>
        <v>0.0036</v>
      </c>
      <c r="S598" s="225">
        <v>0</v>
      </c>
      <c r="T598" s="22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7" t="s">
        <v>348</v>
      </c>
      <c r="AT598" s="227" t="s">
        <v>204</v>
      </c>
      <c r="AU598" s="227" t="s">
        <v>160</v>
      </c>
      <c r="AY598" s="19" t="s">
        <v>152</v>
      </c>
      <c r="BE598" s="228">
        <f>IF(N598="základní",J598,0)</f>
        <v>0</v>
      </c>
      <c r="BF598" s="228">
        <f>IF(N598="snížená",J598,0)</f>
        <v>0</v>
      </c>
      <c r="BG598" s="228">
        <f>IF(N598="zákl. přenesená",J598,0)</f>
        <v>0</v>
      </c>
      <c r="BH598" s="228">
        <f>IF(N598="sníž. přenesená",J598,0)</f>
        <v>0</v>
      </c>
      <c r="BI598" s="228">
        <f>IF(N598="nulová",J598,0)</f>
        <v>0</v>
      </c>
      <c r="BJ598" s="19" t="s">
        <v>76</v>
      </c>
      <c r="BK598" s="228">
        <f>ROUND(I598*H598,2)</f>
        <v>0</v>
      </c>
      <c r="BL598" s="19" t="s">
        <v>262</v>
      </c>
      <c r="BM598" s="227" t="s">
        <v>1011</v>
      </c>
    </row>
    <row r="599" spans="1:47" s="2" customFormat="1" ht="12">
      <c r="A599" s="40"/>
      <c r="B599" s="41"/>
      <c r="C599" s="42"/>
      <c r="D599" s="236" t="s">
        <v>366</v>
      </c>
      <c r="E599" s="42"/>
      <c r="F599" s="278" t="s">
        <v>1012</v>
      </c>
      <c r="G599" s="42"/>
      <c r="H599" s="42"/>
      <c r="I599" s="231"/>
      <c r="J599" s="42"/>
      <c r="K599" s="42"/>
      <c r="L599" s="46"/>
      <c r="M599" s="232"/>
      <c r="N599" s="233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366</v>
      </c>
      <c r="AU599" s="19" t="s">
        <v>160</v>
      </c>
    </row>
    <row r="600" spans="1:65" s="2" customFormat="1" ht="16.5" customHeight="1">
      <c r="A600" s="40"/>
      <c r="B600" s="41"/>
      <c r="C600" s="267" t="s">
        <v>1013</v>
      </c>
      <c r="D600" s="267" t="s">
        <v>204</v>
      </c>
      <c r="E600" s="268" t="s">
        <v>1014</v>
      </c>
      <c r="F600" s="269" t="s">
        <v>1015</v>
      </c>
      <c r="G600" s="270" t="s">
        <v>176</v>
      </c>
      <c r="H600" s="271">
        <v>5</v>
      </c>
      <c r="I600" s="272"/>
      <c r="J600" s="273">
        <f>ROUND(I600*H600,2)</f>
        <v>0</v>
      </c>
      <c r="K600" s="274"/>
      <c r="L600" s="275"/>
      <c r="M600" s="276" t="s">
        <v>19</v>
      </c>
      <c r="N600" s="277" t="s">
        <v>40</v>
      </c>
      <c r="O600" s="86"/>
      <c r="P600" s="225">
        <f>O600*H600</f>
        <v>0</v>
      </c>
      <c r="Q600" s="225">
        <v>0.0018</v>
      </c>
      <c r="R600" s="225">
        <f>Q600*H600</f>
        <v>0.009</v>
      </c>
      <c r="S600" s="225">
        <v>0</v>
      </c>
      <c r="T600" s="22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7" t="s">
        <v>348</v>
      </c>
      <c r="AT600" s="227" t="s">
        <v>204</v>
      </c>
      <c r="AU600" s="227" t="s">
        <v>160</v>
      </c>
      <c r="AY600" s="19" t="s">
        <v>152</v>
      </c>
      <c r="BE600" s="228">
        <f>IF(N600="základní",J600,0)</f>
        <v>0</v>
      </c>
      <c r="BF600" s="228">
        <f>IF(N600="snížená",J600,0)</f>
        <v>0</v>
      </c>
      <c r="BG600" s="228">
        <f>IF(N600="zákl. přenesená",J600,0)</f>
        <v>0</v>
      </c>
      <c r="BH600" s="228">
        <f>IF(N600="sníž. přenesená",J600,0)</f>
        <v>0</v>
      </c>
      <c r="BI600" s="228">
        <f>IF(N600="nulová",J600,0)</f>
        <v>0</v>
      </c>
      <c r="BJ600" s="19" t="s">
        <v>76</v>
      </c>
      <c r="BK600" s="228">
        <f>ROUND(I600*H600,2)</f>
        <v>0</v>
      </c>
      <c r="BL600" s="19" t="s">
        <v>262</v>
      </c>
      <c r="BM600" s="227" t="s">
        <v>1016</v>
      </c>
    </row>
    <row r="601" spans="1:47" s="2" customFormat="1" ht="12">
      <c r="A601" s="40"/>
      <c r="B601" s="41"/>
      <c r="C601" s="42"/>
      <c r="D601" s="236" t="s">
        <v>366</v>
      </c>
      <c r="E601" s="42"/>
      <c r="F601" s="278" t="s">
        <v>1012</v>
      </c>
      <c r="G601" s="42"/>
      <c r="H601" s="42"/>
      <c r="I601" s="231"/>
      <c r="J601" s="42"/>
      <c r="K601" s="42"/>
      <c r="L601" s="46"/>
      <c r="M601" s="232"/>
      <c r="N601" s="233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366</v>
      </c>
      <c r="AU601" s="19" t="s">
        <v>160</v>
      </c>
    </row>
    <row r="602" spans="1:65" s="2" customFormat="1" ht="24.15" customHeight="1">
      <c r="A602" s="40"/>
      <c r="B602" s="41"/>
      <c r="C602" s="267" t="s">
        <v>1017</v>
      </c>
      <c r="D602" s="267" t="s">
        <v>204</v>
      </c>
      <c r="E602" s="268" t="s">
        <v>1018</v>
      </c>
      <c r="F602" s="269" t="s">
        <v>1019</v>
      </c>
      <c r="G602" s="270" t="s">
        <v>176</v>
      </c>
      <c r="H602" s="271">
        <v>1</v>
      </c>
      <c r="I602" s="272"/>
      <c r="J602" s="273">
        <f>ROUND(I602*H602,2)</f>
        <v>0</v>
      </c>
      <c r="K602" s="274"/>
      <c r="L602" s="275"/>
      <c r="M602" s="276" t="s">
        <v>19</v>
      </c>
      <c r="N602" s="277" t="s">
        <v>40</v>
      </c>
      <c r="O602" s="86"/>
      <c r="P602" s="225">
        <f>O602*H602</f>
        <v>0</v>
      </c>
      <c r="Q602" s="225">
        <v>0.00152</v>
      </c>
      <c r="R602" s="225">
        <f>Q602*H602</f>
        <v>0.00152</v>
      </c>
      <c r="S602" s="225">
        <v>0</v>
      </c>
      <c r="T602" s="22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7" t="s">
        <v>348</v>
      </c>
      <c r="AT602" s="227" t="s">
        <v>204</v>
      </c>
      <c r="AU602" s="227" t="s">
        <v>160</v>
      </c>
      <c r="AY602" s="19" t="s">
        <v>152</v>
      </c>
      <c r="BE602" s="228">
        <f>IF(N602="základní",J602,0)</f>
        <v>0</v>
      </c>
      <c r="BF602" s="228">
        <f>IF(N602="snížená",J602,0)</f>
        <v>0</v>
      </c>
      <c r="BG602" s="228">
        <f>IF(N602="zákl. přenesená",J602,0)</f>
        <v>0</v>
      </c>
      <c r="BH602" s="228">
        <f>IF(N602="sníž. přenesená",J602,0)</f>
        <v>0</v>
      </c>
      <c r="BI602" s="228">
        <f>IF(N602="nulová",J602,0)</f>
        <v>0</v>
      </c>
      <c r="BJ602" s="19" t="s">
        <v>76</v>
      </c>
      <c r="BK602" s="228">
        <f>ROUND(I602*H602,2)</f>
        <v>0</v>
      </c>
      <c r="BL602" s="19" t="s">
        <v>262</v>
      </c>
      <c r="BM602" s="227" t="s">
        <v>1020</v>
      </c>
    </row>
    <row r="603" spans="1:47" s="2" customFormat="1" ht="12">
      <c r="A603" s="40"/>
      <c r="B603" s="41"/>
      <c r="C603" s="42"/>
      <c r="D603" s="236" t="s">
        <v>366</v>
      </c>
      <c r="E603" s="42"/>
      <c r="F603" s="278" t="s">
        <v>1021</v>
      </c>
      <c r="G603" s="42"/>
      <c r="H603" s="42"/>
      <c r="I603" s="231"/>
      <c r="J603" s="42"/>
      <c r="K603" s="42"/>
      <c r="L603" s="46"/>
      <c r="M603" s="232"/>
      <c r="N603" s="23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366</v>
      </c>
      <c r="AU603" s="19" t="s">
        <v>160</v>
      </c>
    </row>
    <row r="604" spans="1:65" s="2" customFormat="1" ht="24.15" customHeight="1">
      <c r="A604" s="40"/>
      <c r="B604" s="41"/>
      <c r="C604" s="267" t="s">
        <v>1022</v>
      </c>
      <c r="D604" s="267" t="s">
        <v>204</v>
      </c>
      <c r="E604" s="268" t="s">
        <v>1023</v>
      </c>
      <c r="F604" s="269" t="s">
        <v>1024</v>
      </c>
      <c r="G604" s="270" t="s">
        <v>176</v>
      </c>
      <c r="H604" s="271">
        <v>1</v>
      </c>
      <c r="I604" s="272"/>
      <c r="J604" s="273">
        <f>ROUND(I604*H604,2)</f>
        <v>0</v>
      </c>
      <c r="K604" s="274"/>
      <c r="L604" s="275"/>
      <c r="M604" s="276" t="s">
        <v>19</v>
      </c>
      <c r="N604" s="277" t="s">
        <v>40</v>
      </c>
      <c r="O604" s="86"/>
      <c r="P604" s="225">
        <f>O604*H604</f>
        <v>0</v>
      </c>
      <c r="Q604" s="225">
        <v>0.00538</v>
      </c>
      <c r="R604" s="225">
        <f>Q604*H604</f>
        <v>0.00538</v>
      </c>
      <c r="S604" s="225">
        <v>0</v>
      </c>
      <c r="T604" s="22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7" t="s">
        <v>348</v>
      </c>
      <c r="AT604" s="227" t="s">
        <v>204</v>
      </c>
      <c r="AU604" s="227" t="s">
        <v>160</v>
      </c>
      <c r="AY604" s="19" t="s">
        <v>152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9" t="s">
        <v>76</v>
      </c>
      <c r="BK604" s="228">
        <f>ROUND(I604*H604,2)</f>
        <v>0</v>
      </c>
      <c r="BL604" s="19" t="s">
        <v>262</v>
      </c>
      <c r="BM604" s="227" t="s">
        <v>1025</v>
      </c>
    </row>
    <row r="605" spans="1:47" s="2" customFormat="1" ht="12">
      <c r="A605" s="40"/>
      <c r="B605" s="41"/>
      <c r="C605" s="42"/>
      <c r="D605" s="236" t="s">
        <v>366</v>
      </c>
      <c r="E605" s="42"/>
      <c r="F605" s="278" t="s">
        <v>1012</v>
      </c>
      <c r="G605" s="42"/>
      <c r="H605" s="42"/>
      <c r="I605" s="231"/>
      <c r="J605" s="42"/>
      <c r="K605" s="42"/>
      <c r="L605" s="46"/>
      <c r="M605" s="232"/>
      <c r="N605" s="23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366</v>
      </c>
      <c r="AU605" s="19" t="s">
        <v>160</v>
      </c>
    </row>
    <row r="606" spans="1:65" s="2" customFormat="1" ht="24.15" customHeight="1">
      <c r="A606" s="40"/>
      <c r="B606" s="41"/>
      <c r="C606" s="267" t="s">
        <v>1026</v>
      </c>
      <c r="D606" s="267" t="s">
        <v>204</v>
      </c>
      <c r="E606" s="268" t="s">
        <v>1027</v>
      </c>
      <c r="F606" s="269" t="s">
        <v>1028</v>
      </c>
      <c r="G606" s="270" t="s">
        <v>176</v>
      </c>
      <c r="H606" s="271">
        <v>2</v>
      </c>
      <c r="I606" s="272"/>
      <c r="J606" s="273">
        <f>ROUND(I606*H606,2)</f>
        <v>0</v>
      </c>
      <c r="K606" s="274"/>
      <c r="L606" s="275"/>
      <c r="M606" s="276" t="s">
        <v>19</v>
      </c>
      <c r="N606" s="277" t="s">
        <v>40</v>
      </c>
      <c r="O606" s="86"/>
      <c r="P606" s="225">
        <f>O606*H606</f>
        <v>0</v>
      </c>
      <c r="Q606" s="225">
        <v>0.0105</v>
      </c>
      <c r="R606" s="225">
        <f>Q606*H606</f>
        <v>0.021</v>
      </c>
      <c r="S606" s="225">
        <v>0</v>
      </c>
      <c r="T606" s="22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7" t="s">
        <v>348</v>
      </c>
      <c r="AT606" s="227" t="s">
        <v>204</v>
      </c>
      <c r="AU606" s="227" t="s">
        <v>160</v>
      </c>
      <c r="AY606" s="19" t="s">
        <v>152</v>
      </c>
      <c r="BE606" s="228">
        <f>IF(N606="základní",J606,0)</f>
        <v>0</v>
      </c>
      <c r="BF606" s="228">
        <f>IF(N606="snížená",J606,0)</f>
        <v>0</v>
      </c>
      <c r="BG606" s="228">
        <f>IF(N606="zákl. přenesená",J606,0)</f>
        <v>0</v>
      </c>
      <c r="BH606" s="228">
        <f>IF(N606="sníž. přenesená",J606,0)</f>
        <v>0</v>
      </c>
      <c r="BI606" s="228">
        <f>IF(N606="nulová",J606,0)</f>
        <v>0</v>
      </c>
      <c r="BJ606" s="19" t="s">
        <v>76</v>
      </c>
      <c r="BK606" s="228">
        <f>ROUND(I606*H606,2)</f>
        <v>0</v>
      </c>
      <c r="BL606" s="19" t="s">
        <v>262</v>
      </c>
      <c r="BM606" s="227" t="s">
        <v>1029</v>
      </c>
    </row>
    <row r="607" spans="1:47" s="2" customFormat="1" ht="12">
      <c r="A607" s="40"/>
      <c r="B607" s="41"/>
      <c r="C607" s="42"/>
      <c r="D607" s="236" t="s">
        <v>366</v>
      </c>
      <c r="E607" s="42"/>
      <c r="F607" s="278" t="s">
        <v>1012</v>
      </c>
      <c r="G607" s="42"/>
      <c r="H607" s="42"/>
      <c r="I607" s="231"/>
      <c r="J607" s="42"/>
      <c r="K607" s="42"/>
      <c r="L607" s="46"/>
      <c r="M607" s="232"/>
      <c r="N607" s="233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366</v>
      </c>
      <c r="AU607" s="19" t="s">
        <v>160</v>
      </c>
    </row>
    <row r="608" spans="1:65" s="2" customFormat="1" ht="24.15" customHeight="1">
      <c r="A608" s="40"/>
      <c r="B608" s="41"/>
      <c r="C608" s="267" t="s">
        <v>1030</v>
      </c>
      <c r="D608" s="267" t="s">
        <v>204</v>
      </c>
      <c r="E608" s="268" t="s">
        <v>1031</v>
      </c>
      <c r="F608" s="269" t="s">
        <v>1032</v>
      </c>
      <c r="G608" s="270" t="s">
        <v>176</v>
      </c>
      <c r="H608" s="271">
        <v>2</v>
      </c>
      <c r="I608" s="272"/>
      <c r="J608" s="273">
        <f>ROUND(I608*H608,2)</f>
        <v>0</v>
      </c>
      <c r="K608" s="274"/>
      <c r="L608" s="275"/>
      <c r="M608" s="276" t="s">
        <v>19</v>
      </c>
      <c r="N608" s="277" t="s">
        <v>40</v>
      </c>
      <c r="O608" s="86"/>
      <c r="P608" s="225">
        <f>O608*H608</f>
        <v>0</v>
      </c>
      <c r="Q608" s="225">
        <v>0.0067</v>
      </c>
      <c r="R608" s="225">
        <f>Q608*H608</f>
        <v>0.0134</v>
      </c>
      <c r="S608" s="225">
        <v>0</v>
      </c>
      <c r="T608" s="22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27" t="s">
        <v>348</v>
      </c>
      <c r="AT608" s="227" t="s">
        <v>204</v>
      </c>
      <c r="AU608" s="227" t="s">
        <v>160</v>
      </c>
      <c r="AY608" s="19" t="s">
        <v>152</v>
      </c>
      <c r="BE608" s="228">
        <f>IF(N608="základní",J608,0)</f>
        <v>0</v>
      </c>
      <c r="BF608" s="228">
        <f>IF(N608="snížená",J608,0)</f>
        <v>0</v>
      </c>
      <c r="BG608" s="228">
        <f>IF(N608="zákl. přenesená",J608,0)</f>
        <v>0</v>
      </c>
      <c r="BH608" s="228">
        <f>IF(N608="sníž. přenesená",J608,0)</f>
        <v>0</v>
      </c>
      <c r="BI608" s="228">
        <f>IF(N608="nulová",J608,0)</f>
        <v>0</v>
      </c>
      <c r="BJ608" s="19" t="s">
        <v>76</v>
      </c>
      <c r="BK608" s="228">
        <f>ROUND(I608*H608,2)</f>
        <v>0</v>
      </c>
      <c r="BL608" s="19" t="s">
        <v>262</v>
      </c>
      <c r="BM608" s="227" t="s">
        <v>1033</v>
      </c>
    </row>
    <row r="609" spans="1:47" s="2" customFormat="1" ht="12">
      <c r="A609" s="40"/>
      <c r="B609" s="41"/>
      <c r="C609" s="42"/>
      <c r="D609" s="236" t="s">
        <v>366</v>
      </c>
      <c r="E609" s="42"/>
      <c r="F609" s="278" t="s">
        <v>1012</v>
      </c>
      <c r="G609" s="42"/>
      <c r="H609" s="42"/>
      <c r="I609" s="231"/>
      <c r="J609" s="42"/>
      <c r="K609" s="42"/>
      <c r="L609" s="46"/>
      <c r="M609" s="232"/>
      <c r="N609" s="23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366</v>
      </c>
      <c r="AU609" s="19" t="s">
        <v>160</v>
      </c>
    </row>
    <row r="610" spans="1:65" s="2" customFormat="1" ht="16.5" customHeight="1">
      <c r="A610" s="40"/>
      <c r="B610" s="41"/>
      <c r="C610" s="267" t="s">
        <v>1034</v>
      </c>
      <c r="D610" s="267" t="s">
        <v>204</v>
      </c>
      <c r="E610" s="268" t="s">
        <v>1035</v>
      </c>
      <c r="F610" s="269" t="s">
        <v>1036</v>
      </c>
      <c r="G610" s="270" t="s">
        <v>1037</v>
      </c>
      <c r="H610" s="271">
        <v>5</v>
      </c>
      <c r="I610" s="272"/>
      <c r="J610" s="273">
        <f>ROUND(I610*H610,2)</f>
        <v>0</v>
      </c>
      <c r="K610" s="274"/>
      <c r="L610" s="275"/>
      <c r="M610" s="276" t="s">
        <v>19</v>
      </c>
      <c r="N610" s="277" t="s">
        <v>40</v>
      </c>
      <c r="O610" s="86"/>
      <c r="P610" s="225">
        <f>O610*H610</f>
        <v>0</v>
      </c>
      <c r="Q610" s="225">
        <v>0.0008</v>
      </c>
      <c r="R610" s="225">
        <f>Q610*H610</f>
        <v>0.004</v>
      </c>
      <c r="S610" s="225">
        <v>0</v>
      </c>
      <c r="T610" s="22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7" t="s">
        <v>348</v>
      </c>
      <c r="AT610" s="227" t="s">
        <v>204</v>
      </c>
      <c r="AU610" s="227" t="s">
        <v>160</v>
      </c>
      <c r="AY610" s="19" t="s">
        <v>152</v>
      </c>
      <c r="BE610" s="228">
        <f>IF(N610="základní",J610,0)</f>
        <v>0</v>
      </c>
      <c r="BF610" s="228">
        <f>IF(N610="snížená",J610,0)</f>
        <v>0</v>
      </c>
      <c r="BG610" s="228">
        <f>IF(N610="zákl. přenesená",J610,0)</f>
        <v>0</v>
      </c>
      <c r="BH610" s="228">
        <f>IF(N610="sníž. přenesená",J610,0)</f>
        <v>0</v>
      </c>
      <c r="BI610" s="228">
        <f>IF(N610="nulová",J610,0)</f>
        <v>0</v>
      </c>
      <c r="BJ610" s="19" t="s">
        <v>76</v>
      </c>
      <c r="BK610" s="228">
        <f>ROUND(I610*H610,2)</f>
        <v>0</v>
      </c>
      <c r="BL610" s="19" t="s">
        <v>262</v>
      </c>
      <c r="BM610" s="227" t="s">
        <v>1038</v>
      </c>
    </row>
    <row r="611" spans="1:47" s="2" customFormat="1" ht="12">
      <c r="A611" s="40"/>
      <c r="B611" s="41"/>
      <c r="C611" s="42"/>
      <c r="D611" s="236" t="s">
        <v>366</v>
      </c>
      <c r="E611" s="42"/>
      <c r="F611" s="278" t="s">
        <v>1012</v>
      </c>
      <c r="G611" s="42"/>
      <c r="H611" s="42"/>
      <c r="I611" s="231"/>
      <c r="J611" s="42"/>
      <c r="K611" s="42"/>
      <c r="L611" s="46"/>
      <c r="M611" s="232"/>
      <c r="N611" s="23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366</v>
      </c>
      <c r="AU611" s="19" t="s">
        <v>160</v>
      </c>
    </row>
    <row r="612" spans="1:65" s="2" customFormat="1" ht="16.5" customHeight="1">
      <c r="A612" s="40"/>
      <c r="B612" s="41"/>
      <c r="C612" s="267" t="s">
        <v>1039</v>
      </c>
      <c r="D612" s="267" t="s">
        <v>204</v>
      </c>
      <c r="E612" s="268" t="s">
        <v>1040</v>
      </c>
      <c r="F612" s="269" t="s">
        <v>1041</v>
      </c>
      <c r="G612" s="270" t="s">
        <v>176</v>
      </c>
      <c r="H612" s="271">
        <v>5</v>
      </c>
      <c r="I612" s="272"/>
      <c r="J612" s="273">
        <f>ROUND(I612*H612,2)</f>
        <v>0</v>
      </c>
      <c r="K612" s="274"/>
      <c r="L612" s="275"/>
      <c r="M612" s="276" t="s">
        <v>19</v>
      </c>
      <c r="N612" s="277" t="s">
        <v>40</v>
      </c>
      <c r="O612" s="86"/>
      <c r="P612" s="225">
        <f>O612*H612</f>
        <v>0</v>
      </c>
      <c r="Q612" s="225">
        <v>0.00125</v>
      </c>
      <c r="R612" s="225">
        <f>Q612*H612</f>
        <v>0.00625</v>
      </c>
      <c r="S612" s="225">
        <v>0</v>
      </c>
      <c r="T612" s="22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7" t="s">
        <v>348</v>
      </c>
      <c r="AT612" s="227" t="s">
        <v>204</v>
      </c>
      <c r="AU612" s="227" t="s">
        <v>160</v>
      </c>
      <c r="AY612" s="19" t="s">
        <v>152</v>
      </c>
      <c r="BE612" s="228">
        <f>IF(N612="základní",J612,0)</f>
        <v>0</v>
      </c>
      <c r="BF612" s="228">
        <f>IF(N612="snížená",J612,0)</f>
        <v>0</v>
      </c>
      <c r="BG612" s="228">
        <f>IF(N612="zákl. přenesená",J612,0)</f>
        <v>0</v>
      </c>
      <c r="BH612" s="228">
        <f>IF(N612="sníž. přenesená",J612,0)</f>
        <v>0</v>
      </c>
      <c r="BI612" s="228">
        <f>IF(N612="nulová",J612,0)</f>
        <v>0</v>
      </c>
      <c r="BJ612" s="19" t="s">
        <v>76</v>
      </c>
      <c r="BK612" s="228">
        <f>ROUND(I612*H612,2)</f>
        <v>0</v>
      </c>
      <c r="BL612" s="19" t="s">
        <v>262</v>
      </c>
      <c r="BM612" s="227" t="s">
        <v>1042</v>
      </c>
    </row>
    <row r="613" spans="1:47" s="2" customFormat="1" ht="12">
      <c r="A613" s="40"/>
      <c r="B613" s="41"/>
      <c r="C613" s="42"/>
      <c r="D613" s="236" t="s">
        <v>366</v>
      </c>
      <c r="E613" s="42"/>
      <c r="F613" s="278" t="s">
        <v>1012</v>
      </c>
      <c r="G613" s="42"/>
      <c r="H613" s="42"/>
      <c r="I613" s="231"/>
      <c r="J613" s="42"/>
      <c r="K613" s="42"/>
      <c r="L613" s="46"/>
      <c r="M613" s="232"/>
      <c r="N613" s="23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366</v>
      </c>
      <c r="AU613" s="19" t="s">
        <v>160</v>
      </c>
    </row>
    <row r="614" spans="1:65" s="2" customFormat="1" ht="24.15" customHeight="1">
      <c r="A614" s="40"/>
      <c r="B614" s="41"/>
      <c r="C614" s="267" t="s">
        <v>1043</v>
      </c>
      <c r="D614" s="267" t="s">
        <v>204</v>
      </c>
      <c r="E614" s="268" t="s">
        <v>1044</v>
      </c>
      <c r="F614" s="269" t="s">
        <v>1045</v>
      </c>
      <c r="G614" s="270" t="s">
        <v>176</v>
      </c>
      <c r="H614" s="271">
        <v>5</v>
      </c>
      <c r="I614" s="272"/>
      <c r="J614" s="273">
        <f>ROUND(I614*H614,2)</f>
        <v>0</v>
      </c>
      <c r="K614" s="274"/>
      <c r="L614" s="275"/>
      <c r="M614" s="276" t="s">
        <v>19</v>
      </c>
      <c r="N614" s="277" t="s">
        <v>40</v>
      </c>
      <c r="O614" s="86"/>
      <c r="P614" s="225">
        <f>O614*H614</f>
        <v>0</v>
      </c>
      <c r="Q614" s="225">
        <v>0.009</v>
      </c>
      <c r="R614" s="225">
        <f>Q614*H614</f>
        <v>0.045</v>
      </c>
      <c r="S614" s="225">
        <v>0</v>
      </c>
      <c r="T614" s="22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7" t="s">
        <v>348</v>
      </c>
      <c r="AT614" s="227" t="s">
        <v>204</v>
      </c>
      <c r="AU614" s="227" t="s">
        <v>160</v>
      </c>
      <c r="AY614" s="19" t="s">
        <v>152</v>
      </c>
      <c r="BE614" s="228">
        <f>IF(N614="základní",J614,0)</f>
        <v>0</v>
      </c>
      <c r="BF614" s="228">
        <f>IF(N614="snížená",J614,0)</f>
        <v>0</v>
      </c>
      <c r="BG614" s="228">
        <f>IF(N614="zákl. přenesená",J614,0)</f>
        <v>0</v>
      </c>
      <c r="BH614" s="228">
        <f>IF(N614="sníž. přenesená",J614,0)</f>
        <v>0</v>
      </c>
      <c r="BI614" s="228">
        <f>IF(N614="nulová",J614,0)</f>
        <v>0</v>
      </c>
      <c r="BJ614" s="19" t="s">
        <v>76</v>
      </c>
      <c r="BK614" s="228">
        <f>ROUND(I614*H614,2)</f>
        <v>0</v>
      </c>
      <c r="BL614" s="19" t="s">
        <v>262</v>
      </c>
      <c r="BM614" s="227" t="s">
        <v>1046</v>
      </c>
    </row>
    <row r="615" spans="1:47" s="2" customFormat="1" ht="12">
      <c r="A615" s="40"/>
      <c r="B615" s="41"/>
      <c r="C615" s="42"/>
      <c r="D615" s="236" t="s">
        <v>366</v>
      </c>
      <c r="E615" s="42"/>
      <c r="F615" s="278" t="s">
        <v>1012</v>
      </c>
      <c r="G615" s="42"/>
      <c r="H615" s="42"/>
      <c r="I615" s="231"/>
      <c r="J615" s="42"/>
      <c r="K615" s="42"/>
      <c r="L615" s="46"/>
      <c r="M615" s="232"/>
      <c r="N615" s="23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366</v>
      </c>
      <c r="AU615" s="19" t="s">
        <v>160</v>
      </c>
    </row>
    <row r="616" spans="1:65" s="2" customFormat="1" ht="33" customHeight="1">
      <c r="A616" s="40"/>
      <c r="B616" s="41"/>
      <c r="C616" s="267" t="s">
        <v>1047</v>
      </c>
      <c r="D616" s="267" t="s">
        <v>204</v>
      </c>
      <c r="E616" s="268" t="s">
        <v>1048</v>
      </c>
      <c r="F616" s="269" t="s">
        <v>1049</v>
      </c>
      <c r="G616" s="270" t="s">
        <v>176</v>
      </c>
      <c r="H616" s="271">
        <v>1</v>
      </c>
      <c r="I616" s="272"/>
      <c r="J616" s="273">
        <f>ROUND(I616*H616,2)</f>
        <v>0</v>
      </c>
      <c r="K616" s="274"/>
      <c r="L616" s="275"/>
      <c r="M616" s="276" t="s">
        <v>19</v>
      </c>
      <c r="N616" s="277" t="s">
        <v>40</v>
      </c>
      <c r="O616" s="86"/>
      <c r="P616" s="225">
        <f>O616*H616</f>
        <v>0</v>
      </c>
      <c r="Q616" s="225">
        <v>0.019</v>
      </c>
      <c r="R616" s="225">
        <f>Q616*H616</f>
        <v>0.019</v>
      </c>
      <c r="S616" s="225">
        <v>0</v>
      </c>
      <c r="T616" s="22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7" t="s">
        <v>348</v>
      </c>
      <c r="AT616" s="227" t="s">
        <v>204</v>
      </c>
      <c r="AU616" s="227" t="s">
        <v>160</v>
      </c>
      <c r="AY616" s="19" t="s">
        <v>152</v>
      </c>
      <c r="BE616" s="228">
        <f>IF(N616="základní",J616,0)</f>
        <v>0</v>
      </c>
      <c r="BF616" s="228">
        <f>IF(N616="snížená",J616,0)</f>
        <v>0</v>
      </c>
      <c r="BG616" s="228">
        <f>IF(N616="zákl. přenesená",J616,0)</f>
        <v>0</v>
      </c>
      <c r="BH616" s="228">
        <f>IF(N616="sníž. přenesená",J616,0)</f>
        <v>0</v>
      </c>
      <c r="BI616" s="228">
        <f>IF(N616="nulová",J616,0)</f>
        <v>0</v>
      </c>
      <c r="BJ616" s="19" t="s">
        <v>76</v>
      </c>
      <c r="BK616" s="228">
        <f>ROUND(I616*H616,2)</f>
        <v>0</v>
      </c>
      <c r="BL616" s="19" t="s">
        <v>262</v>
      </c>
      <c r="BM616" s="227" t="s">
        <v>1050</v>
      </c>
    </row>
    <row r="617" spans="1:47" s="2" customFormat="1" ht="12">
      <c r="A617" s="40"/>
      <c r="B617" s="41"/>
      <c r="C617" s="42"/>
      <c r="D617" s="236" t="s">
        <v>366</v>
      </c>
      <c r="E617" s="42"/>
      <c r="F617" s="278" t="s">
        <v>1012</v>
      </c>
      <c r="G617" s="42"/>
      <c r="H617" s="42"/>
      <c r="I617" s="231"/>
      <c r="J617" s="42"/>
      <c r="K617" s="42"/>
      <c r="L617" s="46"/>
      <c r="M617" s="232"/>
      <c r="N617" s="23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366</v>
      </c>
      <c r="AU617" s="19" t="s">
        <v>160</v>
      </c>
    </row>
    <row r="618" spans="1:65" s="2" customFormat="1" ht="33" customHeight="1">
      <c r="A618" s="40"/>
      <c r="B618" s="41"/>
      <c r="C618" s="267" t="s">
        <v>1051</v>
      </c>
      <c r="D618" s="267" t="s">
        <v>204</v>
      </c>
      <c r="E618" s="268" t="s">
        <v>1052</v>
      </c>
      <c r="F618" s="269" t="s">
        <v>1053</v>
      </c>
      <c r="G618" s="270" t="s">
        <v>176</v>
      </c>
      <c r="H618" s="271">
        <v>1</v>
      </c>
      <c r="I618" s="272"/>
      <c r="J618" s="273">
        <f>ROUND(I618*H618,2)</f>
        <v>0</v>
      </c>
      <c r="K618" s="274"/>
      <c r="L618" s="275"/>
      <c r="M618" s="276" t="s">
        <v>19</v>
      </c>
      <c r="N618" s="277" t="s">
        <v>40</v>
      </c>
      <c r="O618" s="86"/>
      <c r="P618" s="225">
        <f>O618*H618</f>
        <v>0</v>
      </c>
      <c r="Q618" s="225">
        <v>0.017</v>
      </c>
      <c r="R618" s="225">
        <f>Q618*H618</f>
        <v>0.017</v>
      </c>
      <c r="S618" s="225">
        <v>0</v>
      </c>
      <c r="T618" s="22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7" t="s">
        <v>348</v>
      </c>
      <c r="AT618" s="227" t="s">
        <v>204</v>
      </c>
      <c r="AU618" s="227" t="s">
        <v>160</v>
      </c>
      <c r="AY618" s="19" t="s">
        <v>152</v>
      </c>
      <c r="BE618" s="228">
        <f>IF(N618="základní",J618,0)</f>
        <v>0</v>
      </c>
      <c r="BF618" s="228">
        <f>IF(N618="snížená",J618,0)</f>
        <v>0</v>
      </c>
      <c r="BG618" s="228">
        <f>IF(N618="zákl. přenesená",J618,0)</f>
        <v>0</v>
      </c>
      <c r="BH618" s="228">
        <f>IF(N618="sníž. přenesená",J618,0)</f>
        <v>0</v>
      </c>
      <c r="BI618" s="228">
        <f>IF(N618="nulová",J618,0)</f>
        <v>0</v>
      </c>
      <c r="BJ618" s="19" t="s">
        <v>76</v>
      </c>
      <c r="BK618" s="228">
        <f>ROUND(I618*H618,2)</f>
        <v>0</v>
      </c>
      <c r="BL618" s="19" t="s">
        <v>262</v>
      </c>
      <c r="BM618" s="227" t="s">
        <v>1054</v>
      </c>
    </row>
    <row r="619" spans="1:47" s="2" customFormat="1" ht="12">
      <c r="A619" s="40"/>
      <c r="B619" s="41"/>
      <c r="C619" s="42"/>
      <c r="D619" s="236" t="s">
        <v>366</v>
      </c>
      <c r="E619" s="42"/>
      <c r="F619" s="278" t="s">
        <v>1012</v>
      </c>
      <c r="G619" s="42"/>
      <c r="H619" s="42"/>
      <c r="I619" s="231"/>
      <c r="J619" s="42"/>
      <c r="K619" s="42"/>
      <c r="L619" s="46"/>
      <c r="M619" s="232"/>
      <c r="N619" s="233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366</v>
      </c>
      <c r="AU619" s="19" t="s">
        <v>160</v>
      </c>
    </row>
    <row r="620" spans="1:65" s="2" customFormat="1" ht="24.15" customHeight="1">
      <c r="A620" s="40"/>
      <c r="B620" s="41"/>
      <c r="C620" s="267" t="s">
        <v>1055</v>
      </c>
      <c r="D620" s="267" t="s">
        <v>204</v>
      </c>
      <c r="E620" s="268" t="s">
        <v>1056</v>
      </c>
      <c r="F620" s="269" t="s">
        <v>1057</v>
      </c>
      <c r="G620" s="270" t="s">
        <v>176</v>
      </c>
      <c r="H620" s="271">
        <v>1</v>
      </c>
      <c r="I620" s="272"/>
      <c r="J620" s="273">
        <f>ROUND(I620*H620,2)</f>
        <v>0</v>
      </c>
      <c r="K620" s="274"/>
      <c r="L620" s="275"/>
      <c r="M620" s="276" t="s">
        <v>19</v>
      </c>
      <c r="N620" s="277" t="s">
        <v>40</v>
      </c>
      <c r="O620" s="86"/>
      <c r="P620" s="225">
        <f>O620*H620</f>
        <v>0</v>
      </c>
      <c r="Q620" s="225">
        <v>0.0176</v>
      </c>
      <c r="R620" s="225">
        <f>Q620*H620</f>
        <v>0.0176</v>
      </c>
      <c r="S620" s="225">
        <v>0</v>
      </c>
      <c r="T620" s="22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7" t="s">
        <v>348</v>
      </c>
      <c r="AT620" s="227" t="s">
        <v>204</v>
      </c>
      <c r="AU620" s="227" t="s">
        <v>160</v>
      </c>
      <c r="AY620" s="19" t="s">
        <v>152</v>
      </c>
      <c r="BE620" s="228">
        <f>IF(N620="základní",J620,0)</f>
        <v>0</v>
      </c>
      <c r="BF620" s="228">
        <f>IF(N620="snížená",J620,0)</f>
        <v>0</v>
      </c>
      <c r="BG620" s="228">
        <f>IF(N620="zákl. přenesená",J620,0)</f>
        <v>0</v>
      </c>
      <c r="BH620" s="228">
        <f>IF(N620="sníž. přenesená",J620,0)</f>
        <v>0</v>
      </c>
      <c r="BI620" s="228">
        <f>IF(N620="nulová",J620,0)</f>
        <v>0</v>
      </c>
      <c r="BJ620" s="19" t="s">
        <v>76</v>
      </c>
      <c r="BK620" s="228">
        <f>ROUND(I620*H620,2)</f>
        <v>0</v>
      </c>
      <c r="BL620" s="19" t="s">
        <v>262</v>
      </c>
      <c r="BM620" s="227" t="s">
        <v>1058</v>
      </c>
    </row>
    <row r="621" spans="1:47" s="2" customFormat="1" ht="12">
      <c r="A621" s="40"/>
      <c r="B621" s="41"/>
      <c r="C621" s="42"/>
      <c r="D621" s="236" t="s">
        <v>366</v>
      </c>
      <c r="E621" s="42"/>
      <c r="F621" s="278" t="s">
        <v>1059</v>
      </c>
      <c r="G621" s="42"/>
      <c r="H621" s="42"/>
      <c r="I621" s="231"/>
      <c r="J621" s="42"/>
      <c r="K621" s="42"/>
      <c r="L621" s="46"/>
      <c r="M621" s="232"/>
      <c r="N621" s="23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366</v>
      </c>
      <c r="AU621" s="19" t="s">
        <v>160</v>
      </c>
    </row>
    <row r="622" spans="1:65" s="2" customFormat="1" ht="24.15" customHeight="1">
      <c r="A622" s="40"/>
      <c r="B622" s="41"/>
      <c r="C622" s="267" t="s">
        <v>1060</v>
      </c>
      <c r="D622" s="267" t="s">
        <v>204</v>
      </c>
      <c r="E622" s="268" t="s">
        <v>1061</v>
      </c>
      <c r="F622" s="269" t="s">
        <v>1062</v>
      </c>
      <c r="G622" s="270" t="s">
        <v>176</v>
      </c>
      <c r="H622" s="271">
        <v>3</v>
      </c>
      <c r="I622" s="272"/>
      <c r="J622" s="273">
        <f>ROUND(I622*H622,2)</f>
        <v>0</v>
      </c>
      <c r="K622" s="274"/>
      <c r="L622" s="275"/>
      <c r="M622" s="276" t="s">
        <v>19</v>
      </c>
      <c r="N622" s="277" t="s">
        <v>40</v>
      </c>
      <c r="O622" s="86"/>
      <c r="P622" s="225">
        <f>O622*H622</f>
        <v>0</v>
      </c>
      <c r="Q622" s="225">
        <v>0.017</v>
      </c>
      <c r="R622" s="225">
        <f>Q622*H622</f>
        <v>0.051000000000000004</v>
      </c>
      <c r="S622" s="225">
        <v>0</v>
      </c>
      <c r="T622" s="22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7" t="s">
        <v>348</v>
      </c>
      <c r="AT622" s="227" t="s">
        <v>204</v>
      </c>
      <c r="AU622" s="227" t="s">
        <v>160</v>
      </c>
      <c r="AY622" s="19" t="s">
        <v>152</v>
      </c>
      <c r="BE622" s="228">
        <f>IF(N622="základní",J622,0)</f>
        <v>0</v>
      </c>
      <c r="BF622" s="228">
        <f>IF(N622="snížená",J622,0)</f>
        <v>0</v>
      </c>
      <c r="BG622" s="228">
        <f>IF(N622="zákl. přenesená",J622,0)</f>
        <v>0</v>
      </c>
      <c r="BH622" s="228">
        <f>IF(N622="sníž. přenesená",J622,0)</f>
        <v>0</v>
      </c>
      <c r="BI622" s="228">
        <f>IF(N622="nulová",J622,0)</f>
        <v>0</v>
      </c>
      <c r="BJ622" s="19" t="s">
        <v>76</v>
      </c>
      <c r="BK622" s="228">
        <f>ROUND(I622*H622,2)</f>
        <v>0</v>
      </c>
      <c r="BL622" s="19" t="s">
        <v>262</v>
      </c>
      <c r="BM622" s="227" t="s">
        <v>1063</v>
      </c>
    </row>
    <row r="623" spans="1:47" s="2" customFormat="1" ht="12">
      <c r="A623" s="40"/>
      <c r="B623" s="41"/>
      <c r="C623" s="42"/>
      <c r="D623" s="236" t="s">
        <v>366</v>
      </c>
      <c r="E623" s="42"/>
      <c r="F623" s="278" t="s">
        <v>1064</v>
      </c>
      <c r="G623" s="42"/>
      <c r="H623" s="42"/>
      <c r="I623" s="231"/>
      <c r="J623" s="42"/>
      <c r="K623" s="42"/>
      <c r="L623" s="46"/>
      <c r="M623" s="232"/>
      <c r="N623" s="233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366</v>
      </c>
      <c r="AU623" s="19" t="s">
        <v>160</v>
      </c>
    </row>
    <row r="624" spans="1:65" s="2" customFormat="1" ht="16.5" customHeight="1">
      <c r="A624" s="40"/>
      <c r="B624" s="41"/>
      <c r="C624" s="267" t="s">
        <v>1065</v>
      </c>
      <c r="D624" s="267" t="s">
        <v>204</v>
      </c>
      <c r="E624" s="268" t="s">
        <v>1066</v>
      </c>
      <c r="F624" s="269" t="s">
        <v>1067</v>
      </c>
      <c r="G624" s="270" t="s">
        <v>176</v>
      </c>
      <c r="H624" s="271">
        <v>1</v>
      </c>
      <c r="I624" s="272"/>
      <c r="J624" s="273">
        <f>ROUND(I624*H624,2)</f>
        <v>0</v>
      </c>
      <c r="K624" s="274"/>
      <c r="L624" s="275"/>
      <c r="M624" s="276" t="s">
        <v>19</v>
      </c>
      <c r="N624" s="277" t="s">
        <v>40</v>
      </c>
      <c r="O624" s="86"/>
      <c r="P624" s="225">
        <f>O624*H624</f>
        <v>0</v>
      </c>
      <c r="Q624" s="225">
        <v>0.015</v>
      </c>
      <c r="R624" s="225">
        <f>Q624*H624</f>
        <v>0.015</v>
      </c>
      <c r="S624" s="225">
        <v>0</v>
      </c>
      <c r="T624" s="22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7" t="s">
        <v>348</v>
      </c>
      <c r="AT624" s="227" t="s">
        <v>204</v>
      </c>
      <c r="AU624" s="227" t="s">
        <v>160</v>
      </c>
      <c r="AY624" s="19" t="s">
        <v>152</v>
      </c>
      <c r="BE624" s="228">
        <f>IF(N624="základní",J624,0)</f>
        <v>0</v>
      </c>
      <c r="BF624" s="228">
        <f>IF(N624="snížená",J624,0)</f>
        <v>0</v>
      </c>
      <c r="BG624" s="228">
        <f>IF(N624="zákl. přenesená",J624,0)</f>
        <v>0</v>
      </c>
      <c r="BH624" s="228">
        <f>IF(N624="sníž. přenesená",J624,0)</f>
        <v>0</v>
      </c>
      <c r="BI624" s="228">
        <f>IF(N624="nulová",J624,0)</f>
        <v>0</v>
      </c>
      <c r="BJ624" s="19" t="s">
        <v>76</v>
      </c>
      <c r="BK624" s="228">
        <f>ROUND(I624*H624,2)</f>
        <v>0</v>
      </c>
      <c r="BL624" s="19" t="s">
        <v>262</v>
      </c>
      <c r="BM624" s="227" t="s">
        <v>1068</v>
      </c>
    </row>
    <row r="625" spans="1:47" s="2" customFormat="1" ht="12">
      <c r="A625" s="40"/>
      <c r="B625" s="41"/>
      <c r="C625" s="42"/>
      <c r="D625" s="236" t="s">
        <v>366</v>
      </c>
      <c r="E625" s="42"/>
      <c r="F625" s="278" t="s">
        <v>1069</v>
      </c>
      <c r="G625" s="42"/>
      <c r="H625" s="42"/>
      <c r="I625" s="231"/>
      <c r="J625" s="42"/>
      <c r="K625" s="42"/>
      <c r="L625" s="46"/>
      <c r="M625" s="232"/>
      <c r="N625" s="23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366</v>
      </c>
      <c r="AU625" s="19" t="s">
        <v>160</v>
      </c>
    </row>
    <row r="626" spans="1:65" s="2" customFormat="1" ht="16.5" customHeight="1">
      <c r="A626" s="40"/>
      <c r="B626" s="41"/>
      <c r="C626" s="267" t="s">
        <v>1070</v>
      </c>
      <c r="D626" s="267" t="s">
        <v>204</v>
      </c>
      <c r="E626" s="268" t="s">
        <v>1071</v>
      </c>
      <c r="F626" s="269" t="s">
        <v>1072</v>
      </c>
      <c r="G626" s="270" t="s">
        <v>176</v>
      </c>
      <c r="H626" s="271">
        <v>5</v>
      </c>
      <c r="I626" s="272"/>
      <c r="J626" s="273">
        <f>ROUND(I626*H626,2)</f>
        <v>0</v>
      </c>
      <c r="K626" s="274"/>
      <c r="L626" s="275"/>
      <c r="M626" s="276" t="s">
        <v>19</v>
      </c>
      <c r="N626" s="277" t="s">
        <v>40</v>
      </c>
      <c r="O626" s="86"/>
      <c r="P626" s="225">
        <f>O626*H626</f>
        <v>0</v>
      </c>
      <c r="Q626" s="225">
        <v>0.014</v>
      </c>
      <c r="R626" s="225">
        <f>Q626*H626</f>
        <v>0.07</v>
      </c>
      <c r="S626" s="225">
        <v>0</v>
      </c>
      <c r="T626" s="22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27" t="s">
        <v>348</v>
      </c>
      <c r="AT626" s="227" t="s">
        <v>204</v>
      </c>
      <c r="AU626" s="227" t="s">
        <v>160</v>
      </c>
      <c r="AY626" s="19" t="s">
        <v>152</v>
      </c>
      <c r="BE626" s="228">
        <f>IF(N626="základní",J626,0)</f>
        <v>0</v>
      </c>
      <c r="BF626" s="228">
        <f>IF(N626="snížená",J626,0)</f>
        <v>0</v>
      </c>
      <c r="BG626" s="228">
        <f>IF(N626="zákl. přenesená",J626,0)</f>
        <v>0</v>
      </c>
      <c r="BH626" s="228">
        <f>IF(N626="sníž. přenesená",J626,0)</f>
        <v>0</v>
      </c>
      <c r="BI626" s="228">
        <f>IF(N626="nulová",J626,0)</f>
        <v>0</v>
      </c>
      <c r="BJ626" s="19" t="s">
        <v>76</v>
      </c>
      <c r="BK626" s="228">
        <f>ROUND(I626*H626,2)</f>
        <v>0</v>
      </c>
      <c r="BL626" s="19" t="s">
        <v>262</v>
      </c>
      <c r="BM626" s="227" t="s">
        <v>1073</v>
      </c>
    </row>
    <row r="627" spans="1:47" s="2" customFormat="1" ht="12">
      <c r="A627" s="40"/>
      <c r="B627" s="41"/>
      <c r="C627" s="42"/>
      <c r="D627" s="236" t="s">
        <v>366</v>
      </c>
      <c r="E627" s="42"/>
      <c r="F627" s="278" t="s">
        <v>1012</v>
      </c>
      <c r="G627" s="42"/>
      <c r="H627" s="42"/>
      <c r="I627" s="231"/>
      <c r="J627" s="42"/>
      <c r="K627" s="42"/>
      <c r="L627" s="46"/>
      <c r="M627" s="232"/>
      <c r="N627" s="23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366</v>
      </c>
      <c r="AU627" s="19" t="s">
        <v>160</v>
      </c>
    </row>
    <row r="628" spans="1:65" s="2" customFormat="1" ht="16.5" customHeight="1">
      <c r="A628" s="40"/>
      <c r="B628" s="41"/>
      <c r="C628" s="267" t="s">
        <v>1074</v>
      </c>
      <c r="D628" s="267" t="s">
        <v>204</v>
      </c>
      <c r="E628" s="268" t="s">
        <v>1075</v>
      </c>
      <c r="F628" s="269" t="s">
        <v>1076</v>
      </c>
      <c r="G628" s="270" t="s">
        <v>176</v>
      </c>
      <c r="H628" s="271">
        <v>1</v>
      </c>
      <c r="I628" s="272"/>
      <c r="J628" s="273">
        <f>ROUND(I628*H628,2)</f>
        <v>0</v>
      </c>
      <c r="K628" s="274"/>
      <c r="L628" s="275"/>
      <c r="M628" s="276" t="s">
        <v>19</v>
      </c>
      <c r="N628" s="277" t="s">
        <v>40</v>
      </c>
      <c r="O628" s="86"/>
      <c r="P628" s="225">
        <f>O628*H628</f>
        <v>0</v>
      </c>
      <c r="Q628" s="225">
        <v>0.014</v>
      </c>
      <c r="R628" s="225">
        <f>Q628*H628</f>
        <v>0.014</v>
      </c>
      <c r="S628" s="225">
        <v>0</v>
      </c>
      <c r="T628" s="22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7" t="s">
        <v>348</v>
      </c>
      <c r="AT628" s="227" t="s">
        <v>204</v>
      </c>
      <c r="AU628" s="227" t="s">
        <v>160</v>
      </c>
      <c r="AY628" s="19" t="s">
        <v>152</v>
      </c>
      <c r="BE628" s="228">
        <f>IF(N628="základní",J628,0)</f>
        <v>0</v>
      </c>
      <c r="BF628" s="228">
        <f>IF(N628="snížená",J628,0)</f>
        <v>0</v>
      </c>
      <c r="BG628" s="228">
        <f>IF(N628="zákl. přenesená",J628,0)</f>
        <v>0</v>
      </c>
      <c r="BH628" s="228">
        <f>IF(N628="sníž. přenesená",J628,0)</f>
        <v>0</v>
      </c>
      <c r="BI628" s="228">
        <f>IF(N628="nulová",J628,0)</f>
        <v>0</v>
      </c>
      <c r="BJ628" s="19" t="s">
        <v>76</v>
      </c>
      <c r="BK628" s="228">
        <f>ROUND(I628*H628,2)</f>
        <v>0</v>
      </c>
      <c r="BL628" s="19" t="s">
        <v>262</v>
      </c>
      <c r="BM628" s="227" t="s">
        <v>1077</v>
      </c>
    </row>
    <row r="629" spans="1:47" s="2" customFormat="1" ht="12">
      <c r="A629" s="40"/>
      <c r="B629" s="41"/>
      <c r="C629" s="42"/>
      <c r="D629" s="236" t="s">
        <v>366</v>
      </c>
      <c r="E629" s="42"/>
      <c r="F629" s="278" t="s">
        <v>1012</v>
      </c>
      <c r="G629" s="42"/>
      <c r="H629" s="42"/>
      <c r="I629" s="231"/>
      <c r="J629" s="42"/>
      <c r="K629" s="42"/>
      <c r="L629" s="46"/>
      <c r="M629" s="232"/>
      <c r="N629" s="233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366</v>
      </c>
      <c r="AU629" s="19" t="s">
        <v>160</v>
      </c>
    </row>
    <row r="630" spans="1:65" s="2" customFormat="1" ht="16.5" customHeight="1">
      <c r="A630" s="40"/>
      <c r="B630" s="41"/>
      <c r="C630" s="267" t="s">
        <v>1078</v>
      </c>
      <c r="D630" s="267" t="s">
        <v>204</v>
      </c>
      <c r="E630" s="268" t="s">
        <v>1079</v>
      </c>
      <c r="F630" s="269" t="s">
        <v>1080</v>
      </c>
      <c r="G630" s="270" t="s">
        <v>176</v>
      </c>
      <c r="H630" s="271">
        <v>1</v>
      </c>
      <c r="I630" s="272"/>
      <c r="J630" s="273">
        <f>ROUND(I630*H630,2)</f>
        <v>0</v>
      </c>
      <c r="K630" s="274"/>
      <c r="L630" s="275"/>
      <c r="M630" s="276" t="s">
        <v>19</v>
      </c>
      <c r="N630" s="277" t="s">
        <v>40</v>
      </c>
      <c r="O630" s="86"/>
      <c r="P630" s="225">
        <f>O630*H630</f>
        <v>0</v>
      </c>
      <c r="Q630" s="225">
        <v>0.0098</v>
      </c>
      <c r="R630" s="225">
        <f>Q630*H630</f>
        <v>0.0098</v>
      </c>
      <c r="S630" s="225">
        <v>0</v>
      </c>
      <c r="T630" s="226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7" t="s">
        <v>348</v>
      </c>
      <c r="AT630" s="227" t="s">
        <v>204</v>
      </c>
      <c r="AU630" s="227" t="s">
        <v>160</v>
      </c>
      <c r="AY630" s="19" t="s">
        <v>152</v>
      </c>
      <c r="BE630" s="228">
        <f>IF(N630="základní",J630,0)</f>
        <v>0</v>
      </c>
      <c r="BF630" s="228">
        <f>IF(N630="snížená",J630,0)</f>
        <v>0</v>
      </c>
      <c r="BG630" s="228">
        <f>IF(N630="zákl. přenesená",J630,0)</f>
        <v>0</v>
      </c>
      <c r="BH630" s="228">
        <f>IF(N630="sníž. přenesená",J630,0)</f>
        <v>0</v>
      </c>
      <c r="BI630" s="228">
        <f>IF(N630="nulová",J630,0)</f>
        <v>0</v>
      </c>
      <c r="BJ630" s="19" t="s">
        <v>76</v>
      </c>
      <c r="BK630" s="228">
        <f>ROUND(I630*H630,2)</f>
        <v>0</v>
      </c>
      <c r="BL630" s="19" t="s">
        <v>262</v>
      </c>
      <c r="BM630" s="227" t="s">
        <v>1081</v>
      </c>
    </row>
    <row r="631" spans="1:47" s="2" customFormat="1" ht="12">
      <c r="A631" s="40"/>
      <c r="B631" s="41"/>
      <c r="C631" s="42"/>
      <c r="D631" s="236" t="s">
        <v>366</v>
      </c>
      <c r="E631" s="42"/>
      <c r="F631" s="278" t="s">
        <v>1012</v>
      </c>
      <c r="G631" s="42"/>
      <c r="H631" s="42"/>
      <c r="I631" s="231"/>
      <c r="J631" s="42"/>
      <c r="K631" s="42"/>
      <c r="L631" s="46"/>
      <c r="M631" s="232"/>
      <c r="N631" s="233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366</v>
      </c>
      <c r="AU631" s="19" t="s">
        <v>160</v>
      </c>
    </row>
    <row r="632" spans="1:65" s="2" customFormat="1" ht="16.5" customHeight="1">
      <c r="A632" s="40"/>
      <c r="B632" s="41"/>
      <c r="C632" s="267" t="s">
        <v>1082</v>
      </c>
      <c r="D632" s="267" t="s">
        <v>204</v>
      </c>
      <c r="E632" s="268" t="s">
        <v>1083</v>
      </c>
      <c r="F632" s="269" t="s">
        <v>1084</v>
      </c>
      <c r="G632" s="270" t="s">
        <v>176</v>
      </c>
      <c r="H632" s="271">
        <v>3</v>
      </c>
      <c r="I632" s="272"/>
      <c r="J632" s="273">
        <f>ROUND(I632*H632,2)</f>
        <v>0</v>
      </c>
      <c r="K632" s="274"/>
      <c r="L632" s="275"/>
      <c r="M632" s="276" t="s">
        <v>19</v>
      </c>
      <c r="N632" s="277" t="s">
        <v>40</v>
      </c>
      <c r="O632" s="86"/>
      <c r="P632" s="225">
        <f>O632*H632</f>
        <v>0</v>
      </c>
      <c r="Q632" s="225">
        <v>0.002</v>
      </c>
      <c r="R632" s="225">
        <f>Q632*H632</f>
        <v>0.006</v>
      </c>
      <c r="S632" s="225">
        <v>0</v>
      </c>
      <c r="T632" s="22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7" t="s">
        <v>348</v>
      </c>
      <c r="AT632" s="227" t="s">
        <v>204</v>
      </c>
      <c r="AU632" s="227" t="s">
        <v>160</v>
      </c>
      <c r="AY632" s="19" t="s">
        <v>152</v>
      </c>
      <c r="BE632" s="228">
        <f>IF(N632="základní",J632,0)</f>
        <v>0</v>
      </c>
      <c r="BF632" s="228">
        <f>IF(N632="snížená",J632,0)</f>
        <v>0</v>
      </c>
      <c r="BG632" s="228">
        <f>IF(N632="zákl. přenesená",J632,0)</f>
        <v>0</v>
      </c>
      <c r="BH632" s="228">
        <f>IF(N632="sníž. přenesená",J632,0)</f>
        <v>0</v>
      </c>
      <c r="BI632" s="228">
        <f>IF(N632="nulová",J632,0)</f>
        <v>0</v>
      </c>
      <c r="BJ632" s="19" t="s">
        <v>76</v>
      </c>
      <c r="BK632" s="228">
        <f>ROUND(I632*H632,2)</f>
        <v>0</v>
      </c>
      <c r="BL632" s="19" t="s">
        <v>262</v>
      </c>
      <c r="BM632" s="227" t="s">
        <v>1085</v>
      </c>
    </row>
    <row r="633" spans="1:65" s="2" customFormat="1" ht="16.5" customHeight="1">
      <c r="A633" s="40"/>
      <c r="B633" s="41"/>
      <c r="C633" s="267" t="s">
        <v>1086</v>
      </c>
      <c r="D633" s="267" t="s">
        <v>204</v>
      </c>
      <c r="E633" s="268" t="s">
        <v>1087</v>
      </c>
      <c r="F633" s="269" t="s">
        <v>1088</v>
      </c>
      <c r="G633" s="270" t="s">
        <v>176</v>
      </c>
      <c r="H633" s="271">
        <v>7</v>
      </c>
      <c r="I633" s="272"/>
      <c r="J633" s="273">
        <f>ROUND(I633*H633,2)</f>
        <v>0</v>
      </c>
      <c r="K633" s="274"/>
      <c r="L633" s="275"/>
      <c r="M633" s="276" t="s">
        <v>19</v>
      </c>
      <c r="N633" s="277" t="s">
        <v>40</v>
      </c>
      <c r="O633" s="86"/>
      <c r="P633" s="225">
        <f>O633*H633</f>
        <v>0</v>
      </c>
      <c r="Q633" s="225">
        <v>0.008</v>
      </c>
      <c r="R633" s="225">
        <f>Q633*H633</f>
        <v>0.056</v>
      </c>
      <c r="S633" s="225">
        <v>0</v>
      </c>
      <c r="T633" s="22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7" t="s">
        <v>348</v>
      </c>
      <c r="AT633" s="227" t="s">
        <v>204</v>
      </c>
      <c r="AU633" s="227" t="s">
        <v>160</v>
      </c>
      <c r="AY633" s="19" t="s">
        <v>152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19" t="s">
        <v>76</v>
      </c>
      <c r="BK633" s="228">
        <f>ROUND(I633*H633,2)</f>
        <v>0</v>
      </c>
      <c r="BL633" s="19" t="s">
        <v>262</v>
      </c>
      <c r="BM633" s="227" t="s">
        <v>1089</v>
      </c>
    </row>
    <row r="634" spans="1:65" s="2" customFormat="1" ht="49.05" customHeight="1">
      <c r="A634" s="40"/>
      <c r="B634" s="41"/>
      <c r="C634" s="215" t="s">
        <v>1090</v>
      </c>
      <c r="D634" s="215" t="s">
        <v>156</v>
      </c>
      <c r="E634" s="216" t="s">
        <v>1091</v>
      </c>
      <c r="F634" s="217" t="s">
        <v>1092</v>
      </c>
      <c r="G634" s="218" t="s">
        <v>196</v>
      </c>
      <c r="H634" s="219">
        <v>0.385</v>
      </c>
      <c r="I634" s="220"/>
      <c r="J634" s="221">
        <f>ROUND(I634*H634,2)</f>
        <v>0</v>
      </c>
      <c r="K634" s="222"/>
      <c r="L634" s="46"/>
      <c r="M634" s="223" t="s">
        <v>19</v>
      </c>
      <c r="N634" s="224" t="s">
        <v>40</v>
      </c>
      <c r="O634" s="86"/>
      <c r="P634" s="225">
        <f>O634*H634</f>
        <v>0</v>
      </c>
      <c r="Q634" s="225">
        <v>0</v>
      </c>
      <c r="R634" s="225">
        <f>Q634*H634</f>
        <v>0</v>
      </c>
      <c r="S634" s="225">
        <v>0</v>
      </c>
      <c r="T634" s="226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7" t="s">
        <v>262</v>
      </c>
      <c r="AT634" s="227" t="s">
        <v>156</v>
      </c>
      <c r="AU634" s="227" t="s">
        <v>160</v>
      </c>
      <c r="AY634" s="19" t="s">
        <v>152</v>
      </c>
      <c r="BE634" s="228">
        <f>IF(N634="základní",J634,0)</f>
        <v>0</v>
      </c>
      <c r="BF634" s="228">
        <f>IF(N634="snížená",J634,0)</f>
        <v>0</v>
      </c>
      <c r="BG634" s="228">
        <f>IF(N634="zákl. přenesená",J634,0)</f>
        <v>0</v>
      </c>
      <c r="BH634" s="228">
        <f>IF(N634="sníž. přenesená",J634,0)</f>
        <v>0</v>
      </c>
      <c r="BI634" s="228">
        <f>IF(N634="nulová",J634,0)</f>
        <v>0</v>
      </c>
      <c r="BJ634" s="19" t="s">
        <v>76</v>
      </c>
      <c r="BK634" s="228">
        <f>ROUND(I634*H634,2)</f>
        <v>0</v>
      </c>
      <c r="BL634" s="19" t="s">
        <v>262</v>
      </c>
      <c r="BM634" s="227" t="s">
        <v>1093</v>
      </c>
    </row>
    <row r="635" spans="1:47" s="2" customFormat="1" ht="12">
      <c r="A635" s="40"/>
      <c r="B635" s="41"/>
      <c r="C635" s="42"/>
      <c r="D635" s="229" t="s">
        <v>162</v>
      </c>
      <c r="E635" s="42"/>
      <c r="F635" s="230" t="s">
        <v>1094</v>
      </c>
      <c r="G635" s="42"/>
      <c r="H635" s="42"/>
      <c r="I635" s="231"/>
      <c r="J635" s="42"/>
      <c r="K635" s="42"/>
      <c r="L635" s="46"/>
      <c r="M635" s="232"/>
      <c r="N635" s="233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162</v>
      </c>
      <c r="AU635" s="19" t="s">
        <v>160</v>
      </c>
    </row>
    <row r="636" spans="1:65" s="2" customFormat="1" ht="49.05" customHeight="1">
      <c r="A636" s="40"/>
      <c r="B636" s="41"/>
      <c r="C636" s="215" t="s">
        <v>1095</v>
      </c>
      <c r="D636" s="215" t="s">
        <v>156</v>
      </c>
      <c r="E636" s="216" t="s">
        <v>1096</v>
      </c>
      <c r="F636" s="217" t="s">
        <v>1097</v>
      </c>
      <c r="G636" s="218" t="s">
        <v>196</v>
      </c>
      <c r="H636" s="219">
        <v>0.385</v>
      </c>
      <c r="I636" s="220"/>
      <c r="J636" s="221">
        <f>ROUND(I636*H636,2)</f>
        <v>0</v>
      </c>
      <c r="K636" s="222"/>
      <c r="L636" s="46"/>
      <c r="M636" s="223" t="s">
        <v>19</v>
      </c>
      <c r="N636" s="224" t="s">
        <v>40</v>
      </c>
      <c r="O636" s="86"/>
      <c r="P636" s="225">
        <f>O636*H636</f>
        <v>0</v>
      </c>
      <c r="Q636" s="225">
        <v>0</v>
      </c>
      <c r="R636" s="225">
        <f>Q636*H636</f>
        <v>0</v>
      </c>
      <c r="S636" s="225">
        <v>0</v>
      </c>
      <c r="T636" s="22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7" t="s">
        <v>262</v>
      </c>
      <c r="AT636" s="227" t="s">
        <v>156</v>
      </c>
      <c r="AU636" s="227" t="s">
        <v>160</v>
      </c>
      <c r="AY636" s="19" t="s">
        <v>152</v>
      </c>
      <c r="BE636" s="228">
        <f>IF(N636="základní",J636,0)</f>
        <v>0</v>
      </c>
      <c r="BF636" s="228">
        <f>IF(N636="snížená",J636,0)</f>
        <v>0</v>
      </c>
      <c r="BG636" s="228">
        <f>IF(N636="zákl. přenesená",J636,0)</f>
        <v>0</v>
      </c>
      <c r="BH636" s="228">
        <f>IF(N636="sníž. přenesená",J636,0)</f>
        <v>0</v>
      </c>
      <c r="BI636" s="228">
        <f>IF(N636="nulová",J636,0)</f>
        <v>0</v>
      </c>
      <c r="BJ636" s="19" t="s">
        <v>76</v>
      </c>
      <c r="BK636" s="228">
        <f>ROUND(I636*H636,2)</f>
        <v>0</v>
      </c>
      <c r="BL636" s="19" t="s">
        <v>262</v>
      </c>
      <c r="BM636" s="227" t="s">
        <v>1098</v>
      </c>
    </row>
    <row r="637" spans="1:47" s="2" customFormat="1" ht="12">
      <c r="A637" s="40"/>
      <c r="B637" s="41"/>
      <c r="C637" s="42"/>
      <c r="D637" s="229" t="s">
        <v>162</v>
      </c>
      <c r="E637" s="42"/>
      <c r="F637" s="230" t="s">
        <v>1099</v>
      </c>
      <c r="G637" s="42"/>
      <c r="H637" s="42"/>
      <c r="I637" s="231"/>
      <c r="J637" s="42"/>
      <c r="K637" s="42"/>
      <c r="L637" s="46"/>
      <c r="M637" s="232"/>
      <c r="N637" s="233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162</v>
      </c>
      <c r="AU637" s="19" t="s">
        <v>160</v>
      </c>
    </row>
    <row r="638" spans="1:63" s="12" customFormat="1" ht="20.85" customHeight="1">
      <c r="A638" s="12"/>
      <c r="B638" s="199"/>
      <c r="C638" s="200"/>
      <c r="D638" s="201" t="s">
        <v>68</v>
      </c>
      <c r="E638" s="213" t="s">
        <v>1100</v>
      </c>
      <c r="F638" s="213" t="s">
        <v>1101</v>
      </c>
      <c r="G638" s="200"/>
      <c r="H638" s="200"/>
      <c r="I638" s="203"/>
      <c r="J638" s="214">
        <f>BK638</f>
        <v>0</v>
      </c>
      <c r="K638" s="200"/>
      <c r="L638" s="205"/>
      <c r="M638" s="206"/>
      <c r="N638" s="207"/>
      <c r="O638" s="207"/>
      <c r="P638" s="208">
        <f>SUM(P639:P653)</f>
        <v>0</v>
      </c>
      <c r="Q638" s="207"/>
      <c r="R638" s="208">
        <f>SUM(R639:R653)</f>
        <v>0</v>
      </c>
      <c r="S638" s="207"/>
      <c r="T638" s="209">
        <f>SUM(T639:T653)</f>
        <v>0</v>
      </c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R638" s="210" t="s">
        <v>78</v>
      </c>
      <c r="AT638" s="211" t="s">
        <v>68</v>
      </c>
      <c r="AU638" s="211" t="s">
        <v>78</v>
      </c>
      <c r="AY638" s="210" t="s">
        <v>152</v>
      </c>
      <c r="BK638" s="212">
        <f>SUM(BK639:BK653)</f>
        <v>0</v>
      </c>
    </row>
    <row r="639" spans="1:65" s="2" customFormat="1" ht="37.8" customHeight="1">
      <c r="A639" s="40"/>
      <c r="B639" s="41"/>
      <c r="C639" s="215" t="s">
        <v>1102</v>
      </c>
      <c r="D639" s="215" t="s">
        <v>156</v>
      </c>
      <c r="E639" s="216" t="s">
        <v>1103</v>
      </c>
      <c r="F639" s="217" t="s">
        <v>1104</v>
      </c>
      <c r="G639" s="218" t="s">
        <v>545</v>
      </c>
      <c r="H639" s="219">
        <v>212.15</v>
      </c>
      <c r="I639" s="220"/>
      <c r="J639" s="221">
        <f>ROUND(I639*H639,2)</f>
        <v>0</v>
      </c>
      <c r="K639" s="222"/>
      <c r="L639" s="46"/>
      <c r="M639" s="223" t="s">
        <v>19</v>
      </c>
      <c r="N639" s="224" t="s">
        <v>40</v>
      </c>
      <c r="O639" s="86"/>
      <c r="P639" s="225">
        <f>O639*H639</f>
        <v>0</v>
      </c>
      <c r="Q639" s="225">
        <v>0</v>
      </c>
      <c r="R639" s="225">
        <f>Q639*H639</f>
        <v>0</v>
      </c>
      <c r="S639" s="225">
        <v>0</v>
      </c>
      <c r="T639" s="22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7" t="s">
        <v>262</v>
      </c>
      <c r="AT639" s="227" t="s">
        <v>156</v>
      </c>
      <c r="AU639" s="227" t="s">
        <v>160</v>
      </c>
      <c r="AY639" s="19" t="s">
        <v>152</v>
      </c>
      <c r="BE639" s="228">
        <f>IF(N639="základní",J639,0)</f>
        <v>0</v>
      </c>
      <c r="BF639" s="228">
        <f>IF(N639="snížená",J639,0)</f>
        <v>0</v>
      </c>
      <c r="BG639" s="228">
        <f>IF(N639="zákl. přenesená",J639,0)</f>
        <v>0</v>
      </c>
      <c r="BH639" s="228">
        <f>IF(N639="sníž. přenesená",J639,0)</f>
        <v>0</v>
      </c>
      <c r="BI639" s="228">
        <f>IF(N639="nulová",J639,0)</f>
        <v>0</v>
      </c>
      <c r="BJ639" s="19" t="s">
        <v>76</v>
      </c>
      <c r="BK639" s="228">
        <f>ROUND(I639*H639,2)</f>
        <v>0</v>
      </c>
      <c r="BL639" s="19" t="s">
        <v>262</v>
      </c>
      <c r="BM639" s="227" t="s">
        <v>1105</v>
      </c>
    </row>
    <row r="640" spans="1:65" s="2" customFormat="1" ht="37.8" customHeight="1">
      <c r="A640" s="40"/>
      <c r="B640" s="41"/>
      <c r="C640" s="215" t="s">
        <v>1106</v>
      </c>
      <c r="D640" s="215" t="s">
        <v>156</v>
      </c>
      <c r="E640" s="216" t="s">
        <v>1107</v>
      </c>
      <c r="F640" s="217" t="s">
        <v>1108</v>
      </c>
      <c r="G640" s="218" t="s">
        <v>545</v>
      </c>
      <c r="H640" s="219">
        <v>89.19</v>
      </c>
      <c r="I640" s="220"/>
      <c r="J640" s="221">
        <f>ROUND(I640*H640,2)</f>
        <v>0</v>
      </c>
      <c r="K640" s="222"/>
      <c r="L640" s="46"/>
      <c r="M640" s="223" t="s">
        <v>19</v>
      </c>
      <c r="N640" s="224" t="s">
        <v>40</v>
      </c>
      <c r="O640" s="86"/>
      <c r="P640" s="225">
        <f>O640*H640</f>
        <v>0</v>
      </c>
      <c r="Q640" s="225">
        <v>0</v>
      </c>
      <c r="R640" s="225">
        <f>Q640*H640</f>
        <v>0</v>
      </c>
      <c r="S640" s="225">
        <v>0</v>
      </c>
      <c r="T640" s="226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7" t="s">
        <v>262</v>
      </c>
      <c r="AT640" s="227" t="s">
        <v>156</v>
      </c>
      <c r="AU640" s="227" t="s">
        <v>160</v>
      </c>
      <c r="AY640" s="19" t="s">
        <v>152</v>
      </c>
      <c r="BE640" s="228">
        <f>IF(N640="základní",J640,0)</f>
        <v>0</v>
      </c>
      <c r="BF640" s="228">
        <f>IF(N640="snížená",J640,0)</f>
        <v>0</v>
      </c>
      <c r="BG640" s="228">
        <f>IF(N640="zákl. přenesená",J640,0)</f>
        <v>0</v>
      </c>
      <c r="BH640" s="228">
        <f>IF(N640="sníž. přenesená",J640,0)</f>
        <v>0</v>
      </c>
      <c r="BI640" s="228">
        <f>IF(N640="nulová",J640,0)</f>
        <v>0</v>
      </c>
      <c r="BJ640" s="19" t="s">
        <v>76</v>
      </c>
      <c r="BK640" s="228">
        <f>ROUND(I640*H640,2)</f>
        <v>0</v>
      </c>
      <c r="BL640" s="19" t="s">
        <v>262</v>
      </c>
      <c r="BM640" s="227" t="s">
        <v>1109</v>
      </c>
    </row>
    <row r="641" spans="1:65" s="2" customFormat="1" ht="37.8" customHeight="1">
      <c r="A641" s="40"/>
      <c r="B641" s="41"/>
      <c r="C641" s="215" t="s">
        <v>1110</v>
      </c>
      <c r="D641" s="215" t="s">
        <v>156</v>
      </c>
      <c r="E641" s="216" t="s">
        <v>1111</v>
      </c>
      <c r="F641" s="217" t="s">
        <v>1112</v>
      </c>
      <c r="G641" s="218" t="s">
        <v>545</v>
      </c>
      <c r="H641" s="219">
        <v>133.07</v>
      </c>
      <c r="I641" s="220"/>
      <c r="J641" s="221">
        <f>ROUND(I641*H641,2)</f>
        <v>0</v>
      </c>
      <c r="K641" s="222"/>
      <c r="L641" s="46"/>
      <c r="M641" s="223" t="s">
        <v>19</v>
      </c>
      <c r="N641" s="224" t="s">
        <v>40</v>
      </c>
      <c r="O641" s="86"/>
      <c r="P641" s="225">
        <f>O641*H641</f>
        <v>0</v>
      </c>
      <c r="Q641" s="225">
        <v>0</v>
      </c>
      <c r="R641" s="225">
        <f>Q641*H641</f>
        <v>0</v>
      </c>
      <c r="S641" s="225">
        <v>0</v>
      </c>
      <c r="T641" s="226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7" t="s">
        <v>262</v>
      </c>
      <c r="AT641" s="227" t="s">
        <v>156</v>
      </c>
      <c r="AU641" s="227" t="s">
        <v>160</v>
      </c>
      <c r="AY641" s="19" t="s">
        <v>152</v>
      </c>
      <c r="BE641" s="228">
        <f>IF(N641="základní",J641,0)</f>
        <v>0</v>
      </c>
      <c r="BF641" s="228">
        <f>IF(N641="snížená",J641,0)</f>
        <v>0</v>
      </c>
      <c r="BG641" s="228">
        <f>IF(N641="zákl. přenesená",J641,0)</f>
        <v>0</v>
      </c>
      <c r="BH641" s="228">
        <f>IF(N641="sníž. přenesená",J641,0)</f>
        <v>0</v>
      </c>
      <c r="BI641" s="228">
        <f>IF(N641="nulová",J641,0)</f>
        <v>0</v>
      </c>
      <c r="BJ641" s="19" t="s">
        <v>76</v>
      </c>
      <c r="BK641" s="228">
        <f>ROUND(I641*H641,2)</f>
        <v>0</v>
      </c>
      <c r="BL641" s="19" t="s">
        <v>262</v>
      </c>
      <c r="BM641" s="227" t="s">
        <v>1113</v>
      </c>
    </row>
    <row r="642" spans="1:65" s="2" customFormat="1" ht="37.8" customHeight="1">
      <c r="A642" s="40"/>
      <c r="B642" s="41"/>
      <c r="C642" s="215" t="s">
        <v>1114</v>
      </c>
      <c r="D642" s="215" t="s">
        <v>156</v>
      </c>
      <c r="E642" s="216" t="s">
        <v>1115</v>
      </c>
      <c r="F642" s="217" t="s">
        <v>1116</v>
      </c>
      <c r="G642" s="218" t="s">
        <v>545</v>
      </c>
      <c r="H642" s="219">
        <v>165.6</v>
      </c>
      <c r="I642" s="220"/>
      <c r="J642" s="221">
        <f>ROUND(I642*H642,2)</f>
        <v>0</v>
      </c>
      <c r="K642" s="222"/>
      <c r="L642" s="46"/>
      <c r="M642" s="223" t="s">
        <v>19</v>
      </c>
      <c r="N642" s="224" t="s">
        <v>40</v>
      </c>
      <c r="O642" s="86"/>
      <c r="P642" s="225">
        <f>O642*H642</f>
        <v>0</v>
      </c>
      <c r="Q642" s="225">
        <v>0</v>
      </c>
      <c r="R642" s="225">
        <f>Q642*H642</f>
        <v>0</v>
      </c>
      <c r="S642" s="225">
        <v>0</v>
      </c>
      <c r="T642" s="22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7" t="s">
        <v>262</v>
      </c>
      <c r="AT642" s="227" t="s">
        <v>156</v>
      </c>
      <c r="AU642" s="227" t="s">
        <v>160</v>
      </c>
      <c r="AY642" s="19" t="s">
        <v>152</v>
      </c>
      <c r="BE642" s="228">
        <f>IF(N642="základní",J642,0)</f>
        <v>0</v>
      </c>
      <c r="BF642" s="228">
        <f>IF(N642="snížená",J642,0)</f>
        <v>0</v>
      </c>
      <c r="BG642" s="228">
        <f>IF(N642="zákl. přenesená",J642,0)</f>
        <v>0</v>
      </c>
      <c r="BH642" s="228">
        <f>IF(N642="sníž. přenesená",J642,0)</f>
        <v>0</v>
      </c>
      <c r="BI642" s="228">
        <f>IF(N642="nulová",J642,0)</f>
        <v>0</v>
      </c>
      <c r="BJ642" s="19" t="s">
        <v>76</v>
      </c>
      <c r="BK642" s="228">
        <f>ROUND(I642*H642,2)</f>
        <v>0</v>
      </c>
      <c r="BL642" s="19" t="s">
        <v>262</v>
      </c>
      <c r="BM642" s="227" t="s">
        <v>1117</v>
      </c>
    </row>
    <row r="643" spans="1:65" s="2" customFormat="1" ht="37.8" customHeight="1">
      <c r="A643" s="40"/>
      <c r="B643" s="41"/>
      <c r="C643" s="215" t="s">
        <v>1118</v>
      </c>
      <c r="D643" s="215" t="s">
        <v>156</v>
      </c>
      <c r="E643" s="216" t="s">
        <v>1119</v>
      </c>
      <c r="F643" s="217" t="s">
        <v>1120</v>
      </c>
      <c r="G643" s="218" t="s">
        <v>545</v>
      </c>
      <c r="H643" s="219">
        <v>37</v>
      </c>
      <c r="I643" s="220"/>
      <c r="J643" s="221">
        <f>ROUND(I643*H643,2)</f>
        <v>0</v>
      </c>
      <c r="K643" s="222"/>
      <c r="L643" s="46"/>
      <c r="M643" s="223" t="s">
        <v>19</v>
      </c>
      <c r="N643" s="224" t="s">
        <v>40</v>
      </c>
      <c r="O643" s="86"/>
      <c r="P643" s="225">
        <f>O643*H643</f>
        <v>0</v>
      </c>
      <c r="Q643" s="225">
        <v>0</v>
      </c>
      <c r="R643" s="225">
        <f>Q643*H643</f>
        <v>0</v>
      </c>
      <c r="S643" s="225">
        <v>0</v>
      </c>
      <c r="T643" s="226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27" t="s">
        <v>262</v>
      </c>
      <c r="AT643" s="227" t="s">
        <v>156</v>
      </c>
      <c r="AU643" s="227" t="s">
        <v>160</v>
      </c>
      <c r="AY643" s="19" t="s">
        <v>152</v>
      </c>
      <c r="BE643" s="228">
        <f>IF(N643="základní",J643,0)</f>
        <v>0</v>
      </c>
      <c r="BF643" s="228">
        <f>IF(N643="snížená",J643,0)</f>
        <v>0</v>
      </c>
      <c r="BG643" s="228">
        <f>IF(N643="zákl. přenesená",J643,0)</f>
        <v>0</v>
      </c>
      <c r="BH643" s="228">
        <f>IF(N643="sníž. přenesená",J643,0)</f>
        <v>0</v>
      </c>
      <c r="BI643" s="228">
        <f>IF(N643="nulová",J643,0)</f>
        <v>0</v>
      </c>
      <c r="BJ643" s="19" t="s">
        <v>76</v>
      </c>
      <c r="BK643" s="228">
        <f>ROUND(I643*H643,2)</f>
        <v>0</v>
      </c>
      <c r="BL643" s="19" t="s">
        <v>262</v>
      </c>
      <c r="BM643" s="227" t="s">
        <v>1121</v>
      </c>
    </row>
    <row r="644" spans="1:65" s="2" customFormat="1" ht="37.8" customHeight="1">
      <c r="A644" s="40"/>
      <c r="B644" s="41"/>
      <c r="C644" s="215" t="s">
        <v>1122</v>
      </c>
      <c r="D644" s="215" t="s">
        <v>156</v>
      </c>
      <c r="E644" s="216" t="s">
        <v>1123</v>
      </c>
      <c r="F644" s="217" t="s">
        <v>1124</v>
      </c>
      <c r="G644" s="218" t="s">
        <v>545</v>
      </c>
      <c r="H644" s="219">
        <v>10</v>
      </c>
      <c r="I644" s="220"/>
      <c r="J644" s="221">
        <f>ROUND(I644*H644,2)</f>
        <v>0</v>
      </c>
      <c r="K644" s="222"/>
      <c r="L644" s="46"/>
      <c r="M644" s="223" t="s">
        <v>19</v>
      </c>
      <c r="N644" s="224" t="s">
        <v>40</v>
      </c>
      <c r="O644" s="86"/>
      <c r="P644" s="225">
        <f>O644*H644</f>
        <v>0</v>
      </c>
      <c r="Q644" s="225">
        <v>0</v>
      </c>
      <c r="R644" s="225">
        <f>Q644*H644</f>
        <v>0</v>
      </c>
      <c r="S644" s="225">
        <v>0</v>
      </c>
      <c r="T644" s="226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7" t="s">
        <v>262</v>
      </c>
      <c r="AT644" s="227" t="s">
        <v>156</v>
      </c>
      <c r="AU644" s="227" t="s">
        <v>160</v>
      </c>
      <c r="AY644" s="19" t="s">
        <v>152</v>
      </c>
      <c r="BE644" s="228">
        <f>IF(N644="základní",J644,0)</f>
        <v>0</v>
      </c>
      <c r="BF644" s="228">
        <f>IF(N644="snížená",J644,0)</f>
        <v>0</v>
      </c>
      <c r="BG644" s="228">
        <f>IF(N644="zákl. přenesená",J644,0)</f>
        <v>0</v>
      </c>
      <c r="BH644" s="228">
        <f>IF(N644="sníž. přenesená",J644,0)</f>
        <v>0</v>
      </c>
      <c r="BI644" s="228">
        <f>IF(N644="nulová",J644,0)</f>
        <v>0</v>
      </c>
      <c r="BJ644" s="19" t="s">
        <v>76</v>
      </c>
      <c r="BK644" s="228">
        <f>ROUND(I644*H644,2)</f>
        <v>0</v>
      </c>
      <c r="BL644" s="19" t="s">
        <v>262</v>
      </c>
      <c r="BM644" s="227" t="s">
        <v>1125</v>
      </c>
    </row>
    <row r="645" spans="1:65" s="2" customFormat="1" ht="24.15" customHeight="1">
      <c r="A645" s="40"/>
      <c r="B645" s="41"/>
      <c r="C645" s="215" t="s">
        <v>1126</v>
      </c>
      <c r="D645" s="215" t="s">
        <v>156</v>
      </c>
      <c r="E645" s="216" t="s">
        <v>1127</v>
      </c>
      <c r="F645" s="217" t="s">
        <v>1128</v>
      </c>
      <c r="G645" s="218" t="s">
        <v>176</v>
      </c>
      <c r="H645" s="219">
        <v>4</v>
      </c>
      <c r="I645" s="220"/>
      <c r="J645" s="221">
        <f>ROUND(I645*H645,2)</f>
        <v>0</v>
      </c>
      <c r="K645" s="222"/>
      <c r="L645" s="46"/>
      <c r="M645" s="223" t="s">
        <v>19</v>
      </c>
      <c r="N645" s="224" t="s">
        <v>40</v>
      </c>
      <c r="O645" s="86"/>
      <c r="P645" s="225">
        <f>O645*H645</f>
        <v>0</v>
      </c>
      <c r="Q645" s="225">
        <v>0</v>
      </c>
      <c r="R645" s="225">
        <f>Q645*H645</f>
        <v>0</v>
      </c>
      <c r="S645" s="225">
        <v>0</v>
      </c>
      <c r="T645" s="226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27" t="s">
        <v>262</v>
      </c>
      <c r="AT645" s="227" t="s">
        <v>156</v>
      </c>
      <c r="AU645" s="227" t="s">
        <v>160</v>
      </c>
      <c r="AY645" s="19" t="s">
        <v>152</v>
      </c>
      <c r="BE645" s="228">
        <f>IF(N645="základní",J645,0)</f>
        <v>0</v>
      </c>
      <c r="BF645" s="228">
        <f>IF(N645="snížená",J645,0)</f>
        <v>0</v>
      </c>
      <c r="BG645" s="228">
        <f>IF(N645="zákl. přenesená",J645,0)</f>
        <v>0</v>
      </c>
      <c r="BH645" s="228">
        <f>IF(N645="sníž. přenesená",J645,0)</f>
        <v>0</v>
      </c>
      <c r="BI645" s="228">
        <f>IF(N645="nulová",J645,0)</f>
        <v>0</v>
      </c>
      <c r="BJ645" s="19" t="s">
        <v>76</v>
      </c>
      <c r="BK645" s="228">
        <f>ROUND(I645*H645,2)</f>
        <v>0</v>
      </c>
      <c r="BL645" s="19" t="s">
        <v>262</v>
      </c>
      <c r="BM645" s="227" t="s">
        <v>1129</v>
      </c>
    </row>
    <row r="646" spans="1:65" s="2" customFormat="1" ht="24.15" customHeight="1">
      <c r="A646" s="40"/>
      <c r="B646" s="41"/>
      <c r="C646" s="215" t="s">
        <v>1130</v>
      </c>
      <c r="D646" s="215" t="s">
        <v>156</v>
      </c>
      <c r="E646" s="216" t="s">
        <v>1131</v>
      </c>
      <c r="F646" s="217" t="s">
        <v>1132</v>
      </c>
      <c r="G646" s="218" t="s">
        <v>545</v>
      </c>
      <c r="H646" s="219">
        <v>599.41</v>
      </c>
      <c r="I646" s="220"/>
      <c r="J646" s="221">
        <f>ROUND(I646*H646,2)</f>
        <v>0</v>
      </c>
      <c r="K646" s="222"/>
      <c r="L646" s="46"/>
      <c r="M646" s="223" t="s">
        <v>19</v>
      </c>
      <c r="N646" s="224" t="s">
        <v>40</v>
      </c>
      <c r="O646" s="86"/>
      <c r="P646" s="225">
        <f>O646*H646</f>
        <v>0</v>
      </c>
      <c r="Q646" s="225">
        <v>0</v>
      </c>
      <c r="R646" s="225">
        <f>Q646*H646</f>
        <v>0</v>
      </c>
      <c r="S646" s="225">
        <v>0</v>
      </c>
      <c r="T646" s="22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7" t="s">
        <v>262</v>
      </c>
      <c r="AT646" s="227" t="s">
        <v>156</v>
      </c>
      <c r="AU646" s="227" t="s">
        <v>160</v>
      </c>
      <c r="AY646" s="19" t="s">
        <v>152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9" t="s">
        <v>76</v>
      </c>
      <c r="BK646" s="228">
        <f>ROUND(I646*H646,2)</f>
        <v>0</v>
      </c>
      <c r="BL646" s="19" t="s">
        <v>262</v>
      </c>
      <c r="BM646" s="227" t="s">
        <v>1133</v>
      </c>
    </row>
    <row r="647" spans="1:65" s="2" customFormat="1" ht="24.15" customHeight="1">
      <c r="A647" s="40"/>
      <c r="B647" s="41"/>
      <c r="C647" s="215" t="s">
        <v>1134</v>
      </c>
      <c r="D647" s="215" t="s">
        <v>156</v>
      </c>
      <c r="E647" s="216" t="s">
        <v>1135</v>
      </c>
      <c r="F647" s="217" t="s">
        <v>1136</v>
      </c>
      <c r="G647" s="218" t="s">
        <v>545</v>
      </c>
      <c r="H647" s="219">
        <v>47</v>
      </c>
      <c r="I647" s="220"/>
      <c r="J647" s="221">
        <f>ROUND(I647*H647,2)</f>
        <v>0</v>
      </c>
      <c r="K647" s="222"/>
      <c r="L647" s="46"/>
      <c r="M647" s="223" t="s">
        <v>19</v>
      </c>
      <c r="N647" s="224" t="s">
        <v>40</v>
      </c>
      <c r="O647" s="86"/>
      <c r="P647" s="225">
        <f>O647*H647</f>
        <v>0</v>
      </c>
      <c r="Q647" s="225">
        <v>0</v>
      </c>
      <c r="R647" s="225">
        <f>Q647*H647</f>
        <v>0</v>
      </c>
      <c r="S647" s="225">
        <v>0</v>
      </c>
      <c r="T647" s="226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7" t="s">
        <v>262</v>
      </c>
      <c r="AT647" s="227" t="s">
        <v>156</v>
      </c>
      <c r="AU647" s="227" t="s">
        <v>160</v>
      </c>
      <c r="AY647" s="19" t="s">
        <v>152</v>
      </c>
      <c r="BE647" s="228">
        <f>IF(N647="základní",J647,0)</f>
        <v>0</v>
      </c>
      <c r="BF647" s="228">
        <f>IF(N647="snížená",J647,0)</f>
        <v>0</v>
      </c>
      <c r="BG647" s="228">
        <f>IF(N647="zákl. přenesená",J647,0)</f>
        <v>0</v>
      </c>
      <c r="BH647" s="228">
        <f>IF(N647="sníž. přenesená",J647,0)</f>
        <v>0</v>
      </c>
      <c r="BI647" s="228">
        <f>IF(N647="nulová",J647,0)</f>
        <v>0</v>
      </c>
      <c r="BJ647" s="19" t="s">
        <v>76</v>
      </c>
      <c r="BK647" s="228">
        <f>ROUND(I647*H647,2)</f>
        <v>0</v>
      </c>
      <c r="BL647" s="19" t="s">
        <v>262</v>
      </c>
      <c r="BM647" s="227" t="s">
        <v>1137</v>
      </c>
    </row>
    <row r="648" spans="1:65" s="2" customFormat="1" ht="49.05" customHeight="1">
      <c r="A648" s="40"/>
      <c r="B648" s="41"/>
      <c r="C648" s="215" t="s">
        <v>1138</v>
      </c>
      <c r="D648" s="215" t="s">
        <v>156</v>
      </c>
      <c r="E648" s="216" t="s">
        <v>1139</v>
      </c>
      <c r="F648" s="217" t="s">
        <v>1140</v>
      </c>
      <c r="G648" s="218" t="s">
        <v>545</v>
      </c>
      <c r="H648" s="219">
        <v>434.41</v>
      </c>
      <c r="I648" s="220"/>
      <c r="J648" s="221">
        <f>ROUND(I648*H648,2)</f>
        <v>0</v>
      </c>
      <c r="K648" s="222"/>
      <c r="L648" s="46"/>
      <c r="M648" s="223" t="s">
        <v>19</v>
      </c>
      <c r="N648" s="224" t="s">
        <v>40</v>
      </c>
      <c r="O648" s="86"/>
      <c r="P648" s="225">
        <f>O648*H648</f>
        <v>0</v>
      </c>
      <c r="Q648" s="225">
        <v>0</v>
      </c>
      <c r="R648" s="225">
        <f>Q648*H648</f>
        <v>0</v>
      </c>
      <c r="S648" s="225">
        <v>0</v>
      </c>
      <c r="T648" s="226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7" t="s">
        <v>262</v>
      </c>
      <c r="AT648" s="227" t="s">
        <v>156</v>
      </c>
      <c r="AU648" s="227" t="s">
        <v>160</v>
      </c>
      <c r="AY648" s="19" t="s">
        <v>152</v>
      </c>
      <c r="BE648" s="228">
        <f>IF(N648="základní",J648,0)</f>
        <v>0</v>
      </c>
      <c r="BF648" s="228">
        <f>IF(N648="snížená",J648,0)</f>
        <v>0</v>
      </c>
      <c r="BG648" s="228">
        <f>IF(N648="zákl. přenesená",J648,0)</f>
        <v>0</v>
      </c>
      <c r="BH648" s="228">
        <f>IF(N648="sníž. přenesená",J648,0)</f>
        <v>0</v>
      </c>
      <c r="BI648" s="228">
        <f>IF(N648="nulová",J648,0)</f>
        <v>0</v>
      </c>
      <c r="BJ648" s="19" t="s">
        <v>76</v>
      </c>
      <c r="BK648" s="228">
        <f>ROUND(I648*H648,2)</f>
        <v>0</v>
      </c>
      <c r="BL648" s="19" t="s">
        <v>262</v>
      </c>
      <c r="BM648" s="227" t="s">
        <v>1141</v>
      </c>
    </row>
    <row r="649" spans="1:65" s="2" customFormat="1" ht="55.5" customHeight="1">
      <c r="A649" s="40"/>
      <c r="B649" s="41"/>
      <c r="C649" s="215" t="s">
        <v>1142</v>
      </c>
      <c r="D649" s="215" t="s">
        <v>156</v>
      </c>
      <c r="E649" s="216" t="s">
        <v>1143</v>
      </c>
      <c r="F649" s="217" t="s">
        <v>1144</v>
      </c>
      <c r="G649" s="218" t="s">
        <v>545</v>
      </c>
      <c r="H649" s="219">
        <v>165</v>
      </c>
      <c r="I649" s="220"/>
      <c r="J649" s="221">
        <f>ROUND(I649*H649,2)</f>
        <v>0</v>
      </c>
      <c r="K649" s="222"/>
      <c r="L649" s="46"/>
      <c r="M649" s="223" t="s">
        <v>19</v>
      </c>
      <c r="N649" s="224" t="s">
        <v>40</v>
      </c>
      <c r="O649" s="86"/>
      <c r="P649" s="225">
        <f>O649*H649</f>
        <v>0</v>
      </c>
      <c r="Q649" s="225">
        <v>0</v>
      </c>
      <c r="R649" s="225">
        <f>Q649*H649</f>
        <v>0</v>
      </c>
      <c r="S649" s="225">
        <v>0</v>
      </c>
      <c r="T649" s="22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7" t="s">
        <v>262</v>
      </c>
      <c r="AT649" s="227" t="s">
        <v>156</v>
      </c>
      <c r="AU649" s="227" t="s">
        <v>160</v>
      </c>
      <c r="AY649" s="19" t="s">
        <v>152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19" t="s">
        <v>76</v>
      </c>
      <c r="BK649" s="228">
        <f>ROUND(I649*H649,2)</f>
        <v>0</v>
      </c>
      <c r="BL649" s="19" t="s">
        <v>262</v>
      </c>
      <c r="BM649" s="227" t="s">
        <v>1145</v>
      </c>
    </row>
    <row r="650" spans="1:65" s="2" customFormat="1" ht="55.5" customHeight="1">
      <c r="A650" s="40"/>
      <c r="B650" s="41"/>
      <c r="C650" s="215" t="s">
        <v>1146</v>
      </c>
      <c r="D650" s="215" t="s">
        <v>156</v>
      </c>
      <c r="E650" s="216" t="s">
        <v>1147</v>
      </c>
      <c r="F650" s="217" t="s">
        <v>1148</v>
      </c>
      <c r="G650" s="218" t="s">
        <v>545</v>
      </c>
      <c r="H650" s="219">
        <v>47</v>
      </c>
      <c r="I650" s="220"/>
      <c r="J650" s="221">
        <f>ROUND(I650*H650,2)</f>
        <v>0</v>
      </c>
      <c r="K650" s="222"/>
      <c r="L650" s="46"/>
      <c r="M650" s="223" t="s">
        <v>19</v>
      </c>
      <c r="N650" s="224" t="s">
        <v>40</v>
      </c>
      <c r="O650" s="86"/>
      <c r="P650" s="225">
        <f>O650*H650</f>
        <v>0</v>
      </c>
      <c r="Q650" s="225">
        <v>0</v>
      </c>
      <c r="R650" s="225">
        <f>Q650*H650</f>
        <v>0</v>
      </c>
      <c r="S650" s="225">
        <v>0</v>
      </c>
      <c r="T650" s="22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7" t="s">
        <v>262</v>
      </c>
      <c r="AT650" s="227" t="s">
        <v>156</v>
      </c>
      <c r="AU650" s="227" t="s">
        <v>160</v>
      </c>
      <c r="AY650" s="19" t="s">
        <v>152</v>
      </c>
      <c r="BE650" s="228">
        <f>IF(N650="základní",J650,0)</f>
        <v>0</v>
      </c>
      <c r="BF650" s="228">
        <f>IF(N650="snížená",J650,0)</f>
        <v>0</v>
      </c>
      <c r="BG650" s="228">
        <f>IF(N650="zákl. přenesená",J650,0)</f>
        <v>0</v>
      </c>
      <c r="BH650" s="228">
        <f>IF(N650="sníž. přenesená",J650,0)</f>
        <v>0</v>
      </c>
      <c r="BI650" s="228">
        <f>IF(N650="nulová",J650,0)</f>
        <v>0</v>
      </c>
      <c r="BJ650" s="19" t="s">
        <v>76</v>
      </c>
      <c r="BK650" s="228">
        <f>ROUND(I650*H650,2)</f>
        <v>0</v>
      </c>
      <c r="BL650" s="19" t="s">
        <v>262</v>
      </c>
      <c r="BM650" s="227" t="s">
        <v>1149</v>
      </c>
    </row>
    <row r="651" spans="1:65" s="2" customFormat="1" ht="24.15" customHeight="1">
      <c r="A651" s="40"/>
      <c r="B651" s="41"/>
      <c r="C651" s="215" t="s">
        <v>1150</v>
      </c>
      <c r="D651" s="215" t="s">
        <v>156</v>
      </c>
      <c r="E651" s="216" t="s">
        <v>1151</v>
      </c>
      <c r="F651" s="217" t="s">
        <v>1132</v>
      </c>
      <c r="G651" s="218" t="s">
        <v>545</v>
      </c>
      <c r="H651" s="219">
        <v>599.41</v>
      </c>
      <c r="I651" s="220"/>
      <c r="J651" s="221">
        <f>ROUND(I651*H651,2)</f>
        <v>0</v>
      </c>
      <c r="K651" s="222"/>
      <c r="L651" s="46"/>
      <c r="M651" s="223" t="s">
        <v>19</v>
      </c>
      <c r="N651" s="224" t="s">
        <v>40</v>
      </c>
      <c r="O651" s="86"/>
      <c r="P651" s="225">
        <f>O651*H651</f>
        <v>0</v>
      </c>
      <c r="Q651" s="225">
        <v>0</v>
      </c>
      <c r="R651" s="225">
        <f>Q651*H651</f>
        <v>0</v>
      </c>
      <c r="S651" s="225">
        <v>0</v>
      </c>
      <c r="T651" s="226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7" t="s">
        <v>262</v>
      </c>
      <c r="AT651" s="227" t="s">
        <v>156</v>
      </c>
      <c r="AU651" s="227" t="s">
        <v>160</v>
      </c>
      <c r="AY651" s="19" t="s">
        <v>152</v>
      </c>
      <c r="BE651" s="228">
        <f>IF(N651="základní",J651,0)</f>
        <v>0</v>
      </c>
      <c r="BF651" s="228">
        <f>IF(N651="snížená",J651,0)</f>
        <v>0</v>
      </c>
      <c r="BG651" s="228">
        <f>IF(N651="zákl. přenesená",J651,0)</f>
        <v>0</v>
      </c>
      <c r="BH651" s="228">
        <f>IF(N651="sníž. přenesená",J651,0)</f>
        <v>0</v>
      </c>
      <c r="BI651" s="228">
        <f>IF(N651="nulová",J651,0)</f>
        <v>0</v>
      </c>
      <c r="BJ651" s="19" t="s">
        <v>76</v>
      </c>
      <c r="BK651" s="228">
        <f>ROUND(I651*H651,2)</f>
        <v>0</v>
      </c>
      <c r="BL651" s="19" t="s">
        <v>262</v>
      </c>
      <c r="BM651" s="227" t="s">
        <v>1152</v>
      </c>
    </row>
    <row r="652" spans="1:65" s="2" customFormat="1" ht="44.25" customHeight="1">
      <c r="A652" s="40"/>
      <c r="B652" s="41"/>
      <c r="C652" s="215" t="s">
        <v>1153</v>
      </c>
      <c r="D652" s="215" t="s">
        <v>156</v>
      </c>
      <c r="E652" s="216" t="s">
        <v>1154</v>
      </c>
      <c r="F652" s="217" t="s">
        <v>1155</v>
      </c>
      <c r="G652" s="218" t="s">
        <v>196</v>
      </c>
      <c r="H652" s="219">
        <v>0.249</v>
      </c>
      <c r="I652" s="220"/>
      <c r="J652" s="221">
        <f>ROUND(I652*H652,2)</f>
        <v>0</v>
      </c>
      <c r="K652" s="222"/>
      <c r="L652" s="46"/>
      <c r="M652" s="223" t="s">
        <v>19</v>
      </c>
      <c r="N652" s="224" t="s">
        <v>40</v>
      </c>
      <c r="O652" s="86"/>
      <c r="P652" s="225">
        <f>O652*H652</f>
        <v>0</v>
      </c>
      <c r="Q652" s="225">
        <v>0</v>
      </c>
      <c r="R652" s="225">
        <f>Q652*H652</f>
        <v>0</v>
      </c>
      <c r="S652" s="225">
        <v>0</v>
      </c>
      <c r="T652" s="226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7" t="s">
        <v>262</v>
      </c>
      <c r="AT652" s="227" t="s">
        <v>156</v>
      </c>
      <c r="AU652" s="227" t="s">
        <v>160</v>
      </c>
      <c r="AY652" s="19" t="s">
        <v>152</v>
      </c>
      <c r="BE652" s="228">
        <f>IF(N652="základní",J652,0)</f>
        <v>0</v>
      </c>
      <c r="BF652" s="228">
        <f>IF(N652="snížená",J652,0)</f>
        <v>0</v>
      </c>
      <c r="BG652" s="228">
        <f>IF(N652="zákl. přenesená",J652,0)</f>
        <v>0</v>
      </c>
      <c r="BH652" s="228">
        <f>IF(N652="sníž. přenesená",J652,0)</f>
        <v>0</v>
      </c>
      <c r="BI652" s="228">
        <f>IF(N652="nulová",J652,0)</f>
        <v>0</v>
      </c>
      <c r="BJ652" s="19" t="s">
        <v>76</v>
      </c>
      <c r="BK652" s="228">
        <f>ROUND(I652*H652,2)</f>
        <v>0</v>
      </c>
      <c r="BL652" s="19" t="s">
        <v>262</v>
      </c>
      <c r="BM652" s="227" t="s">
        <v>1156</v>
      </c>
    </row>
    <row r="653" spans="1:65" s="2" customFormat="1" ht="24.15" customHeight="1">
      <c r="A653" s="40"/>
      <c r="B653" s="41"/>
      <c r="C653" s="215" t="s">
        <v>1157</v>
      </c>
      <c r="D653" s="215" t="s">
        <v>156</v>
      </c>
      <c r="E653" s="216" t="s">
        <v>1158</v>
      </c>
      <c r="F653" s="217" t="s">
        <v>1159</v>
      </c>
      <c r="G653" s="218" t="s">
        <v>545</v>
      </c>
      <c r="H653" s="219">
        <v>25</v>
      </c>
      <c r="I653" s="220"/>
      <c r="J653" s="221">
        <f>ROUND(I653*H653,2)</f>
        <v>0</v>
      </c>
      <c r="K653" s="222"/>
      <c r="L653" s="46"/>
      <c r="M653" s="223" t="s">
        <v>19</v>
      </c>
      <c r="N653" s="224" t="s">
        <v>40</v>
      </c>
      <c r="O653" s="86"/>
      <c r="P653" s="225">
        <f>O653*H653</f>
        <v>0</v>
      </c>
      <c r="Q653" s="225">
        <v>0</v>
      </c>
      <c r="R653" s="225">
        <f>Q653*H653</f>
        <v>0</v>
      </c>
      <c r="S653" s="225">
        <v>0</v>
      </c>
      <c r="T653" s="22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27" t="s">
        <v>262</v>
      </c>
      <c r="AT653" s="227" t="s">
        <v>156</v>
      </c>
      <c r="AU653" s="227" t="s">
        <v>160</v>
      </c>
      <c r="AY653" s="19" t="s">
        <v>152</v>
      </c>
      <c r="BE653" s="228">
        <f>IF(N653="základní",J653,0)</f>
        <v>0</v>
      </c>
      <c r="BF653" s="228">
        <f>IF(N653="snížená",J653,0)</f>
        <v>0</v>
      </c>
      <c r="BG653" s="228">
        <f>IF(N653="zákl. přenesená",J653,0)</f>
        <v>0</v>
      </c>
      <c r="BH653" s="228">
        <f>IF(N653="sníž. přenesená",J653,0)</f>
        <v>0</v>
      </c>
      <c r="BI653" s="228">
        <f>IF(N653="nulová",J653,0)</f>
        <v>0</v>
      </c>
      <c r="BJ653" s="19" t="s">
        <v>76</v>
      </c>
      <c r="BK653" s="228">
        <f>ROUND(I653*H653,2)</f>
        <v>0</v>
      </c>
      <c r="BL653" s="19" t="s">
        <v>262</v>
      </c>
      <c r="BM653" s="227" t="s">
        <v>1160</v>
      </c>
    </row>
    <row r="654" spans="1:63" s="12" customFormat="1" ht="20.85" customHeight="1">
      <c r="A654" s="12"/>
      <c r="B654" s="199"/>
      <c r="C654" s="200"/>
      <c r="D654" s="201" t="s">
        <v>68</v>
      </c>
      <c r="E654" s="213" t="s">
        <v>1161</v>
      </c>
      <c r="F654" s="213" t="s">
        <v>1162</v>
      </c>
      <c r="G654" s="200"/>
      <c r="H654" s="200"/>
      <c r="I654" s="203"/>
      <c r="J654" s="214">
        <f>BK654</f>
        <v>0</v>
      </c>
      <c r="K654" s="200"/>
      <c r="L654" s="205"/>
      <c r="M654" s="206"/>
      <c r="N654" s="207"/>
      <c r="O654" s="207"/>
      <c r="P654" s="208">
        <f>SUM(P655:P662)</f>
        <v>0</v>
      </c>
      <c r="Q654" s="207"/>
      <c r="R654" s="208">
        <f>SUM(R655:R662)</f>
        <v>0</v>
      </c>
      <c r="S654" s="207"/>
      <c r="T654" s="209">
        <f>SUM(T655:T662)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10" t="s">
        <v>78</v>
      </c>
      <c r="AT654" s="211" t="s">
        <v>68</v>
      </c>
      <c r="AU654" s="211" t="s">
        <v>78</v>
      </c>
      <c r="AY654" s="210" t="s">
        <v>152</v>
      </c>
      <c r="BK654" s="212">
        <f>SUM(BK655:BK662)</f>
        <v>0</v>
      </c>
    </row>
    <row r="655" spans="1:65" s="2" customFormat="1" ht="24.15" customHeight="1">
      <c r="A655" s="40"/>
      <c r="B655" s="41"/>
      <c r="C655" s="215" t="s">
        <v>1163</v>
      </c>
      <c r="D655" s="215" t="s">
        <v>156</v>
      </c>
      <c r="E655" s="216" t="s">
        <v>1164</v>
      </c>
      <c r="F655" s="217" t="s">
        <v>1165</v>
      </c>
      <c r="G655" s="218" t="s">
        <v>176</v>
      </c>
      <c r="H655" s="219">
        <v>3</v>
      </c>
      <c r="I655" s="220"/>
      <c r="J655" s="221">
        <f>ROUND(I655*H655,2)</f>
        <v>0</v>
      </c>
      <c r="K655" s="222"/>
      <c r="L655" s="46"/>
      <c r="M655" s="223" t="s">
        <v>19</v>
      </c>
      <c r="N655" s="224" t="s">
        <v>40</v>
      </c>
      <c r="O655" s="86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7" t="s">
        <v>262</v>
      </c>
      <c r="AT655" s="227" t="s">
        <v>156</v>
      </c>
      <c r="AU655" s="227" t="s">
        <v>160</v>
      </c>
      <c r="AY655" s="19" t="s">
        <v>152</v>
      </c>
      <c r="BE655" s="228">
        <f>IF(N655="základní",J655,0)</f>
        <v>0</v>
      </c>
      <c r="BF655" s="228">
        <f>IF(N655="snížená",J655,0)</f>
        <v>0</v>
      </c>
      <c r="BG655" s="228">
        <f>IF(N655="zákl. přenesená",J655,0)</f>
        <v>0</v>
      </c>
      <c r="BH655" s="228">
        <f>IF(N655="sníž. přenesená",J655,0)</f>
        <v>0</v>
      </c>
      <c r="BI655" s="228">
        <f>IF(N655="nulová",J655,0)</f>
        <v>0</v>
      </c>
      <c r="BJ655" s="19" t="s">
        <v>76</v>
      </c>
      <c r="BK655" s="228">
        <f>ROUND(I655*H655,2)</f>
        <v>0</v>
      </c>
      <c r="BL655" s="19" t="s">
        <v>262</v>
      </c>
      <c r="BM655" s="227" t="s">
        <v>1166</v>
      </c>
    </row>
    <row r="656" spans="1:65" s="2" customFormat="1" ht="21.75" customHeight="1">
      <c r="A656" s="40"/>
      <c r="B656" s="41"/>
      <c r="C656" s="215" t="s">
        <v>1167</v>
      </c>
      <c r="D656" s="215" t="s">
        <v>156</v>
      </c>
      <c r="E656" s="216" t="s">
        <v>1168</v>
      </c>
      <c r="F656" s="217" t="s">
        <v>1169</v>
      </c>
      <c r="G656" s="218" t="s">
        <v>176</v>
      </c>
      <c r="H656" s="219">
        <v>4</v>
      </c>
      <c r="I656" s="220"/>
      <c r="J656" s="221">
        <f>ROUND(I656*H656,2)</f>
        <v>0</v>
      </c>
      <c r="K656" s="222"/>
      <c r="L656" s="46"/>
      <c r="M656" s="223" t="s">
        <v>19</v>
      </c>
      <c r="N656" s="224" t="s">
        <v>40</v>
      </c>
      <c r="O656" s="86"/>
      <c r="P656" s="225">
        <f>O656*H656</f>
        <v>0</v>
      </c>
      <c r="Q656" s="225">
        <v>0</v>
      </c>
      <c r="R656" s="225">
        <f>Q656*H656</f>
        <v>0</v>
      </c>
      <c r="S656" s="225">
        <v>0</v>
      </c>
      <c r="T656" s="226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7" t="s">
        <v>262</v>
      </c>
      <c r="AT656" s="227" t="s">
        <v>156</v>
      </c>
      <c r="AU656" s="227" t="s">
        <v>160</v>
      </c>
      <c r="AY656" s="19" t="s">
        <v>152</v>
      </c>
      <c r="BE656" s="228">
        <f>IF(N656="základní",J656,0)</f>
        <v>0</v>
      </c>
      <c r="BF656" s="228">
        <f>IF(N656="snížená",J656,0)</f>
        <v>0</v>
      </c>
      <c r="BG656" s="228">
        <f>IF(N656="zákl. přenesená",J656,0)</f>
        <v>0</v>
      </c>
      <c r="BH656" s="228">
        <f>IF(N656="sníž. přenesená",J656,0)</f>
        <v>0</v>
      </c>
      <c r="BI656" s="228">
        <f>IF(N656="nulová",J656,0)</f>
        <v>0</v>
      </c>
      <c r="BJ656" s="19" t="s">
        <v>76</v>
      </c>
      <c r="BK656" s="228">
        <f>ROUND(I656*H656,2)</f>
        <v>0</v>
      </c>
      <c r="BL656" s="19" t="s">
        <v>262</v>
      </c>
      <c r="BM656" s="227" t="s">
        <v>1170</v>
      </c>
    </row>
    <row r="657" spans="1:65" s="2" customFormat="1" ht="24.15" customHeight="1">
      <c r="A657" s="40"/>
      <c r="B657" s="41"/>
      <c r="C657" s="215" t="s">
        <v>1171</v>
      </c>
      <c r="D657" s="215" t="s">
        <v>156</v>
      </c>
      <c r="E657" s="216" t="s">
        <v>1172</v>
      </c>
      <c r="F657" s="217" t="s">
        <v>1173</v>
      </c>
      <c r="G657" s="218" t="s">
        <v>176</v>
      </c>
      <c r="H657" s="219">
        <v>5</v>
      </c>
      <c r="I657" s="220"/>
      <c r="J657" s="221">
        <f>ROUND(I657*H657,2)</f>
        <v>0</v>
      </c>
      <c r="K657" s="222"/>
      <c r="L657" s="46"/>
      <c r="M657" s="223" t="s">
        <v>19</v>
      </c>
      <c r="N657" s="224" t="s">
        <v>40</v>
      </c>
      <c r="O657" s="86"/>
      <c r="P657" s="225">
        <f>O657*H657</f>
        <v>0</v>
      </c>
      <c r="Q657" s="225">
        <v>0</v>
      </c>
      <c r="R657" s="225">
        <f>Q657*H657</f>
        <v>0</v>
      </c>
      <c r="S657" s="225">
        <v>0</v>
      </c>
      <c r="T657" s="22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7" t="s">
        <v>262</v>
      </c>
      <c r="AT657" s="227" t="s">
        <v>156</v>
      </c>
      <c r="AU657" s="227" t="s">
        <v>160</v>
      </c>
      <c r="AY657" s="19" t="s">
        <v>152</v>
      </c>
      <c r="BE657" s="228">
        <f>IF(N657="základní",J657,0)</f>
        <v>0</v>
      </c>
      <c r="BF657" s="228">
        <f>IF(N657="snížená",J657,0)</f>
        <v>0</v>
      </c>
      <c r="BG657" s="228">
        <f>IF(N657="zákl. přenesená",J657,0)</f>
        <v>0</v>
      </c>
      <c r="BH657" s="228">
        <f>IF(N657="sníž. přenesená",J657,0)</f>
        <v>0</v>
      </c>
      <c r="BI657" s="228">
        <f>IF(N657="nulová",J657,0)</f>
        <v>0</v>
      </c>
      <c r="BJ657" s="19" t="s">
        <v>76</v>
      </c>
      <c r="BK657" s="228">
        <f>ROUND(I657*H657,2)</f>
        <v>0</v>
      </c>
      <c r="BL657" s="19" t="s">
        <v>262</v>
      </c>
      <c r="BM657" s="227" t="s">
        <v>1174</v>
      </c>
    </row>
    <row r="658" spans="1:65" s="2" customFormat="1" ht="33" customHeight="1">
      <c r="A658" s="40"/>
      <c r="B658" s="41"/>
      <c r="C658" s="215" t="s">
        <v>1175</v>
      </c>
      <c r="D658" s="215" t="s">
        <v>156</v>
      </c>
      <c r="E658" s="216" t="s">
        <v>1176</v>
      </c>
      <c r="F658" s="217" t="s">
        <v>1177</v>
      </c>
      <c r="G658" s="218" t="s">
        <v>176</v>
      </c>
      <c r="H658" s="219">
        <v>1</v>
      </c>
      <c r="I658" s="220"/>
      <c r="J658" s="221">
        <f>ROUND(I658*H658,2)</f>
        <v>0</v>
      </c>
      <c r="K658" s="222"/>
      <c r="L658" s="46"/>
      <c r="M658" s="223" t="s">
        <v>19</v>
      </c>
      <c r="N658" s="224" t="s">
        <v>40</v>
      </c>
      <c r="O658" s="86"/>
      <c r="P658" s="225">
        <f>O658*H658</f>
        <v>0</v>
      </c>
      <c r="Q658" s="225">
        <v>0</v>
      </c>
      <c r="R658" s="225">
        <f>Q658*H658</f>
        <v>0</v>
      </c>
      <c r="S658" s="225">
        <v>0</v>
      </c>
      <c r="T658" s="226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7" t="s">
        <v>262</v>
      </c>
      <c r="AT658" s="227" t="s">
        <v>156</v>
      </c>
      <c r="AU658" s="227" t="s">
        <v>160</v>
      </c>
      <c r="AY658" s="19" t="s">
        <v>152</v>
      </c>
      <c r="BE658" s="228">
        <f>IF(N658="základní",J658,0)</f>
        <v>0</v>
      </c>
      <c r="BF658" s="228">
        <f>IF(N658="snížená",J658,0)</f>
        <v>0</v>
      </c>
      <c r="BG658" s="228">
        <f>IF(N658="zákl. přenesená",J658,0)</f>
        <v>0</v>
      </c>
      <c r="BH658" s="228">
        <f>IF(N658="sníž. přenesená",J658,0)</f>
        <v>0</v>
      </c>
      <c r="BI658" s="228">
        <f>IF(N658="nulová",J658,0)</f>
        <v>0</v>
      </c>
      <c r="BJ658" s="19" t="s">
        <v>76</v>
      </c>
      <c r="BK658" s="228">
        <f>ROUND(I658*H658,2)</f>
        <v>0</v>
      </c>
      <c r="BL658" s="19" t="s">
        <v>262</v>
      </c>
      <c r="BM658" s="227" t="s">
        <v>1178</v>
      </c>
    </row>
    <row r="659" spans="1:65" s="2" customFormat="1" ht="24.15" customHeight="1">
      <c r="A659" s="40"/>
      <c r="B659" s="41"/>
      <c r="C659" s="215" t="s">
        <v>1179</v>
      </c>
      <c r="D659" s="215" t="s">
        <v>156</v>
      </c>
      <c r="E659" s="216" t="s">
        <v>1180</v>
      </c>
      <c r="F659" s="217" t="s">
        <v>1181</v>
      </c>
      <c r="G659" s="218" t="s">
        <v>176</v>
      </c>
      <c r="H659" s="219">
        <v>16</v>
      </c>
      <c r="I659" s="220"/>
      <c r="J659" s="221">
        <f>ROUND(I659*H659,2)</f>
        <v>0</v>
      </c>
      <c r="K659" s="222"/>
      <c r="L659" s="46"/>
      <c r="M659" s="223" t="s">
        <v>19</v>
      </c>
      <c r="N659" s="224" t="s">
        <v>40</v>
      </c>
      <c r="O659" s="86"/>
      <c r="P659" s="225">
        <f>O659*H659</f>
        <v>0</v>
      </c>
      <c r="Q659" s="225">
        <v>0</v>
      </c>
      <c r="R659" s="225">
        <f>Q659*H659</f>
        <v>0</v>
      </c>
      <c r="S659" s="225">
        <v>0</v>
      </c>
      <c r="T659" s="226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27" t="s">
        <v>262</v>
      </c>
      <c r="AT659" s="227" t="s">
        <v>156</v>
      </c>
      <c r="AU659" s="227" t="s">
        <v>160</v>
      </c>
      <c r="AY659" s="19" t="s">
        <v>152</v>
      </c>
      <c r="BE659" s="228">
        <f>IF(N659="základní",J659,0)</f>
        <v>0</v>
      </c>
      <c r="BF659" s="228">
        <f>IF(N659="snížená",J659,0)</f>
        <v>0</v>
      </c>
      <c r="BG659" s="228">
        <f>IF(N659="zákl. přenesená",J659,0)</f>
        <v>0</v>
      </c>
      <c r="BH659" s="228">
        <f>IF(N659="sníž. přenesená",J659,0)</f>
        <v>0</v>
      </c>
      <c r="BI659" s="228">
        <f>IF(N659="nulová",J659,0)</f>
        <v>0</v>
      </c>
      <c r="BJ659" s="19" t="s">
        <v>76</v>
      </c>
      <c r="BK659" s="228">
        <f>ROUND(I659*H659,2)</f>
        <v>0</v>
      </c>
      <c r="BL659" s="19" t="s">
        <v>262</v>
      </c>
      <c r="BM659" s="227" t="s">
        <v>1182</v>
      </c>
    </row>
    <row r="660" spans="1:65" s="2" customFormat="1" ht="24.15" customHeight="1">
      <c r="A660" s="40"/>
      <c r="B660" s="41"/>
      <c r="C660" s="215" t="s">
        <v>1183</v>
      </c>
      <c r="D660" s="215" t="s">
        <v>156</v>
      </c>
      <c r="E660" s="216" t="s">
        <v>1184</v>
      </c>
      <c r="F660" s="217" t="s">
        <v>1185</v>
      </c>
      <c r="G660" s="218" t="s">
        <v>176</v>
      </c>
      <c r="H660" s="219">
        <v>4</v>
      </c>
      <c r="I660" s="220"/>
      <c r="J660" s="221">
        <f>ROUND(I660*H660,2)</f>
        <v>0</v>
      </c>
      <c r="K660" s="222"/>
      <c r="L660" s="46"/>
      <c r="M660" s="223" t="s">
        <v>19</v>
      </c>
      <c r="N660" s="224" t="s">
        <v>40</v>
      </c>
      <c r="O660" s="86"/>
      <c r="P660" s="225">
        <f>O660*H660</f>
        <v>0</v>
      </c>
      <c r="Q660" s="225">
        <v>0</v>
      </c>
      <c r="R660" s="225">
        <f>Q660*H660</f>
        <v>0</v>
      </c>
      <c r="S660" s="225">
        <v>0</v>
      </c>
      <c r="T660" s="22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7" t="s">
        <v>262</v>
      </c>
      <c r="AT660" s="227" t="s">
        <v>156</v>
      </c>
      <c r="AU660" s="227" t="s">
        <v>160</v>
      </c>
      <c r="AY660" s="19" t="s">
        <v>152</v>
      </c>
      <c r="BE660" s="228">
        <f>IF(N660="základní",J660,0)</f>
        <v>0</v>
      </c>
      <c r="BF660" s="228">
        <f>IF(N660="snížená",J660,0)</f>
        <v>0</v>
      </c>
      <c r="BG660" s="228">
        <f>IF(N660="zákl. přenesená",J660,0)</f>
        <v>0</v>
      </c>
      <c r="BH660" s="228">
        <f>IF(N660="sníž. přenesená",J660,0)</f>
        <v>0</v>
      </c>
      <c r="BI660" s="228">
        <f>IF(N660="nulová",J660,0)</f>
        <v>0</v>
      </c>
      <c r="BJ660" s="19" t="s">
        <v>76</v>
      </c>
      <c r="BK660" s="228">
        <f>ROUND(I660*H660,2)</f>
        <v>0</v>
      </c>
      <c r="BL660" s="19" t="s">
        <v>262</v>
      </c>
      <c r="BM660" s="227" t="s">
        <v>1186</v>
      </c>
    </row>
    <row r="661" spans="1:65" s="2" customFormat="1" ht="24.15" customHeight="1">
      <c r="A661" s="40"/>
      <c r="B661" s="41"/>
      <c r="C661" s="215" t="s">
        <v>1187</v>
      </c>
      <c r="D661" s="215" t="s">
        <v>156</v>
      </c>
      <c r="E661" s="216" t="s">
        <v>1188</v>
      </c>
      <c r="F661" s="217" t="s">
        <v>1189</v>
      </c>
      <c r="G661" s="218" t="s">
        <v>176</v>
      </c>
      <c r="H661" s="219">
        <v>39</v>
      </c>
      <c r="I661" s="220"/>
      <c r="J661" s="221">
        <f>ROUND(I661*H661,2)</f>
        <v>0</v>
      </c>
      <c r="K661" s="222"/>
      <c r="L661" s="46"/>
      <c r="M661" s="223" t="s">
        <v>19</v>
      </c>
      <c r="N661" s="224" t="s">
        <v>40</v>
      </c>
      <c r="O661" s="86"/>
      <c r="P661" s="225">
        <f>O661*H661</f>
        <v>0</v>
      </c>
      <c r="Q661" s="225">
        <v>0</v>
      </c>
      <c r="R661" s="225">
        <f>Q661*H661</f>
        <v>0</v>
      </c>
      <c r="S661" s="225">
        <v>0</v>
      </c>
      <c r="T661" s="226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7" t="s">
        <v>262</v>
      </c>
      <c r="AT661" s="227" t="s">
        <v>156</v>
      </c>
      <c r="AU661" s="227" t="s">
        <v>160</v>
      </c>
      <c r="AY661" s="19" t="s">
        <v>152</v>
      </c>
      <c r="BE661" s="228">
        <f>IF(N661="základní",J661,0)</f>
        <v>0</v>
      </c>
      <c r="BF661" s="228">
        <f>IF(N661="snížená",J661,0)</f>
        <v>0</v>
      </c>
      <c r="BG661" s="228">
        <f>IF(N661="zákl. přenesená",J661,0)</f>
        <v>0</v>
      </c>
      <c r="BH661" s="228">
        <f>IF(N661="sníž. přenesená",J661,0)</f>
        <v>0</v>
      </c>
      <c r="BI661" s="228">
        <f>IF(N661="nulová",J661,0)</f>
        <v>0</v>
      </c>
      <c r="BJ661" s="19" t="s">
        <v>76</v>
      </c>
      <c r="BK661" s="228">
        <f>ROUND(I661*H661,2)</f>
        <v>0</v>
      </c>
      <c r="BL661" s="19" t="s">
        <v>262</v>
      </c>
      <c r="BM661" s="227" t="s">
        <v>1190</v>
      </c>
    </row>
    <row r="662" spans="1:65" s="2" customFormat="1" ht="24.15" customHeight="1">
      <c r="A662" s="40"/>
      <c r="B662" s="41"/>
      <c r="C662" s="215" t="s">
        <v>1191</v>
      </c>
      <c r="D662" s="215" t="s">
        <v>156</v>
      </c>
      <c r="E662" s="216" t="s">
        <v>1192</v>
      </c>
      <c r="F662" s="217" t="s">
        <v>1193</v>
      </c>
      <c r="G662" s="218" t="s">
        <v>176</v>
      </c>
      <c r="H662" s="219">
        <v>16</v>
      </c>
      <c r="I662" s="220"/>
      <c r="J662" s="221">
        <f>ROUND(I662*H662,2)</f>
        <v>0</v>
      </c>
      <c r="K662" s="222"/>
      <c r="L662" s="46"/>
      <c r="M662" s="223" t="s">
        <v>19</v>
      </c>
      <c r="N662" s="224" t="s">
        <v>40</v>
      </c>
      <c r="O662" s="86"/>
      <c r="P662" s="225">
        <f>O662*H662</f>
        <v>0</v>
      </c>
      <c r="Q662" s="225">
        <v>0</v>
      </c>
      <c r="R662" s="225">
        <f>Q662*H662</f>
        <v>0</v>
      </c>
      <c r="S662" s="225">
        <v>0</v>
      </c>
      <c r="T662" s="22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7" t="s">
        <v>262</v>
      </c>
      <c r="AT662" s="227" t="s">
        <v>156</v>
      </c>
      <c r="AU662" s="227" t="s">
        <v>160</v>
      </c>
      <c r="AY662" s="19" t="s">
        <v>152</v>
      </c>
      <c r="BE662" s="228">
        <f>IF(N662="základní",J662,0)</f>
        <v>0</v>
      </c>
      <c r="BF662" s="228">
        <f>IF(N662="snížená",J662,0)</f>
        <v>0</v>
      </c>
      <c r="BG662" s="228">
        <f>IF(N662="zákl. přenesená",J662,0)</f>
        <v>0</v>
      </c>
      <c r="BH662" s="228">
        <f>IF(N662="sníž. přenesená",J662,0)</f>
        <v>0</v>
      </c>
      <c r="BI662" s="228">
        <f>IF(N662="nulová",J662,0)</f>
        <v>0</v>
      </c>
      <c r="BJ662" s="19" t="s">
        <v>76</v>
      </c>
      <c r="BK662" s="228">
        <f>ROUND(I662*H662,2)</f>
        <v>0</v>
      </c>
      <c r="BL662" s="19" t="s">
        <v>262</v>
      </c>
      <c r="BM662" s="227" t="s">
        <v>1194</v>
      </c>
    </row>
    <row r="663" spans="1:63" s="12" customFormat="1" ht="20.85" customHeight="1">
      <c r="A663" s="12"/>
      <c r="B663" s="199"/>
      <c r="C663" s="200"/>
      <c r="D663" s="201" t="s">
        <v>68</v>
      </c>
      <c r="E663" s="213" t="s">
        <v>1195</v>
      </c>
      <c r="F663" s="213" t="s">
        <v>1196</v>
      </c>
      <c r="G663" s="200"/>
      <c r="H663" s="200"/>
      <c r="I663" s="203"/>
      <c r="J663" s="214">
        <f>BK663</f>
        <v>0</v>
      </c>
      <c r="K663" s="200"/>
      <c r="L663" s="205"/>
      <c r="M663" s="206"/>
      <c r="N663" s="207"/>
      <c r="O663" s="207"/>
      <c r="P663" s="208">
        <f>SUM(P664:P693)</f>
        <v>0</v>
      </c>
      <c r="Q663" s="207"/>
      <c r="R663" s="208">
        <f>SUM(R664:R693)</f>
        <v>0</v>
      </c>
      <c r="S663" s="207"/>
      <c r="T663" s="209">
        <f>SUM(T664:T693)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10" t="s">
        <v>78</v>
      </c>
      <c r="AT663" s="211" t="s">
        <v>68</v>
      </c>
      <c r="AU663" s="211" t="s">
        <v>78</v>
      </c>
      <c r="AY663" s="210" t="s">
        <v>152</v>
      </c>
      <c r="BK663" s="212">
        <f>SUM(BK664:BK693)</f>
        <v>0</v>
      </c>
    </row>
    <row r="664" spans="1:65" s="2" customFormat="1" ht="24.15" customHeight="1">
      <c r="A664" s="40"/>
      <c r="B664" s="41"/>
      <c r="C664" s="215" t="s">
        <v>1197</v>
      </c>
      <c r="D664" s="215" t="s">
        <v>156</v>
      </c>
      <c r="E664" s="216" t="s">
        <v>1198</v>
      </c>
      <c r="F664" s="217" t="s">
        <v>1199</v>
      </c>
      <c r="G664" s="218" t="s">
        <v>176</v>
      </c>
      <c r="H664" s="219">
        <v>16</v>
      </c>
      <c r="I664" s="220"/>
      <c r="J664" s="221">
        <f>ROUND(I664*H664,2)</f>
        <v>0</v>
      </c>
      <c r="K664" s="222"/>
      <c r="L664" s="46"/>
      <c r="M664" s="223" t="s">
        <v>19</v>
      </c>
      <c r="N664" s="224" t="s">
        <v>40</v>
      </c>
      <c r="O664" s="86"/>
      <c r="P664" s="225">
        <f>O664*H664</f>
        <v>0</v>
      </c>
      <c r="Q664" s="225">
        <v>0</v>
      </c>
      <c r="R664" s="225">
        <f>Q664*H664</f>
        <v>0</v>
      </c>
      <c r="S664" s="225">
        <v>0</v>
      </c>
      <c r="T664" s="226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27" t="s">
        <v>262</v>
      </c>
      <c r="AT664" s="227" t="s">
        <v>156</v>
      </c>
      <c r="AU664" s="227" t="s">
        <v>160</v>
      </c>
      <c r="AY664" s="19" t="s">
        <v>152</v>
      </c>
      <c r="BE664" s="228">
        <f>IF(N664="základní",J664,0)</f>
        <v>0</v>
      </c>
      <c r="BF664" s="228">
        <f>IF(N664="snížená",J664,0)</f>
        <v>0</v>
      </c>
      <c r="BG664" s="228">
        <f>IF(N664="zákl. přenesená",J664,0)</f>
        <v>0</v>
      </c>
      <c r="BH664" s="228">
        <f>IF(N664="sníž. přenesená",J664,0)</f>
        <v>0</v>
      </c>
      <c r="BI664" s="228">
        <f>IF(N664="nulová",J664,0)</f>
        <v>0</v>
      </c>
      <c r="BJ664" s="19" t="s">
        <v>76</v>
      </c>
      <c r="BK664" s="228">
        <f>ROUND(I664*H664,2)</f>
        <v>0</v>
      </c>
      <c r="BL664" s="19" t="s">
        <v>262</v>
      </c>
      <c r="BM664" s="227" t="s">
        <v>1200</v>
      </c>
    </row>
    <row r="665" spans="1:65" s="2" customFormat="1" ht="37.8" customHeight="1">
      <c r="A665" s="40"/>
      <c r="B665" s="41"/>
      <c r="C665" s="215" t="s">
        <v>1201</v>
      </c>
      <c r="D665" s="215" t="s">
        <v>156</v>
      </c>
      <c r="E665" s="216" t="s">
        <v>1202</v>
      </c>
      <c r="F665" s="217" t="s">
        <v>1203</v>
      </c>
      <c r="G665" s="218" t="s">
        <v>176</v>
      </c>
      <c r="H665" s="219">
        <v>16</v>
      </c>
      <c r="I665" s="220"/>
      <c r="J665" s="221">
        <f>ROUND(I665*H665,2)</f>
        <v>0</v>
      </c>
      <c r="K665" s="222"/>
      <c r="L665" s="46"/>
      <c r="M665" s="223" t="s">
        <v>19</v>
      </c>
      <c r="N665" s="224" t="s">
        <v>40</v>
      </c>
      <c r="O665" s="86"/>
      <c r="P665" s="225">
        <f>O665*H665</f>
        <v>0</v>
      </c>
      <c r="Q665" s="225">
        <v>0</v>
      </c>
      <c r="R665" s="225">
        <f>Q665*H665</f>
        <v>0</v>
      </c>
      <c r="S665" s="225">
        <v>0</v>
      </c>
      <c r="T665" s="226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7" t="s">
        <v>262</v>
      </c>
      <c r="AT665" s="227" t="s">
        <v>156</v>
      </c>
      <c r="AU665" s="227" t="s">
        <v>160</v>
      </c>
      <c r="AY665" s="19" t="s">
        <v>152</v>
      </c>
      <c r="BE665" s="228">
        <f>IF(N665="základní",J665,0)</f>
        <v>0</v>
      </c>
      <c r="BF665" s="228">
        <f>IF(N665="snížená",J665,0)</f>
        <v>0</v>
      </c>
      <c r="BG665" s="228">
        <f>IF(N665="zákl. přenesená",J665,0)</f>
        <v>0</v>
      </c>
      <c r="BH665" s="228">
        <f>IF(N665="sníž. přenesená",J665,0)</f>
        <v>0</v>
      </c>
      <c r="BI665" s="228">
        <f>IF(N665="nulová",J665,0)</f>
        <v>0</v>
      </c>
      <c r="BJ665" s="19" t="s">
        <v>76</v>
      </c>
      <c r="BK665" s="228">
        <f>ROUND(I665*H665,2)</f>
        <v>0</v>
      </c>
      <c r="BL665" s="19" t="s">
        <v>262</v>
      </c>
      <c r="BM665" s="227" t="s">
        <v>1204</v>
      </c>
    </row>
    <row r="666" spans="1:65" s="2" customFormat="1" ht="16.5" customHeight="1">
      <c r="A666" s="40"/>
      <c r="B666" s="41"/>
      <c r="C666" s="215" t="s">
        <v>1205</v>
      </c>
      <c r="D666" s="215" t="s">
        <v>156</v>
      </c>
      <c r="E666" s="216" t="s">
        <v>1206</v>
      </c>
      <c r="F666" s="217" t="s">
        <v>1207</v>
      </c>
      <c r="G666" s="218" t="s">
        <v>1208</v>
      </c>
      <c r="H666" s="219">
        <v>1</v>
      </c>
      <c r="I666" s="220"/>
      <c r="J666" s="221">
        <f>ROUND(I666*H666,2)</f>
        <v>0</v>
      </c>
      <c r="K666" s="222"/>
      <c r="L666" s="46"/>
      <c r="M666" s="223" t="s">
        <v>19</v>
      </c>
      <c r="N666" s="224" t="s">
        <v>40</v>
      </c>
      <c r="O666" s="86"/>
      <c r="P666" s="225">
        <f>O666*H666</f>
        <v>0</v>
      </c>
      <c r="Q666" s="225">
        <v>0</v>
      </c>
      <c r="R666" s="225">
        <f>Q666*H666</f>
        <v>0</v>
      </c>
      <c r="S666" s="225">
        <v>0</v>
      </c>
      <c r="T666" s="226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7" t="s">
        <v>262</v>
      </c>
      <c r="AT666" s="227" t="s">
        <v>156</v>
      </c>
      <c r="AU666" s="227" t="s">
        <v>160</v>
      </c>
      <c r="AY666" s="19" t="s">
        <v>152</v>
      </c>
      <c r="BE666" s="228">
        <f>IF(N666="základní",J666,0)</f>
        <v>0</v>
      </c>
      <c r="BF666" s="228">
        <f>IF(N666="snížená",J666,0)</f>
        <v>0</v>
      </c>
      <c r="BG666" s="228">
        <f>IF(N666="zákl. přenesená",J666,0)</f>
        <v>0</v>
      </c>
      <c r="BH666" s="228">
        <f>IF(N666="sníž. přenesená",J666,0)</f>
        <v>0</v>
      </c>
      <c r="BI666" s="228">
        <f>IF(N666="nulová",J666,0)</f>
        <v>0</v>
      </c>
      <c r="BJ666" s="19" t="s">
        <v>76</v>
      </c>
      <c r="BK666" s="228">
        <f>ROUND(I666*H666,2)</f>
        <v>0</v>
      </c>
      <c r="BL666" s="19" t="s">
        <v>262</v>
      </c>
      <c r="BM666" s="227" t="s">
        <v>1209</v>
      </c>
    </row>
    <row r="667" spans="1:65" s="2" customFormat="1" ht="37.8" customHeight="1">
      <c r="A667" s="40"/>
      <c r="B667" s="41"/>
      <c r="C667" s="215" t="s">
        <v>1210</v>
      </c>
      <c r="D667" s="215" t="s">
        <v>156</v>
      </c>
      <c r="E667" s="216" t="s">
        <v>1211</v>
      </c>
      <c r="F667" s="217" t="s">
        <v>1212</v>
      </c>
      <c r="G667" s="218" t="s">
        <v>169</v>
      </c>
      <c r="H667" s="219">
        <v>10.02</v>
      </c>
      <c r="I667" s="220"/>
      <c r="J667" s="221">
        <f>ROUND(I667*H667,2)</f>
        <v>0</v>
      </c>
      <c r="K667" s="222"/>
      <c r="L667" s="46"/>
      <c r="M667" s="223" t="s">
        <v>19</v>
      </c>
      <c r="N667" s="224" t="s">
        <v>40</v>
      </c>
      <c r="O667" s="86"/>
      <c r="P667" s="225">
        <f>O667*H667</f>
        <v>0</v>
      </c>
      <c r="Q667" s="225">
        <v>0</v>
      </c>
      <c r="R667" s="225">
        <f>Q667*H667</f>
        <v>0</v>
      </c>
      <c r="S667" s="225">
        <v>0</v>
      </c>
      <c r="T667" s="22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7" t="s">
        <v>262</v>
      </c>
      <c r="AT667" s="227" t="s">
        <v>156</v>
      </c>
      <c r="AU667" s="227" t="s">
        <v>160</v>
      </c>
      <c r="AY667" s="19" t="s">
        <v>152</v>
      </c>
      <c r="BE667" s="228">
        <f>IF(N667="základní",J667,0)</f>
        <v>0</v>
      </c>
      <c r="BF667" s="228">
        <f>IF(N667="snížená",J667,0)</f>
        <v>0</v>
      </c>
      <c r="BG667" s="228">
        <f>IF(N667="zákl. přenesená",J667,0)</f>
        <v>0</v>
      </c>
      <c r="BH667" s="228">
        <f>IF(N667="sníž. přenesená",J667,0)</f>
        <v>0</v>
      </c>
      <c r="BI667" s="228">
        <f>IF(N667="nulová",J667,0)</f>
        <v>0</v>
      </c>
      <c r="BJ667" s="19" t="s">
        <v>76</v>
      </c>
      <c r="BK667" s="228">
        <f>ROUND(I667*H667,2)</f>
        <v>0</v>
      </c>
      <c r="BL667" s="19" t="s">
        <v>262</v>
      </c>
      <c r="BM667" s="227" t="s">
        <v>1213</v>
      </c>
    </row>
    <row r="668" spans="1:65" s="2" customFormat="1" ht="24.15" customHeight="1">
      <c r="A668" s="40"/>
      <c r="B668" s="41"/>
      <c r="C668" s="215" t="s">
        <v>1214</v>
      </c>
      <c r="D668" s="215" t="s">
        <v>156</v>
      </c>
      <c r="E668" s="216" t="s">
        <v>1215</v>
      </c>
      <c r="F668" s="217" t="s">
        <v>1216</v>
      </c>
      <c r="G668" s="218" t="s">
        <v>169</v>
      </c>
      <c r="H668" s="219">
        <v>10.02</v>
      </c>
      <c r="I668" s="220"/>
      <c r="J668" s="221">
        <f>ROUND(I668*H668,2)</f>
        <v>0</v>
      </c>
      <c r="K668" s="222"/>
      <c r="L668" s="46"/>
      <c r="M668" s="223" t="s">
        <v>19</v>
      </c>
      <c r="N668" s="224" t="s">
        <v>40</v>
      </c>
      <c r="O668" s="86"/>
      <c r="P668" s="225">
        <f>O668*H668</f>
        <v>0</v>
      </c>
      <c r="Q668" s="225">
        <v>0</v>
      </c>
      <c r="R668" s="225">
        <f>Q668*H668</f>
        <v>0</v>
      </c>
      <c r="S668" s="225">
        <v>0</v>
      </c>
      <c r="T668" s="22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7" t="s">
        <v>262</v>
      </c>
      <c r="AT668" s="227" t="s">
        <v>156</v>
      </c>
      <c r="AU668" s="227" t="s">
        <v>160</v>
      </c>
      <c r="AY668" s="19" t="s">
        <v>152</v>
      </c>
      <c r="BE668" s="228">
        <f>IF(N668="základní",J668,0)</f>
        <v>0</v>
      </c>
      <c r="BF668" s="228">
        <f>IF(N668="snížená",J668,0)</f>
        <v>0</v>
      </c>
      <c r="BG668" s="228">
        <f>IF(N668="zákl. přenesená",J668,0)</f>
        <v>0</v>
      </c>
      <c r="BH668" s="228">
        <f>IF(N668="sníž. přenesená",J668,0)</f>
        <v>0</v>
      </c>
      <c r="BI668" s="228">
        <f>IF(N668="nulová",J668,0)</f>
        <v>0</v>
      </c>
      <c r="BJ668" s="19" t="s">
        <v>76</v>
      </c>
      <c r="BK668" s="228">
        <f>ROUND(I668*H668,2)</f>
        <v>0</v>
      </c>
      <c r="BL668" s="19" t="s">
        <v>262</v>
      </c>
      <c r="BM668" s="227" t="s">
        <v>1217</v>
      </c>
    </row>
    <row r="669" spans="1:65" s="2" customFormat="1" ht="16.5" customHeight="1">
      <c r="A669" s="40"/>
      <c r="B669" s="41"/>
      <c r="C669" s="215" t="s">
        <v>1218</v>
      </c>
      <c r="D669" s="215" t="s">
        <v>156</v>
      </c>
      <c r="E669" s="216" t="s">
        <v>1219</v>
      </c>
      <c r="F669" s="217" t="s">
        <v>1220</v>
      </c>
      <c r="G669" s="218" t="s">
        <v>169</v>
      </c>
      <c r="H669" s="219">
        <v>10.02</v>
      </c>
      <c r="I669" s="220"/>
      <c r="J669" s="221">
        <f>ROUND(I669*H669,2)</f>
        <v>0</v>
      </c>
      <c r="K669" s="222"/>
      <c r="L669" s="46"/>
      <c r="M669" s="223" t="s">
        <v>19</v>
      </c>
      <c r="N669" s="224" t="s">
        <v>40</v>
      </c>
      <c r="O669" s="86"/>
      <c r="P669" s="225">
        <f>O669*H669</f>
        <v>0</v>
      </c>
      <c r="Q669" s="225">
        <v>0</v>
      </c>
      <c r="R669" s="225">
        <f>Q669*H669</f>
        <v>0</v>
      </c>
      <c r="S669" s="225">
        <v>0</v>
      </c>
      <c r="T669" s="226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27" t="s">
        <v>262</v>
      </c>
      <c r="AT669" s="227" t="s">
        <v>156</v>
      </c>
      <c r="AU669" s="227" t="s">
        <v>160</v>
      </c>
      <c r="AY669" s="19" t="s">
        <v>152</v>
      </c>
      <c r="BE669" s="228">
        <f>IF(N669="základní",J669,0)</f>
        <v>0</v>
      </c>
      <c r="BF669" s="228">
        <f>IF(N669="snížená",J669,0)</f>
        <v>0</v>
      </c>
      <c r="BG669" s="228">
        <f>IF(N669="zákl. přenesená",J669,0)</f>
        <v>0</v>
      </c>
      <c r="BH669" s="228">
        <f>IF(N669="sníž. přenesená",J669,0)</f>
        <v>0</v>
      </c>
      <c r="BI669" s="228">
        <f>IF(N669="nulová",J669,0)</f>
        <v>0</v>
      </c>
      <c r="BJ669" s="19" t="s">
        <v>76</v>
      </c>
      <c r="BK669" s="228">
        <f>ROUND(I669*H669,2)</f>
        <v>0</v>
      </c>
      <c r="BL669" s="19" t="s">
        <v>262</v>
      </c>
      <c r="BM669" s="227" t="s">
        <v>1221</v>
      </c>
    </row>
    <row r="670" spans="1:65" s="2" customFormat="1" ht="49.05" customHeight="1">
      <c r="A670" s="40"/>
      <c r="B670" s="41"/>
      <c r="C670" s="215" t="s">
        <v>1222</v>
      </c>
      <c r="D670" s="215" t="s">
        <v>156</v>
      </c>
      <c r="E670" s="216" t="s">
        <v>1223</v>
      </c>
      <c r="F670" s="217" t="s">
        <v>1224</v>
      </c>
      <c r="G670" s="218" t="s">
        <v>176</v>
      </c>
      <c r="H670" s="219">
        <v>1</v>
      </c>
      <c r="I670" s="220"/>
      <c r="J670" s="221">
        <f>ROUND(I670*H670,2)</f>
        <v>0</v>
      </c>
      <c r="K670" s="222"/>
      <c r="L670" s="46"/>
      <c r="M670" s="223" t="s">
        <v>19</v>
      </c>
      <c r="N670" s="224" t="s">
        <v>40</v>
      </c>
      <c r="O670" s="86"/>
      <c r="P670" s="225">
        <f>O670*H670</f>
        <v>0</v>
      </c>
      <c r="Q670" s="225">
        <v>0</v>
      </c>
      <c r="R670" s="225">
        <f>Q670*H670</f>
        <v>0</v>
      </c>
      <c r="S670" s="225">
        <v>0</v>
      </c>
      <c r="T670" s="22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7" t="s">
        <v>262</v>
      </c>
      <c r="AT670" s="227" t="s">
        <v>156</v>
      </c>
      <c r="AU670" s="227" t="s">
        <v>160</v>
      </c>
      <c r="AY670" s="19" t="s">
        <v>152</v>
      </c>
      <c r="BE670" s="228">
        <f>IF(N670="základní",J670,0)</f>
        <v>0</v>
      </c>
      <c r="BF670" s="228">
        <f>IF(N670="snížená",J670,0)</f>
        <v>0</v>
      </c>
      <c r="BG670" s="228">
        <f>IF(N670="zákl. přenesená",J670,0)</f>
        <v>0</v>
      </c>
      <c r="BH670" s="228">
        <f>IF(N670="sníž. přenesená",J670,0)</f>
        <v>0</v>
      </c>
      <c r="BI670" s="228">
        <f>IF(N670="nulová",J670,0)</f>
        <v>0</v>
      </c>
      <c r="BJ670" s="19" t="s">
        <v>76</v>
      </c>
      <c r="BK670" s="228">
        <f>ROUND(I670*H670,2)</f>
        <v>0</v>
      </c>
      <c r="BL670" s="19" t="s">
        <v>262</v>
      </c>
      <c r="BM670" s="227" t="s">
        <v>1225</v>
      </c>
    </row>
    <row r="671" spans="1:65" s="2" customFormat="1" ht="49.05" customHeight="1">
      <c r="A671" s="40"/>
      <c r="B671" s="41"/>
      <c r="C671" s="215" t="s">
        <v>1226</v>
      </c>
      <c r="D671" s="215" t="s">
        <v>156</v>
      </c>
      <c r="E671" s="216" t="s">
        <v>1227</v>
      </c>
      <c r="F671" s="217" t="s">
        <v>1228</v>
      </c>
      <c r="G671" s="218" t="s">
        <v>176</v>
      </c>
      <c r="H671" s="219">
        <v>1</v>
      </c>
      <c r="I671" s="220"/>
      <c r="J671" s="221">
        <f>ROUND(I671*H671,2)</f>
        <v>0</v>
      </c>
      <c r="K671" s="222"/>
      <c r="L671" s="46"/>
      <c r="M671" s="223" t="s">
        <v>19</v>
      </c>
      <c r="N671" s="224" t="s">
        <v>40</v>
      </c>
      <c r="O671" s="86"/>
      <c r="P671" s="225">
        <f>O671*H671</f>
        <v>0</v>
      </c>
      <c r="Q671" s="225">
        <v>0</v>
      </c>
      <c r="R671" s="225">
        <f>Q671*H671</f>
        <v>0</v>
      </c>
      <c r="S671" s="225">
        <v>0</v>
      </c>
      <c r="T671" s="226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7" t="s">
        <v>262</v>
      </c>
      <c r="AT671" s="227" t="s">
        <v>156</v>
      </c>
      <c r="AU671" s="227" t="s">
        <v>160</v>
      </c>
      <c r="AY671" s="19" t="s">
        <v>152</v>
      </c>
      <c r="BE671" s="228">
        <f>IF(N671="základní",J671,0)</f>
        <v>0</v>
      </c>
      <c r="BF671" s="228">
        <f>IF(N671="snížená",J671,0)</f>
        <v>0</v>
      </c>
      <c r="BG671" s="228">
        <f>IF(N671="zákl. přenesená",J671,0)</f>
        <v>0</v>
      </c>
      <c r="BH671" s="228">
        <f>IF(N671="sníž. přenesená",J671,0)</f>
        <v>0</v>
      </c>
      <c r="BI671" s="228">
        <f>IF(N671="nulová",J671,0)</f>
        <v>0</v>
      </c>
      <c r="BJ671" s="19" t="s">
        <v>76</v>
      </c>
      <c r="BK671" s="228">
        <f>ROUND(I671*H671,2)</f>
        <v>0</v>
      </c>
      <c r="BL671" s="19" t="s">
        <v>262</v>
      </c>
      <c r="BM671" s="227" t="s">
        <v>1229</v>
      </c>
    </row>
    <row r="672" spans="1:65" s="2" customFormat="1" ht="49.05" customHeight="1">
      <c r="A672" s="40"/>
      <c r="B672" s="41"/>
      <c r="C672" s="215" t="s">
        <v>1230</v>
      </c>
      <c r="D672" s="215" t="s">
        <v>156</v>
      </c>
      <c r="E672" s="216" t="s">
        <v>1231</v>
      </c>
      <c r="F672" s="217" t="s">
        <v>1232</v>
      </c>
      <c r="G672" s="218" t="s">
        <v>176</v>
      </c>
      <c r="H672" s="219">
        <v>1</v>
      </c>
      <c r="I672" s="220"/>
      <c r="J672" s="221">
        <f>ROUND(I672*H672,2)</f>
        <v>0</v>
      </c>
      <c r="K672" s="222"/>
      <c r="L672" s="46"/>
      <c r="M672" s="223" t="s">
        <v>19</v>
      </c>
      <c r="N672" s="224" t="s">
        <v>40</v>
      </c>
      <c r="O672" s="86"/>
      <c r="P672" s="225">
        <f>O672*H672</f>
        <v>0</v>
      </c>
      <c r="Q672" s="225">
        <v>0</v>
      </c>
      <c r="R672" s="225">
        <f>Q672*H672</f>
        <v>0</v>
      </c>
      <c r="S672" s="225">
        <v>0</v>
      </c>
      <c r="T672" s="22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7" t="s">
        <v>262</v>
      </c>
      <c r="AT672" s="227" t="s">
        <v>156</v>
      </c>
      <c r="AU672" s="227" t="s">
        <v>160</v>
      </c>
      <c r="AY672" s="19" t="s">
        <v>152</v>
      </c>
      <c r="BE672" s="228">
        <f>IF(N672="základní",J672,0)</f>
        <v>0</v>
      </c>
      <c r="BF672" s="228">
        <f>IF(N672="snížená",J672,0)</f>
        <v>0</v>
      </c>
      <c r="BG672" s="228">
        <f>IF(N672="zákl. přenesená",J672,0)</f>
        <v>0</v>
      </c>
      <c r="BH672" s="228">
        <f>IF(N672="sníž. přenesená",J672,0)</f>
        <v>0</v>
      </c>
      <c r="BI672" s="228">
        <f>IF(N672="nulová",J672,0)</f>
        <v>0</v>
      </c>
      <c r="BJ672" s="19" t="s">
        <v>76</v>
      </c>
      <c r="BK672" s="228">
        <f>ROUND(I672*H672,2)</f>
        <v>0</v>
      </c>
      <c r="BL672" s="19" t="s">
        <v>262</v>
      </c>
      <c r="BM672" s="227" t="s">
        <v>1233</v>
      </c>
    </row>
    <row r="673" spans="1:65" s="2" customFormat="1" ht="49.05" customHeight="1">
      <c r="A673" s="40"/>
      <c r="B673" s="41"/>
      <c r="C673" s="215" t="s">
        <v>1234</v>
      </c>
      <c r="D673" s="215" t="s">
        <v>156</v>
      </c>
      <c r="E673" s="216" t="s">
        <v>1235</v>
      </c>
      <c r="F673" s="217" t="s">
        <v>1236</v>
      </c>
      <c r="G673" s="218" t="s">
        <v>176</v>
      </c>
      <c r="H673" s="219">
        <v>1</v>
      </c>
      <c r="I673" s="220"/>
      <c r="J673" s="221">
        <f>ROUND(I673*H673,2)</f>
        <v>0</v>
      </c>
      <c r="K673" s="222"/>
      <c r="L673" s="46"/>
      <c r="M673" s="223" t="s">
        <v>19</v>
      </c>
      <c r="N673" s="224" t="s">
        <v>40</v>
      </c>
      <c r="O673" s="86"/>
      <c r="P673" s="225">
        <f>O673*H673</f>
        <v>0</v>
      </c>
      <c r="Q673" s="225">
        <v>0</v>
      </c>
      <c r="R673" s="225">
        <f>Q673*H673</f>
        <v>0</v>
      </c>
      <c r="S673" s="225">
        <v>0</v>
      </c>
      <c r="T673" s="226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27" t="s">
        <v>262</v>
      </c>
      <c r="AT673" s="227" t="s">
        <v>156</v>
      </c>
      <c r="AU673" s="227" t="s">
        <v>160</v>
      </c>
      <c r="AY673" s="19" t="s">
        <v>152</v>
      </c>
      <c r="BE673" s="228">
        <f>IF(N673="základní",J673,0)</f>
        <v>0</v>
      </c>
      <c r="BF673" s="228">
        <f>IF(N673="snížená",J673,0)</f>
        <v>0</v>
      </c>
      <c r="BG673" s="228">
        <f>IF(N673="zákl. přenesená",J673,0)</f>
        <v>0</v>
      </c>
      <c r="BH673" s="228">
        <f>IF(N673="sníž. přenesená",J673,0)</f>
        <v>0</v>
      </c>
      <c r="BI673" s="228">
        <f>IF(N673="nulová",J673,0)</f>
        <v>0</v>
      </c>
      <c r="BJ673" s="19" t="s">
        <v>76</v>
      </c>
      <c r="BK673" s="228">
        <f>ROUND(I673*H673,2)</f>
        <v>0</v>
      </c>
      <c r="BL673" s="19" t="s">
        <v>262</v>
      </c>
      <c r="BM673" s="227" t="s">
        <v>1237</v>
      </c>
    </row>
    <row r="674" spans="1:65" s="2" customFormat="1" ht="49.05" customHeight="1">
      <c r="A674" s="40"/>
      <c r="B674" s="41"/>
      <c r="C674" s="215" t="s">
        <v>629</v>
      </c>
      <c r="D674" s="215" t="s">
        <v>156</v>
      </c>
      <c r="E674" s="216" t="s">
        <v>1238</v>
      </c>
      <c r="F674" s="217" t="s">
        <v>1239</v>
      </c>
      <c r="G674" s="218" t="s">
        <v>176</v>
      </c>
      <c r="H674" s="219">
        <v>3</v>
      </c>
      <c r="I674" s="220"/>
      <c r="J674" s="221">
        <f>ROUND(I674*H674,2)</f>
        <v>0</v>
      </c>
      <c r="K674" s="222"/>
      <c r="L674" s="46"/>
      <c r="M674" s="223" t="s">
        <v>19</v>
      </c>
      <c r="N674" s="224" t="s">
        <v>40</v>
      </c>
      <c r="O674" s="86"/>
      <c r="P674" s="225">
        <f>O674*H674</f>
        <v>0</v>
      </c>
      <c r="Q674" s="225">
        <v>0</v>
      </c>
      <c r="R674" s="225">
        <f>Q674*H674</f>
        <v>0</v>
      </c>
      <c r="S674" s="225">
        <v>0</v>
      </c>
      <c r="T674" s="226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7" t="s">
        <v>262</v>
      </c>
      <c r="AT674" s="227" t="s">
        <v>156</v>
      </c>
      <c r="AU674" s="227" t="s">
        <v>160</v>
      </c>
      <c r="AY674" s="19" t="s">
        <v>152</v>
      </c>
      <c r="BE674" s="228">
        <f>IF(N674="základní",J674,0)</f>
        <v>0</v>
      </c>
      <c r="BF674" s="228">
        <f>IF(N674="snížená",J674,0)</f>
        <v>0</v>
      </c>
      <c r="BG674" s="228">
        <f>IF(N674="zákl. přenesená",J674,0)</f>
        <v>0</v>
      </c>
      <c r="BH674" s="228">
        <f>IF(N674="sníž. přenesená",J674,0)</f>
        <v>0</v>
      </c>
      <c r="BI674" s="228">
        <f>IF(N674="nulová",J674,0)</f>
        <v>0</v>
      </c>
      <c r="BJ674" s="19" t="s">
        <v>76</v>
      </c>
      <c r="BK674" s="228">
        <f>ROUND(I674*H674,2)</f>
        <v>0</v>
      </c>
      <c r="BL674" s="19" t="s">
        <v>262</v>
      </c>
      <c r="BM674" s="227" t="s">
        <v>1240</v>
      </c>
    </row>
    <row r="675" spans="1:65" s="2" customFormat="1" ht="49.05" customHeight="1">
      <c r="A675" s="40"/>
      <c r="B675" s="41"/>
      <c r="C675" s="215" t="s">
        <v>1241</v>
      </c>
      <c r="D675" s="215" t="s">
        <v>156</v>
      </c>
      <c r="E675" s="216" t="s">
        <v>1242</v>
      </c>
      <c r="F675" s="217" t="s">
        <v>1243</v>
      </c>
      <c r="G675" s="218" t="s">
        <v>176</v>
      </c>
      <c r="H675" s="219">
        <v>3</v>
      </c>
      <c r="I675" s="220"/>
      <c r="J675" s="221">
        <f>ROUND(I675*H675,2)</f>
        <v>0</v>
      </c>
      <c r="K675" s="222"/>
      <c r="L675" s="46"/>
      <c r="M675" s="223" t="s">
        <v>19</v>
      </c>
      <c r="N675" s="224" t="s">
        <v>40</v>
      </c>
      <c r="O675" s="86"/>
      <c r="P675" s="225">
        <f>O675*H675</f>
        <v>0</v>
      </c>
      <c r="Q675" s="225">
        <v>0</v>
      </c>
      <c r="R675" s="225">
        <f>Q675*H675</f>
        <v>0</v>
      </c>
      <c r="S675" s="225">
        <v>0</v>
      </c>
      <c r="T675" s="22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7" t="s">
        <v>262</v>
      </c>
      <c r="AT675" s="227" t="s">
        <v>156</v>
      </c>
      <c r="AU675" s="227" t="s">
        <v>160</v>
      </c>
      <c r="AY675" s="19" t="s">
        <v>152</v>
      </c>
      <c r="BE675" s="228">
        <f>IF(N675="základní",J675,0)</f>
        <v>0</v>
      </c>
      <c r="BF675" s="228">
        <f>IF(N675="snížená",J675,0)</f>
        <v>0</v>
      </c>
      <c r="BG675" s="228">
        <f>IF(N675="zákl. přenesená",J675,0)</f>
        <v>0</v>
      </c>
      <c r="BH675" s="228">
        <f>IF(N675="sníž. přenesená",J675,0)</f>
        <v>0</v>
      </c>
      <c r="BI675" s="228">
        <f>IF(N675="nulová",J675,0)</f>
        <v>0</v>
      </c>
      <c r="BJ675" s="19" t="s">
        <v>76</v>
      </c>
      <c r="BK675" s="228">
        <f>ROUND(I675*H675,2)</f>
        <v>0</v>
      </c>
      <c r="BL675" s="19" t="s">
        <v>262</v>
      </c>
      <c r="BM675" s="227" t="s">
        <v>1244</v>
      </c>
    </row>
    <row r="676" spans="1:65" s="2" customFormat="1" ht="49.05" customHeight="1">
      <c r="A676" s="40"/>
      <c r="B676" s="41"/>
      <c r="C676" s="215" t="s">
        <v>1245</v>
      </c>
      <c r="D676" s="215" t="s">
        <v>156</v>
      </c>
      <c r="E676" s="216" t="s">
        <v>1246</v>
      </c>
      <c r="F676" s="217" t="s">
        <v>1247</v>
      </c>
      <c r="G676" s="218" t="s">
        <v>176</v>
      </c>
      <c r="H676" s="219">
        <v>1</v>
      </c>
      <c r="I676" s="220"/>
      <c r="J676" s="221">
        <f>ROUND(I676*H676,2)</f>
        <v>0</v>
      </c>
      <c r="K676" s="222"/>
      <c r="L676" s="46"/>
      <c r="M676" s="223" t="s">
        <v>19</v>
      </c>
      <c r="N676" s="224" t="s">
        <v>40</v>
      </c>
      <c r="O676" s="86"/>
      <c r="P676" s="225">
        <f>O676*H676</f>
        <v>0</v>
      </c>
      <c r="Q676" s="225">
        <v>0</v>
      </c>
      <c r="R676" s="225">
        <f>Q676*H676</f>
        <v>0</v>
      </c>
      <c r="S676" s="225">
        <v>0</v>
      </c>
      <c r="T676" s="226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7" t="s">
        <v>262</v>
      </c>
      <c r="AT676" s="227" t="s">
        <v>156</v>
      </c>
      <c r="AU676" s="227" t="s">
        <v>160</v>
      </c>
      <c r="AY676" s="19" t="s">
        <v>152</v>
      </c>
      <c r="BE676" s="228">
        <f>IF(N676="základní",J676,0)</f>
        <v>0</v>
      </c>
      <c r="BF676" s="228">
        <f>IF(N676="snížená",J676,0)</f>
        <v>0</v>
      </c>
      <c r="BG676" s="228">
        <f>IF(N676="zákl. přenesená",J676,0)</f>
        <v>0</v>
      </c>
      <c r="BH676" s="228">
        <f>IF(N676="sníž. přenesená",J676,0)</f>
        <v>0</v>
      </c>
      <c r="BI676" s="228">
        <f>IF(N676="nulová",J676,0)</f>
        <v>0</v>
      </c>
      <c r="BJ676" s="19" t="s">
        <v>76</v>
      </c>
      <c r="BK676" s="228">
        <f>ROUND(I676*H676,2)</f>
        <v>0</v>
      </c>
      <c r="BL676" s="19" t="s">
        <v>262</v>
      </c>
      <c r="BM676" s="227" t="s">
        <v>1248</v>
      </c>
    </row>
    <row r="677" spans="1:65" s="2" customFormat="1" ht="49.05" customHeight="1">
      <c r="A677" s="40"/>
      <c r="B677" s="41"/>
      <c r="C677" s="215" t="s">
        <v>1249</v>
      </c>
      <c r="D677" s="215" t="s">
        <v>156</v>
      </c>
      <c r="E677" s="216" t="s">
        <v>1250</v>
      </c>
      <c r="F677" s="217" t="s">
        <v>1251</v>
      </c>
      <c r="G677" s="218" t="s">
        <v>176</v>
      </c>
      <c r="H677" s="219">
        <v>1</v>
      </c>
      <c r="I677" s="220"/>
      <c r="J677" s="221">
        <f>ROUND(I677*H677,2)</f>
        <v>0</v>
      </c>
      <c r="K677" s="222"/>
      <c r="L677" s="46"/>
      <c r="M677" s="223" t="s">
        <v>19</v>
      </c>
      <c r="N677" s="224" t="s">
        <v>40</v>
      </c>
      <c r="O677" s="86"/>
      <c r="P677" s="225">
        <f>O677*H677</f>
        <v>0</v>
      </c>
      <c r="Q677" s="225">
        <v>0</v>
      </c>
      <c r="R677" s="225">
        <f>Q677*H677</f>
        <v>0</v>
      </c>
      <c r="S677" s="225">
        <v>0</v>
      </c>
      <c r="T677" s="226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27" t="s">
        <v>262</v>
      </c>
      <c r="AT677" s="227" t="s">
        <v>156</v>
      </c>
      <c r="AU677" s="227" t="s">
        <v>160</v>
      </c>
      <c r="AY677" s="19" t="s">
        <v>152</v>
      </c>
      <c r="BE677" s="228">
        <f>IF(N677="základní",J677,0)</f>
        <v>0</v>
      </c>
      <c r="BF677" s="228">
        <f>IF(N677="snížená",J677,0)</f>
        <v>0</v>
      </c>
      <c r="BG677" s="228">
        <f>IF(N677="zákl. přenesená",J677,0)</f>
        <v>0</v>
      </c>
      <c r="BH677" s="228">
        <f>IF(N677="sníž. přenesená",J677,0)</f>
        <v>0</v>
      </c>
      <c r="BI677" s="228">
        <f>IF(N677="nulová",J677,0)</f>
        <v>0</v>
      </c>
      <c r="BJ677" s="19" t="s">
        <v>76</v>
      </c>
      <c r="BK677" s="228">
        <f>ROUND(I677*H677,2)</f>
        <v>0</v>
      </c>
      <c r="BL677" s="19" t="s">
        <v>262</v>
      </c>
      <c r="BM677" s="227" t="s">
        <v>1252</v>
      </c>
    </row>
    <row r="678" spans="1:65" s="2" customFormat="1" ht="49.05" customHeight="1">
      <c r="A678" s="40"/>
      <c r="B678" s="41"/>
      <c r="C678" s="215" t="s">
        <v>1253</v>
      </c>
      <c r="D678" s="215" t="s">
        <v>156</v>
      </c>
      <c r="E678" s="216" t="s">
        <v>1254</v>
      </c>
      <c r="F678" s="217" t="s">
        <v>1255</v>
      </c>
      <c r="G678" s="218" t="s">
        <v>176</v>
      </c>
      <c r="H678" s="219">
        <v>2</v>
      </c>
      <c r="I678" s="220"/>
      <c r="J678" s="221">
        <f>ROUND(I678*H678,2)</f>
        <v>0</v>
      </c>
      <c r="K678" s="222"/>
      <c r="L678" s="46"/>
      <c r="M678" s="223" t="s">
        <v>19</v>
      </c>
      <c r="N678" s="224" t="s">
        <v>40</v>
      </c>
      <c r="O678" s="86"/>
      <c r="P678" s="225">
        <f>O678*H678</f>
        <v>0</v>
      </c>
      <c r="Q678" s="225">
        <v>0</v>
      </c>
      <c r="R678" s="225">
        <f>Q678*H678</f>
        <v>0</v>
      </c>
      <c r="S678" s="225">
        <v>0</v>
      </c>
      <c r="T678" s="226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7" t="s">
        <v>262</v>
      </c>
      <c r="AT678" s="227" t="s">
        <v>156</v>
      </c>
      <c r="AU678" s="227" t="s">
        <v>160</v>
      </c>
      <c r="AY678" s="19" t="s">
        <v>152</v>
      </c>
      <c r="BE678" s="228">
        <f>IF(N678="základní",J678,0)</f>
        <v>0</v>
      </c>
      <c r="BF678" s="228">
        <f>IF(N678="snížená",J678,0)</f>
        <v>0</v>
      </c>
      <c r="BG678" s="228">
        <f>IF(N678="zákl. přenesená",J678,0)</f>
        <v>0</v>
      </c>
      <c r="BH678" s="228">
        <f>IF(N678="sníž. přenesená",J678,0)</f>
        <v>0</v>
      </c>
      <c r="BI678" s="228">
        <f>IF(N678="nulová",J678,0)</f>
        <v>0</v>
      </c>
      <c r="BJ678" s="19" t="s">
        <v>76</v>
      </c>
      <c r="BK678" s="228">
        <f>ROUND(I678*H678,2)</f>
        <v>0</v>
      </c>
      <c r="BL678" s="19" t="s">
        <v>262</v>
      </c>
      <c r="BM678" s="227" t="s">
        <v>1256</v>
      </c>
    </row>
    <row r="679" spans="1:65" s="2" customFormat="1" ht="49.05" customHeight="1">
      <c r="A679" s="40"/>
      <c r="B679" s="41"/>
      <c r="C679" s="215" t="s">
        <v>1257</v>
      </c>
      <c r="D679" s="215" t="s">
        <v>156</v>
      </c>
      <c r="E679" s="216" t="s">
        <v>1258</v>
      </c>
      <c r="F679" s="217" t="s">
        <v>1259</v>
      </c>
      <c r="G679" s="218" t="s">
        <v>176</v>
      </c>
      <c r="H679" s="219">
        <v>1</v>
      </c>
      <c r="I679" s="220"/>
      <c r="J679" s="221">
        <f>ROUND(I679*H679,2)</f>
        <v>0</v>
      </c>
      <c r="K679" s="222"/>
      <c r="L679" s="46"/>
      <c r="M679" s="223" t="s">
        <v>19</v>
      </c>
      <c r="N679" s="224" t="s">
        <v>40</v>
      </c>
      <c r="O679" s="86"/>
      <c r="P679" s="225">
        <f>O679*H679</f>
        <v>0</v>
      </c>
      <c r="Q679" s="225">
        <v>0</v>
      </c>
      <c r="R679" s="225">
        <f>Q679*H679</f>
        <v>0</v>
      </c>
      <c r="S679" s="225">
        <v>0</v>
      </c>
      <c r="T679" s="226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27" t="s">
        <v>262</v>
      </c>
      <c r="AT679" s="227" t="s">
        <v>156</v>
      </c>
      <c r="AU679" s="227" t="s">
        <v>160</v>
      </c>
      <c r="AY679" s="19" t="s">
        <v>152</v>
      </c>
      <c r="BE679" s="228">
        <f>IF(N679="základní",J679,0)</f>
        <v>0</v>
      </c>
      <c r="BF679" s="228">
        <f>IF(N679="snížená",J679,0)</f>
        <v>0</v>
      </c>
      <c r="BG679" s="228">
        <f>IF(N679="zákl. přenesená",J679,0)</f>
        <v>0</v>
      </c>
      <c r="BH679" s="228">
        <f>IF(N679="sníž. přenesená",J679,0)</f>
        <v>0</v>
      </c>
      <c r="BI679" s="228">
        <f>IF(N679="nulová",J679,0)</f>
        <v>0</v>
      </c>
      <c r="BJ679" s="19" t="s">
        <v>76</v>
      </c>
      <c r="BK679" s="228">
        <f>ROUND(I679*H679,2)</f>
        <v>0</v>
      </c>
      <c r="BL679" s="19" t="s">
        <v>262</v>
      </c>
      <c r="BM679" s="227" t="s">
        <v>1260</v>
      </c>
    </row>
    <row r="680" spans="1:65" s="2" customFormat="1" ht="49.05" customHeight="1">
      <c r="A680" s="40"/>
      <c r="B680" s="41"/>
      <c r="C680" s="215" t="s">
        <v>1261</v>
      </c>
      <c r="D680" s="215" t="s">
        <v>156</v>
      </c>
      <c r="E680" s="216" t="s">
        <v>1262</v>
      </c>
      <c r="F680" s="217" t="s">
        <v>1263</v>
      </c>
      <c r="G680" s="218" t="s">
        <v>176</v>
      </c>
      <c r="H680" s="219">
        <v>1</v>
      </c>
      <c r="I680" s="220"/>
      <c r="J680" s="221">
        <f>ROUND(I680*H680,2)</f>
        <v>0</v>
      </c>
      <c r="K680" s="222"/>
      <c r="L680" s="46"/>
      <c r="M680" s="223" t="s">
        <v>19</v>
      </c>
      <c r="N680" s="224" t="s">
        <v>40</v>
      </c>
      <c r="O680" s="86"/>
      <c r="P680" s="225">
        <f>O680*H680</f>
        <v>0</v>
      </c>
      <c r="Q680" s="225">
        <v>0</v>
      </c>
      <c r="R680" s="225">
        <f>Q680*H680</f>
        <v>0</v>
      </c>
      <c r="S680" s="225">
        <v>0</v>
      </c>
      <c r="T680" s="226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7" t="s">
        <v>262</v>
      </c>
      <c r="AT680" s="227" t="s">
        <v>156</v>
      </c>
      <c r="AU680" s="227" t="s">
        <v>160</v>
      </c>
      <c r="AY680" s="19" t="s">
        <v>152</v>
      </c>
      <c r="BE680" s="228">
        <f>IF(N680="základní",J680,0)</f>
        <v>0</v>
      </c>
      <c r="BF680" s="228">
        <f>IF(N680="snížená",J680,0)</f>
        <v>0</v>
      </c>
      <c r="BG680" s="228">
        <f>IF(N680="zákl. přenesená",J680,0)</f>
        <v>0</v>
      </c>
      <c r="BH680" s="228">
        <f>IF(N680="sníž. přenesená",J680,0)</f>
        <v>0</v>
      </c>
      <c r="BI680" s="228">
        <f>IF(N680="nulová",J680,0)</f>
        <v>0</v>
      </c>
      <c r="BJ680" s="19" t="s">
        <v>76</v>
      </c>
      <c r="BK680" s="228">
        <f>ROUND(I680*H680,2)</f>
        <v>0</v>
      </c>
      <c r="BL680" s="19" t="s">
        <v>262</v>
      </c>
      <c r="BM680" s="227" t="s">
        <v>1264</v>
      </c>
    </row>
    <row r="681" spans="1:65" s="2" customFormat="1" ht="49.05" customHeight="1">
      <c r="A681" s="40"/>
      <c r="B681" s="41"/>
      <c r="C681" s="215" t="s">
        <v>1265</v>
      </c>
      <c r="D681" s="215" t="s">
        <v>156</v>
      </c>
      <c r="E681" s="216" t="s">
        <v>1266</v>
      </c>
      <c r="F681" s="217" t="s">
        <v>1267</v>
      </c>
      <c r="G681" s="218" t="s">
        <v>176</v>
      </c>
      <c r="H681" s="219">
        <v>1</v>
      </c>
      <c r="I681" s="220"/>
      <c r="J681" s="221">
        <f>ROUND(I681*H681,2)</f>
        <v>0</v>
      </c>
      <c r="K681" s="222"/>
      <c r="L681" s="46"/>
      <c r="M681" s="223" t="s">
        <v>19</v>
      </c>
      <c r="N681" s="224" t="s">
        <v>40</v>
      </c>
      <c r="O681" s="86"/>
      <c r="P681" s="225">
        <f>O681*H681</f>
        <v>0</v>
      </c>
      <c r="Q681" s="225">
        <v>0</v>
      </c>
      <c r="R681" s="225">
        <f>Q681*H681</f>
        <v>0</v>
      </c>
      <c r="S681" s="225">
        <v>0</v>
      </c>
      <c r="T681" s="226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7" t="s">
        <v>262</v>
      </c>
      <c r="AT681" s="227" t="s">
        <v>156</v>
      </c>
      <c r="AU681" s="227" t="s">
        <v>160</v>
      </c>
      <c r="AY681" s="19" t="s">
        <v>152</v>
      </c>
      <c r="BE681" s="228">
        <f>IF(N681="základní",J681,0)</f>
        <v>0</v>
      </c>
      <c r="BF681" s="228">
        <f>IF(N681="snížená",J681,0)</f>
        <v>0</v>
      </c>
      <c r="BG681" s="228">
        <f>IF(N681="zákl. přenesená",J681,0)</f>
        <v>0</v>
      </c>
      <c r="BH681" s="228">
        <f>IF(N681="sníž. přenesená",J681,0)</f>
        <v>0</v>
      </c>
      <c r="BI681" s="228">
        <f>IF(N681="nulová",J681,0)</f>
        <v>0</v>
      </c>
      <c r="BJ681" s="19" t="s">
        <v>76</v>
      </c>
      <c r="BK681" s="228">
        <f>ROUND(I681*H681,2)</f>
        <v>0</v>
      </c>
      <c r="BL681" s="19" t="s">
        <v>262</v>
      </c>
      <c r="BM681" s="227" t="s">
        <v>1268</v>
      </c>
    </row>
    <row r="682" spans="1:65" s="2" customFormat="1" ht="49.05" customHeight="1">
      <c r="A682" s="40"/>
      <c r="B682" s="41"/>
      <c r="C682" s="215" t="s">
        <v>1269</v>
      </c>
      <c r="D682" s="215" t="s">
        <v>156</v>
      </c>
      <c r="E682" s="216" t="s">
        <v>1270</v>
      </c>
      <c r="F682" s="217" t="s">
        <v>1271</v>
      </c>
      <c r="G682" s="218" t="s">
        <v>176</v>
      </c>
      <c r="H682" s="219">
        <v>3</v>
      </c>
      <c r="I682" s="220"/>
      <c r="J682" s="221">
        <f>ROUND(I682*H682,2)</f>
        <v>0</v>
      </c>
      <c r="K682" s="222"/>
      <c r="L682" s="46"/>
      <c r="M682" s="223" t="s">
        <v>19</v>
      </c>
      <c r="N682" s="224" t="s">
        <v>40</v>
      </c>
      <c r="O682" s="86"/>
      <c r="P682" s="225">
        <f>O682*H682</f>
        <v>0</v>
      </c>
      <c r="Q682" s="225">
        <v>0</v>
      </c>
      <c r="R682" s="225">
        <f>Q682*H682</f>
        <v>0</v>
      </c>
      <c r="S682" s="225">
        <v>0</v>
      </c>
      <c r="T682" s="226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7" t="s">
        <v>262</v>
      </c>
      <c r="AT682" s="227" t="s">
        <v>156</v>
      </c>
      <c r="AU682" s="227" t="s">
        <v>160</v>
      </c>
      <c r="AY682" s="19" t="s">
        <v>152</v>
      </c>
      <c r="BE682" s="228">
        <f>IF(N682="základní",J682,0)</f>
        <v>0</v>
      </c>
      <c r="BF682" s="228">
        <f>IF(N682="snížená",J682,0)</f>
        <v>0</v>
      </c>
      <c r="BG682" s="228">
        <f>IF(N682="zákl. přenesená",J682,0)</f>
        <v>0</v>
      </c>
      <c r="BH682" s="228">
        <f>IF(N682="sníž. přenesená",J682,0)</f>
        <v>0</v>
      </c>
      <c r="BI682" s="228">
        <f>IF(N682="nulová",J682,0)</f>
        <v>0</v>
      </c>
      <c r="BJ682" s="19" t="s">
        <v>76</v>
      </c>
      <c r="BK682" s="228">
        <f>ROUND(I682*H682,2)</f>
        <v>0</v>
      </c>
      <c r="BL682" s="19" t="s">
        <v>262</v>
      </c>
      <c r="BM682" s="227" t="s">
        <v>1272</v>
      </c>
    </row>
    <row r="683" spans="1:65" s="2" customFormat="1" ht="49.05" customHeight="1">
      <c r="A683" s="40"/>
      <c r="B683" s="41"/>
      <c r="C683" s="215" t="s">
        <v>1273</v>
      </c>
      <c r="D683" s="215" t="s">
        <v>156</v>
      </c>
      <c r="E683" s="216" t="s">
        <v>1274</v>
      </c>
      <c r="F683" s="217" t="s">
        <v>1275</v>
      </c>
      <c r="G683" s="218" t="s">
        <v>176</v>
      </c>
      <c r="H683" s="219">
        <v>8</v>
      </c>
      <c r="I683" s="220"/>
      <c r="J683" s="221">
        <f>ROUND(I683*H683,2)</f>
        <v>0</v>
      </c>
      <c r="K683" s="222"/>
      <c r="L683" s="46"/>
      <c r="M683" s="223" t="s">
        <v>19</v>
      </c>
      <c r="N683" s="224" t="s">
        <v>40</v>
      </c>
      <c r="O683" s="86"/>
      <c r="P683" s="225">
        <f>O683*H683</f>
        <v>0</v>
      </c>
      <c r="Q683" s="225">
        <v>0</v>
      </c>
      <c r="R683" s="225">
        <f>Q683*H683</f>
        <v>0</v>
      </c>
      <c r="S683" s="225">
        <v>0</v>
      </c>
      <c r="T683" s="22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27" t="s">
        <v>262</v>
      </c>
      <c r="AT683" s="227" t="s">
        <v>156</v>
      </c>
      <c r="AU683" s="227" t="s">
        <v>160</v>
      </c>
      <c r="AY683" s="19" t="s">
        <v>152</v>
      </c>
      <c r="BE683" s="228">
        <f>IF(N683="základní",J683,0)</f>
        <v>0</v>
      </c>
      <c r="BF683" s="228">
        <f>IF(N683="snížená",J683,0)</f>
        <v>0</v>
      </c>
      <c r="BG683" s="228">
        <f>IF(N683="zákl. přenesená",J683,0)</f>
        <v>0</v>
      </c>
      <c r="BH683" s="228">
        <f>IF(N683="sníž. přenesená",J683,0)</f>
        <v>0</v>
      </c>
      <c r="BI683" s="228">
        <f>IF(N683="nulová",J683,0)</f>
        <v>0</v>
      </c>
      <c r="BJ683" s="19" t="s">
        <v>76</v>
      </c>
      <c r="BK683" s="228">
        <f>ROUND(I683*H683,2)</f>
        <v>0</v>
      </c>
      <c r="BL683" s="19" t="s">
        <v>262</v>
      </c>
      <c r="BM683" s="227" t="s">
        <v>1276</v>
      </c>
    </row>
    <row r="684" spans="1:65" s="2" customFormat="1" ht="49.05" customHeight="1">
      <c r="A684" s="40"/>
      <c r="B684" s="41"/>
      <c r="C684" s="215" t="s">
        <v>1277</v>
      </c>
      <c r="D684" s="215" t="s">
        <v>156</v>
      </c>
      <c r="E684" s="216" t="s">
        <v>1278</v>
      </c>
      <c r="F684" s="217" t="s">
        <v>1279</v>
      </c>
      <c r="G684" s="218" t="s">
        <v>176</v>
      </c>
      <c r="H684" s="219">
        <v>1</v>
      </c>
      <c r="I684" s="220"/>
      <c r="J684" s="221">
        <f>ROUND(I684*H684,2)</f>
        <v>0</v>
      </c>
      <c r="K684" s="222"/>
      <c r="L684" s="46"/>
      <c r="M684" s="223" t="s">
        <v>19</v>
      </c>
      <c r="N684" s="224" t="s">
        <v>40</v>
      </c>
      <c r="O684" s="86"/>
      <c r="P684" s="225">
        <f>O684*H684</f>
        <v>0</v>
      </c>
      <c r="Q684" s="225">
        <v>0</v>
      </c>
      <c r="R684" s="225">
        <f>Q684*H684</f>
        <v>0</v>
      </c>
      <c r="S684" s="225">
        <v>0</v>
      </c>
      <c r="T684" s="226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27" t="s">
        <v>262</v>
      </c>
      <c r="AT684" s="227" t="s">
        <v>156</v>
      </c>
      <c r="AU684" s="227" t="s">
        <v>160</v>
      </c>
      <c r="AY684" s="19" t="s">
        <v>152</v>
      </c>
      <c r="BE684" s="228">
        <f>IF(N684="základní",J684,0)</f>
        <v>0</v>
      </c>
      <c r="BF684" s="228">
        <f>IF(N684="snížená",J684,0)</f>
        <v>0</v>
      </c>
      <c r="BG684" s="228">
        <f>IF(N684="zákl. přenesená",J684,0)</f>
        <v>0</v>
      </c>
      <c r="BH684" s="228">
        <f>IF(N684="sníž. přenesená",J684,0)</f>
        <v>0</v>
      </c>
      <c r="BI684" s="228">
        <f>IF(N684="nulová",J684,0)</f>
        <v>0</v>
      </c>
      <c r="BJ684" s="19" t="s">
        <v>76</v>
      </c>
      <c r="BK684" s="228">
        <f>ROUND(I684*H684,2)</f>
        <v>0</v>
      </c>
      <c r="BL684" s="19" t="s">
        <v>262</v>
      </c>
      <c r="BM684" s="227" t="s">
        <v>1280</v>
      </c>
    </row>
    <row r="685" spans="1:65" s="2" customFormat="1" ht="49.05" customHeight="1">
      <c r="A685" s="40"/>
      <c r="B685" s="41"/>
      <c r="C685" s="215" t="s">
        <v>1281</v>
      </c>
      <c r="D685" s="215" t="s">
        <v>156</v>
      </c>
      <c r="E685" s="216" t="s">
        <v>1278</v>
      </c>
      <c r="F685" s="217" t="s">
        <v>1279</v>
      </c>
      <c r="G685" s="218" t="s">
        <v>176</v>
      </c>
      <c r="H685" s="219">
        <v>3</v>
      </c>
      <c r="I685" s="220"/>
      <c r="J685" s="221">
        <f>ROUND(I685*H685,2)</f>
        <v>0</v>
      </c>
      <c r="K685" s="222"/>
      <c r="L685" s="46"/>
      <c r="M685" s="223" t="s">
        <v>19</v>
      </c>
      <c r="N685" s="224" t="s">
        <v>40</v>
      </c>
      <c r="O685" s="86"/>
      <c r="P685" s="225">
        <f>O685*H685</f>
        <v>0</v>
      </c>
      <c r="Q685" s="225">
        <v>0</v>
      </c>
      <c r="R685" s="225">
        <f>Q685*H685</f>
        <v>0</v>
      </c>
      <c r="S685" s="225">
        <v>0</v>
      </c>
      <c r="T685" s="226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27" t="s">
        <v>262</v>
      </c>
      <c r="AT685" s="227" t="s">
        <v>156</v>
      </c>
      <c r="AU685" s="227" t="s">
        <v>160</v>
      </c>
      <c r="AY685" s="19" t="s">
        <v>152</v>
      </c>
      <c r="BE685" s="228">
        <f>IF(N685="základní",J685,0)</f>
        <v>0</v>
      </c>
      <c r="BF685" s="228">
        <f>IF(N685="snížená",J685,0)</f>
        <v>0</v>
      </c>
      <c r="BG685" s="228">
        <f>IF(N685="zákl. přenesená",J685,0)</f>
        <v>0</v>
      </c>
      <c r="BH685" s="228">
        <f>IF(N685="sníž. přenesená",J685,0)</f>
        <v>0</v>
      </c>
      <c r="BI685" s="228">
        <f>IF(N685="nulová",J685,0)</f>
        <v>0</v>
      </c>
      <c r="BJ685" s="19" t="s">
        <v>76</v>
      </c>
      <c r="BK685" s="228">
        <f>ROUND(I685*H685,2)</f>
        <v>0</v>
      </c>
      <c r="BL685" s="19" t="s">
        <v>262</v>
      </c>
      <c r="BM685" s="227" t="s">
        <v>1282</v>
      </c>
    </row>
    <row r="686" spans="1:65" s="2" customFormat="1" ht="49.05" customHeight="1">
      <c r="A686" s="40"/>
      <c r="B686" s="41"/>
      <c r="C686" s="215" t="s">
        <v>1283</v>
      </c>
      <c r="D686" s="215" t="s">
        <v>156</v>
      </c>
      <c r="E686" s="216" t="s">
        <v>1284</v>
      </c>
      <c r="F686" s="217" t="s">
        <v>1285</v>
      </c>
      <c r="G686" s="218" t="s">
        <v>176</v>
      </c>
      <c r="H686" s="219">
        <v>1</v>
      </c>
      <c r="I686" s="220"/>
      <c r="J686" s="221">
        <f>ROUND(I686*H686,2)</f>
        <v>0</v>
      </c>
      <c r="K686" s="222"/>
      <c r="L686" s="46"/>
      <c r="M686" s="223" t="s">
        <v>19</v>
      </c>
      <c r="N686" s="224" t="s">
        <v>40</v>
      </c>
      <c r="O686" s="86"/>
      <c r="P686" s="225">
        <f>O686*H686</f>
        <v>0</v>
      </c>
      <c r="Q686" s="225">
        <v>0</v>
      </c>
      <c r="R686" s="225">
        <f>Q686*H686</f>
        <v>0</v>
      </c>
      <c r="S686" s="225">
        <v>0</v>
      </c>
      <c r="T686" s="226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7" t="s">
        <v>262</v>
      </c>
      <c r="AT686" s="227" t="s">
        <v>156</v>
      </c>
      <c r="AU686" s="227" t="s">
        <v>160</v>
      </c>
      <c r="AY686" s="19" t="s">
        <v>152</v>
      </c>
      <c r="BE686" s="228">
        <f>IF(N686="základní",J686,0)</f>
        <v>0</v>
      </c>
      <c r="BF686" s="228">
        <f>IF(N686="snížená",J686,0)</f>
        <v>0</v>
      </c>
      <c r="BG686" s="228">
        <f>IF(N686="zákl. přenesená",J686,0)</f>
        <v>0</v>
      </c>
      <c r="BH686" s="228">
        <f>IF(N686="sníž. přenesená",J686,0)</f>
        <v>0</v>
      </c>
      <c r="BI686" s="228">
        <f>IF(N686="nulová",J686,0)</f>
        <v>0</v>
      </c>
      <c r="BJ686" s="19" t="s">
        <v>76</v>
      </c>
      <c r="BK686" s="228">
        <f>ROUND(I686*H686,2)</f>
        <v>0</v>
      </c>
      <c r="BL686" s="19" t="s">
        <v>262</v>
      </c>
      <c r="BM686" s="227" t="s">
        <v>1286</v>
      </c>
    </row>
    <row r="687" spans="1:65" s="2" customFormat="1" ht="24.15" customHeight="1">
      <c r="A687" s="40"/>
      <c r="B687" s="41"/>
      <c r="C687" s="215" t="s">
        <v>1287</v>
      </c>
      <c r="D687" s="215" t="s">
        <v>156</v>
      </c>
      <c r="E687" s="216" t="s">
        <v>1288</v>
      </c>
      <c r="F687" s="217" t="s">
        <v>1289</v>
      </c>
      <c r="G687" s="218" t="s">
        <v>176</v>
      </c>
      <c r="H687" s="219">
        <v>39</v>
      </c>
      <c r="I687" s="220"/>
      <c r="J687" s="221">
        <f>ROUND(I687*H687,2)</f>
        <v>0</v>
      </c>
      <c r="K687" s="222"/>
      <c r="L687" s="46"/>
      <c r="M687" s="223" t="s">
        <v>19</v>
      </c>
      <c r="N687" s="224" t="s">
        <v>40</v>
      </c>
      <c r="O687" s="86"/>
      <c r="P687" s="225">
        <f>O687*H687</f>
        <v>0</v>
      </c>
      <c r="Q687" s="225">
        <v>0</v>
      </c>
      <c r="R687" s="225">
        <f>Q687*H687</f>
        <v>0</v>
      </c>
      <c r="S687" s="225">
        <v>0</v>
      </c>
      <c r="T687" s="226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7" t="s">
        <v>262</v>
      </c>
      <c r="AT687" s="227" t="s">
        <v>156</v>
      </c>
      <c r="AU687" s="227" t="s">
        <v>160</v>
      </c>
      <c r="AY687" s="19" t="s">
        <v>152</v>
      </c>
      <c r="BE687" s="228">
        <f>IF(N687="základní",J687,0)</f>
        <v>0</v>
      </c>
      <c r="BF687" s="228">
        <f>IF(N687="snížená",J687,0)</f>
        <v>0</v>
      </c>
      <c r="BG687" s="228">
        <f>IF(N687="zákl. přenesená",J687,0)</f>
        <v>0</v>
      </c>
      <c r="BH687" s="228">
        <f>IF(N687="sníž. přenesená",J687,0)</f>
        <v>0</v>
      </c>
      <c r="BI687" s="228">
        <f>IF(N687="nulová",J687,0)</f>
        <v>0</v>
      </c>
      <c r="BJ687" s="19" t="s">
        <v>76</v>
      </c>
      <c r="BK687" s="228">
        <f>ROUND(I687*H687,2)</f>
        <v>0</v>
      </c>
      <c r="BL687" s="19" t="s">
        <v>262</v>
      </c>
      <c r="BM687" s="227" t="s">
        <v>1290</v>
      </c>
    </row>
    <row r="688" spans="1:65" s="2" customFormat="1" ht="24.15" customHeight="1">
      <c r="A688" s="40"/>
      <c r="B688" s="41"/>
      <c r="C688" s="215" t="s">
        <v>1291</v>
      </c>
      <c r="D688" s="215" t="s">
        <v>156</v>
      </c>
      <c r="E688" s="216" t="s">
        <v>1292</v>
      </c>
      <c r="F688" s="217" t="s">
        <v>1293</v>
      </c>
      <c r="G688" s="218" t="s">
        <v>176</v>
      </c>
      <c r="H688" s="219">
        <v>1</v>
      </c>
      <c r="I688" s="220"/>
      <c r="J688" s="221">
        <f>ROUND(I688*H688,2)</f>
        <v>0</v>
      </c>
      <c r="K688" s="222"/>
      <c r="L688" s="46"/>
      <c r="M688" s="223" t="s">
        <v>19</v>
      </c>
      <c r="N688" s="224" t="s">
        <v>40</v>
      </c>
      <c r="O688" s="86"/>
      <c r="P688" s="225">
        <f>O688*H688</f>
        <v>0</v>
      </c>
      <c r="Q688" s="225">
        <v>0</v>
      </c>
      <c r="R688" s="225">
        <f>Q688*H688</f>
        <v>0</v>
      </c>
      <c r="S688" s="225">
        <v>0</v>
      </c>
      <c r="T688" s="226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27" t="s">
        <v>262</v>
      </c>
      <c r="AT688" s="227" t="s">
        <v>156</v>
      </c>
      <c r="AU688" s="227" t="s">
        <v>160</v>
      </c>
      <c r="AY688" s="19" t="s">
        <v>152</v>
      </c>
      <c r="BE688" s="228">
        <f>IF(N688="základní",J688,0)</f>
        <v>0</v>
      </c>
      <c r="BF688" s="228">
        <f>IF(N688="snížená",J688,0)</f>
        <v>0</v>
      </c>
      <c r="BG688" s="228">
        <f>IF(N688="zákl. přenesená",J688,0)</f>
        <v>0</v>
      </c>
      <c r="BH688" s="228">
        <f>IF(N688="sníž. přenesená",J688,0)</f>
        <v>0</v>
      </c>
      <c r="BI688" s="228">
        <f>IF(N688="nulová",J688,0)</f>
        <v>0</v>
      </c>
      <c r="BJ688" s="19" t="s">
        <v>76</v>
      </c>
      <c r="BK688" s="228">
        <f>ROUND(I688*H688,2)</f>
        <v>0</v>
      </c>
      <c r="BL688" s="19" t="s">
        <v>262</v>
      </c>
      <c r="BM688" s="227" t="s">
        <v>1294</v>
      </c>
    </row>
    <row r="689" spans="1:65" s="2" customFormat="1" ht="24.15" customHeight="1">
      <c r="A689" s="40"/>
      <c r="B689" s="41"/>
      <c r="C689" s="215" t="s">
        <v>1295</v>
      </c>
      <c r="D689" s="215" t="s">
        <v>156</v>
      </c>
      <c r="E689" s="216" t="s">
        <v>1296</v>
      </c>
      <c r="F689" s="217" t="s">
        <v>1297</v>
      </c>
      <c r="G689" s="218" t="s">
        <v>176</v>
      </c>
      <c r="H689" s="219">
        <v>2</v>
      </c>
      <c r="I689" s="220"/>
      <c r="J689" s="221">
        <f>ROUND(I689*H689,2)</f>
        <v>0</v>
      </c>
      <c r="K689" s="222"/>
      <c r="L689" s="46"/>
      <c r="M689" s="223" t="s">
        <v>19</v>
      </c>
      <c r="N689" s="224" t="s">
        <v>40</v>
      </c>
      <c r="O689" s="86"/>
      <c r="P689" s="225">
        <f>O689*H689</f>
        <v>0</v>
      </c>
      <c r="Q689" s="225">
        <v>0</v>
      </c>
      <c r="R689" s="225">
        <f>Q689*H689</f>
        <v>0</v>
      </c>
      <c r="S689" s="225">
        <v>0</v>
      </c>
      <c r="T689" s="226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7" t="s">
        <v>262</v>
      </c>
      <c r="AT689" s="227" t="s">
        <v>156</v>
      </c>
      <c r="AU689" s="227" t="s">
        <v>160</v>
      </c>
      <c r="AY689" s="19" t="s">
        <v>152</v>
      </c>
      <c r="BE689" s="228">
        <f>IF(N689="základní",J689,0)</f>
        <v>0</v>
      </c>
      <c r="BF689" s="228">
        <f>IF(N689="snížená",J689,0)</f>
        <v>0</v>
      </c>
      <c r="BG689" s="228">
        <f>IF(N689="zákl. přenesená",J689,0)</f>
        <v>0</v>
      </c>
      <c r="BH689" s="228">
        <f>IF(N689="sníž. přenesená",J689,0)</f>
        <v>0</v>
      </c>
      <c r="BI689" s="228">
        <f>IF(N689="nulová",J689,0)</f>
        <v>0</v>
      </c>
      <c r="BJ689" s="19" t="s">
        <v>76</v>
      </c>
      <c r="BK689" s="228">
        <f>ROUND(I689*H689,2)</f>
        <v>0</v>
      </c>
      <c r="BL689" s="19" t="s">
        <v>262</v>
      </c>
      <c r="BM689" s="227" t="s">
        <v>1298</v>
      </c>
    </row>
    <row r="690" spans="1:65" s="2" customFormat="1" ht="24.15" customHeight="1">
      <c r="A690" s="40"/>
      <c r="B690" s="41"/>
      <c r="C690" s="215" t="s">
        <v>1299</v>
      </c>
      <c r="D690" s="215" t="s">
        <v>156</v>
      </c>
      <c r="E690" s="216" t="s">
        <v>1300</v>
      </c>
      <c r="F690" s="217" t="s">
        <v>1301</v>
      </c>
      <c r="G690" s="218" t="s">
        <v>176</v>
      </c>
      <c r="H690" s="219">
        <v>3</v>
      </c>
      <c r="I690" s="220"/>
      <c r="J690" s="221">
        <f>ROUND(I690*H690,2)</f>
        <v>0</v>
      </c>
      <c r="K690" s="222"/>
      <c r="L690" s="46"/>
      <c r="M690" s="223" t="s">
        <v>19</v>
      </c>
      <c r="N690" s="224" t="s">
        <v>40</v>
      </c>
      <c r="O690" s="86"/>
      <c r="P690" s="225">
        <f>O690*H690</f>
        <v>0</v>
      </c>
      <c r="Q690" s="225">
        <v>0</v>
      </c>
      <c r="R690" s="225">
        <f>Q690*H690</f>
        <v>0</v>
      </c>
      <c r="S690" s="225">
        <v>0</v>
      </c>
      <c r="T690" s="226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7" t="s">
        <v>262</v>
      </c>
      <c r="AT690" s="227" t="s">
        <v>156</v>
      </c>
      <c r="AU690" s="227" t="s">
        <v>160</v>
      </c>
      <c r="AY690" s="19" t="s">
        <v>152</v>
      </c>
      <c r="BE690" s="228">
        <f>IF(N690="základní",J690,0)</f>
        <v>0</v>
      </c>
      <c r="BF690" s="228">
        <f>IF(N690="snížená",J690,0)</f>
        <v>0</v>
      </c>
      <c r="BG690" s="228">
        <f>IF(N690="zákl. přenesená",J690,0)</f>
        <v>0</v>
      </c>
      <c r="BH690" s="228">
        <f>IF(N690="sníž. přenesená",J690,0)</f>
        <v>0</v>
      </c>
      <c r="BI690" s="228">
        <f>IF(N690="nulová",J690,0)</f>
        <v>0</v>
      </c>
      <c r="BJ690" s="19" t="s">
        <v>76</v>
      </c>
      <c r="BK690" s="228">
        <f>ROUND(I690*H690,2)</f>
        <v>0</v>
      </c>
      <c r="BL690" s="19" t="s">
        <v>262</v>
      </c>
      <c r="BM690" s="227" t="s">
        <v>1302</v>
      </c>
    </row>
    <row r="691" spans="1:65" s="2" customFormat="1" ht="44.25" customHeight="1">
      <c r="A691" s="40"/>
      <c r="B691" s="41"/>
      <c r="C691" s="215" t="s">
        <v>1303</v>
      </c>
      <c r="D691" s="215" t="s">
        <v>156</v>
      </c>
      <c r="E691" s="216" t="s">
        <v>1304</v>
      </c>
      <c r="F691" s="217" t="s">
        <v>1305</v>
      </c>
      <c r="G691" s="218" t="s">
        <v>196</v>
      </c>
      <c r="H691" s="219">
        <v>2.565</v>
      </c>
      <c r="I691" s="220"/>
      <c r="J691" s="221">
        <f>ROUND(I691*H691,2)</f>
        <v>0</v>
      </c>
      <c r="K691" s="222"/>
      <c r="L691" s="46"/>
      <c r="M691" s="223" t="s">
        <v>19</v>
      </c>
      <c r="N691" s="224" t="s">
        <v>40</v>
      </c>
      <c r="O691" s="86"/>
      <c r="P691" s="225">
        <f>O691*H691</f>
        <v>0</v>
      </c>
      <c r="Q691" s="225">
        <v>0</v>
      </c>
      <c r="R691" s="225">
        <f>Q691*H691</f>
        <v>0</v>
      </c>
      <c r="S691" s="225">
        <v>0</v>
      </c>
      <c r="T691" s="22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27" t="s">
        <v>262</v>
      </c>
      <c r="AT691" s="227" t="s">
        <v>156</v>
      </c>
      <c r="AU691" s="227" t="s">
        <v>160</v>
      </c>
      <c r="AY691" s="19" t="s">
        <v>152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9" t="s">
        <v>76</v>
      </c>
      <c r="BK691" s="228">
        <f>ROUND(I691*H691,2)</f>
        <v>0</v>
      </c>
      <c r="BL691" s="19" t="s">
        <v>262</v>
      </c>
      <c r="BM691" s="227" t="s">
        <v>1306</v>
      </c>
    </row>
    <row r="692" spans="1:65" s="2" customFormat="1" ht="21.75" customHeight="1">
      <c r="A692" s="40"/>
      <c r="B692" s="41"/>
      <c r="C692" s="215" t="s">
        <v>1307</v>
      </c>
      <c r="D692" s="215" t="s">
        <v>156</v>
      </c>
      <c r="E692" s="216" t="s">
        <v>1308</v>
      </c>
      <c r="F692" s="217" t="s">
        <v>1309</v>
      </c>
      <c r="G692" s="218" t="s">
        <v>980</v>
      </c>
      <c r="H692" s="219">
        <v>39</v>
      </c>
      <c r="I692" s="220"/>
      <c r="J692" s="221">
        <f>ROUND(I692*H692,2)</f>
        <v>0</v>
      </c>
      <c r="K692" s="222"/>
      <c r="L692" s="46"/>
      <c r="M692" s="223" t="s">
        <v>19</v>
      </c>
      <c r="N692" s="224" t="s">
        <v>40</v>
      </c>
      <c r="O692" s="86"/>
      <c r="P692" s="225">
        <f>O692*H692</f>
        <v>0</v>
      </c>
      <c r="Q692" s="225">
        <v>0</v>
      </c>
      <c r="R692" s="225">
        <f>Q692*H692</f>
        <v>0</v>
      </c>
      <c r="S692" s="225">
        <v>0</v>
      </c>
      <c r="T692" s="226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7" t="s">
        <v>262</v>
      </c>
      <c r="AT692" s="227" t="s">
        <v>156</v>
      </c>
      <c r="AU692" s="227" t="s">
        <v>160</v>
      </c>
      <c r="AY692" s="19" t="s">
        <v>152</v>
      </c>
      <c r="BE692" s="228">
        <f>IF(N692="základní",J692,0)</f>
        <v>0</v>
      </c>
      <c r="BF692" s="228">
        <f>IF(N692="snížená",J692,0)</f>
        <v>0</v>
      </c>
      <c r="BG692" s="228">
        <f>IF(N692="zákl. přenesená",J692,0)</f>
        <v>0</v>
      </c>
      <c r="BH692" s="228">
        <f>IF(N692="sníž. přenesená",J692,0)</f>
        <v>0</v>
      </c>
      <c r="BI692" s="228">
        <f>IF(N692="nulová",J692,0)</f>
        <v>0</v>
      </c>
      <c r="BJ692" s="19" t="s">
        <v>76</v>
      </c>
      <c r="BK692" s="228">
        <f>ROUND(I692*H692,2)</f>
        <v>0</v>
      </c>
      <c r="BL692" s="19" t="s">
        <v>262</v>
      </c>
      <c r="BM692" s="227" t="s">
        <v>1310</v>
      </c>
    </row>
    <row r="693" spans="1:65" s="2" customFormat="1" ht="16.5" customHeight="1">
      <c r="A693" s="40"/>
      <c r="B693" s="41"/>
      <c r="C693" s="215" t="s">
        <v>1311</v>
      </c>
      <c r="D693" s="215" t="s">
        <v>156</v>
      </c>
      <c r="E693" s="216" t="s">
        <v>1312</v>
      </c>
      <c r="F693" s="217" t="s">
        <v>1313</v>
      </c>
      <c r="G693" s="218" t="s">
        <v>980</v>
      </c>
      <c r="H693" s="219">
        <v>110</v>
      </c>
      <c r="I693" s="220"/>
      <c r="J693" s="221">
        <f>ROUND(I693*H693,2)</f>
        <v>0</v>
      </c>
      <c r="K693" s="222"/>
      <c r="L693" s="46"/>
      <c r="M693" s="223" t="s">
        <v>19</v>
      </c>
      <c r="N693" s="224" t="s">
        <v>40</v>
      </c>
      <c r="O693" s="86"/>
      <c r="P693" s="225">
        <f>O693*H693</f>
        <v>0</v>
      </c>
      <c r="Q693" s="225">
        <v>0</v>
      </c>
      <c r="R693" s="225">
        <f>Q693*H693</f>
        <v>0</v>
      </c>
      <c r="S693" s="225">
        <v>0</v>
      </c>
      <c r="T693" s="226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27" t="s">
        <v>262</v>
      </c>
      <c r="AT693" s="227" t="s">
        <v>156</v>
      </c>
      <c r="AU693" s="227" t="s">
        <v>160</v>
      </c>
      <c r="AY693" s="19" t="s">
        <v>152</v>
      </c>
      <c r="BE693" s="228">
        <f>IF(N693="základní",J693,0)</f>
        <v>0</v>
      </c>
      <c r="BF693" s="228">
        <f>IF(N693="snížená",J693,0)</f>
        <v>0</v>
      </c>
      <c r="BG693" s="228">
        <f>IF(N693="zákl. přenesená",J693,0)</f>
        <v>0</v>
      </c>
      <c r="BH693" s="228">
        <f>IF(N693="sníž. přenesená",J693,0)</f>
        <v>0</v>
      </c>
      <c r="BI693" s="228">
        <f>IF(N693="nulová",J693,0)</f>
        <v>0</v>
      </c>
      <c r="BJ693" s="19" t="s">
        <v>76</v>
      </c>
      <c r="BK693" s="228">
        <f>ROUND(I693*H693,2)</f>
        <v>0</v>
      </c>
      <c r="BL693" s="19" t="s">
        <v>262</v>
      </c>
      <c r="BM693" s="227" t="s">
        <v>1314</v>
      </c>
    </row>
    <row r="694" spans="1:63" s="12" customFormat="1" ht="20.85" customHeight="1">
      <c r="A694" s="12"/>
      <c r="B694" s="199"/>
      <c r="C694" s="200"/>
      <c r="D694" s="201" t="s">
        <v>68</v>
      </c>
      <c r="E694" s="213" t="s">
        <v>1315</v>
      </c>
      <c r="F694" s="213" t="s">
        <v>1316</v>
      </c>
      <c r="G694" s="200"/>
      <c r="H694" s="200"/>
      <c r="I694" s="203"/>
      <c r="J694" s="214">
        <f>BK694</f>
        <v>0</v>
      </c>
      <c r="K694" s="200"/>
      <c r="L694" s="205"/>
      <c r="M694" s="206"/>
      <c r="N694" s="207"/>
      <c r="O694" s="207"/>
      <c r="P694" s="208">
        <f>SUM(P695:P785)</f>
        <v>0</v>
      </c>
      <c r="Q694" s="207"/>
      <c r="R694" s="208">
        <f>SUM(R695:R785)</f>
        <v>0</v>
      </c>
      <c r="S694" s="207"/>
      <c r="T694" s="209">
        <f>SUM(T695:T785)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10" t="s">
        <v>78</v>
      </c>
      <c r="AT694" s="211" t="s">
        <v>68</v>
      </c>
      <c r="AU694" s="211" t="s">
        <v>78</v>
      </c>
      <c r="AY694" s="210" t="s">
        <v>152</v>
      </c>
      <c r="BK694" s="212">
        <f>SUM(BK695:BK785)</f>
        <v>0</v>
      </c>
    </row>
    <row r="695" spans="1:65" s="2" customFormat="1" ht="16.5" customHeight="1">
      <c r="A695" s="40"/>
      <c r="B695" s="41"/>
      <c r="C695" s="267" t="s">
        <v>1317</v>
      </c>
      <c r="D695" s="267" t="s">
        <v>204</v>
      </c>
      <c r="E695" s="268" t="s">
        <v>1318</v>
      </c>
      <c r="F695" s="269" t="s">
        <v>1319</v>
      </c>
      <c r="G695" s="270" t="s">
        <v>1208</v>
      </c>
      <c r="H695" s="271">
        <v>1</v>
      </c>
      <c r="I695" s="272"/>
      <c r="J695" s="273">
        <f>ROUND(I695*H695,2)</f>
        <v>0</v>
      </c>
      <c r="K695" s="274"/>
      <c r="L695" s="275"/>
      <c r="M695" s="276" t="s">
        <v>19</v>
      </c>
      <c r="N695" s="277" t="s">
        <v>40</v>
      </c>
      <c r="O695" s="86"/>
      <c r="P695" s="225">
        <f>O695*H695</f>
        <v>0</v>
      </c>
      <c r="Q695" s="225">
        <v>0</v>
      </c>
      <c r="R695" s="225">
        <f>Q695*H695</f>
        <v>0</v>
      </c>
      <c r="S695" s="225">
        <v>0</v>
      </c>
      <c r="T695" s="22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27" t="s">
        <v>1320</v>
      </c>
      <c r="AT695" s="227" t="s">
        <v>204</v>
      </c>
      <c r="AU695" s="227" t="s">
        <v>160</v>
      </c>
      <c r="AY695" s="19" t="s">
        <v>152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19" t="s">
        <v>76</v>
      </c>
      <c r="BK695" s="228">
        <f>ROUND(I695*H695,2)</f>
        <v>0</v>
      </c>
      <c r="BL695" s="19" t="s">
        <v>555</v>
      </c>
      <c r="BM695" s="227" t="s">
        <v>1321</v>
      </c>
    </row>
    <row r="696" spans="1:65" s="2" customFormat="1" ht="21.75" customHeight="1">
      <c r="A696" s="40"/>
      <c r="B696" s="41"/>
      <c r="C696" s="267" t="s">
        <v>1322</v>
      </c>
      <c r="D696" s="267" t="s">
        <v>204</v>
      </c>
      <c r="E696" s="268" t="s">
        <v>1323</v>
      </c>
      <c r="F696" s="269" t="s">
        <v>1324</v>
      </c>
      <c r="G696" s="270" t="s">
        <v>1325</v>
      </c>
      <c r="H696" s="271">
        <v>1</v>
      </c>
      <c r="I696" s="272"/>
      <c r="J696" s="273">
        <f>ROUND(I696*H696,2)</f>
        <v>0</v>
      </c>
      <c r="K696" s="274"/>
      <c r="L696" s="275"/>
      <c r="M696" s="276" t="s">
        <v>19</v>
      </c>
      <c r="N696" s="277" t="s">
        <v>40</v>
      </c>
      <c r="O696" s="86"/>
      <c r="P696" s="225">
        <f>O696*H696</f>
        <v>0</v>
      </c>
      <c r="Q696" s="225">
        <v>0</v>
      </c>
      <c r="R696" s="225">
        <f>Q696*H696</f>
        <v>0</v>
      </c>
      <c r="S696" s="225">
        <v>0</v>
      </c>
      <c r="T696" s="226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7" t="s">
        <v>1320</v>
      </c>
      <c r="AT696" s="227" t="s">
        <v>204</v>
      </c>
      <c r="AU696" s="227" t="s">
        <v>160</v>
      </c>
      <c r="AY696" s="19" t="s">
        <v>152</v>
      </c>
      <c r="BE696" s="228">
        <f>IF(N696="základní",J696,0)</f>
        <v>0</v>
      </c>
      <c r="BF696" s="228">
        <f>IF(N696="snížená",J696,0)</f>
        <v>0</v>
      </c>
      <c r="BG696" s="228">
        <f>IF(N696="zákl. přenesená",J696,0)</f>
        <v>0</v>
      </c>
      <c r="BH696" s="228">
        <f>IF(N696="sníž. přenesená",J696,0)</f>
        <v>0</v>
      </c>
      <c r="BI696" s="228">
        <f>IF(N696="nulová",J696,0)</f>
        <v>0</v>
      </c>
      <c r="BJ696" s="19" t="s">
        <v>76</v>
      </c>
      <c r="BK696" s="228">
        <f>ROUND(I696*H696,2)</f>
        <v>0</v>
      </c>
      <c r="BL696" s="19" t="s">
        <v>555</v>
      </c>
      <c r="BM696" s="227" t="s">
        <v>1326</v>
      </c>
    </row>
    <row r="697" spans="1:65" s="2" customFormat="1" ht="21.75" customHeight="1">
      <c r="A697" s="40"/>
      <c r="B697" s="41"/>
      <c r="C697" s="267" t="s">
        <v>1327</v>
      </c>
      <c r="D697" s="267" t="s">
        <v>204</v>
      </c>
      <c r="E697" s="268" t="s">
        <v>1328</v>
      </c>
      <c r="F697" s="269" t="s">
        <v>1329</v>
      </c>
      <c r="G697" s="270" t="s">
        <v>1325</v>
      </c>
      <c r="H697" s="271">
        <v>1</v>
      </c>
      <c r="I697" s="272"/>
      <c r="J697" s="273">
        <f>ROUND(I697*H697,2)</f>
        <v>0</v>
      </c>
      <c r="K697" s="274"/>
      <c r="L697" s="275"/>
      <c r="M697" s="276" t="s">
        <v>19</v>
      </c>
      <c r="N697" s="277" t="s">
        <v>40</v>
      </c>
      <c r="O697" s="86"/>
      <c r="P697" s="225">
        <f>O697*H697</f>
        <v>0</v>
      </c>
      <c r="Q697" s="225">
        <v>0</v>
      </c>
      <c r="R697" s="225">
        <f>Q697*H697</f>
        <v>0</v>
      </c>
      <c r="S697" s="225">
        <v>0</v>
      </c>
      <c r="T697" s="226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27" t="s">
        <v>348</v>
      </c>
      <c r="AT697" s="227" t="s">
        <v>204</v>
      </c>
      <c r="AU697" s="227" t="s">
        <v>160</v>
      </c>
      <c r="AY697" s="19" t="s">
        <v>152</v>
      </c>
      <c r="BE697" s="228">
        <f>IF(N697="základní",J697,0)</f>
        <v>0</v>
      </c>
      <c r="BF697" s="228">
        <f>IF(N697="snížená",J697,0)</f>
        <v>0</v>
      </c>
      <c r="BG697" s="228">
        <f>IF(N697="zákl. přenesená",J697,0)</f>
        <v>0</v>
      </c>
      <c r="BH697" s="228">
        <f>IF(N697="sníž. přenesená",J697,0)</f>
        <v>0</v>
      </c>
      <c r="BI697" s="228">
        <f>IF(N697="nulová",J697,0)</f>
        <v>0</v>
      </c>
      <c r="BJ697" s="19" t="s">
        <v>76</v>
      </c>
      <c r="BK697" s="228">
        <f>ROUND(I697*H697,2)</f>
        <v>0</v>
      </c>
      <c r="BL697" s="19" t="s">
        <v>262</v>
      </c>
      <c r="BM697" s="227" t="s">
        <v>1330</v>
      </c>
    </row>
    <row r="698" spans="1:65" s="2" customFormat="1" ht="16.5" customHeight="1">
      <c r="A698" s="40"/>
      <c r="B698" s="41"/>
      <c r="C698" s="267" t="s">
        <v>1331</v>
      </c>
      <c r="D698" s="267" t="s">
        <v>204</v>
      </c>
      <c r="E698" s="268" t="s">
        <v>1332</v>
      </c>
      <c r="F698" s="269" t="s">
        <v>1333</v>
      </c>
      <c r="G698" s="270" t="s">
        <v>1325</v>
      </c>
      <c r="H698" s="271">
        <v>1</v>
      </c>
      <c r="I698" s="272"/>
      <c r="J698" s="273">
        <f>ROUND(I698*H698,2)</f>
        <v>0</v>
      </c>
      <c r="K698" s="274"/>
      <c r="L698" s="275"/>
      <c r="M698" s="276" t="s">
        <v>19</v>
      </c>
      <c r="N698" s="277" t="s">
        <v>40</v>
      </c>
      <c r="O698" s="86"/>
      <c r="P698" s="225">
        <f>O698*H698</f>
        <v>0</v>
      </c>
      <c r="Q698" s="225">
        <v>0</v>
      </c>
      <c r="R698" s="225">
        <f>Q698*H698</f>
        <v>0</v>
      </c>
      <c r="S698" s="225">
        <v>0</v>
      </c>
      <c r="T698" s="226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27" t="s">
        <v>348</v>
      </c>
      <c r="AT698" s="227" t="s">
        <v>204</v>
      </c>
      <c r="AU698" s="227" t="s">
        <v>160</v>
      </c>
      <c r="AY698" s="19" t="s">
        <v>152</v>
      </c>
      <c r="BE698" s="228">
        <f>IF(N698="základní",J698,0)</f>
        <v>0</v>
      </c>
      <c r="BF698" s="228">
        <f>IF(N698="snížená",J698,0)</f>
        <v>0</v>
      </c>
      <c r="BG698" s="228">
        <f>IF(N698="zákl. přenesená",J698,0)</f>
        <v>0</v>
      </c>
      <c r="BH698" s="228">
        <f>IF(N698="sníž. přenesená",J698,0)</f>
        <v>0</v>
      </c>
      <c r="BI698" s="228">
        <f>IF(N698="nulová",J698,0)</f>
        <v>0</v>
      </c>
      <c r="BJ698" s="19" t="s">
        <v>76</v>
      </c>
      <c r="BK698" s="228">
        <f>ROUND(I698*H698,2)</f>
        <v>0</v>
      </c>
      <c r="BL698" s="19" t="s">
        <v>262</v>
      </c>
      <c r="BM698" s="227" t="s">
        <v>1334</v>
      </c>
    </row>
    <row r="699" spans="1:65" s="2" customFormat="1" ht="16.5" customHeight="1">
      <c r="A699" s="40"/>
      <c r="B699" s="41"/>
      <c r="C699" s="267" t="s">
        <v>1335</v>
      </c>
      <c r="D699" s="267" t="s">
        <v>204</v>
      </c>
      <c r="E699" s="268" t="s">
        <v>1336</v>
      </c>
      <c r="F699" s="269" t="s">
        <v>1337</v>
      </c>
      <c r="G699" s="270" t="s">
        <v>1325</v>
      </c>
      <c r="H699" s="271">
        <v>1</v>
      </c>
      <c r="I699" s="272"/>
      <c r="J699" s="273">
        <f>ROUND(I699*H699,2)</f>
        <v>0</v>
      </c>
      <c r="K699" s="274"/>
      <c r="L699" s="275"/>
      <c r="M699" s="276" t="s">
        <v>19</v>
      </c>
      <c r="N699" s="277" t="s">
        <v>40</v>
      </c>
      <c r="O699" s="86"/>
      <c r="P699" s="225">
        <f>O699*H699</f>
        <v>0</v>
      </c>
      <c r="Q699" s="225">
        <v>0</v>
      </c>
      <c r="R699" s="225">
        <f>Q699*H699</f>
        <v>0</v>
      </c>
      <c r="S699" s="225">
        <v>0</v>
      </c>
      <c r="T699" s="226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7" t="s">
        <v>348</v>
      </c>
      <c r="AT699" s="227" t="s">
        <v>204</v>
      </c>
      <c r="AU699" s="227" t="s">
        <v>160</v>
      </c>
      <c r="AY699" s="19" t="s">
        <v>152</v>
      </c>
      <c r="BE699" s="228">
        <f>IF(N699="základní",J699,0)</f>
        <v>0</v>
      </c>
      <c r="BF699" s="228">
        <f>IF(N699="snížená",J699,0)</f>
        <v>0</v>
      </c>
      <c r="BG699" s="228">
        <f>IF(N699="zákl. přenesená",J699,0)</f>
        <v>0</v>
      </c>
      <c r="BH699" s="228">
        <f>IF(N699="sníž. přenesená",J699,0)</f>
        <v>0</v>
      </c>
      <c r="BI699" s="228">
        <f>IF(N699="nulová",J699,0)</f>
        <v>0</v>
      </c>
      <c r="BJ699" s="19" t="s">
        <v>76</v>
      </c>
      <c r="BK699" s="228">
        <f>ROUND(I699*H699,2)</f>
        <v>0</v>
      </c>
      <c r="BL699" s="19" t="s">
        <v>262</v>
      </c>
      <c r="BM699" s="227" t="s">
        <v>1338</v>
      </c>
    </row>
    <row r="700" spans="1:65" s="2" customFormat="1" ht="16.5" customHeight="1">
      <c r="A700" s="40"/>
      <c r="B700" s="41"/>
      <c r="C700" s="267" t="s">
        <v>1339</v>
      </c>
      <c r="D700" s="267" t="s">
        <v>204</v>
      </c>
      <c r="E700" s="268" t="s">
        <v>1340</v>
      </c>
      <c r="F700" s="269" t="s">
        <v>1341</v>
      </c>
      <c r="G700" s="270" t="s">
        <v>1325</v>
      </c>
      <c r="H700" s="271">
        <v>1</v>
      </c>
      <c r="I700" s="272"/>
      <c r="J700" s="273">
        <f>ROUND(I700*H700,2)</f>
        <v>0</v>
      </c>
      <c r="K700" s="274"/>
      <c r="L700" s="275"/>
      <c r="M700" s="276" t="s">
        <v>19</v>
      </c>
      <c r="N700" s="277" t="s">
        <v>40</v>
      </c>
      <c r="O700" s="86"/>
      <c r="P700" s="225">
        <f>O700*H700</f>
        <v>0</v>
      </c>
      <c r="Q700" s="225">
        <v>0</v>
      </c>
      <c r="R700" s="225">
        <f>Q700*H700</f>
        <v>0</v>
      </c>
      <c r="S700" s="225">
        <v>0</v>
      </c>
      <c r="T700" s="226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7" t="s">
        <v>348</v>
      </c>
      <c r="AT700" s="227" t="s">
        <v>204</v>
      </c>
      <c r="AU700" s="227" t="s">
        <v>160</v>
      </c>
      <c r="AY700" s="19" t="s">
        <v>152</v>
      </c>
      <c r="BE700" s="228">
        <f>IF(N700="základní",J700,0)</f>
        <v>0</v>
      </c>
      <c r="BF700" s="228">
        <f>IF(N700="snížená",J700,0)</f>
        <v>0</v>
      </c>
      <c r="BG700" s="228">
        <f>IF(N700="zákl. přenesená",J700,0)</f>
        <v>0</v>
      </c>
      <c r="BH700" s="228">
        <f>IF(N700="sníž. přenesená",J700,0)</f>
        <v>0</v>
      </c>
      <c r="BI700" s="228">
        <f>IF(N700="nulová",J700,0)</f>
        <v>0</v>
      </c>
      <c r="BJ700" s="19" t="s">
        <v>76</v>
      </c>
      <c r="BK700" s="228">
        <f>ROUND(I700*H700,2)</f>
        <v>0</v>
      </c>
      <c r="BL700" s="19" t="s">
        <v>262</v>
      </c>
      <c r="BM700" s="227" t="s">
        <v>1342</v>
      </c>
    </row>
    <row r="701" spans="1:65" s="2" customFormat="1" ht="16.5" customHeight="1">
      <c r="A701" s="40"/>
      <c r="B701" s="41"/>
      <c r="C701" s="267" t="s">
        <v>1343</v>
      </c>
      <c r="D701" s="267" t="s">
        <v>204</v>
      </c>
      <c r="E701" s="268" t="s">
        <v>1344</v>
      </c>
      <c r="F701" s="269" t="s">
        <v>1345</v>
      </c>
      <c r="G701" s="270" t="s">
        <v>1325</v>
      </c>
      <c r="H701" s="271">
        <v>1</v>
      </c>
      <c r="I701" s="272"/>
      <c r="J701" s="273">
        <f>ROUND(I701*H701,2)</f>
        <v>0</v>
      </c>
      <c r="K701" s="274"/>
      <c r="L701" s="275"/>
      <c r="M701" s="276" t="s">
        <v>19</v>
      </c>
      <c r="N701" s="277" t="s">
        <v>40</v>
      </c>
      <c r="O701" s="86"/>
      <c r="P701" s="225">
        <f>O701*H701</f>
        <v>0</v>
      </c>
      <c r="Q701" s="225">
        <v>0</v>
      </c>
      <c r="R701" s="225">
        <f>Q701*H701</f>
        <v>0</v>
      </c>
      <c r="S701" s="225">
        <v>0</v>
      </c>
      <c r="T701" s="226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27" t="s">
        <v>348</v>
      </c>
      <c r="AT701" s="227" t="s">
        <v>204</v>
      </c>
      <c r="AU701" s="227" t="s">
        <v>160</v>
      </c>
      <c r="AY701" s="19" t="s">
        <v>152</v>
      </c>
      <c r="BE701" s="228">
        <f>IF(N701="základní",J701,0)</f>
        <v>0</v>
      </c>
      <c r="BF701" s="228">
        <f>IF(N701="snížená",J701,0)</f>
        <v>0</v>
      </c>
      <c r="BG701" s="228">
        <f>IF(N701="zákl. přenesená",J701,0)</f>
        <v>0</v>
      </c>
      <c r="BH701" s="228">
        <f>IF(N701="sníž. přenesená",J701,0)</f>
        <v>0</v>
      </c>
      <c r="BI701" s="228">
        <f>IF(N701="nulová",J701,0)</f>
        <v>0</v>
      </c>
      <c r="BJ701" s="19" t="s">
        <v>76</v>
      </c>
      <c r="BK701" s="228">
        <f>ROUND(I701*H701,2)</f>
        <v>0</v>
      </c>
      <c r="BL701" s="19" t="s">
        <v>262</v>
      </c>
      <c r="BM701" s="227" t="s">
        <v>1346</v>
      </c>
    </row>
    <row r="702" spans="1:65" s="2" customFormat="1" ht="16.5" customHeight="1">
      <c r="A702" s="40"/>
      <c r="B702" s="41"/>
      <c r="C702" s="267" t="s">
        <v>1347</v>
      </c>
      <c r="D702" s="267" t="s">
        <v>204</v>
      </c>
      <c r="E702" s="268" t="s">
        <v>1348</v>
      </c>
      <c r="F702" s="269" t="s">
        <v>1349</v>
      </c>
      <c r="G702" s="270" t="s">
        <v>545</v>
      </c>
      <c r="H702" s="271">
        <v>62</v>
      </c>
      <c r="I702" s="272"/>
      <c r="J702" s="273">
        <f>ROUND(I702*H702,2)</f>
        <v>0</v>
      </c>
      <c r="K702" s="274"/>
      <c r="L702" s="275"/>
      <c r="M702" s="276" t="s">
        <v>19</v>
      </c>
      <c r="N702" s="277" t="s">
        <v>40</v>
      </c>
      <c r="O702" s="86"/>
      <c r="P702" s="225">
        <f>O702*H702</f>
        <v>0</v>
      </c>
      <c r="Q702" s="225">
        <v>0</v>
      </c>
      <c r="R702" s="225">
        <f>Q702*H702</f>
        <v>0</v>
      </c>
      <c r="S702" s="225">
        <v>0</v>
      </c>
      <c r="T702" s="226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7" t="s">
        <v>348</v>
      </c>
      <c r="AT702" s="227" t="s">
        <v>204</v>
      </c>
      <c r="AU702" s="227" t="s">
        <v>160</v>
      </c>
      <c r="AY702" s="19" t="s">
        <v>152</v>
      </c>
      <c r="BE702" s="228">
        <f>IF(N702="základní",J702,0)</f>
        <v>0</v>
      </c>
      <c r="BF702" s="228">
        <f>IF(N702="snížená",J702,0)</f>
        <v>0</v>
      </c>
      <c r="BG702" s="228">
        <f>IF(N702="zákl. přenesená",J702,0)</f>
        <v>0</v>
      </c>
      <c r="BH702" s="228">
        <f>IF(N702="sníž. přenesená",J702,0)</f>
        <v>0</v>
      </c>
      <c r="BI702" s="228">
        <f>IF(N702="nulová",J702,0)</f>
        <v>0</v>
      </c>
      <c r="BJ702" s="19" t="s">
        <v>76</v>
      </c>
      <c r="BK702" s="228">
        <f>ROUND(I702*H702,2)</f>
        <v>0</v>
      </c>
      <c r="BL702" s="19" t="s">
        <v>262</v>
      </c>
      <c r="BM702" s="227" t="s">
        <v>1350</v>
      </c>
    </row>
    <row r="703" spans="1:65" s="2" customFormat="1" ht="16.5" customHeight="1">
      <c r="A703" s="40"/>
      <c r="B703" s="41"/>
      <c r="C703" s="267" t="s">
        <v>1351</v>
      </c>
      <c r="D703" s="267" t="s">
        <v>204</v>
      </c>
      <c r="E703" s="268" t="s">
        <v>1352</v>
      </c>
      <c r="F703" s="269" t="s">
        <v>1353</v>
      </c>
      <c r="G703" s="270" t="s">
        <v>545</v>
      </c>
      <c r="H703" s="271">
        <v>38</v>
      </c>
      <c r="I703" s="272"/>
      <c r="J703" s="273">
        <f>ROUND(I703*H703,2)</f>
        <v>0</v>
      </c>
      <c r="K703" s="274"/>
      <c r="L703" s="275"/>
      <c r="M703" s="276" t="s">
        <v>19</v>
      </c>
      <c r="N703" s="277" t="s">
        <v>40</v>
      </c>
      <c r="O703" s="86"/>
      <c r="P703" s="225">
        <f>O703*H703</f>
        <v>0</v>
      </c>
      <c r="Q703" s="225">
        <v>0</v>
      </c>
      <c r="R703" s="225">
        <f>Q703*H703</f>
        <v>0</v>
      </c>
      <c r="S703" s="225">
        <v>0</v>
      </c>
      <c r="T703" s="226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7" t="s">
        <v>348</v>
      </c>
      <c r="AT703" s="227" t="s">
        <v>204</v>
      </c>
      <c r="AU703" s="227" t="s">
        <v>160</v>
      </c>
      <c r="AY703" s="19" t="s">
        <v>152</v>
      </c>
      <c r="BE703" s="228">
        <f>IF(N703="základní",J703,0)</f>
        <v>0</v>
      </c>
      <c r="BF703" s="228">
        <f>IF(N703="snížená",J703,0)</f>
        <v>0</v>
      </c>
      <c r="BG703" s="228">
        <f>IF(N703="zákl. přenesená",J703,0)</f>
        <v>0</v>
      </c>
      <c r="BH703" s="228">
        <f>IF(N703="sníž. přenesená",J703,0)</f>
        <v>0</v>
      </c>
      <c r="BI703" s="228">
        <f>IF(N703="nulová",J703,0)</f>
        <v>0</v>
      </c>
      <c r="BJ703" s="19" t="s">
        <v>76</v>
      </c>
      <c r="BK703" s="228">
        <f>ROUND(I703*H703,2)</f>
        <v>0</v>
      </c>
      <c r="BL703" s="19" t="s">
        <v>262</v>
      </c>
      <c r="BM703" s="227" t="s">
        <v>1354</v>
      </c>
    </row>
    <row r="704" spans="1:65" s="2" customFormat="1" ht="16.5" customHeight="1">
      <c r="A704" s="40"/>
      <c r="B704" s="41"/>
      <c r="C704" s="267" t="s">
        <v>1355</v>
      </c>
      <c r="D704" s="267" t="s">
        <v>204</v>
      </c>
      <c r="E704" s="268" t="s">
        <v>1356</v>
      </c>
      <c r="F704" s="269" t="s">
        <v>1357</v>
      </c>
      <c r="G704" s="270" t="s">
        <v>545</v>
      </c>
      <c r="H704" s="271">
        <v>10</v>
      </c>
      <c r="I704" s="272"/>
      <c r="J704" s="273">
        <f>ROUND(I704*H704,2)</f>
        <v>0</v>
      </c>
      <c r="K704" s="274"/>
      <c r="L704" s="275"/>
      <c r="M704" s="276" t="s">
        <v>19</v>
      </c>
      <c r="N704" s="277" t="s">
        <v>40</v>
      </c>
      <c r="O704" s="86"/>
      <c r="P704" s="225">
        <f>O704*H704</f>
        <v>0</v>
      </c>
      <c r="Q704" s="225">
        <v>0</v>
      </c>
      <c r="R704" s="225">
        <f>Q704*H704</f>
        <v>0</v>
      </c>
      <c r="S704" s="225">
        <v>0</v>
      </c>
      <c r="T704" s="226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7" t="s">
        <v>348</v>
      </c>
      <c r="AT704" s="227" t="s">
        <v>204</v>
      </c>
      <c r="AU704" s="227" t="s">
        <v>160</v>
      </c>
      <c r="AY704" s="19" t="s">
        <v>152</v>
      </c>
      <c r="BE704" s="228">
        <f>IF(N704="základní",J704,0)</f>
        <v>0</v>
      </c>
      <c r="BF704" s="228">
        <f>IF(N704="snížená",J704,0)</f>
        <v>0</v>
      </c>
      <c r="BG704" s="228">
        <f>IF(N704="zákl. přenesená",J704,0)</f>
        <v>0</v>
      </c>
      <c r="BH704" s="228">
        <f>IF(N704="sníž. přenesená",J704,0)</f>
        <v>0</v>
      </c>
      <c r="BI704" s="228">
        <f>IF(N704="nulová",J704,0)</f>
        <v>0</v>
      </c>
      <c r="BJ704" s="19" t="s">
        <v>76</v>
      </c>
      <c r="BK704" s="228">
        <f>ROUND(I704*H704,2)</f>
        <v>0</v>
      </c>
      <c r="BL704" s="19" t="s">
        <v>262</v>
      </c>
      <c r="BM704" s="227" t="s">
        <v>1358</v>
      </c>
    </row>
    <row r="705" spans="1:65" s="2" customFormat="1" ht="16.5" customHeight="1">
      <c r="A705" s="40"/>
      <c r="B705" s="41"/>
      <c r="C705" s="267" t="s">
        <v>1359</v>
      </c>
      <c r="D705" s="267" t="s">
        <v>204</v>
      </c>
      <c r="E705" s="268" t="s">
        <v>1360</v>
      </c>
      <c r="F705" s="269" t="s">
        <v>1361</v>
      </c>
      <c r="G705" s="270" t="s">
        <v>545</v>
      </c>
      <c r="H705" s="271">
        <v>30</v>
      </c>
      <c r="I705" s="272"/>
      <c r="J705" s="273">
        <f>ROUND(I705*H705,2)</f>
        <v>0</v>
      </c>
      <c r="K705" s="274"/>
      <c r="L705" s="275"/>
      <c r="M705" s="276" t="s">
        <v>19</v>
      </c>
      <c r="N705" s="277" t="s">
        <v>40</v>
      </c>
      <c r="O705" s="86"/>
      <c r="P705" s="225">
        <f>O705*H705</f>
        <v>0</v>
      </c>
      <c r="Q705" s="225">
        <v>0</v>
      </c>
      <c r="R705" s="225">
        <f>Q705*H705</f>
        <v>0</v>
      </c>
      <c r="S705" s="225">
        <v>0</v>
      </c>
      <c r="T705" s="226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7" t="s">
        <v>348</v>
      </c>
      <c r="AT705" s="227" t="s">
        <v>204</v>
      </c>
      <c r="AU705" s="227" t="s">
        <v>160</v>
      </c>
      <c r="AY705" s="19" t="s">
        <v>152</v>
      </c>
      <c r="BE705" s="228">
        <f>IF(N705="základní",J705,0)</f>
        <v>0</v>
      </c>
      <c r="BF705" s="228">
        <f>IF(N705="snížená",J705,0)</f>
        <v>0</v>
      </c>
      <c r="BG705" s="228">
        <f>IF(N705="zákl. přenesená",J705,0)</f>
        <v>0</v>
      </c>
      <c r="BH705" s="228">
        <f>IF(N705="sníž. přenesená",J705,0)</f>
        <v>0</v>
      </c>
      <c r="BI705" s="228">
        <f>IF(N705="nulová",J705,0)</f>
        <v>0</v>
      </c>
      <c r="BJ705" s="19" t="s">
        <v>76</v>
      </c>
      <c r="BK705" s="228">
        <f>ROUND(I705*H705,2)</f>
        <v>0</v>
      </c>
      <c r="BL705" s="19" t="s">
        <v>262</v>
      </c>
      <c r="BM705" s="227" t="s">
        <v>1362</v>
      </c>
    </row>
    <row r="706" spans="1:65" s="2" customFormat="1" ht="16.5" customHeight="1">
      <c r="A706" s="40"/>
      <c r="B706" s="41"/>
      <c r="C706" s="267" t="s">
        <v>1363</v>
      </c>
      <c r="D706" s="267" t="s">
        <v>204</v>
      </c>
      <c r="E706" s="268" t="s">
        <v>1364</v>
      </c>
      <c r="F706" s="269" t="s">
        <v>1365</v>
      </c>
      <c r="G706" s="270" t="s">
        <v>545</v>
      </c>
      <c r="H706" s="271">
        <v>30</v>
      </c>
      <c r="I706" s="272"/>
      <c r="J706" s="273">
        <f>ROUND(I706*H706,2)</f>
        <v>0</v>
      </c>
      <c r="K706" s="274"/>
      <c r="L706" s="275"/>
      <c r="M706" s="276" t="s">
        <v>19</v>
      </c>
      <c r="N706" s="277" t="s">
        <v>40</v>
      </c>
      <c r="O706" s="86"/>
      <c r="P706" s="225">
        <f>O706*H706</f>
        <v>0</v>
      </c>
      <c r="Q706" s="225">
        <v>0</v>
      </c>
      <c r="R706" s="225">
        <f>Q706*H706</f>
        <v>0</v>
      </c>
      <c r="S706" s="225">
        <v>0</v>
      </c>
      <c r="T706" s="226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7" t="s">
        <v>348</v>
      </c>
      <c r="AT706" s="227" t="s">
        <v>204</v>
      </c>
      <c r="AU706" s="227" t="s">
        <v>160</v>
      </c>
      <c r="AY706" s="19" t="s">
        <v>152</v>
      </c>
      <c r="BE706" s="228">
        <f>IF(N706="základní",J706,0)</f>
        <v>0</v>
      </c>
      <c r="BF706" s="228">
        <f>IF(N706="snížená",J706,0)</f>
        <v>0</v>
      </c>
      <c r="BG706" s="228">
        <f>IF(N706="zákl. přenesená",J706,0)</f>
        <v>0</v>
      </c>
      <c r="BH706" s="228">
        <f>IF(N706="sníž. přenesená",J706,0)</f>
        <v>0</v>
      </c>
      <c r="BI706" s="228">
        <f>IF(N706="nulová",J706,0)</f>
        <v>0</v>
      </c>
      <c r="BJ706" s="19" t="s">
        <v>76</v>
      </c>
      <c r="BK706" s="228">
        <f>ROUND(I706*H706,2)</f>
        <v>0</v>
      </c>
      <c r="BL706" s="19" t="s">
        <v>262</v>
      </c>
      <c r="BM706" s="227" t="s">
        <v>1366</v>
      </c>
    </row>
    <row r="707" spans="1:65" s="2" customFormat="1" ht="16.5" customHeight="1">
      <c r="A707" s="40"/>
      <c r="B707" s="41"/>
      <c r="C707" s="267" t="s">
        <v>1367</v>
      </c>
      <c r="D707" s="267" t="s">
        <v>204</v>
      </c>
      <c r="E707" s="268" t="s">
        <v>1368</v>
      </c>
      <c r="F707" s="269" t="s">
        <v>1369</v>
      </c>
      <c r="G707" s="270" t="s">
        <v>545</v>
      </c>
      <c r="H707" s="271">
        <v>120</v>
      </c>
      <c r="I707" s="272"/>
      <c r="J707" s="273">
        <f>ROUND(I707*H707,2)</f>
        <v>0</v>
      </c>
      <c r="K707" s="274"/>
      <c r="L707" s="275"/>
      <c r="M707" s="276" t="s">
        <v>19</v>
      </c>
      <c r="N707" s="277" t="s">
        <v>40</v>
      </c>
      <c r="O707" s="86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7" t="s">
        <v>348</v>
      </c>
      <c r="AT707" s="227" t="s">
        <v>204</v>
      </c>
      <c r="AU707" s="227" t="s">
        <v>160</v>
      </c>
      <c r="AY707" s="19" t="s">
        <v>152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9" t="s">
        <v>76</v>
      </c>
      <c r="BK707" s="228">
        <f>ROUND(I707*H707,2)</f>
        <v>0</v>
      </c>
      <c r="BL707" s="19" t="s">
        <v>262</v>
      </c>
      <c r="BM707" s="227" t="s">
        <v>1370</v>
      </c>
    </row>
    <row r="708" spans="1:65" s="2" customFormat="1" ht="16.5" customHeight="1">
      <c r="A708" s="40"/>
      <c r="B708" s="41"/>
      <c r="C708" s="267" t="s">
        <v>1371</v>
      </c>
      <c r="D708" s="267" t="s">
        <v>204</v>
      </c>
      <c r="E708" s="268" t="s">
        <v>1372</v>
      </c>
      <c r="F708" s="269" t="s">
        <v>1373</v>
      </c>
      <c r="G708" s="270" t="s">
        <v>545</v>
      </c>
      <c r="H708" s="271">
        <v>560</v>
      </c>
      <c r="I708" s="272"/>
      <c r="J708" s="273">
        <f>ROUND(I708*H708,2)</f>
        <v>0</v>
      </c>
      <c r="K708" s="274"/>
      <c r="L708" s="275"/>
      <c r="M708" s="276" t="s">
        <v>19</v>
      </c>
      <c r="N708" s="277" t="s">
        <v>40</v>
      </c>
      <c r="O708" s="86"/>
      <c r="P708" s="225">
        <f>O708*H708</f>
        <v>0</v>
      </c>
      <c r="Q708" s="225">
        <v>0</v>
      </c>
      <c r="R708" s="225">
        <f>Q708*H708</f>
        <v>0</v>
      </c>
      <c r="S708" s="225">
        <v>0</v>
      </c>
      <c r="T708" s="226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7" t="s">
        <v>348</v>
      </c>
      <c r="AT708" s="227" t="s">
        <v>204</v>
      </c>
      <c r="AU708" s="227" t="s">
        <v>160</v>
      </c>
      <c r="AY708" s="19" t="s">
        <v>152</v>
      </c>
      <c r="BE708" s="228">
        <f>IF(N708="základní",J708,0)</f>
        <v>0</v>
      </c>
      <c r="BF708" s="228">
        <f>IF(N708="snížená",J708,0)</f>
        <v>0</v>
      </c>
      <c r="BG708" s="228">
        <f>IF(N708="zákl. přenesená",J708,0)</f>
        <v>0</v>
      </c>
      <c r="BH708" s="228">
        <f>IF(N708="sníž. přenesená",J708,0)</f>
        <v>0</v>
      </c>
      <c r="BI708" s="228">
        <f>IF(N708="nulová",J708,0)</f>
        <v>0</v>
      </c>
      <c r="BJ708" s="19" t="s">
        <v>76</v>
      </c>
      <c r="BK708" s="228">
        <f>ROUND(I708*H708,2)</f>
        <v>0</v>
      </c>
      <c r="BL708" s="19" t="s">
        <v>262</v>
      </c>
      <c r="BM708" s="227" t="s">
        <v>1374</v>
      </c>
    </row>
    <row r="709" spans="1:65" s="2" customFormat="1" ht="16.5" customHeight="1">
      <c r="A709" s="40"/>
      <c r="B709" s="41"/>
      <c r="C709" s="267" t="s">
        <v>1375</v>
      </c>
      <c r="D709" s="267" t="s">
        <v>204</v>
      </c>
      <c r="E709" s="268" t="s">
        <v>1376</v>
      </c>
      <c r="F709" s="269" t="s">
        <v>1377</v>
      </c>
      <c r="G709" s="270" t="s">
        <v>545</v>
      </c>
      <c r="H709" s="271">
        <v>680</v>
      </c>
      <c r="I709" s="272"/>
      <c r="J709" s="273">
        <f>ROUND(I709*H709,2)</f>
        <v>0</v>
      </c>
      <c r="K709" s="274"/>
      <c r="L709" s="275"/>
      <c r="M709" s="276" t="s">
        <v>19</v>
      </c>
      <c r="N709" s="277" t="s">
        <v>40</v>
      </c>
      <c r="O709" s="86"/>
      <c r="P709" s="225">
        <f>O709*H709</f>
        <v>0</v>
      </c>
      <c r="Q709" s="225">
        <v>0</v>
      </c>
      <c r="R709" s="225">
        <f>Q709*H709</f>
        <v>0</v>
      </c>
      <c r="S709" s="225">
        <v>0</v>
      </c>
      <c r="T709" s="22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7" t="s">
        <v>348</v>
      </c>
      <c r="AT709" s="227" t="s">
        <v>204</v>
      </c>
      <c r="AU709" s="227" t="s">
        <v>160</v>
      </c>
      <c r="AY709" s="19" t="s">
        <v>152</v>
      </c>
      <c r="BE709" s="228">
        <f>IF(N709="základní",J709,0)</f>
        <v>0</v>
      </c>
      <c r="BF709" s="228">
        <f>IF(N709="snížená",J709,0)</f>
        <v>0</v>
      </c>
      <c r="BG709" s="228">
        <f>IF(N709="zákl. přenesená",J709,0)</f>
        <v>0</v>
      </c>
      <c r="BH709" s="228">
        <f>IF(N709="sníž. přenesená",J709,0)</f>
        <v>0</v>
      </c>
      <c r="BI709" s="228">
        <f>IF(N709="nulová",J709,0)</f>
        <v>0</v>
      </c>
      <c r="BJ709" s="19" t="s">
        <v>76</v>
      </c>
      <c r="BK709" s="228">
        <f>ROUND(I709*H709,2)</f>
        <v>0</v>
      </c>
      <c r="BL709" s="19" t="s">
        <v>262</v>
      </c>
      <c r="BM709" s="227" t="s">
        <v>1378</v>
      </c>
    </row>
    <row r="710" spans="1:65" s="2" customFormat="1" ht="16.5" customHeight="1">
      <c r="A710" s="40"/>
      <c r="B710" s="41"/>
      <c r="C710" s="267" t="s">
        <v>1379</v>
      </c>
      <c r="D710" s="267" t="s">
        <v>204</v>
      </c>
      <c r="E710" s="268" t="s">
        <v>1380</v>
      </c>
      <c r="F710" s="269" t="s">
        <v>1381</v>
      </c>
      <c r="G710" s="270" t="s">
        <v>545</v>
      </c>
      <c r="H710" s="271">
        <v>85</v>
      </c>
      <c r="I710" s="272"/>
      <c r="J710" s="273">
        <f>ROUND(I710*H710,2)</f>
        <v>0</v>
      </c>
      <c r="K710" s="274"/>
      <c r="L710" s="275"/>
      <c r="M710" s="276" t="s">
        <v>19</v>
      </c>
      <c r="N710" s="277" t="s">
        <v>40</v>
      </c>
      <c r="O710" s="86"/>
      <c r="P710" s="225">
        <f>O710*H710</f>
        <v>0</v>
      </c>
      <c r="Q710" s="225">
        <v>0</v>
      </c>
      <c r="R710" s="225">
        <f>Q710*H710</f>
        <v>0</v>
      </c>
      <c r="S710" s="225">
        <v>0</v>
      </c>
      <c r="T710" s="226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7" t="s">
        <v>348</v>
      </c>
      <c r="AT710" s="227" t="s">
        <v>204</v>
      </c>
      <c r="AU710" s="227" t="s">
        <v>160</v>
      </c>
      <c r="AY710" s="19" t="s">
        <v>152</v>
      </c>
      <c r="BE710" s="228">
        <f>IF(N710="základní",J710,0)</f>
        <v>0</v>
      </c>
      <c r="BF710" s="228">
        <f>IF(N710="snížená",J710,0)</f>
        <v>0</v>
      </c>
      <c r="BG710" s="228">
        <f>IF(N710="zákl. přenesená",J710,0)</f>
        <v>0</v>
      </c>
      <c r="BH710" s="228">
        <f>IF(N710="sníž. přenesená",J710,0)</f>
        <v>0</v>
      </c>
      <c r="BI710" s="228">
        <f>IF(N710="nulová",J710,0)</f>
        <v>0</v>
      </c>
      <c r="BJ710" s="19" t="s">
        <v>76</v>
      </c>
      <c r="BK710" s="228">
        <f>ROUND(I710*H710,2)</f>
        <v>0</v>
      </c>
      <c r="BL710" s="19" t="s">
        <v>262</v>
      </c>
      <c r="BM710" s="227" t="s">
        <v>1382</v>
      </c>
    </row>
    <row r="711" spans="1:65" s="2" customFormat="1" ht="16.5" customHeight="1">
      <c r="A711" s="40"/>
      <c r="B711" s="41"/>
      <c r="C711" s="267" t="s">
        <v>1383</v>
      </c>
      <c r="D711" s="267" t="s">
        <v>204</v>
      </c>
      <c r="E711" s="268" t="s">
        <v>1384</v>
      </c>
      <c r="F711" s="269" t="s">
        <v>1385</v>
      </c>
      <c r="G711" s="270" t="s">
        <v>545</v>
      </c>
      <c r="H711" s="271">
        <v>114</v>
      </c>
      <c r="I711" s="272"/>
      <c r="J711" s="273">
        <f>ROUND(I711*H711,2)</f>
        <v>0</v>
      </c>
      <c r="K711" s="274"/>
      <c r="L711" s="275"/>
      <c r="M711" s="276" t="s">
        <v>19</v>
      </c>
      <c r="N711" s="277" t="s">
        <v>40</v>
      </c>
      <c r="O711" s="86"/>
      <c r="P711" s="225">
        <f>O711*H711</f>
        <v>0</v>
      </c>
      <c r="Q711" s="225">
        <v>0</v>
      </c>
      <c r="R711" s="225">
        <f>Q711*H711</f>
        <v>0</v>
      </c>
      <c r="S711" s="225">
        <v>0</v>
      </c>
      <c r="T711" s="22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7" t="s">
        <v>348</v>
      </c>
      <c r="AT711" s="227" t="s">
        <v>204</v>
      </c>
      <c r="AU711" s="227" t="s">
        <v>160</v>
      </c>
      <c r="AY711" s="19" t="s">
        <v>152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19" t="s">
        <v>76</v>
      </c>
      <c r="BK711" s="228">
        <f>ROUND(I711*H711,2)</f>
        <v>0</v>
      </c>
      <c r="BL711" s="19" t="s">
        <v>262</v>
      </c>
      <c r="BM711" s="227" t="s">
        <v>1386</v>
      </c>
    </row>
    <row r="712" spans="1:65" s="2" customFormat="1" ht="16.5" customHeight="1">
      <c r="A712" s="40"/>
      <c r="B712" s="41"/>
      <c r="C712" s="267" t="s">
        <v>1387</v>
      </c>
      <c r="D712" s="267" t="s">
        <v>204</v>
      </c>
      <c r="E712" s="268" t="s">
        <v>1388</v>
      </c>
      <c r="F712" s="269" t="s">
        <v>1389</v>
      </c>
      <c r="G712" s="270" t="s">
        <v>545</v>
      </c>
      <c r="H712" s="271">
        <v>60</v>
      </c>
      <c r="I712" s="272"/>
      <c r="J712" s="273">
        <f>ROUND(I712*H712,2)</f>
        <v>0</v>
      </c>
      <c r="K712" s="274"/>
      <c r="L712" s="275"/>
      <c r="M712" s="276" t="s">
        <v>19</v>
      </c>
      <c r="N712" s="277" t="s">
        <v>40</v>
      </c>
      <c r="O712" s="86"/>
      <c r="P712" s="225">
        <f>O712*H712</f>
        <v>0</v>
      </c>
      <c r="Q712" s="225">
        <v>0</v>
      </c>
      <c r="R712" s="225">
        <f>Q712*H712</f>
        <v>0</v>
      </c>
      <c r="S712" s="225">
        <v>0</v>
      </c>
      <c r="T712" s="226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7" t="s">
        <v>348</v>
      </c>
      <c r="AT712" s="227" t="s">
        <v>204</v>
      </c>
      <c r="AU712" s="227" t="s">
        <v>160</v>
      </c>
      <c r="AY712" s="19" t="s">
        <v>152</v>
      </c>
      <c r="BE712" s="228">
        <f>IF(N712="základní",J712,0)</f>
        <v>0</v>
      </c>
      <c r="BF712" s="228">
        <f>IF(N712="snížená",J712,0)</f>
        <v>0</v>
      </c>
      <c r="BG712" s="228">
        <f>IF(N712="zákl. přenesená",J712,0)</f>
        <v>0</v>
      </c>
      <c r="BH712" s="228">
        <f>IF(N712="sníž. přenesená",J712,0)</f>
        <v>0</v>
      </c>
      <c r="BI712" s="228">
        <f>IF(N712="nulová",J712,0)</f>
        <v>0</v>
      </c>
      <c r="BJ712" s="19" t="s">
        <v>76</v>
      </c>
      <c r="BK712" s="228">
        <f>ROUND(I712*H712,2)</f>
        <v>0</v>
      </c>
      <c r="BL712" s="19" t="s">
        <v>262</v>
      </c>
      <c r="BM712" s="227" t="s">
        <v>1390</v>
      </c>
    </row>
    <row r="713" spans="1:65" s="2" customFormat="1" ht="16.5" customHeight="1">
      <c r="A713" s="40"/>
      <c r="B713" s="41"/>
      <c r="C713" s="267" t="s">
        <v>1391</v>
      </c>
      <c r="D713" s="267" t="s">
        <v>204</v>
      </c>
      <c r="E713" s="268" t="s">
        <v>1392</v>
      </c>
      <c r="F713" s="269" t="s">
        <v>1393</v>
      </c>
      <c r="G713" s="270" t="s">
        <v>545</v>
      </c>
      <c r="H713" s="271">
        <v>60</v>
      </c>
      <c r="I713" s="272"/>
      <c r="J713" s="273">
        <f>ROUND(I713*H713,2)</f>
        <v>0</v>
      </c>
      <c r="K713" s="274"/>
      <c r="L713" s="275"/>
      <c r="M713" s="276" t="s">
        <v>19</v>
      </c>
      <c r="N713" s="277" t="s">
        <v>40</v>
      </c>
      <c r="O713" s="86"/>
      <c r="P713" s="225">
        <f>O713*H713</f>
        <v>0</v>
      </c>
      <c r="Q713" s="225">
        <v>0</v>
      </c>
      <c r="R713" s="225">
        <f>Q713*H713</f>
        <v>0</v>
      </c>
      <c r="S713" s="225">
        <v>0</v>
      </c>
      <c r="T713" s="226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27" t="s">
        <v>348</v>
      </c>
      <c r="AT713" s="227" t="s">
        <v>204</v>
      </c>
      <c r="AU713" s="227" t="s">
        <v>160</v>
      </c>
      <c r="AY713" s="19" t="s">
        <v>152</v>
      </c>
      <c r="BE713" s="228">
        <f>IF(N713="základní",J713,0)</f>
        <v>0</v>
      </c>
      <c r="BF713" s="228">
        <f>IF(N713="snížená",J713,0)</f>
        <v>0</v>
      </c>
      <c r="BG713" s="228">
        <f>IF(N713="zákl. přenesená",J713,0)</f>
        <v>0</v>
      </c>
      <c r="BH713" s="228">
        <f>IF(N713="sníž. přenesená",J713,0)</f>
        <v>0</v>
      </c>
      <c r="BI713" s="228">
        <f>IF(N713="nulová",J713,0)</f>
        <v>0</v>
      </c>
      <c r="BJ713" s="19" t="s">
        <v>76</v>
      </c>
      <c r="BK713" s="228">
        <f>ROUND(I713*H713,2)</f>
        <v>0</v>
      </c>
      <c r="BL713" s="19" t="s">
        <v>262</v>
      </c>
      <c r="BM713" s="227" t="s">
        <v>1394</v>
      </c>
    </row>
    <row r="714" spans="1:65" s="2" customFormat="1" ht="16.5" customHeight="1">
      <c r="A714" s="40"/>
      <c r="B714" s="41"/>
      <c r="C714" s="267" t="s">
        <v>1395</v>
      </c>
      <c r="D714" s="267" t="s">
        <v>204</v>
      </c>
      <c r="E714" s="268" t="s">
        <v>1396</v>
      </c>
      <c r="F714" s="269" t="s">
        <v>1397</v>
      </c>
      <c r="G714" s="270" t="s">
        <v>545</v>
      </c>
      <c r="H714" s="271">
        <v>40</v>
      </c>
      <c r="I714" s="272"/>
      <c r="J714" s="273">
        <f>ROUND(I714*H714,2)</f>
        <v>0</v>
      </c>
      <c r="K714" s="274"/>
      <c r="L714" s="275"/>
      <c r="M714" s="276" t="s">
        <v>19</v>
      </c>
      <c r="N714" s="277" t="s">
        <v>40</v>
      </c>
      <c r="O714" s="86"/>
      <c r="P714" s="225">
        <f>O714*H714</f>
        <v>0</v>
      </c>
      <c r="Q714" s="225">
        <v>0</v>
      </c>
      <c r="R714" s="225">
        <f>Q714*H714</f>
        <v>0</v>
      </c>
      <c r="S714" s="225">
        <v>0</v>
      </c>
      <c r="T714" s="226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7" t="s">
        <v>348</v>
      </c>
      <c r="AT714" s="227" t="s">
        <v>204</v>
      </c>
      <c r="AU714" s="227" t="s">
        <v>160</v>
      </c>
      <c r="AY714" s="19" t="s">
        <v>152</v>
      </c>
      <c r="BE714" s="228">
        <f>IF(N714="základní",J714,0)</f>
        <v>0</v>
      </c>
      <c r="BF714" s="228">
        <f>IF(N714="snížená",J714,0)</f>
        <v>0</v>
      </c>
      <c r="BG714" s="228">
        <f>IF(N714="zákl. přenesená",J714,0)</f>
        <v>0</v>
      </c>
      <c r="BH714" s="228">
        <f>IF(N714="sníž. přenesená",J714,0)</f>
        <v>0</v>
      </c>
      <c r="BI714" s="228">
        <f>IF(N714="nulová",J714,0)</f>
        <v>0</v>
      </c>
      <c r="BJ714" s="19" t="s">
        <v>76</v>
      </c>
      <c r="BK714" s="228">
        <f>ROUND(I714*H714,2)</f>
        <v>0</v>
      </c>
      <c r="BL714" s="19" t="s">
        <v>262</v>
      </c>
      <c r="BM714" s="227" t="s">
        <v>1398</v>
      </c>
    </row>
    <row r="715" spans="1:65" s="2" customFormat="1" ht="16.5" customHeight="1">
      <c r="A715" s="40"/>
      <c r="B715" s="41"/>
      <c r="C715" s="267" t="s">
        <v>1399</v>
      </c>
      <c r="D715" s="267" t="s">
        <v>204</v>
      </c>
      <c r="E715" s="268" t="s">
        <v>1400</v>
      </c>
      <c r="F715" s="269" t="s">
        <v>1401</v>
      </c>
      <c r="G715" s="270" t="s">
        <v>545</v>
      </c>
      <c r="H715" s="271">
        <v>60</v>
      </c>
      <c r="I715" s="272"/>
      <c r="J715" s="273">
        <f>ROUND(I715*H715,2)</f>
        <v>0</v>
      </c>
      <c r="K715" s="274"/>
      <c r="L715" s="275"/>
      <c r="M715" s="276" t="s">
        <v>19</v>
      </c>
      <c r="N715" s="277" t="s">
        <v>40</v>
      </c>
      <c r="O715" s="86"/>
      <c r="P715" s="225">
        <f>O715*H715</f>
        <v>0</v>
      </c>
      <c r="Q715" s="225">
        <v>0</v>
      </c>
      <c r="R715" s="225">
        <f>Q715*H715</f>
        <v>0</v>
      </c>
      <c r="S715" s="225">
        <v>0</v>
      </c>
      <c r="T715" s="22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7" t="s">
        <v>348</v>
      </c>
      <c r="AT715" s="227" t="s">
        <v>204</v>
      </c>
      <c r="AU715" s="227" t="s">
        <v>160</v>
      </c>
      <c r="AY715" s="19" t="s">
        <v>152</v>
      </c>
      <c r="BE715" s="228">
        <f>IF(N715="základní",J715,0)</f>
        <v>0</v>
      </c>
      <c r="BF715" s="228">
        <f>IF(N715="snížená",J715,0)</f>
        <v>0</v>
      </c>
      <c r="BG715" s="228">
        <f>IF(N715="zákl. přenesená",J715,0)</f>
        <v>0</v>
      </c>
      <c r="BH715" s="228">
        <f>IF(N715="sníž. přenesená",J715,0)</f>
        <v>0</v>
      </c>
      <c r="BI715" s="228">
        <f>IF(N715="nulová",J715,0)</f>
        <v>0</v>
      </c>
      <c r="BJ715" s="19" t="s">
        <v>76</v>
      </c>
      <c r="BK715" s="228">
        <f>ROUND(I715*H715,2)</f>
        <v>0</v>
      </c>
      <c r="BL715" s="19" t="s">
        <v>262</v>
      </c>
      <c r="BM715" s="227" t="s">
        <v>1402</v>
      </c>
    </row>
    <row r="716" spans="1:65" s="2" customFormat="1" ht="16.5" customHeight="1">
      <c r="A716" s="40"/>
      <c r="B716" s="41"/>
      <c r="C716" s="267" t="s">
        <v>1403</v>
      </c>
      <c r="D716" s="267" t="s">
        <v>204</v>
      </c>
      <c r="E716" s="268" t="s">
        <v>1404</v>
      </c>
      <c r="F716" s="269" t="s">
        <v>1405</v>
      </c>
      <c r="G716" s="270" t="s">
        <v>545</v>
      </c>
      <c r="H716" s="271">
        <v>40</v>
      </c>
      <c r="I716" s="272"/>
      <c r="J716" s="273">
        <f>ROUND(I716*H716,2)</f>
        <v>0</v>
      </c>
      <c r="K716" s="274"/>
      <c r="L716" s="275"/>
      <c r="M716" s="276" t="s">
        <v>19</v>
      </c>
      <c r="N716" s="277" t="s">
        <v>40</v>
      </c>
      <c r="O716" s="86"/>
      <c r="P716" s="225">
        <f>O716*H716</f>
        <v>0</v>
      </c>
      <c r="Q716" s="225">
        <v>0</v>
      </c>
      <c r="R716" s="225">
        <f>Q716*H716</f>
        <v>0</v>
      </c>
      <c r="S716" s="225">
        <v>0</v>
      </c>
      <c r="T716" s="226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7" t="s">
        <v>348</v>
      </c>
      <c r="AT716" s="227" t="s">
        <v>204</v>
      </c>
      <c r="AU716" s="227" t="s">
        <v>160</v>
      </c>
      <c r="AY716" s="19" t="s">
        <v>152</v>
      </c>
      <c r="BE716" s="228">
        <f>IF(N716="základní",J716,0)</f>
        <v>0</v>
      </c>
      <c r="BF716" s="228">
        <f>IF(N716="snížená",J716,0)</f>
        <v>0</v>
      </c>
      <c r="BG716" s="228">
        <f>IF(N716="zákl. přenesená",J716,0)</f>
        <v>0</v>
      </c>
      <c r="BH716" s="228">
        <f>IF(N716="sníž. přenesená",J716,0)</f>
        <v>0</v>
      </c>
      <c r="BI716" s="228">
        <f>IF(N716="nulová",J716,0)</f>
        <v>0</v>
      </c>
      <c r="BJ716" s="19" t="s">
        <v>76</v>
      </c>
      <c r="BK716" s="228">
        <f>ROUND(I716*H716,2)</f>
        <v>0</v>
      </c>
      <c r="BL716" s="19" t="s">
        <v>262</v>
      </c>
      <c r="BM716" s="227" t="s">
        <v>1406</v>
      </c>
    </row>
    <row r="717" spans="1:65" s="2" customFormat="1" ht="16.5" customHeight="1">
      <c r="A717" s="40"/>
      <c r="B717" s="41"/>
      <c r="C717" s="267" t="s">
        <v>1407</v>
      </c>
      <c r="D717" s="267" t="s">
        <v>204</v>
      </c>
      <c r="E717" s="268" t="s">
        <v>1408</v>
      </c>
      <c r="F717" s="269" t="s">
        <v>1409</v>
      </c>
      <c r="G717" s="270" t="s">
        <v>545</v>
      </c>
      <c r="H717" s="271">
        <v>40</v>
      </c>
      <c r="I717" s="272"/>
      <c r="J717" s="273">
        <f>ROUND(I717*H717,2)</f>
        <v>0</v>
      </c>
      <c r="K717" s="274"/>
      <c r="L717" s="275"/>
      <c r="M717" s="276" t="s">
        <v>19</v>
      </c>
      <c r="N717" s="277" t="s">
        <v>40</v>
      </c>
      <c r="O717" s="86"/>
      <c r="P717" s="225">
        <f>O717*H717</f>
        <v>0</v>
      </c>
      <c r="Q717" s="225">
        <v>0</v>
      </c>
      <c r="R717" s="225">
        <f>Q717*H717</f>
        <v>0</v>
      </c>
      <c r="S717" s="225">
        <v>0</v>
      </c>
      <c r="T717" s="226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7" t="s">
        <v>348</v>
      </c>
      <c r="AT717" s="227" t="s">
        <v>204</v>
      </c>
      <c r="AU717" s="227" t="s">
        <v>160</v>
      </c>
      <c r="AY717" s="19" t="s">
        <v>152</v>
      </c>
      <c r="BE717" s="228">
        <f>IF(N717="základní",J717,0)</f>
        <v>0</v>
      </c>
      <c r="BF717" s="228">
        <f>IF(N717="snížená",J717,0)</f>
        <v>0</v>
      </c>
      <c r="BG717" s="228">
        <f>IF(N717="zákl. přenesená",J717,0)</f>
        <v>0</v>
      </c>
      <c r="BH717" s="228">
        <f>IF(N717="sníž. přenesená",J717,0)</f>
        <v>0</v>
      </c>
      <c r="BI717" s="228">
        <f>IF(N717="nulová",J717,0)</f>
        <v>0</v>
      </c>
      <c r="BJ717" s="19" t="s">
        <v>76</v>
      </c>
      <c r="BK717" s="228">
        <f>ROUND(I717*H717,2)</f>
        <v>0</v>
      </c>
      <c r="BL717" s="19" t="s">
        <v>262</v>
      </c>
      <c r="BM717" s="227" t="s">
        <v>1410</v>
      </c>
    </row>
    <row r="718" spans="1:65" s="2" customFormat="1" ht="16.5" customHeight="1">
      <c r="A718" s="40"/>
      <c r="B718" s="41"/>
      <c r="C718" s="267" t="s">
        <v>1411</v>
      </c>
      <c r="D718" s="267" t="s">
        <v>204</v>
      </c>
      <c r="E718" s="268" t="s">
        <v>1412</v>
      </c>
      <c r="F718" s="269" t="s">
        <v>1413</v>
      </c>
      <c r="G718" s="270" t="s">
        <v>545</v>
      </c>
      <c r="H718" s="271">
        <v>30</v>
      </c>
      <c r="I718" s="272"/>
      <c r="J718" s="273">
        <f>ROUND(I718*H718,2)</f>
        <v>0</v>
      </c>
      <c r="K718" s="274"/>
      <c r="L718" s="275"/>
      <c r="M718" s="276" t="s">
        <v>19</v>
      </c>
      <c r="N718" s="277" t="s">
        <v>40</v>
      </c>
      <c r="O718" s="86"/>
      <c r="P718" s="225">
        <f>O718*H718</f>
        <v>0</v>
      </c>
      <c r="Q718" s="225">
        <v>0</v>
      </c>
      <c r="R718" s="225">
        <f>Q718*H718</f>
        <v>0</v>
      </c>
      <c r="S718" s="225">
        <v>0</v>
      </c>
      <c r="T718" s="226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7" t="s">
        <v>348</v>
      </c>
      <c r="AT718" s="227" t="s">
        <v>204</v>
      </c>
      <c r="AU718" s="227" t="s">
        <v>160</v>
      </c>
      <c r="AY718" s="19" t="s">
        <v>152</v>
      </c>
      <c r="BE718" s="228">
        <f>IF(N718="základní",J718,0)</f>
        <v>0</v>
      </c>
      <c r="BF718" s="228">
        <f>IF(N718="snížená",J718,0)</f>
        <v>0</v>
      </c>
      <c r="BG718" s="228">
        <f>IF(N718="zákl. přenesená",J718,0)</f>
        <v>0</v>
      </c>
      <c r="BH718" s="228">
        <f>IF(N718="sníž. přenesená",J718,0)</f>
        <v>0</v>
      </c>
      <c r="BI718" s="228">
        <f>IF(N718="nulová",J718,0)</f>
        <v>0</v>
      </c>
      <c r="BJ718" s="19" t="s">
        <v>76</v>
      </c>
      <c r="BK718" s="228">
        <f>ROUND(I718*H718,2)</f>
        <v>0</v>
      </c>
      <c r="BL718" s="19" t="s">
        <v>262</v>
      </c>
      <c r="BM718" s="227" t="s">
        <v>1414</v>
      </c>
    </row>
    <row r="719" spans="1:65" s="2" customFormat="1" ht="16.5" customHeight="1">
      <c r="A719" s="40"/>
      <c r="B719" s="41"/>
      <c r="C719" s="267" t="s">
        <v>1415</v>
      </c>
      <c r="D719" s="267" t="s">
        <v>204</v>
      </c>
      <c r="E719" s="268" t="s">
        <v>1416</v>
      </c>
      <c r="F719" s="269" t="s">
        <v>1417</v>
      </c>
      <c r="G719" s="270" t="s">
        <v>545</v>
      </c>
      <c r="H719" s="271">
        <v>12</v>
      </c>
      <c r="I719" s="272"/>
      <c r="J719" s="273">
        <f>ROUND(I719*H719,2)</f>
        <v>0</v>
      </c>
      <c r="K719" s="274"/>
      <c r="L719" s="275"/>
      <c r="M719" s="276" t="s">
        <v>19</v>
      </c>
      <c r="N719" s="277" t="s">
        <v>40</v>
      </c>
      <c r="O719" s="86"/>
      <c r="P719" s="225">
        <f>O719*H719</f>
        <v>0</v>
      </c>
      <c r="Q719" s="225">
        <v>0</v>
      </c>
      <c r="R719" s="225">
        <f>Q719*H719</f>
        <v>0</v>
      </c>
      <c r="S719" s="225">
        <v>0</v>
      </c>
      <c r="T719" s="22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27" t="s">
        <v>348</v>
      </c>
      <c r="AT719" s="227" t="s">
        <v>204</v>
      </c>
      <c r="AU719" s="227" t="s">
        <v>160</v>
      </c>
      <c r="AY719" s="19" t="s">
        <v>152</v>
      </c>
      <c r="BE719" s="228">
        <f>IF(N719="základní",J719,0)</f>
        <v>0</v>
      </c>
      <c r="BF719" s="228">
        <f>IF(N719="snížená",J719,0)</f>
        <v>0</v>
      </c>
      <c r="BG719" s="228">
        <f>IF(N719="zákl. přenesená",J719,0)</f>
        <v>0</v>
      </c>
      <c r="BH719" s="228">
        <f>IF(N719="sníž. přenesená",J719,0)</f>
        <v>0</v>
      </c>
      <c r="BI719" s="228">
        <f>IF(N719="nulová",J719,0)</f>
        <v>0</v>
      </c>
      <c r="BJ719" s="19" t="s">
        <v>76</v>
      </c>
      <c r="BK719" s="228">
        <f>ROUND(I719*H719,2)</f>
        <v>0</v>
      </c>
      <c r="BL719" s="19" t="s">
        <v>262</v>
      </c>
      <c r="BM719" s="227" t="s">
        <v>1418</v>
      </c>
    </row>
    <row r="720" spans="1:65" s="2" customFormat="1" ht="16.5" customHeight="1">
      <c r="A720" s="40"/>
      <c r="B720" s="41"/>
      <c r="C720" s="267" t="s">
        <v>1419</v>
      </c>
      <c r="D720" s="267" t="s">
        <v>204</v>
      </c>
      <c r="E720" s="268" t="s">
        <v>1420</v>
      </c>
      <c r="F720" s="269" t="s">
        <v>1421</v>
      </c>
      <c r="G720" s="270" t="s">
        <v>545</v>
      </c>
      <c r="H720" s="271">
        <v>6</v>
      </c>
      <c r="I720" s="272"/>
      <c r="J720" s="273">
        <f>ROUND(I720*H720,2)</f>
        <v>0</v>
      </c>
      <c r="K720" s="274"/>
      <c r="L720" s="275"/>
      <c r="M720" s="276" t="s">
        <v>19</v>
      </c>
      <c r="N720" s="277" t="s">
        <v>40</v>
      </c>
      <c r="O720" s="86"/>
      <c r="P720" s="225">
        <f>O720*H720</f>
        <v>0</v>
      </c>
      <c r="Q720" s="225">
        <v>0</v>
      </c>
      <c r="R720" s="225">
        <f>Q720*H720</f>
        <v>0</v>
      </c>
      <c r="S720" s="225">
        <v>0</v>
      </c>
      <c r="T720" s="226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7" t="s">
        <v>348</v>
      </c>
      <c r="AT720" s="227" t="s">
        <v>204</v>
      </c>
      <c r="AU720" s="227" t="s">
        <v>160</v>
      </c>
      <c r="AY720" s="19" t="s">
        <v>152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19" t="s">
        <v>76</v>
      </c>
      <c r="BK720" s="228">
        <f>ROUND(I720*H720,2)</f>
        <v>0</v>
      </c>
      <c r="BL720" s="19" t="s">
        <v>262</v>
      </c>
      <c r="BM720" s="227" t="s">
        <v>1422</v>
      </c>
    </row>
    <row r="721" spans="1:65" s="2" customFormat="1" ht="16.5" customHeight="1">
      <c r="A721" s="40"/>
      <c r="B721" s="41"/>
      <c r="C721" s="267" t="s">
        <v>1423</v>
      </c>
      <c r="D721" s="267" t="s">
        <v>204</v>
      </c>
      <c r="E721" s="268" t="s">
        <v>1424</v>
      </c>
      <c r="F721" s="269" t="s">
        <v>1425</v>
      </c>
      <c r="G721" s="270" t="s">
        <v>545</v>
      </c>
      <c r="H721" s="271">
        <v>15</v>
      </c>
      <c r="I721" s="272"/>
      <c r="J721" s="273">
        <f>ROUND(I721*H721,2)</f>
        <v>0</v>
      </c>
      <c r="K721" s="274"/>
      <c r="L721" s="275"/>
      <c r="M721" s="276" t="s">
        <v>19</v>
      </c>
      <c r="N721" s="277" t="s">
        <v>40</v>
      </c>
      <c r="O721" s="86"/>
      <c r="P721" s="225">
        <f>O721*H721</f>
        <v>0</v>
      </c>
      <c r="Q721" s="225">
        <v>0</v>
      </c>
      <c r="R721" s="225">
        <f>Q721*H721</f>
        <v>0</v>
      </c>
      <c r="S721" s="225">
        <v>0</v>
      </c>
      <c r="T721" s="22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7" t="s">
        <v>348</v>
      </c>
      <c r="AT721" s="227" t="s">
        <v>204</v>
      </c>
      <c r="AU721" s="227" t="s">
        <v>160</v>
      </c>
      <c r="AY721" s="19" t="s">
        <v>152</v>
      </c>
      <c r="BE721" s="228">
        <f>IF(N721="základní",J721,0)</f>
        <v>0</v>
      </c>
      <c r="BF721" s="228">
        <f>IF(N721="snížená",J721,0)</f>
        <v>0</v>
      </c>
      <c r="BG721" s="228">
        <f>IF(N721="zákl. přenesená",J721,0)</f>
        <v>0</v>
      </c>
      <c r="BH721" s="228">
        <f>IF(N721="sníž. přenesená",J721,0)</f>
        <v>0</v>
      </c>
      <c r="BI721" s="228">
        <f>IF(N721="nulová",J721,0)</f>
        <v>0</v>
      </c>
      <c r="BJ721" s="19" t="s">
        <v>76</v>
      </c>
      <c r="BK721" s="228">
        <f>ROUND(I721*H721,2)</f>
        <v>0</v>
      </c>
      <c r="BL721" s="19" t="s">
        <v>262</v>
      </c>
      <c r="BM721" s="227" t="s">
        <v>1426</v>
      </c>
    </row>
    <row r="722" spans="1:65" s="2" customFormat="1" ht="16.5" customHeight="1">
      <c r="A722" s="40"/>
      <c r="B722" s="41"/>
      <c r="C722" s="267" t="s">
        <v>1427</v>
      </c>
      <c r="D722" s="267" t="s">
        <v>204</v>
      </c>
      <c r="E722" s="268" t="s">
        <v>1428</v>
      </c>
      <c r="F722" s="269" t="s">
        <v>1429</v>
      </c>
      <c r="G722" s="270" t="s">
        <v>1325</v>
      </c>
      <c r="H722" s="271">
        <v>6</v>
      </c>
      <c r="I722" s="272"/>
      <c r="J722" s="273">
        <f>ROUND(I722*H722,2)</f>
        <v>0</v>
      </c>
      <c r="K722" s="274"/>
      <c r="L722" s="275"/>
      <c r="M722" s="276" t="s">
        <v>19</v>
      </c>
      <c r="N722" s="277" t="s">
        <v>40</v>
      </c>
      <c r="O722" s="86"/>
      <c r="P722" s="225">
        <f>O722*H722</f>
        <v>0</v>
      </c>
      <c r="Q722" s="225">
        <v>0</v>
      </c>
      <c r="R722" s="225">
        <f>Q722*H722</f>
        <v>0</v>
      </c>
      <c r="S722" s="225">
        <v>0</v>
      </c>
      <c r="T722" s="226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7" t="s">
        <v>348</v>
      </c>
      <c r="AT722" s="227" t="s">
        <v>204</v>
      </c>
      <c r="AU722" s="227" t="s">
        <v>160</v>
      </c>
      <c r="AY722" s="19" t="s">
        <v>152</v>
      </c>
      <c r="BE722" s="228">
        <f>IF(N722="základní",J722,0)</f>
        <v>0</v>
      </c>
      <c r="BF722" s="228">
        <f>IF(N722="snížená",J722,0)</f>
        <v>0</v>
      </c>
      <c r="BG722" s="228">
        <f>IF(N722="zákl. přenesená",J722,0)</f>
        <v>0</v>
      </c>
      <c r="BH722" s="228">
        <f>IF(N722="sníž. přenesená",J722,0)</f>
        <v>0</v>
      </c>
      <c r="BI722" s="228">
        <f>IF(N722="nulová",J722,0)</f>
        <v>0</v>
      </c>
      <c r="BJ722" s="19" t="s">
        <v>76</v>
      </c>
      <c r="BK722" s="228">
        <f>ROUND(I722*H722,2)</f>
        <v>0</v>
      </c>
      <c r="BL722" s="19" t="s">
        <v>262</v>
      </c>
      <c r="BM722" s="227" t="s">
        <v>1430</v>
      </c>
    </row>
    <row r="723" spans="1:65" s="2" customFormat="1" ht="16.5" customHeight="1">
      <c r="A723" s="40"/>
      <c r="B723" s="41"/>
      <c r="C723" s="267" t="s">
        <v>1431</v>
      </c>
      <c r="D723" s="267" t="s">
        <v>204</v>
      </c>
      <c r="E723" s="268" t="s">
        <v>1432</v>
      </c>
      <c r="F723" s="269" t="s">
        <v>1433</v>
      </c>
      <c r="G723" s="270" t="s">
        <v>1325</v>
      </c>
      <c r="H723" s="271">
        <v>189</v>
      </c>
      <c r="I723" s="272"/>
      <c r="J723" s="273">
        <f>ROUND(I723*H723,2)</f>
        <v>0</v>
      </c>
      <c r="K723" s="274"/>
      <c r="L723" s="275"/>
      <c r="M723" s="276" t="s">
        <v>19</v>
      </c>
      <c r="N723" s="277" t="s">
        <v>40</v>
      </c>
      <c r="O723" s="86"/>
      <c r="P723" s="225">
        <f>O723*H723</f>
        <v>0</v>
      </c>
      <c r="Q723" s="225">
        <v>0</v>
      </c>
      <c r="R723" s="225">
        <f>Q723*H723</f>
        <v>0</v>
      </c>
      <c r="S723" s="225">
        <v>0</v>
      </c>
      <c r="T723" s="226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7" t="s">
        <v>348</v>
      </c>
      <c r="AT723" s="227" t="s">
        <v>204</v>
      </c>
      <c r="AU723" s="227" t="s">
        <v>160</v>
      </c>
      <c r="AY723" s="19" t="s">
        <v>152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19" t="s">
        <v>76</v>
      </c>
      <c r="BK723" s="228">
        <f>ROUND(I723*H723,2)</f>
        <v>0</v>
      </c>
      <c r="BL723" s="19" t="s">
        <v>262</v>
      </c>
      <c r="BM723" s="227" t="s">
        <v>1434</v>
      </c>
    </row>
    <row r="724" spans="1:65" s="2" customFormat="1" ht="16.5" customHeight="1">
      <c r="A724" s="40"/>
      <c r="B724" s="41"/>
      <c r="C724" s="267" t="s">
        <v>1435</v>
      </c>
      <c r="D724" s="267" t="s">
        <v>204</v>
      </c>
      <c r="E724" s="268" t="s">
        <v>1436</v>
      </c>
      <c r="F724" s="269" t="s">
        <v>1437</v>
      </c>
      <c r="G724" s="270" t="s">
        <v>1325</v>
      </c>
      <c r="H724" s="271">
        <v>60</v>
      </c>
      <c r="I724" s="272"/>
      <c r="J724" s="273">
        <f>ROUND(I724*H724,2)</f>
        <v>0</v>
      </c>
      <c r="K724" s="274"/>
      <c r="L724" s="275"/>
      <c r="M724" s="276" t="s">
        <v>19</v>
      </c>
      <c r="N724" s="277" t="s">
        <v>40</v>
      </c>
      <c r="O724" s="86"/>
      <c r="P724" s="225">
        <f>O724*H724</f>
        <v>0</v>
      </c>
      <c r="Q724" s="225">
        <v>0</v>
      </c>
      <c r="R724" s="225">
        <f>Q724*H724</f>
        <v>0</v>
      </c>
      <c r="S724" s="225">
        <v>0</v>
      </c>
      <c r="T724" s="226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7" t="s">
        <v>348</v>
      </c>
      <c r="AT724" s="227" t="s">
        <v>204</v>
      </c>
      <c r="AU724" s="227" t="s">
        <v>160</v>
      </c>
      <c r="AY724" s="19" t="s">
        <v>152</v>
      </c>
      <c r="BE724" s="228">
        <f>IF(N724="základní",J724,0)</f>
        <v>0</v>
      </c>
      <c r="BF724" s="228">
        <f>IF(N724="snížená",J724,0)</f>
        <v>0</v>
      </c>
      <c r="BG724" s="228">
        <f>IF(N724="zákl. přenesená",J724,0)</f>
        <v>0</v>
      </c>
      <c r="BH724" s="228">
        <f>IF(N724="sníž. přenesená",J724,0)</f>
        <v>0</v>
      </c>
      <c r="BI724" s="228">
        <f>IF(N724="nulová",J724,0)</f>
        <v>0</v>
      </c>
      <c r="BJ724" s="19" t="s">
        <v>76</v>
      </c>
      <c r="BK724" s="228">
        <f>ROUND(I724*H724,2)</f>
        <v>0</v>
      </c>
      <c r="BL724" s="19" t="s">
        <v>262</v>
      </c>
      <c r="BM724" s="227" t="s">
        <v>1438</v>
      </c>
    </row>
    <row r="725" spans="1:65" s="2" customFormat="1" ht="16.5" customHeight="1">
      <c r="A725" s="40"/>
      <c r="B725" s="41"/>
      <c r="C725" s="267" t="s">
        <v>1439</v>
      </c>
      <c r="D725" s="267" t="s">
        <v>204</v>
      </c>
      <c r="E725" s="268" t="s">
        <v>1440</v>
      </c>
      <c r="F725" s="269" t="s">
        <v>1441</v>
      </c>
      <c r="G725" s="270" t="s">
        <v>1325</v>
      </c>
      <c r="H725" s="271">
        <v>1</v>
      </c>
      <c r="I725" s="272"/>
      <c r="J725" s="273">
        <f>ROUND(I725*H725,2)</f>
        <v>0</v>
      </c>
      <c r="K725" s="274"/>
      <c r="L725" s="275"/>
      <c r="M725" s="276" t="s">
        <v>19</v>
      </c>
      <c r="N725" s="277" t="s">
        <v>40</v>
      </c>
      <c r="O725" s="86"/>
      <c r="P725" s="225">
        <f>O725*H725</f>
        <v>0</v>
      </c>
      <c r="Q725" s="225">
        <v>0</v>
      </c>
      <c r="R725" s="225">
        <f>Q725*H725</f>
        <v>0</v>
      </c>
      <c r="S725" s="225">
        <v>0</v>
      </c>
      <c r="T725" s="226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7" t="s">
        <v>348</v>
      </c>
      <c r="AT725" s="227" t="s">
        <v>204</v>
      </c>
      <c r="AU725" s="227" t="s">
        <v>160</v>
      </c>
      <c r="AY725" s="19" t="s">
        <v>152</v>
      </c>
      <c r="BE725" s="228">
        <f>IF(N725="základní",J725,0)</f>
        <v>0</v>
      </c>
      <c r="BF725" s="228">
        <f>IF(N725="snížená",J725,0)</f>
        <v>0</v>
      </c>
      <c r="BG725" s="228">
        <f>IF(N725="zákl. přenesená",J725,0)</f>
        <v>0</v>
      </c>
      <c r="BH725" s="228">
        <f>IF(N725="sníž. přenesená",J725,0)</f>
        <v>0</v>
      </c>
      <c r="BI725" s="228">
        <f>IF(N725="nulová",J725,0)</f>
        <v>0</v>
      </c>
      <c r="BJ725" s="19" t="s">
        <v>76</v>
      </c>
      <c r="BK725" s="228">
        <f>ROUND(I725*H725,2)</f>
        <v>0</v>
      </c>
      <c r="BL725" s="19" t="s">
        <v>262</v>
      </c>
      <c r="BM725" s="227" t="s">
        <v>1442</v>
      </c>
    </row>
    <row r="726" spans="1:65" s="2" customFormat="1" ht="16.5" customHeight="1">
      <c r="A726" s="40"/>
      <c r="B726" s="41"/>
      <c r="C726" s="267" t="s">
        <v>1443</v>
      </c>
      <c r="D726" s="267" t="s">
        <v>204</v>
      </c>
      <c r="E726" s="268" t="s">
        <v>1444</v>
      </c>
      <c r="F726" s="269" t="s">
        <v>1445</v>
      </c>
      <c r="G726" s="270" t="s">
        <v>1325</v>
      </c>
      <c r="H726" s="271">
        <v>4</v>
      </c>
      <c r="I726" s="272"/>
      <c r="J726" s="273">
        <f>ROUND(I726*H726,2)</f>
        <v>0</v>
      </c>
      <c r="K726" s="274"/>
      <c r="L726" s="275"/>
      <c r="M726" s="276" t="s">
        <v>19</v>
      </c>
      <c r="N726" s="277" t="s">
        <v>40</v>
      </c>
      <c r="O726" s="86"/>
      <c r="P726" s="225">
        <f>O726*H726</f>
        <v>0</v>
      </c>
      <c r="Q726" s="225">
        <v>0</v>
      </c>
      <c r="R726" s="225">
        <f>Q726*H726</f>
        <v>0</v>
      </c>
      <c r="S726" s="225">
        <v>0</v>
      </c>
      <c r="T726" s="22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7" t="s">
        <v>348</v>
      </c>
      <c r="AT726" s="227" t="s">
        <v>204</v>
      </c>
      <c r="AU726" s="227" t="s">
        <v>160</v>
      </c>
      <c r="AY726" s="19" t="s">
        <v>152</v>
      </c>
      <c r="BE726" s="228">
        <f>IF(N726="základní",J726,0)</f>
        <v>0</v>
      </c>
      <c r="BF726" s="228">
        <f>IF(N726="snížená",J726,0)</f>
        <v>0</v>
      </c>
      <c r="BG726" s="228">
        <f>IF(N726="zákl. přenesená",J726,0)</f>
        <v>0</v>
      </c>
      <c r="BH726" s="228">
        <f>IF(N726="sníž. přenesená",J726,0)</f>
        <v>0</v>
      </c>
      <c r="BI726" s="228">
        <f>IF(N726="nulová",J726,0)</f>
        <v>0</v>
      </c>
      <c r="BJ726" s="19" t="s">
        <v>76</v>
      </c>
      <c r="BK726" s="228">
        <f>ROUND(I726*H726,2)</f>
        <v>0</v>
      </c>
      <c r="BL726" s="19" t="s">
        <v>262</v>
      </c>
      <c r="BM726" s="227" t="s">
        <v>1446</v>
      </c>
    </row>
    <row r="727" spans="1:65" s="2" customFormat="1" ht="16.5" customHeight="1">
      <c r="A727" s="40"/>
      <c r="B727" s="41"/>
      <c r="C727" s="267" t="s">
        <v>1447</v>
      </c>
      <c r="D727" s="267" t="s">
        <v>204</v>
      </c>
      <c r="E727" s="268" t="s">
        <v>1448</v>
      </c>
      <c r="F727" s="269" t="s">
        <v>1449</v>
      </c>
      <c r="G727" s="270" t="s">
        <v>1325</v>
      </c>
      <c r="H727" s="271">
        <v>41</v>
      </c>
      <c r="I727" s="272"/>
      <c r="J727" s="273">
        <f>ROUND(I727*H727,2)</f>
        <v>0</v>
      </c>
      <c r="K727" s="274"/>
      <c r="L727" s="275"/>
      <c r="M727" s="276" t="s">
        <v>19</v>
      </c>
      <c r="N727" s="277" t="s">
        <v>40</v>
      </c>
      <c r="O727" s="86"/>
      <c r="P727" s="225">
        <f>O727*H727</f>
        <v>0</v>
      </c>
      <c r="Q727" s="225">
        <v>0</v>
      </c>
      <c r="R727" s="225">
        <f>Q727*H727</f>
        <v>0</v>
      </c>
      <c r="S727" s="225">
        <v>0</v>
      </c>
      <c r="T727" s="22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27" t="s">
        <v>348</v>
      </c>
      <c r="AT727" s="227" t="s">
        <v>204</v>
      </c>
      <c r="AU727" s="227" t="s">
        <v>160</v>
      </c>
      <c r="AY727" s="19" t="s">
        <v>152</v>
      </c>
      <c r="BE727" s="228">
        <f>IF(N727="základní",J727,0)</f>
        <v>0</v>
      </c>
      <c r="BF727" s="228">
        <f>IF(N727="snížená",J727,0)</f>
        <v>0</v>
      </c>
      <c r="BG727" s="228">
        <f>IF(N727="zákl. přenesená",J727,0)</f>
        <v>0</v>
      </c>
      <c r="BH727" s="228">
        <f>IF(N727="sníž. přenesená",J727,0)</f>
        <v>0</v>
      </c>
      <c r="BI727" s="228">
        <f>IF(N727="nulová",J727,0)</f>
        <v>0</v>
      </c>
      <c r="BJ727" s="19" t="s">
        <v>76</v>
      </c>
      <c r="BK727" s="228">
        <f>ROUND(I727*H727,2)</f>
        <v>0</v>
      </c>
      <c r="BL727" s="19" t="s">
        <v>262</v>
      </c>
      <c r="BM727" s="227" t="s">
        <v>1450</v>
      </c>
    </row>
    <row r="728" spans="1:47" s="2" customFormat="1" ht="12">
      <c r="A728" s="40"/>
      <c r="B728" s="41"/>
      <c r="C728" s="42"/>
      <c r="D728" s="236" t="s">
        <v>366</v>
      </c>
      <c r="E728" s="42"/>
      <c r="F728" s="278" t="s">
        <v>1451</v>
      </c>
      <c r="G728" s="42"/>
      <c r="H728" s="42"/>
      <c r="I728" s="231"/>
      <c r="J728" s="42"/>
      <c r="K728" s="42"/>
      <c r="L728" s="46"/>
      <c r="M728" s="232"/>
      <c r="N728" s="233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366</v>
      </c>
      <c r="AU728" s="19" t="s">
        <v>160</v>
      </c>
    </row>
    <row r="729" spans="1:65" s="2" customFormat="1" ht="16.5" customHeight="1">
      <c r="A729" s="40"/>
      <c r="B729" s="41"/>
      <c r="C729" s="267" t="s">
        <v>1452</v>
      </c>
      <c r="D729" s="267" t="s">
        <v>204</v>
      </c>
      <c r="E729" s="268" t="s">
        <v>1453</v>
      </c>
      <c r="F729" s="269" t="s">
        <v>1454</v>
      </c>
      <c r="G729" s="270" t="s">
        <v>1325</v>
      </c>
      <c r="H729" s="271">
        <v>12</v>
      </c>
      <c r="I729" s="272"/>
      <c r="J729" s="273">
        <f>ROUND(I729*H729,2)</f>
        <v>0</v>
      </c>
      <c r="K729" s="274"/>
      <c r="L729" s="275"/>
      <c r="M729" s="276" t="s">
        <v>19</v>
      </c>
      <c r="N729" s="277" t="s">
        <v>40</v>
      </c>
      <c r="O729" s="86"/>
      <c r="P729" s="225">
        <f>O729*H729</f>
        <v>0</v>
      </c>
      <c r="Q729" s="225">
        <v>0</v>
      </c>
      <c r="R729" s="225">
        <f>Q729*H729</f>
        <v>0</v>
      </c>
      <c r="S729" s="225">
        <v>0</v>
      </c>
      <c r="T729" s="226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27" t="s">
        <v>348</v>
      </c>
      <c r="AT729" s="227" t="s">
        <v>204</v>
      </c>
      <c r="AU729" s="227" t="s">
        <v>160</v>
      </c>
      <c r="AY729" s="19" t="s">
        <v>152</v>
      </c>
      <c r="BE729" s="228">
        <f>IF(N729="základní",J729,0)</f>
        <v>0</v>
      </c>
      <c r="BF729" s="228">
        <f>IF(N729="snížená",J729,0)</f>
        <v>0</v>
      </c>
      <c r="BG729" s="228">
        <f>IF(N729="zákl. přenesená",J729,0)</f>
        <v>0</v>
      </c>
      <c r="BH729" s="228">
        <f>IF(N729="sníž. přenesená",J729,0)</f>
        <v>0</v>
      </c>
      <c r="BI729" s="228">
        <f>IF(N729="nulová",J729,0)</f>
        <v>0</v>
      </c>
      <c r="BJ729" s="19" t="s">
        <v>76</v>
      </c>
      <c r="BK729" s="228">
        <f>ROUND(I729*H729,2)</f>
        <v>0</v>
      </c>
      <c r="BL729" s="19" t="s">
        <v>262</v>
      </c>
      <c r="BM729" s="227" t="s">
        <v>1455</v>
      </c>
    </row>
    <row r="730" spans="1:47" s="2" customFormat="1" ht="12">
      <c r="A730" s="40"/>
      <c r="B730" s="41"/>
      <c r="C730" s="42"/>
      <c r="D730" s="236" t="s">
        <v>366</v>
      </c>
      <c r="E730" s="42"/>
      <c r="F730" s="278" t="s">
        <v>1451</v>
      </c>
      <c r="G730" s="42"/>
      <c r="H730" s="42"/>
      <c r="I730" s="231"/>
      <c r="J730" s="42"/>
      <c r="K730" s="42"/>
      <c r="L730" s="46"/>
      <c r="M730" s="232"/>
      <c r="N730" s="233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366</v>
      </c>
      <c r="AU730" s="19" t="s">
        <v>160</v>
      </c>
    </row>
    <row r="731" spans="1:65" s="2" customFormat="1" ht="16.5" customHeight="1">
      <c r="A731" s="40"/>
      <c r="B731" s="41"/>
      <c r="C731" s="267" t="s">
        <v>1456</v>
      </c>
      <c r="D731" s="267" t="s">
        <v>204</v>
      </c>
      <c r="E731" s="268" t="s">
        <v>1457</v>
      </c>
      <c r="F731" s="269" t="s">
        <v>1458</v>
      </c>
      <c r="G731" s="270" t="s">
        <v>1325</v>
      </c>
      <c r="H731" s="271">
        <v>7</v>
      </c>
      <c r="I731" s="272"/>
      <c r="J731" s="273">
        <f>ROUND(I731*H731,2)</f>
        <v>0</v>
      </c>
      <c r="K731" s="274"/>
      <c r="L731" s="275"/>
      <c r="M731" s="276" t="s">
        <v>19</v>
      </c>
      <c r="N731" s="277" t="s">
        <v>40</v>
      </c>
      <c r="O731" s="86"/>
      <c r="P731" s="225">
        <f>O731*H731</f>
        <v>0</v>
      </c>
      <c r="Q731" s="225">
        <v>0</v>
      </c>
      <c r="R731" s="225">
        <f>Q731*H731</f>
        <v>0</v>
      </c>
      <c r="S731" s="225">
        <v>0</v>
      </c>
      <c r="T731" s="226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7" t="s">
        <v>348</v>
      </c>
      <c r="AT731" s="227" t="s">
        <v>204</v>
      </c>
      <c r="AU731" s="227" t="s">
        <v>160</v>
      </c>
      <c r="AY731" s="19" t="s">
        <v>152</v>
      </c>
      <c r="BE731" s="228">
        <f>IF(N731="základní",J731,0)</f>
        <v>0</v>
      </c>
      <c r="BF731" s="228">
        <f>IF(N731="snížená",J731,0)</f>
        <v>0</v>
      </c>
      <c r="BG731" s="228">
        <f>IF(N731="zákl. přenesená",J731,0)</f>
        <v>0</v>
      </c>
      <c r="BH731" s="228">
        <f>IF(N731="sníž. přenesená",J731,0)</f>
        <v>0</v>
      </c>
      <c r="BI731" s="228">
        <f>IF(N731="nulová",J731,0)</f>
        <v>0</v>
      </c>
      <c r="BJ731" s="19" t="s">
        <v>76</v>
      </c>
      <c r="BK731" s="228">
        <f>ROUND(I731*H731,2)</f>
        <v>0</v>
      </c>
      <c r="BL731" s="19" t="s">
        <v>262</v>
      </c>
      <c r="BM731" s="227" t="s">
        <v>1459</v>
      </c>
    </row>
    <row r="732" spans="1:47" s="2" customFormat="1" ht="12">
      <c r="A732" s="40"/>
      <c r="B732" s="41"/>
      <c r="C732" s="42"/>
      <c r="D732" s="236" t="s">
        <v>366</v>
      </c>
      <c r="E732" s="42"/>
      <c r="F732" s="278" t="s">
        <v>1451</v>
      </c>
      <c r="G732" s="42"/>
      <c r="H732" s="42"/>
      <c r="I732" s="231"/>
      <c r="J732" s="42"/>
      <c r="K732" s="42"/>
      <c r="L732" s="46"/>
      <c r="M732" s="232"/>
      <c r="N732" s="233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366</v>
      </c>
      <c r="AU732" s="19" t="s">
        <v>160</v>
      </c>
    </row>
    <row r="733" spans="1:65" s="2" customFormat="1" ht="16.5" customHeight="1">
      <c r="A733" s="40"/>
      <c r="B733" s="41"/>
      <c r="C733" s="267" t="s">
        <v>1460</v>
      </c>
      <c r="D733" s="267" t="s">
        <v>204</v>
      </c>
      <c r="E733" s="268" t="s">
        <v>1461</v>
      </c>
      <c r="F733" s="269" t="s">
        <v>1462</v>
      </c>
      <c r="G733" s="270" t="s">
        <v>1325</v>
      </c>
      <c r="H733" s="271">
        <v>27</v>
      </c>
      <c r="I733" s="272"/>
      <c r="J733" s="273">
        <f>ROUND(I733*H733,2)</f>
        <v>0</v>
      </c>
      <c r="K733" s="274"/>
      <c r="L733" s="275"/>
      <c r="M733" s="276" t="s">
        <v>19</v>
      </c>
      <c r="N733" s="277" t="s">
        <v>40</v>
      </c>
      <c r="O733" s="86"/>
      <c r="P733" s="225">
        <f>O733*H733</f>
        <v>0</v>
      </c>
      <c r="Q733" s="225">
        <v>0</v>
      </c>
      <c r="R733" s="225">
        <f>Q733*H733</f>
        <v>0</v>
      </c>
      <c r="S733" s="225">
        <v>0</v>
      </c>
      <c r="T733" s="22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7" t="s">
        <v>348</v>
      </c>
      <c r="AT733" s="227" t="s">
        <v>204</v>
      </c>
      <c r="AU733" s="227" t="s">
        <v>160</v>
      </c>
      <c r="AY733" s="19" t="s">
        <v>152</v>
      </c>
      <c r="BE733" s="228">
        <f>IF(N733="základní",J733,0)</f>
        <v>0</v>
      </c>
      <c r="BF733" s="228">
        <f>IF(N733="snížená",J733,0)</f>
        <v>0</v>
      </c>
      <c r="BG733" s="228">
        <f>IF(N733="zákl. přenesená",J733,0)</f>
        <v>0</v>
      </c>
      <c r="BH733" s="228">
        <f>IF(N733="sníž. přenesená",J733,0)</f>
        <v>0</v>
      </c>
      <c r="BI733" s="228">
        <f>IF(N733="nulová",J733,0)</f>
        <v>0</v>
      </c>
      <c r="BJ733" s="19" t="s">
        <v>76</v>
      </c>
      <c r="BK733" s="228">
        <f>ROUND(I733*H733,2)</f>
        <v>0</v>
      </c>
      <c r="BL733" s="19" t="s">
        <v>262</v>
      </c>
      <c r="BM733" s="227" t="s">
        <v>1463</v>
      </c>
    </row>
    <row r="734" spans="1:47" s="2" customFormat="1" ht="12">
      <c r="A734" s="40"/>
      <c r="B734" s="41"/>
      <c r="C734" s="42"/>
      <c r="D734" s="236" t="s">
        <v>366</v>
      </c>
      <c r="E734" s="42"/>
      <c r="F734" s="278" t="s">
        <v>1451</v>
      </c>
      <c r="G734" s="42"/>
      <c r="H734" s="42"/>
      <c r="I734" s="231"/>
      <c r="J734" s="42"/>
      <c r="K734" s="42"/>
      <c r="L734" s="46"/>
      <c r="M734" s="232"/>
      <c r="N734" s="233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366</v>
      </c>
      <c r="AU734" s="19" t="s">
        <v>160</v>
      </c>
    </row>
    <row r="735" spans="1:65" s="2" customFormat="1" ht="16.5" customHeight="1">
      <c r="A735" s="40"/>
      <c r="B735" s="41"/>
      <c r="C735" s="267" t="s">
        <v>1320</v>
      </c>
      <c r="D735" s="267" t="s">
        <v>204</v>
      </c>
      <c r="E735" s="268" t="s">
        <v>1464</v>
      </c>
      <c r="F735" s="269" t="s">
        <v>1465</v>
      </c>
      <c r="G735" s="270" t="s">
        <v>1325</v>
      </c>
      <c r="H735" s="271">
        <v>102</v>
      </c>
      <c r="I735" s="272"/>
      <c r="J735" s="273">
        <f>ROUND(I735*H735,2)</f>
        <v>0</v>
      </c>
      <c r="K735" s="274"/>
      <c r="L735" s="275"/>
      <c r="M735" s="276" t="s">
        <v>19</v>
      </c>
      <c r="N735" s="277" t="s">
        <v>40</v>
      </c>
      <c r="O735" s="86"/>
      <c r="P735" s="225">
        <f>O735*H735</f>
        <v>0</v>
      </c>
      <c r="Q735" s="225">
        <v>0</v>
      </c>
      <c r="R735" s="225">
        <f>Q735*H735</f>
        <v>0</v>
      </c>
      <c r="S735" s="225">
        <v>0</v>
      </c>
      <c r="T735" s="226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7" t="s">
        <v>348</v>
      </c>
      <c r="AT735" s="227" t="s">
        <v>204</v>
      </c>
      <c r="AU735" s="227" t="s">
        <v>160</v>
      </c>
      <c r="AY735" s="19" t="s">
        <v>152</v>
      </c>
      <c r="BE735" s="228">
        <f>IF(N735="základní",J735,0)</f>
        <v>0</v>
      </c>
      <c r="BF735" s="228">
        <f>IF(N735="snížená",J735,0)</f>
        <v>0</v>
      </c>
      <c r="BG735" s="228">
        <f>IF(N735="zákl. přenesená",J735,0)</f>
        <v>0</v>
      </c>
      <c r="BH735" s="228">
        <f>IF(N735="sníž. přenesená",J735,0)</f>
        <v>0</v>
      </c>
      <c r="BI735" s="228">
        <f>IF(N735="nulová",J735,0)</f>
        <v>0</v>
      </c>
      <c r="BJ735" s="19" t="s">
        <v>76</v>
      </c>
      <c r="BK735" s="228">
        <f>ROUND(I735*H735,2)</f>
        <v>0</v>
      </c>
      <c r="BL735" s="19" t="s">
        <v>262</v>
      </c>
      <c r="BM735" s="227" t="s">
        <v>1466</v>
      </c>
    </row>
    <row r="736" spans="1:47" s="2" customFormat="1" ht="12">
      <c r="A736" s="40"/>
      <c r="B736" s="41"/>
      <c r="C736" s="42"/>
      <c r="D736" s="236" t="s">
        <v>366</v>
      </c>
      <c r="E736" s="42"/>
      <c r="F736" s="278" t="s">
        <v>1451</v>
      </c>
      <c r="G736" s="42"/>
      <c r="H736" s="42"/>
      <c r="I736" s="231"/>
      <c r="J736" s="42"/>
      <c r="K736" s="42"/>
      <c r="L736" s="46"/>
      <c r="M736" s="232"/>
      <c r="N736" s="233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366</v>
      </c>
      <c r="AU736" s="19" t="s">
        <v>160</v>
      </c>
    </row>
    <row r="737" spans="1:65" s="2" customFormat="1" ht="21.75" customHeight="1">
      <c r="A737" s="40"/>
      <c r="B737" s="41"/>
      <c r="C737" s="267" t="s">
        <v>1467</v>
      </c>
      <c r="D737" s="267" t="s">
        <v>204</v>
      </c>
      <c r="E737" s="268" t="s">
        <v>1468</v>
      </c>
      <c r="F737" s="269" t="s">
        <v>1469</v>
      </c>
      <c r="G737" s="270" t="s">
        <v>1325</v>
      </c>
      <c r="H737" s="271">
        <v>10</v>
      </c>
      <c r="I737" s="272"/>
      <c r="J737" s="273">
        <f>ROUND(I737*H737,2)</f>
        <v>0</v>
      </c>
      <c r="K737" s="274"/>
      <c r="L737" s="275"/>
      <c r="M737" s="276" t="s">
        <v>19</v>
      </c>
      <c r="N737" s="277" t="s">
        <v>40</v>
      </c>
      <c r="O737" s="86"/>
      <c r="P737" s="225">
        <f>O737*H737</f>
        <v>0</v>
      </c>
      <c r="Q737" s="225">
        <v>0</v>
      </c>
      <c r="R737" s="225">
        <f>Q737*H737</f>
        <v>0</v>
      </c>
      <c r="S737" s="225">
        <v>0</v>
      </c>
      <c r="T737" s="22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7" t="s">
        <v>348</v>
      </c>
      <c r="AT737" s="227" t="s">
        <v>204</v>
      </c>
      <c r="AU737" s="227" t="s">
        <v>160</v>
      </c>
      <c r="AY737" s="19" t="s">
        <v>152</v>
      </c>
      <c r="BE737" s="228">
        <f>IF(N737="základní",J737,0)</f>
        <v>0</v>
      </c>
      <c r="BF737" s="228">
        <f>IF(N737="snížená",J737,0)</f>
        <v>0</v>
      </c>
      <c r="BG737" s="228">
        <f>IF(N737="zákl. přenesená",J737,0)</f>
        <v>0</v>
      </c>
      <c r="BH737" s="228">
        <f>IF(N737="sníž. přenesená",J737,0)</f>
        <v>0</v>
      </c>
      <c r="BI737" s="228">
        <f>IF(N737="nulová",J737,0)</f>
        <v>0</v>
      </c>
      <c r="BJ737" s="19" t="s">
        <v>76</v>
      </c>
      <c r="BK737" s="228">
        <f>ROUND(I737*H737,2)</f>
        <v>0</v>
      </c>
      <c r="BL737" s="19" t="s">
        <v>262</v>
      </c>
      <c r="BM737" s="227" t="s">
        <v>1470</v>
      </c>
    </row>
    <row r="738" spans="1:47" s="2" customFormat="1" ht="12">
      <c r="A738" s="40"/>
      <c r="B738" s="41"/>
      <c r="C738" s="42"/>
      <c r="D738" s="236" t="s">
        <v>366</v>
      </c>
      <c r="E738" s="42"/>
      <c r="F738" s="278" t="s">
        <v>1451</v>
      </c>
      <c r="G738" s="42"/>
      <c r="H738" s="42"/>
      <c r="I738" s="231"/>
      <c r="J738" s="42"/>
      <c r="K738" s="42"/>
      <c r="L738" s="46"/>
      <c r="M738" s="232"/>
      <c r="N738" s="233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366</v>
      </c>
      <c r="AU738" s="19" t="s">
        <v>160</v>
      </c>
    </row>
    <row r="739" spans="1:65" s="2" customFormat="1" ht="16.5" customHeight="1">
      <c r="A739" s="40"/>
      <c r="B739" s="41"/>
      <c r="C739" s="267" t="s">
        <v>1471</v>
      </c>
      <c r="D739" s="267" t="s">
        <v>204</v>
      </c>
      <c r="E739" s="268" t="s">
        <v>1472</v>
      </c>
      <c r="F739" s="269" t="s">
        <v>1473</v>
      </c>
      <c r="G739" s="270" t="s">
        <v>1325</v>
      </c>
      <c r="H739" s="271">
        <v>4</v>
      </c>
      <c r="I739" s="272"/>
      <c r="J739" s="273">
        <f>ROUND(I739*H739,2)</f>
        <v>0</v>
      </c>
      <c r="K739" s="274"/>
      <c r="L739" s="275"/>
      <c r="M739" s="276" t="s">
        <v>19</v>
      </c>
      <c r="N739" s="277" t="s">
        <v>40</v>
      </c>
      <c r="O739" s="86"/>
      <c r="P739" s="225">
        <f>O739*H739</f>
        <v>0</v>
      </c>
      <c r="Q739" s="225">
        <v>0</v>
      </c>
      <c r="R739" s="225">
        <f>Q739*H739</f>
        <v>0</v>
      </c>
      <c r="S739" s="225">
        <v>0</v>
      </c>
      <c r="T739" s="22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7" t="s">
        <v>348</v>
      </c>
      <c r="AT739" s="227" t="s">
        <v>204</v>
      </c>
      <c r="AU739" s="227" t="s">
        <v>160</v>
      </c>
      <c r="AY739" s="19" t="s">
        <v>152</v>
      </c>
      <c r="BE739" s="228">
        <f>IF(N739="základní",J739,0)</f>
        <v>0</v>
      </c>
      <c r="BF739" s="228">
        <f>IF(N739="snížená",J739,0)</f>
        <v>0</v>
      </c>
      <c r="BG739" s="228">
        <f>IF(N739="zákl. přenesená",J739,0)</f>
        <v>0</v>
      </c>
      <c r="BH739" s="228">
        <f>IF(N739="sníž. přenesená",J739,0)</f>
        <v>0</v>
      </c>
      <c r="BI739" s="228">
        <f>IF(N739="nulová",J739,0)</f>
        <v>0</v>
      </c>
      <c r="BJ739" s="19" t="s">
        <v>76</v>
      </c>
      <c r="BK739" s="228">
        <f>ROUND(I739*H739,2)</f>
        <v>0</v>
      </c>
      <c r="BL739" s="19" t="s">
        <v>262</v>
      </c>
      <c r="BM739" s="227" t="s">
        <v>1474</v>
      </c>
    </row>
    <row r="740" spans="1:47" s="2" customFormat="1" ht="12">
      <c r="A740" s="40"/>
      <c r="B740" s="41"/>
      <c r="C740" s="42"/>
      <c r="D740" s="236" t="s">
        <v>366</v>
      </c>
      <c r="E740" s="42"/>
      <c r="F740" s="278" t="s">
        <v>1451</v>
      </c>
      <c r="G740" s="42"/>
      <c r="H740" s="42"/>
      <c r="I740" s="231"/>
      <c r="J740" s="42"/>
      <c r="K740" s="42"/>
      <c r="L740" s="46"/>
      <c r="M740" s="232"/>
      <c r="N740" s="23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366</v>
      </c>
      <c r="AU740" s="19" t="s">
        <v>160</v>
      </c>
    </row>
    <row r="741" spans="1:65" s="2" customFormat="1" ht="16.5" customHeight="1">
      <c r="A741" s="40"/>
      <c r="B741" s="41"/>
      <c r="C741" s="267" t="s">
        <v>1475</v>
      </c>
      <c r="D741" s="267" t="s">
        <v>204</v>
      </c>
      <c r="E741" s="268" t="s">
        <v>1476</v>
      </c>
      <c r="F741" s="269" t="s">
        <v>1477</v>
      </c>
      <c r="G741" s="270" t="s">
        <v>1325</v>
      </c>
      <c r="H741" s="271">
        <v>10</v>
      </c>
      <c r="I741" s="272"/>
      <c r="J741" s="273">
        <f>ROUND(I741*H741,2)</f>
        <v>0</v>
      </c>
      <c r="K741" s="274"/>
      <c r="L741" s="275"/>
      <c r="M741" s="276" t="s">
        <v>19</v>
      </c>
      <c r="N741" s="277" t="s">
        <v>40</v>
      </c>
      <c r="O741" s="86"/>
      <c r="P741" s="225">
        <f>O741*H741</f>
        <v>0</v>
      </c>
      <c r="Q741" s="225">
        <v>0</v>
      </c>
      <c r="R741" s="225">
        <f>Q741*H741</f>
        <v>0</v>
      </c>
      <c r="S741" s="225">
        <v>0</v>
      </c>
      <c r="T741" s="226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27" t="s">
        <v>348</v>
      </c>
      <c r="AT741" s="227" t="s">
        <v>204</v>
      </c>
      <c r="AU741" s="227" t="s">
        <v>160</v>
      </c>
      <c r="AY741" s="19" t="s">
        <v>152</v>
      </c>
      <c r="BE741" s="228">
        <f>IF(N741="základní",J741,0)</f>
        <v>0</v>
      </c>
      <c r="BF741" s="228">
        <f>IF(N741="snížená",J741,0)</f>
        <v>0</v>
      </c>
      <c r="BG741" s="228">
        <f>IF(N741="zákl. přenesená",J741,0)</f>
        <v>0</v>
      </c>
      <c r="BH741" s="228">
        <f>IF(N741="sníž. přenesená",J741,0)</f>
        <v>0</v>
      </c>
      <c r="BI741" s="228">
        <f>IF(N741="nulová",J741,0)</f>
        <v>0</v>
      </c>
      <c r="BJ741" s="19" t="s">
        <v>76</v>
      </c>
      <c r="BK741" s="228">
        <f>ROUND(I741*H741,2)</f>
        <v>0</v>
      </c>
      <c r="BL741" s="19" t="s">
        <v>262</v>
      </c>
      <c r="BM741" s="227" t="s">
        <v>1478</v>
      </c>
    </row>
    <row r="742" spans="1:47" s="2" customFormat="1" ht="12">
      <c r="A742" s="40"/>
      <c r="B742" s="41"/>
      <c r="C742" s="42"/>
      <c r="D742" s="236" t="s">
        <v>366</v>
      </c>
      <c r="E742" s="42"/>
      <c r="F742" s="278" t="s">
        <v>1451</v>
      </c>
      <c r="G742" s="42"/>
      <c r="H742" s="42"/>
      <c r="I742" s="231"/>
      <c r="J742" s="42"/>
      <c r="K742" s="42"/>
      <c r="L742" s="46"/>
      <c r="M742" s="232"/>
      <c r="N742" s="233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366</v>
      </c>
      <c r="AU742" s="19" t="s">
        <v>160</v>
      </c>
    </row>
    <row r="743" spans="1:65" s="2" customFormat="1" ht="24.15" customHeight="1">
      <c r="A743" s="40"/>
      <c r="B743" s="41"/>
      <c r="C743" s="267" t="s">
        <v>1479</v>
      </c>
      <c r="D743" s="267" t="s">
        <v>204</v>
      </c>
      <c r="E743" s="268" t="s">
        <v>1480</v>
      </c>
      <c r="F743" s="269" t="s">
        <v>1481</v>
      </c>
      <c r="G743" s="270" t="s">
        <v>1325</v>
      </c>
      <c r="H743" s="271">
        <v>43</v>
      </c>
      <c r="I743" s="272"/>
      <c r="J743" s="273">
        <f>ROUND(I743*H743,2)</f>
        <v>0</v>
      </c>
      <c r="K743" s="274"/>
      <c r="L743" s="275"/>
      <c r="M743" s="276" t="s">
        <v>19</v>
      </c>
      <c r="N743" s="277" t="s">
        <v>40</v>
      </c>
      <c r="O743" s="86"/>
      <c r="P743" s="225">
        <f>O743*H743</f>
        <v>0</v>
      </c>
      <c r="Q743" s="225">
        <v>0</v>
      </c>
      <c r="R743" s="225">
        <f>Q743*H743</f>
        <v>0</v>
      </c>
      <c r="S743" s="225">
        <v>0</v>
      </c>
      <c r="T743" s="22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7" t="s">
        <v>348</v>
      </c>
      <c r="AT743" s="227" t="s">
        <v>204</v>
      </c>
      <c r="AU743" s="227" t="s">
        <v>160</v>
      </c>
      <c r="AY743" s="19" t="s">
        <v>152</v>
      </c>
      <c r="BE743" s="228">
        <f>IF(N743="základní",J743,0)</f>
        <v>0</v>
      </c>
      <c r="BF743" s="228">
        <f>IF(N743="snížená",J743,0)</f>
        <v>0</v>
      </c>
      <c r="BG743" s="228">
        <f>IF(N743="zákl. přenesená",J743,0)</f>
        <v>0</v>
      </c>
      <c r="BH743" s="228">
        <f>IF(N743="sníž. přenesená",J743,0)</f>
        <v>0</v>
      </c>
      <c r="BI743" s="228">
        <f>IF(N743="nulová",J743,0)</f>
        <v>0</v>
      </c>
      <c r="BJ743" s="19" t="s">
        <v>76</v>
      </c>
      <c r="BK743" s="228">
        <f>ROUND(I743*H743,2)</f>
        <v>0</v>
      </c>
      <c r="BL743" s="19" t="s">
        <v>262</v>
      </c>
      <c r="BM743" s="227" t="s">
        <v>1482</v>
      </c>
    </row>
    <row r="744" spans="1:47" s="2" customFormat="1" ht="12">
      <c r="A744" s="40"/>
      <c r="B744" s="41"/>
      <c r="C744" s="42"/>
      <c r="D744" s="236" t="s">
        <v>366</v>
      </c>
      <c r="E744" s="42"/>
      <c r="F744" s="278" t="s">
        <v>1451</v>
      </c>
      <c r="G744" s="42"/>
      <c r="H744" s="42"/>
      <c r="I744" s="231"/>
      <c r="J744" s="42"/>
      <c r="K744" s="42"/>
      <c r="L744" s="46"/>
      <c r="M744" s="232"/>
      <c r="N744" s="233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366</v>
      </c>
      <c r="AU744" s="19" t="s">
        <v>160</v>
      </c>
    </row>
    <row r="745" spans="1:65" s="2" customFormat="1" ht="24.15" customHeight="1">
      <c r="A745" s="40"/>
      <c r="B745" s="41"/>
      <c r="C745" s="267" t="s">
        <v>1483</v>
      </c>
      <c r="D745" s="267" t="s">
        <v>204</v>
      </c>
      <c r="E745" s="268" t="s">
        <v>1484</v>
      </c>
      <c r="F745" s="269" t="s">
        <v>1485</v>
      </c>
      <c r="G745" s="270" t="s">
        <v>1325</v>
      </c>
      <c r="H745" s="271">
        <v>16</v>
      </c>
      <c r="I745" s="272"/>
      <c r="J745" s="273">
        <f>ROUND(I745*H745,2)</f>
        <v>0</v>
      </c>
      <c r="K745" s="274"/>
      <c r="L745" s="275"/>
      <c r="M745" s="276" t="s">
        <v>19</v>
      </c>
      <c r="N745" s="277" t="s">
        <v>40</v>
      </c>
      <c r="O745" s="86"/>
      <c r="P745" s="225">
        <f>O745*H745</f>
        <v>0</v>
      </c>
      <c r="Q745" s="225">
        <v>0</v>
      </c>
      <c r="R745" s="225">
        <f>Q745*H745</f>
        <v>0</v>
      </c>
      <c r="S745" s="225">
        <v>0</v>
      </c>
      <c r="T745" s="226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27" t="s">
        <v>348</v>
      </c>
      <c r="AT745" s="227" t="s">
        <v>204</v>
      </c>
      <c r="AU745" s="227" t="s">
        <v>160</v>
      </c>
      <c r="AY745" s="19" t="s">
        <v>152</v>
      </c>
      <c r="BE745" s="228">
        <f>IF(N745="základní",J745,0)</f>
        <v>0</v>
      </c>
      <c r="BF745" s="228">
        <f>IF(N745="snížená",J745,0)</f>
        <v>0</v>
      </c>
      <c r="BG745" s="228">
        <f>IF(N745="zákl. přenesená",J745,0)</f>
        <v>0</v>
      </c>
      <c r="BH745" s="228">
        <f>IF(N745="sníž. přenesená",J745,0)</f>
        <v>0</v>
      </c>
      <c r="BI745" s="228">
        <f>IF(N745="nulová",J745,0)</f>
        <v>0</v>
      </c>
      <c r="BJ745" s="19" t="s">
        <v>76</v>
      </c>
      <c r="BK745" s="228">
        <f>ROUND(I745*H745,2)</f>
        <v>0</v>
      </c>
      <c r="BL745" s="19" t="s">
        <v>262</v>
      </c>
      <c r="BM745" s="227" t="s">
        <v>1486</v>
      </c>
    </row>
    <row r="746" spans="1:47" s="2" customFormat="1" ht="12">
      <c r="A746" s="40"/>
      <c r="B746" s="41"/>
      <c r="C746" s="42"/>
      <c r="D746" s="236" t="s">
        <v>366</v>
      </c>
      <c r="E746" s="42"/>
      <c r="F746" s="278" t="s">
        <v>1451</v>
      </c>
      <c r="G746" s="42"/>
      <c r="H746" s="42"/>
      <c r="I746" s="231"/>
      <c r="J746" s="42"/>
      <c r="K746" s="42"/>
      <c r="L746" s="46"/>
      <c r="M746" s="232"/>
      <c r="N746" s="233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366</v>
      </c>
      <c r="AU746" s="19" t="s">
        <v>160</v>
      </c>
    </row>
    <row r="747" spans="1:65" s="2" customFormat="1" ht="33" customHeight="1">
      <c r="A747" s="40"/>
      <c r="B747" s="41"/>
      <c r="C747" s="267" t="s">
        <v>1487</v>
      </c>
      <c r="D747" s="267" t="s">
        <v>204</v>
      </c>
      <c r="E747" s="268" t="s">
        <v>1488</v>
      </c>
      <c r="F747" s="269" t="s">
        <v>1489</v>
      </c>
      <c r="G747" s="270" t="s">
        <v>1325</v>
      </c>
      <c r="H747" s="271">
        <v>4</v>
      </c>
      <c r="I747" s="272"/>
      <c r="J747" s="273">
        <f>ROUND(I747*H747,2)</f>
        <v>0</v>
      </c>
      <c r="K747" s="274"/>
      <c r="L747" s="275"/>
      <c r="M747" s="276" t="s">
        <v>19</v>
      </c>
      <c r="N747" s="277" t="s">
        <v>40</v>
      </c>
      <c r="O747" s="86"/>
      <c r="P747" s="225">
        <f>O747*H747</f>
        <v>0</v>
      </c>
      <c r="Q747" s="225">
        <v>0</v>
      </c>
      <c r="R747" s="225">
        <f>Q747*H747</f>
        <v>0</v>
      </c>
      <c r="S747" s="225">
        <v>0</v>
      </c>
      <c r="T747" s="226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7" t="s">
        <v>348</v>
      </c>
      <c r="AT747" s="227" t="s">
        <v>204</v>
      </c>
      <c r="AU747" s="227" t="s">
        <v>160</v>
      </c>
      <c r="AY747" s="19" t="s">
        <v>152</v>
      </c>
      <c r="BE747" s="228">
        <f>IF(N747="základní",J747,0)</f>
        <v>0</v>
      </c>
      <c r="BF747" s="228">
        <f>IF(N747="snížená",J747,0)</f>
        <v>0</v>
      </c>
      <c r="BG747" s="228">
        <f>IF(N747="zákl. přenesená",J747,0)</f>
        <v>0</v>
      </c>
      <c r="BH747" s="228">
        <f>IF(N747="sníž. přenesená",J747,0)</f>
        <v>0</v>
      </c>
      <c r="BI747" s="228">
        <f>IF(N747="nulová",J747,0)</f>
        <v>0</v>
      </c>
      <c r="BJ747" s="19" t="s">
        <v>76</v>
      </c>
      <c r="BK747" s="228">
        <f>ROUND(I747*H747,2)</f>
        <v>0</v>
      </c>
      <c r="BL747" s="19" t="s">
        <v>262</v>
      </c>
      <c r="BM747" s="227" t="s">
        <v>1490</v>
      </c>
    </row>
    <row r="748" spans="1:47" s="2" customFormat="1" ht="12">
      <c r="A748" s="40"/>
      <c r="B748" s="41"/>
      <c r="C748" s="42"/>
      <c r="D748" s="236" t="s">
        <v>366</v>
      </c>
      <c r="E748" s="42"/>
      <c r="F748" s="278" t="s">
        <v>1451</v>
      </c>
      <c r="G748" s="42"/>
      <c r="H748" s="42"/>
      <c r="I748" s="231"/>
      <c r="J748" s="42"/>
      <c r="K748" s="42"/>
      <c r="L748" s="46"/>
      <c r="M748" s="232"/>
      <c r="N748" s="233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366</v>
      </c>
      <c r="AU748" s="19" t="s">
        <v>160</v>
      </c>
    </row>
    <row r="749" spans="1:65" s="2" customFormat="1" ht="24.15" customHeight="1">
      <c r="A749" s="40"/>
      <c r="B749" s="41"/>
      <c r="C749" s="267" t="s">
        <v>1491</v>
      </c>
      <c r="D749" s="267" t="s">
        <v>204</v>
      </c>
      <c r="E749" s="268" t="s">
        <v>1492</v>
      </c>
      <c r="F749" s="269" t="s">
        <v>1493</v>
      </c>
      <c r="G749" s="270" t="s">
        <v>1325</v>
      </c>
      <c r="H749" s="271">
        <v>14</v>
      </c>
      <c r="I749" s="272"/>
      <c r="J749" s="273">
        <f>ROUND(I749*H749,2)</f>
        <v>0</v>
      </c>
      <c r="K749" s="274"/>
      <c r="L749" s="275"/>
      <c r="M749" s="276" t="s">
        <v>19</v>
      </c>
      <c r="N749" s="277" t="s">
        <v>40</v>
      </c>
      <c r="O749" s="86"/>
      <c r="P749" s="225">
        <f>O749*H749</f>
        <v>0</v>
      </c>
      <c r="Q749" s="225">
        <v>0</v>
      </c>
      <c r="R749" s="225">
        <f>Q749*H749</f>
        <v>0</v>
      </c>
      <c r="S749" s="225">
        <v>0</v>
      </c>
      <c r="T749" s="226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27" t="s">
        <v>348</v>
      </c>
      <c r="AT749" s="227" t="s">
        <v>204</v>
      </c>
      <c r="AU749" s="227" t="s">
        <v>160</v>
      </c>
      <c r="AY749" s="19" t="s">
        <v>152</v>
      </c>
      <c r="BE749" s="228">
        <f>IF(N749="základní",J749,0)</f>
        <v>0</v>
      </c>
      <c r="BF749" s="228">
        <f>IF(N749="snížená",J749,0)</f>
        <v>0</v>
      </c>
      <c r="BG749" s="228">
        <f>IF(N749="zákl. přenesená",J749,0)</f>
        <v>0</v>
      </c>
      <c r="BH749" s="228">
        <f>IF(N749="sníž. přenesená",J749,0)</f>
        <v>0</v>
      </c>
      <c r="BI749" s="228">
        <f>IF(N749="nulová",J749,0)</f>
        <v>0</v>
      </c>
      <c r="BJ749" s="19" t="s">
        <v>76</v>
      </c>
      <c r="BK749" s="228">
        <f>ROUND(I749*H749,2)</f>
        <v>0</v>
      </c>
      <c r="BL749" s="19" t="s">
        <v>262</v>
      </c>
      <c r="BM749" s="227" t="s">
        <v>1494</v>
      </c>
    </row>
    <row r="750" spans="1:47" s="2" customFormat="1" ht="12">
      <c r="A750" s="40"/>
      <c r="B750" s="41"/>
      <c r="C750" s="42"/>
      <c r="D750" s="236" t="s">
        <v>366</v>
      </c>
      <c r="E750" s="42"/>
      <c r="F750" s="278" t="s">
        <v>1451</v>
      </c>
      <c r="G750" s="42"/>
      <c r="H750" s="42"/>
      <c r="I750" s="231"/>
      <c r="J750" s="42"/>
      <c r="K750" s="42"/>
      <c r="L750" s="46"/>
      <c r="M750" s="232"/>
      <c r="N750" s="233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366</v>
      </c>
      <c r="AU750" s="19" t="s">
        <v>160</v>
      </c>
    </row>
    <row r="751" spans="1:65" s="2" customFormat="1" ht="24.15" customHeight="1">
      <c r="A751" s="40"/>
      <c r="B751" s="41"/>
      <c r="C751" s="267" t="s">
        <v>1495</v>
      </c>
      <c r="D751" s="267" t="s">
        <v>204</v>
      </c>
      <c r="E751" s="268" t="s">
        <v>1496</v>
      </c>
      <c r="F751" s="269" t="s">
        <v>1497</v>
      </c>
      <c r="G751" s="270" t="s">
        <v>1325</v>
      </c>
      <c r="H751" s="271">
        <v>10</v>
      </c>
      <c r="I751" s="272"/>
      <c r="J751" s="273">
        <f>ROUND(I751*H751,2)</f>
        <v>0</v>
      </c>
      <c r="K751" s="274"/>
      <c r="L751" s="275"/>
      <c r="M751" s="276" t="s">
        <v>19</v>
      </c>
      <c r="N751" s="277" t="s">
        <v>40</v>
      </c>
      <c r="O751" s="86"/>
      <c r="P751" s="225">
        <f>O751*H751</f>
        <v>0</v>
      </c>
      <c r="Q751" s="225">
        <v>0</v>
      </c>
      <c r="R751" s="225">
        <f>Q751*H751</f>
        <v>0</v>
      </c>
      <c r="S751" s="225">
        <v>0</v>
      </c>
      <c r="T751" s="22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7" t="s">
        <v>348</v>
      </c>
      <c r="AT751" s="227" t="s">
        <v>204</v>
      </c>
      <c r="AU751" s="227" t="s">
        <v>160</v>
      </c>
      <c r="AY751" s="19" t="s">
        <v>152</v>
      </c>
      <c r="BE751" s="228">
        <f>IF(N751="základní",J751,0)</f>
        <v>0</v>
      </c>
      <c r="BF751" s="228">
        <f>IF(N751="snížená",J751,0)</f>
        <v>0</v>
      </c>
      <c r="BG751" s="228">
        <f>IF(N751="zákl. přenesená",J751,0)</f>
        <v>0</v>
      </c>
      <c r="BH751" s="228">
        <f>IF(N751="sníž. přenesená",J751,0)</f>
        <v>0</v>
      </c>
      <c r="BI751" s="228">
        <f>IF(N751="nulová",J751,0)</f>
        <v>0</v>
      </c>
      <c r="BJ751" s="19" t="s">
        <v>76</v>
      </c>
      <c r="BK751" s="228">
        <f>ROUND(I751*H751,2)</f>
        <v>0</v>
      </c>
      <c r="BL751" s="19" t="s">
        <v>262</v>
      </c>
      <c r="BM751" s="227" t="s">
        <v>1498</v>
      </c>
    </row>
    <row r="752" spans="1:47" s="2" customFormat="1" ht="12">
      <c r="A752" s="40"/>
      <c r="B752" s="41"/>
      <c r="C752" s="42"/>
      <c r="D752" s="236" t="s">
        <v>366</v>
      </c>
      <c r="E752" s="42"/>
      <c r="F752" s="278" t="s">
        <v>1451</v>
      </c>
      <c r="G752" s="42"/>
      <c r="H752" s="42"/>
      <c r="I752" s="231"/>
      <c r="J752" s="42"/>
      <c r="K752" s="42"/>
      <c r="L752" s="46"/>
      <c r="M752" s="232"/>
      <c r="N752" s="233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366</v>
      </c>
      <c r="AU752" s="19" t="s">
        <v>160</v>
      </c>
    </row>
    <row r="753" spans="1:65" s="2" customFormat="1" ht="24.15" customHeight="1">
      <c r="A753" s="40"/>
      <c r="B753" s="41"/>
      <c r="C753" s="267" t="s">
        <v>1499</v>
      </c>
      <c r="D753" s="267" t="s">
        <v>204</v>
      </c>
      <c r="E753" s="268" t="s">
        <v>1500</v>
      </c>
      <c r="F753" s="269" t="s">
        <v>1501</v>
      </c>
      <c r="G753" s="270" t="s">
        <v>1325</v>
      </c>
      <c r="H753" s="271">
        <v>22</v>
      </c>
      <c r="I753" s="272"/>
      <c r="J753" s="273">
        <f>ROUND(I753*H753,2)</f>
        <v>0</v>
      </c>
      <c r="K753" s="274"/>
      <c r="L753" s="275"/>
      <c r="M753" s="276" t="s">
        <v>19</v>
      </c>
      <c r="N753" s="277" t="s">
        <v>40</v>
      </c>
      <c r="O753" s="86"/>
      <c r="P753" s="225">
        <f>O753*H753</f>
        <v>0</v>
      </c>
      <c r="Q753" s="225">
        <v>0</v>
      </c>
      <c r="R753" s="225">
        <f>Q753*H753</f>
        <v>0</v>
      </c>
      <c r="S753" s="225">
        <v>0</v>
      </c>
      <c r="T753" s="226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7" t="s">
        <v>348</v>
      </c>
      <c r="AT753" s="227" t="s">
        <v>204</v>
      </c>
      <c r="AU753" s="227" t="s">
        <v>160</v>
      </c>
      <c r="AY753" s="19" t="s">
        <v>152</v>
      </c>
      <c r="BE753" s="228">
        <f>IF(N753="základní",J753,0)</f>
        <v>0</v>
      </c>
      <c r="BF753" s="228">
        <f>IF(N753="snížená",J753,0)</f>
        <v>0</v>
      </c>
      <c r="BG753" s="228">
        <f>IF(N753="zákl. přenesená",J753,0)</f>
        <v>0</v>
      </c>
      <c r="BH753" s="228">
        <f>IF(N753="sníž. přenesená",J753,0)</f>
        <v>0</v>
      </c>
      <c r="BI753" s="228">
        <f>IF(N753="nulová",J753,0)</f>
        <v>0</v>
      </c>
      <c r="BJ753" s="19" t="s">
        <v>76</v>
      </c>
      <c r="BK753" s="228">
        <f>ROUND(I753*H753,2)</f>
        <v>0</v>
      </c>
      <c r="BL753" s="19" t="s">
        <v>262</v>
      </c>
      <c r="BM753" s="227" t="s">
        <v>1502</v>
      </c>
    </row>
    <row r="754" spans="1:47" s="2" customFormat="1" ht="12">
      <c r="A754" s="40"/>
      <c r="B754" s="41"/>
      <c r="C754" s="42"/>
      <c r="D754" s="236" t="s">
        <v>366</v>
      </c>
      <c r="E754" s="42"/>
      <c r="F754" s="278" t="s">
        <v>1451</v>
      </c>
      <c r="G754" s="42"/>
      <c r="H754" s="42"/>
      <c r="I754" s="231"/>
      <c r="J754" s="42"/>
      <c r="K754" s="42"/>
      <c r="L754" s="46"/>
      <c r="M754" s="232"/>
      <c r="N754" s="233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366</v>
      </c>
      <c r="AU754" s="19" t="s">
        <v>160</v>
      </c>
    </row>
    <row r="755" spans="1:65" s="2" customFormat="1" ht="24.15" customHeight="1">
      <c r="A755" s="40"/>
      <c r="B755" s="41"/>
      <c r="C755" s="267" t="s">
        <v>1503</v>
      </c>
      <c r="D755" s="267" t="s">
        <v>204</v>
      </c>
      <c r="E755" s="268" t="s">
        <v>1504</v>
      </c>
      <c r="F755" s="269" t="s">
        <v>1505</v>
      </c>
      <c r="G755" s="270" t="s">
        <v>1325</v>
      </c>
      <c r="H755" s="271">
        <v>3</v>
      </c>
      <c r="I755" s="272"/>
      <c r="J755" s="273">
        <f>ROUND(I755*H755,2)</f>
        <v>0</v>
      </c>
      <c r="K755" s="274"/>
      <c r="L755" s="275"/>
      <c r="M755" s="276" t="s">
        <v>19</v>
      </c>
      <c r="N755" s="277" t="s">
        <v>40</v>
      </c>
      <c r="O755" s="86"/>
      <c r="P755" s="225">
        <f>O755*H755</f>
        <v>0</v>
      </c>
      <c r="Q755" s="225">
        <v>0</v>
      </c>
      <c r="R755" s="225">
        <f>Q755*H755</f>
        <v>0</v>
      </c>
      <c r="S755" s="225">
        <v>0</v>
      </c>
      <c r="T755" s="226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7" t="s">
        <v>348</v>
      </c>
      <c r="AT755" s="227" t="s">
        <v>204</v>
      </c>
      <c r="AU755" s="227" t="s">
        <v>160</v>
      </c>
      <c r="AY755" s="19" t="s">
        <v>152</v>
      </c>
      <c r="BE755" s="228">
        <f>IF(N755="základní",J755,0)</f>
        <v>0</v>
      </c>
      <c r="BF755" s="228">
        <f>IF(N755="snížená",J755,0)</f>
        <v>0</v>
      </c>
      <c r="BG755" s="228">
        <f>IF(N755="zákl. přenesená",J755,0)</f>
        <v>0</v>
      </c>
      <c r="BH755" s="228">
        <f>IF(N755="sníž. přenesená",J755,0)</f>
        <v>0</v>
      </c>
      <c r="BI755" s="228">
        <f>IF(N755="nulová",J755,0)</f>
        <v>0</v>
      </c>
      <c r="BJ755" s="19" t="s">
        <v>76</v>
      </c>
      <c r="BK755" s="228">
        <f>ROUND(I755*H755,2)</f>
        <v>0</v>
      </c>
      <c r="BL755" s="19" t="s">
        <v>262</v>
      </c>
      <c r="BM755" s="227" t="s">
        <v>1506</v>
      </c>
    </row>
    <row r="756" spans="1:47" s="2" customFormat="1" ht="12">
      <c r="A756" s="40"/>
      <c r="B756" s="41"/>
      <c r="C756" s="42"/>
      <c r="D756" s="236" t="s">
        <v>366</v>
      </c>
      <c r="E756" s="42"/>
      <c r="F756" s="278" t="s">
        <v>1451</v>
      </c>
      <c r="G756" s="42"/>
      <c r="H756" s="42"/>
      <c r="I756" s="231"/>
      <c r="J756" s="42"/>
      <c r="K756" s="42"/>
      <c r="L756" s="46"/>
      <c r="M756" s="232"/>
      <c r="N756" s="233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366</v>
      </c>
      <c r="AU756" s="19" t="s">
        <v>160</v>
      </c>
    </row>
    <row r="757" spans="1:65" s="2" customFormat="1" ht="24.15" customHeight="1">
      <c r="A757" s="40"/>
      <c r="B757" s="41"/>
      <c r="C757" s="267" t="s">
        <v>1507</v>
      </c>
      <c r="D757" s="267" t="s">
        <v>204</v>
      </c>
      <c r="E757" s="268" t="s">
        <v>1508</v>
      </c>
      <c r="F757" s="269" t="s">
        <v>1509</v>
      </c>
      <c r="G757" s="270" t="s">
        <v>1325</v>
      </c>
      <c r="H757" s="271">
        <v>3</v>
      </c>
      <c r="I757" s="272"/>
      <c r="J757" s="273">
        <f>ROUND(I757*H757,2)</f>
        <v>0</v>
      </c>
      <c r="K757" s="274"/>
      <c r="L757" s="275"/>
      <c r="M757" s="276" t="s">
        <v>19</v>
      </c>
      <c r="N757" s="277" t="s">
        <v>40</v>
      </c>
      <c r="O757" s="86"/>
      <c r="P757" s="225">
        <f>O757*H757</f>
        <v>0</v>
      </c>
      <c r="Q757" s="225">
        <v>0</v>
      </c>
      <c r="R757" s="225">
        <f>Q757*H757</f>
        <v>0</v>
      </c>
      <c r="S757" s="225">
        <v>0</v>
      </c>
      <c r="T757" s="226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7" t="s">
        <v>348</v>
      </c>
      <c r="AT757" s="227" t="s">
        <v>204</v>
      </c>
      <c r="AU757" s="227" t="s">
        <v>160</v>
      </c>
      <c r="AY757" s="19" t="s">
        <v>152</v>
      </c>
      <c r="BE757" s="228">
        <f>IF(N757="základní",J757,0)</f>
        <v>0</v>
      </c>
      <c r="BF757" s="228">
        <f>IF(N757="snížená",J757,0)</f>
        <v>0</v>
      </c>
      <c r="BG757" s="228">
        <f>IF(N757="zákl. přenesená",J757,0)</f>
        <v>0</v>
      </c>
      <c r="BH757" s="228">
        <f>IF(N757="sníž. přenesená",J757,0)</f>
        <v>0</v>
      </c>
      <c r="BI757" s="228">
        <f>IF(N757="nulová",J757,0)</f>
        <v>0</v>
      </c>
      <c r="BJ757" s="19" t="s">
        <v>76</v>
      </c>
      <c r="BK757" s="228">
        <f>ROUND(I757*H757,2)</f>
        <v>0</v>
      </c>
      <c r="BL757" s="19" t="s">
        <v>262</v>
      </c>
      <c r="BM757" s="227" t="s">
        <v>1510</v>
      </c>
    </row>
    <row r="758" spans="1:47" s="2" customFormat="1" ht="12">
      <c r="A758" s="40"/>
      <c r="B758" s="41"/>
      <c r="C758" s="42"/>
      <c r="D758" s="236" t="s">
        <v>366</v>
      </c>
      <c r="E758" s="42"/>
      <c r="F758" s="278" t="s">
        <v>1451</v>
      </c>
      <c r="G758" s="42"/>
      <c r="H758" s="42"/>
      <c r="I758" s="231"/>
      <c r="J758" s="42"/>
      <c r="K758" s="42"/>
      <c r="L758" s="46"/>
      <c r="M758" s="232"/>
      <c r="N758" s="233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366</v>
      </c>
      <c r="AU758" s="19" t="s">
        <v>160</v>
      </c>
    </row>
    <row r="759" spans="1:65" s="2" customFormat="1" ht="24.15" customHeight="1">
      <c r="A759" s="40"/>
      <c r="B759" s="41"/>
      <c r="C759" s="267" t="s">
        <v>1511</v>
      </c>
      <c r="D759" s="267" t="s">
        <v>204</v>
      </c>
      <c r="E759" s="268" t="s">
        <v>1512</v>
      </c>
      <c r="F759" s="269" t="s">
        <v>1513</v>
      </c>
      <c r="G759" s="270" t="s">
        <v>1325</v>
      </c>
      <c r="H759" s="271">
        <v>3</v>
      </c>
      <c r="I759" s="272"/>
      <c r="J759" s="273">
        <f>ROUND(I759*H759,2)</f>
        <v>0</v>
      </c>
      <c r="K759" s="274"/>
      <c r="L759" s="275"/>
      <c r="M759" s="276" t="s">
        <v>19</v>
      </c>
      <c r="N759" s="277" t="s">
        <v>40</v>
      </c>
      <c r="O759" s="86"/>
      <c r="P759" s="225">
        <f>O759*H759</f>
        <v>0</v>
      </c>
      <c r="Q759" s="225">
        <v>0</v>
      </c>
      <c r="R759" s="225">
        <f>Q759*H759</f>
        <v>0</v>
      </c>
      <c r="S759" s="225">
        <v>0</v>
      </c>
      <c r="T759" s="22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7" t="s">
        <v>348</v>
      </c>
      <c r="AT759" s="227" t="s">
        <v>204</v>
      </c>
      <c r="AU759" s="227" t="s">
        <v>160</v>
      </c>
      <c r="AY759" s="19" t="s">
        <v>152</v>
      </c>
      <c r="BE759" s="228">
        <f>IF(N759="základní",J759,0)</f>
        <v>0</v>
      </c>
      <c r="BF759" s="228">
        <f>IF(N759="snížená",J759,0)</f>
        <v>0</v>
      </c>
      <c r="BG759" s="228">
        <f>IF(N759="zákl. přenesená",J759,0)</f>
        <v>0</v>
      </c>
      <c r="BH759" s="228">
        <f>IF(N759="sníž. přenesená",J759,0)</f>
        <v>0</v>
      </c>
      <c r="BI759" s="228">
        <f>IF(N759="nulová",J759,0)</f>
        <v>0</v>
      </c>
      <c r="BJ759" s="19" t="s">
        <v>76</v>
      </c>
      <c r="BK759" s="228">
        <f>ROUND(I759*H759,2)</f>
        <v>0</v>
      </c>
      <c r="BL759" s="19" t="s">
        <v>262</v>
      </c>
      <c r="BM759" s="227" t="s">
        <v>1514</v>
      </c>
    </row>
    <row r="760" spans="1:47" s="2" customFormat="1" ht="12">
      <c r="A760" s="40"/>
      <c r="B760" s="41"/>
      <c r="C760" s="42"/>
      <c r="D760" s="236" t="s">
        <v>366</v>
      </c>
      <c r="E760" s="42"/>
      <c r="F760" s="278" t="s">
        <v>1451</v>
      </c>
      <c r="G760" s="42"/>
      <c r="H760" s="42"/>
      <c r="I760" s="231"/>
      <c r="J760" s="42"/>
      <c r="K760" s="42"/>
      <c r="L760" s="46"/>
      <c r="M760" s="232"/>
      <c r="N760" s="23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366</v>
      </c>
      <c r="AU760" s="19" t="s">
        <v>160</v>
      </c>
    </row>
    <row r="761" spans="1:65" s="2" customFormat="1" ht="24.15" customHeight="1">
      <c r="A761" s="40"/>
      <c r="B761" s="41"/>
      <c r="C761" s="267" t="s">
        <v>1515</v>
      </c>
      <c r="D761" s="267" t="s">
        <v>204</v>
      </c>
      <c r="E761" s="268" t="s">
        <v>1516</v>
      </c>
      <c r="F761" s="269" t="s">
        <v>1517</v>
      </c>
      <c r="G761" s="270" t="s">
        <v>1325</v>
      </c>
      <c r="H761" s="271">
        <v>2</v>
      </c>
      <c r="I761" s="272"/>
      <c r="J761" s="273">
        <f>ROUND(I761*H761,2)</f>
        <v>0</v>
      </c>
      <c r="K761" s="274"/>
      <c r="L761" s="275"/>
      <c r="M761" s="276" t="s">
        <v>19</v>
      </c>
      <c r="N761" s="277" t="s">
        <v>40</v>
      </c>
      <c r="O761" s="86"/>
      <c r="P761" s="225">
        <f>O761*H761</f>
        <v>0</v>
      </c>
      <c r="Q761" s="225">
        <v>0</v>
      </c>
      <c r="R761" s="225">
        <f>Q761*H761</f>
        <v>0</v>
      </c>
      <c r="S761" s="225">
        <v>0</v>
      </c>
      <c r="T761" s="226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7" t="s">
        <v>348</v>
      </c>
      <c r="AT761" s="227" t="s">
        <v>204</v>
      </c>
      <c r="AU761" s="227" t="s">
        <v>160</v>
      </c>
      <c r="AY761" s="19" t="s">
        <v>152</v>
      </c>
      <c r="BE761" s="228">
        <f>IF(N761="základní",J761,0)</f>
        <v>0</v>
      </c>
      <c r="BF761" s="228">
        <f>IF(N761="snížená",J761,0)</f>
        <v>0</v>
      </c>
      <c r="BG761" s="228">
        <f>IF(N761="zákl. přenesená",J761,0)</f>
        <v>0</v>
      </c>
      <c r="BH761" s="228">
        <f>IF(N761="sníž. přenesená",J761,0)</f>
        <v>0</v>
      </c>
      <c r="BI761" s="228">
        <f>IF(N761="nulová",J761,0)</f>
        <v>0</v>
      </c>
      <c r="BJ761" s="19" t="s">
        <v>76</v>
      </c>
      <c r="BK761" s="228">
        <f>ROUND(I761*H761,2)</f>
        <v>0</v>
      </c>
      <c r="BL761" s="19" t="s">
        <v>262</v>
      </c>
      <c r="BM761" s="227" t="s">
        <v>1518</v>
      </c>
    </row>
    <row r="762" spans="1:47" s="2" customFormat="1" ht="12">
      <c r="A762" s="40"/>
      <c r="B762" s="41"/>
      <c r="C762" s="42"/>
      <c r="D762" s="236" t="s">
        <v>366</v>
      </c>
      <c r="E762" s="42"/>
      <c r="F762" s="278" t="s">
        <v>1451</v>
      </c>
      <c r="G762" s="42"/>
      <c r="H762" s="42"/>
      <c r="I762" s="231"/>
      <c r="J762" s="42"/>
      <c r="K762" s="42"/>
      <c r="L762" s="46"/>
      <c r="M762" s="232"/>
      <c r="N762" s="233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366</v>
      </c>
      <c r="AU762" s="19" t="s">
        <v>160</v>
      </c>
    </row>
    <row r="763" spans="1:65" s="2" customFormat="1" ht="24.15" customHeight="1">
      <c r="A763" s="40"/>
      <c r="B763" s="41"/>
      <c r="C763" s="267" t="s">
        <v>1519</v>
      </c>
      <c r="D763" s="267" t="s">
        <v>204</v>
      </c>
      <c r="E763" s="268" t="s">
        <v>1520</v>
      </c>
      <c r="F763" s="269" t="s">
        <v>1521</v>
      </c>
      <c r="G763" s="270" t="s">
        <v>1325</v>
      </c>
      <c r="H763" s="271">
        <v>3</v>
      </c>
      <c r="I763" s="272"/>
      <c r="J763" s="273">
        <f>ROUND(I763*H763,2)</f>
        <v>0</v>
      </c>
      <c r="K763" s="274"/>
      <c r="L763" s="275"/>
      <c r="M763" s="276" t="s">
        <v>19</v>
      </c>
      <c r="N763" s="277" t="s">
        <v>40</v>
      </c>
      <c r="O763" s="86"/>
      <c r="P763" s="225">
        <f>O763*H763</f>
        <v>0</v>
      </c>
      <c r="Q763" s="225">
        <v>0</v>
      </c>
      <c r="R763" s="225">
        <f>Q763*H763</f>
        <v>0</v>
      </c>
      <c r="S763" s="225">
        <v>0</v>
      </c>
      <c r="T763" s="226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7" t="s">
        <v>348</v>
      </c>
      <c r="AT763" s="227" t="s">
        <v>204</v>
      </c>
      <c r="AU763" s="227" t="s">
        <v>160</v>
      </c>
      <c r="AY763" s="19" t="s">
        <v>152</v>
      </c>
      <c r="BE763" s="228">
        <f>IF(N763="základní",J763,0)</f>
        <v>0</v>
      </c>
      <c r="BF763" s="228">
        <f>IF(N763="snížená",J763,0)</f>
        <v>0</v>
      </c>
      <c r="BG763" s="228">
        <f>IF(N763="zákl. přenesená",J763,0)</f>
        <v>0</v>
      </c>
      <c r="BH763" s="228">
        <f>IF(N763="sníž. přenesená",J763,0)</f>
        <v>0</v>
      </c>
      <c r="BI763" s="228">
        <f>IF(N763="nulová",J763,0)</f>
        <v>0</v>
      </c>
      <c r="BJ763" s="19" t="s">
        <v>76</v>
      </c>
      <c r="BK763" s="228">
        <f>ROUND(I763*H763,2)</f>
        <v>0</v>
      </c>
      <c r="BL763" s="19" t="s">
        <v>262</v>
      </c>
      <c r="BM763" s="227" t="s">
        <v>1522</v>
      </c>
    </row>
    <row r="764" spans="1:47" s="2" customFormat="1" ht="12">
      <c r="A764" s="40"/>
      <c r="B764" s="41"/>
      <c r="C764" s="42"/>
      <c r="D764" s="236" t="s">
        <v>366</v>
      </c>
      <c r="E764" s="42"/>
      <c r="F764" s="278" t="s">
        <v>1451</v>
      </c>
      <c r="G764" s="42"/>
      <c r="H764" s="42"/>
      <c r="I764" s="231"/>
      <c r="J764" s="42"/>
      <c r="K764" s="42"/>
      <c r="L764" s="46"/>
      <c r="M764" s="232"/>
      <c r="N764" s="233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366</v>
      </c>
      <c r="AU764" s="19" t="s">
        <v>160</v>
      </c>
    </row>
    <row r="765" spans="1:65" s="2" customFormat="1" ht="24.15" customHeight="1">
      <c r="A765" s="40"/>
      <c r="B765" s="41"/>
      <c r="C765" s="267" t="s">
        <v>1523</v>
      </c>
      <c r="D765" s="267" t="s">
        <v>204</v>
      </c>
      <c r="E765" s="268" t="s">
        <v>1524</v>
      </c>
      <c r="F765" s="269" t="s">
        <v>1525</v>
      </c>
      <c r="G765" s="270" t="s">
        <v>1325</v>
      </c>
      <c r="H765" s="271">
        <v>2</v>
      </c>
      <c r="I765" s="272"/>
      <c r="J765" s="273">
        <f>ROUND(I765*H765,2)</f>
        <v>0</v>
      </c>
      <c r="K765" s="274"/>
      <c r="L765" s="275"/>
      <c r="M765" s="276" t="s">
        <v>19</v>
      </c>
      <c r="N765" s="277" t="s">
        <v>40</v>
      </c>
      <c r="O765" s="86"/>
      <c r="P765" s="225">
        <f>O765*H765</f>
        <v>0</v>
      </c>
      <c r="Q765" s="225">
        <v>0</v>
      </c>
      <c r="R765" s="225">
        <f>Q765*H765</f>
        <v>0</v>
      </c>
      <c r="S765" s="225">
        <v>0</v>
      </c>
      <c r="T765" s="226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7" t="s">
        <v>348</v>
      </c>
      <c r="AT765" s="227" t="s">
        <v>204</v>
      </c>
      <c r="AU765" s="227" t="s">
        <v>160</v>
      </c>
      <c r="AY765" s="19" t="s">
        <v>152</v>
      </c>
      <c r="BE765" s="228">
        <f>IF(N765="základní",J765,0)</f>
        <v>0</v>
      </c>
      <c r="BF765" s="228">
        <f>IF(N765="snížená",J765,0)</f>
        <v>0</v>
      </c>
      <c r="BG765" s="228">
        <f>IF(N765="zákl. přenesená",J765,0)</f>
        <v>0</v>
      </c>
      <c r="BH765" s="228">
        <f>IF(N765="sníž. přenesená",J765,0)</f>
        <v>0</v>
      </c>
      <c r="BI765" s="228">
        <f>IF(N765="nulová",J765,0)</f>
        <v>0</v>
      </c>
      <c r="BJ765" s="19" t="s">
        <v>76</v>
      </c>
      <c r="BK765" s="228">
        <f>ROUND(I765*H765,2)</f>
        <v>0</v>
      </c>
      <c r="BL765" s="19" t="s">
        <v>262</v>
      </c>
      <c r="BM765" s="227" t="s">
        <v>1526</v>
      </c>
    </row>
    <row r="766" spans="1:47" s="2" customFormat="1" ht="12">
      <c r="A766" s="40"/>
      <c r="B766" s="41"/>
      <c r="C766" s="42"/>
      <c r="D766" s="236" t="s">
        <v>366</v>
      </c>
      <c r="E766" s="42"/>
      <c r="F766" s="278" t="s">
        <v>1451</v>
      </c>
      <c r="G766" s="42"/>
      <c r="H766" s="42"/>
      <c r="I766" s="231"/>
      <c r="J766" s="42"/>
      <c r="K766" s="42"/>
      <c r="L766" s="46"/>
      <c r="M766" s="232"/>
      <c r="N766" s="233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366</v>
      </c>
      <c r="AU766" s="19" t="s">
        <v>160</v>
      </c>
    </row>
    <row r="767" spans="1:65" s="2" customFormat="1" ht="24.15" customHeight="1">
      <c r="A767" s="40"/>
      <c r="B767" s="41"/>
      <c r="C767" s="267" t="s">
        <v>1527</v>
      </c>
      <c r="D767" s="267" t="s">
        <v>204</v>
      </c>
      <c r="E767" s="268" t="s">
        <v>1528</v>
      </c>
      <c r="F767" s="269" t="s">
        <v>1529</v>
      </c>
      <c r="G767" s="270" t="s">
        <v>1325</v>
      </c>
      <c r="H767" s="271">
        <v>6</v>
      </c>
      <c r="I767" s="272"/>
      <c r="J767" s="273">
        <f>ROUND(I767*H767,2)</f>
        <v>0</v>
      </c>
      <c r="K767" s="274"/>
      <c r="L767" s="275"/>
      <c r="M767" s="276" t="s">
        <v>19</v>
      </c>
      <c r="N767" s="277" t="s">
        <v>40</v>
      </c>
      <c r="O767" s="86"/>
      <c r="P767" s="225">
        <f>O767*H767</f>
        <v>0</v>
      </c>
      <c r="Q767" s="225">
        <v>0</v>
      </c>
      <c r="R767" s="225">
        <f>Q767*H767</f>
        <v>0</v>
      </c>
      <c r="S767" s="225">
        <v>0</v>
      </c>
      <c r="T767" s="226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7" t="s">
        <v>348</v>
      </c>
      <c r="AT767" s="227" t="s">
        <v>204</v>
      </c>
      <c r="AU767" s="227" t="s">
        <v>160</v>
      </c>
      <c r="AY767" s="19" t="s">
        <v>152</v>
      </c>
      <c r="BE767" s="228">
        <f>IF(N767="základní",J767,0)</f>
        <v>0</v>
      </c>
      <c r="BF767" s="228">
        <f>IF(N767="snížená",J767,0)</f>
        <v>0</v>
      </c>
      <c r="BG767" s="228">
        <f>IF(N767="zákl. přenesená",J767,0)</f>
        <v>0</v>
      </c>
      <c r="BH767" s="228">
        <f>IF(N767="sníž. přenesená",J767,0)</f>
        <v>0</v>
      </c>
      <c r="BI767" s="228">
        <f>IF(N767="nulová",J767,0)</f>
        <v>0</v>
      </c>
      <c r="BJ767" s="19" t="s">
        <v>76</v>
      </c>
      <c r="BK767" s="228">
        <f>ROUND(I767*H767,2)</f>
        <v>0</v>
      </c>
      <c r="BL767" s="19" t="s">
        <v>262</v>
      </c>
      <c r="BM767" s="227" t="s">
        <v>1530</v>
      </c>
    </row>
    <row r="768" spans="1:47" s="2" customFormat="1" ht="12">
      <c r="A768" s="40"/>
      <c r="B768" s="41"/>
      <c r="C768" s="42"/>
      <c r="D768" s="236" t="s">
        <v>366</v>
      </c>
      <c r="E768" s="42"/>
      <c r="F768" s="278" t="s">
        <v>1451</v>
      </c>
      <c r="G768" s="42"/>
      <c r="H768" s="42"/>
      <c r="I768" s="231"/>
      <c r="J768" s="42"/>
      <c r="K768" s="42"/>
      <c r="L768" s="46"/>
      <c r="M768" s="232"/>
      <c r="N768" s="233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366</v>
      </c>
      <c r="AU768" s="19" t="s">
        <v>160</v>
      </c>
    </row>
    <row r="769" spans="1:65" s="2" customFormat="1" ht="24.15" customHeight="1">
      <c r="A769" s="40"/>
      <c r="B769" s="41"/>
      <c r="C769" s="267" t="s">
        <v>1531</v>
      </c>
      <c r="D769" s="267" t="s">
        <v>204</v>
      </c>
      <c r="E769" s="268" t="s">
        <v>1532</v>
      </c>
      <c r="F769" s="269" t="s">
        <v>1533</v>
      </c>
      <c r="G769" s="270" t="s">
        <v>1325</v>
      </c>
      <c r="H769" s="271">
        <v>6</v>
      </c>
      <c r="I769" s="272"/>
      <c r="J769" s="273">
        <f>ROUND(I769*H769,2)</f>
        <v>0</v>
      </c>
      <c r="K769" s="274"/>
      <c r="L769" s="275"/>
      <c r="M769" s="276" t="s">
        <v>19</v>
      </c>
      <c r="N769" s="277" t="s">
        <v>40</v>
      </c>
      <c r="O769" s="86"/>
      <c r="P769" s="225">
        <f>O769*H769</f>
        <v>0</v>
      </c>
      <c r="Q769" s="225">
        <v>0</v>
      </c>
      <c r="R769" s="225">
        <f>Q769*H769</f>
        <v>0</v>
      </c>
      <c r="S769" s="225">
        <v>0</v>
      </c>
      <c r="T769" s="226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7" t="s">
        <v>348</v>
      </c>
      <c r="AT769" s="227" t="s">
        <v>204</v>
      </c>
      <c r="AU769" s="227" t="s">
        <v>160</v>
      </c>
      <c r="AY769" s="19" t="s">
        <v>152</v>
      </c>
      <c r="BE769" s="228">
        <f>IF(N769="základní",J769,0)</f>
        <v>0</v>
      </c>
      <c r="BF769" s="228">
        <f>IF(N769="snížená",J769,0)</f>
        <v>0</v>
      </c>
      <c r="BG769" s="228">
        <f>IF(N769="zákl. přenesená",J769,0)</f>
        <v>0</v>
      </c>
      <c r="BH769" s="228">
        <f>IF(N769="sníž. přenesená",J769,0)</f>
        <v>0</v>
      </c>
      <c r="BI769" s="228">
        <f>IF(N769="nulová",J769,0)</f>
        <v>0</v>
      </c>
      <c r="BJ769" s="19" t="s">
        <v>76</v>
      </c>
      <c r="BK769" s="228">
        <f>ROUND(I769*H769,2)</f>
        <v>0</v>
      </c>
      <c r="BL769" s="19" t="s">
        <v>262</v>
      </c>
      <c r="BM769" s="227" t="s">
        <v>1534</v>
      </c>
    </row>
    <row r="770" spans="1:47" s="2" customFormat="1" ht="12">
      <c r="A770" s="40"/>
      <c r="B770" s="41"/>
      <c r="C770" s="42"/>
      <c r="D770" s="236" t="s">
        <v>366</v>
      </c>
      <c r="E770" s="42"/>
      <c r="F770" s="278" t="s">
        <v>1451</v>
      </c>
      <c r="G770" s="42"/>
      <c r="H770" s="42"/>
      <c r="I770" s="231"/>
      <c r="J770" s="42"/>
      <c r="K770" s="42"/>
      <c r="L770" s="46"/>
      <c r="M770" s="232"/>
      <c r="N770" s="233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366</v>
      </c>
      <c r="AU770" s="19" t="s">
        <v>160</v>
      </c>
    </row>
    <row r="771" spans="1:65" s="2" customFormat="1" ht="16.5" customHeight="1">
      <c r="A771" s="40"/>
      <c r="B771" s="41"/>
      <c r="C771" s="267" t="s">
        <v>1535</v>
      </c>
      <c r="D771" s="267" t="s">
        <v>204</v>
      </c>
      <c r="E771" s="268" t="s">
        <v>1536</v>
      </c>
      <c r="F771" s="269" t="s">
        <v>1537</v>
      </c>
      <c r="G771" s="270" t="s">
        <v>1325</v>
      </c>
      <c r="H771" s="271">
        <v>12</v>
      </c>
      <c r="I771" s="272"/>
      <c r="J771" s="273">
        <f>ROUND(I771*H771,2)</f>
        <v>0</v>
      </c>
      <c r="K771" s="274"/>
      <c r="L771" s="275"/>
      <c r="M771" s="276" t="s">
        <v>19</v>
      </c>
      <c r="N771" s="277" t="s">
        <v>40</v>
      </c>
      <c r="O771" s="86"/>
      <c r="P771" s="225">
        <f>O771*H771</f>
        <v>0</v>
      </c>
      <c r="Q771" s="225">
        <v>0</v>
      </c>
      <c r="R771" s="225">
        <f>Q771*H771</f>
        <v>0</v>
      </c>
      <c r="S771" s="225">
        <v>0</v>
      </c>
      <c r="T771" s="226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27" t="s">
        <v>348</v>
      </c>
      <c r="AT771" s="227" t="s">
        <v>204</v>
      </c>
      <c r="AU771" s="227" t="s">
        <v>160</v>
      </c>
      <c r="AY771" s="19" t="s">
        <v>152</v>
      </c>
      <c r="BE771" s="228">
        <f>IF(N771="základní",J771,0)</f>
        <v>0</v>
      </c>
      <c r="BF771" s="228">
        <f>IF(N771="snížená",J771,0)</f>
        <v>0</v>
      </c>
      <c r="BG771" s="228">
        <f>IF(N771="zákl. přenesená",J771,0)</f>
        <v>0</v>
      </c>
      <c r="BH771" s="228">
        <f>IF(N771="sníž. přenesená",J771,0)</f>
        <v>0</v>
      </c>
      <c r="BI771" s="228">
        <f>IF(N771="nulová",J771,0)</f>
        <v>0</v>
      </c>
      <c r="BJ771" s="19" t="s">
        <v>76</v>
      </c>
      <c r="BK771" s="228">
        <f>ROUND(I771*H771,2)</f>
        <v>0</v>
      </c>
      <c r="BL771" s="19" t="s">
        <v>262</v>
      </c>
      <c r="BM771" s="227" t="s">
        <v>1538</v>
      </c>
    </row>
    <row r="772" spans="1:65" s="2" customFormat="1" ht="16.5" customHeight="1">
      <c r="A772" s="40"/>
      <c r="B772" s="41"/>
      <c r="C772" s="267" t="s">
        <v>1539</v>
      </c>
      <c r="D772" s="267" t="s">
        <v>204</v>
      </c>
      <c r="E772" s="268" t="s">
        <v>1540</v>
      </c>
      <c r="F772" s="269" t="s">
        <v>1541</v>
      </c>
      <c r="G772" s="270" t="s">
        <v>545</v>
      </c>
      <c r="H772" s="271">
        <v>136</v>
      </c>
      <c r="I772" s="272"/>
      <c r="J772" s="273">
        <f>ROUND(I772*H772,2)</f>
        <v>0</v>
      </c>
      <c r="K772" s="274"/>
      <c r="L772" s="275"/>
      <c r="M772" s="276" t="s">
        <v>19</v>
      </c>
      <c r="N772" s="277" t="s">
        <v>40</v>
      </c>
      <c r="O772" s="86"/>
      <c r="P772" s="225">
        <f>O772*H772</f>
        <v>0</v>
      </c>
      <c r="Q772" s="225">
        <v>0</v>
      </c>
      <c r="R772" s="225">
        <f>Q772*H772</f>
        <v>0</v>
      </c>
      <c r="S772" s="225">
        <v>0</v>
      </c>
      <c r="T772" s="226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7" t="s">
        <v>348</v>
      </c>
      <c r="AT772" s="227" t="s">
        <v>204</v>
      </c>
      <c r="AU772" s="227" t="s">
        <v>160</v>
      </c>
      <c r="AY772" s="19" t="s">
        <v>152</v>
      </c>
      <c r="BE772" s="228">
        <f>IF(N772="základní",J772,0)</f>
        <v>0</v>
      </c>
      <c r="BF772" s="228">
        <f>IF(N772="snížená",J772,0)</f>
        <v>0</v>
      </c>
      <c r="BG772" s="228">
        <f>IF(N772="zákl. přenesená",J772,0)</f>
        <v>0</v>
      </c>
      <c r="BH772" s="228">
        <f>IF(N772="sníž. přenesená",J772,0)</f>
        <v>0</v>
      </c>
      <c r="BI772" s="228">
        <f>IF(N772="nulová",J772,0)</f>
        <v>0</v>
      </c>
      <c r="BJ772" s="19" t="s">
        <v>76</v>
      </c>
      <c r="BK772" s="228">
        <f>ROUND(I772*H772,2)</f>
        <v>0</v>
      </c>
      <c r="BL772" s="19" t="s">
        <v>262</v>
      </c>
      <c r="BM772" s="227" t="s">
        <v>1542</v>
      </c>
    </row>
    <row r="773" spans="1:65" s="2" customFormat="1" ht="16.5" customHeight="1">
      <c r="A773" s="40"/>
      <c r="B773" s="41"/>
      <c r="C773" s="267" t="s">
        <v>1543</v>
      </c>
      <c r="D773" s="267" t="s">
        <v>204</v>
      </c>
      <c r="E773" s="268" t="s">
        <v>1544</v>
      </c>
      <c r="F773" s="269" t="s">
        <v>1545</v>
      </c>
      <c r="G773" s="270" t="s">
        <v>1325</v>
      </c>
      <c r="H773" s="271">
        <v>85</v>
      </c>
      <c r="I773" s="272"/>
      <c r="J773" s="273">
        <f>ROUND(I773*H773,2)</f>
        <v>0</v>
      </c>
      <c r="K773" s="274"/>
      <c r="L773" s="275"/>
      <c r="M773" s="276" t="s">
        <v>19</v>
      </c>
      <c r="N773" s="277" t="s">
        <v>40</v>
      </c>
      <c r="O773" s="86"/>
      <c r="P773" s="225">
        <f>O773*H773</f>
        <v>0</v>
      </c>
      <c r="Q773" s="225">
        <v>0</v>
      </c>
      <c r="R773" s="225">
        <f>Q773*H773</f>
        <v>0</v>
      </c>
      <c r="S773" s="225">
        <v>0</v>
      </c>
      <c r="T773" s="226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27" t="s">
        <v>348</v>
      </c>
      <c r="AT773" s="227" t="s">
        <v>204</v>
      </c>
      <c r="AU773" s="227" t="s">
        <v>160</v>
      </c>
      <c r="AY773" s="19" t="s">
        <v>152</v>
      </c>
      <c r="BE773" s="228">
        <f>IF(N773="základní",J773,0)</f>
        <v>0</v>
      </c>
      <c r="BF773" s="228">
        <f>IF(N773="snížená",J773,0)</f>
        <v>0</v>
      </c>
      <c r="BG773" s="228">
        <f>IF(N773="zákl. přenesená",J773,0)</f>
        <v>0</v>
      </c>
      <c r="BH773" s="228">
        <f>IF(N773="sníž. přenesená",J773,0)</f>
        <v>0</v>
      </c>
      <c r="BI773" s="228">
        <f>IF(N773="nulová",J773,0)</f>
        <v>0</v>
      </c>
      <c r="BJ773" s="19" t="s">
        <v>76</v>
      </c>
      <c r="BK773" s="228">
        <f>ROUND(I773*H773,2)</f>
        <v>0</v>
      </c>
      <c r="BL773" s="19" t="s">
        <v>262</v>
      </c>
      <c r="BM773" s="227" t="s">
        <v>1546</v>
      </c>
    </row>
    <row r="774" spans="1:65" s="2" customFormat="1" ht="16.5" customHeight="1">
      <c r="A774" s="40"/>
      <c r="B774" s="41"/>
      <c r="C774" s="267" t="s">
        <v>1547</v>
      </c>
      <c r="D774" s="267" t="s">
        <v>204</v>
      </c>
      <c r="E774" s="268" t="s">
        <v>1548</v>
      </c>
      <c r="F774" s="269" t="s">
        <v>1549</v>
      </c>
      <c r="G774" s="270" t="s">
        <v>1208</v>
      </c>
      <c r="H774" s="271">
        <v>1</v>
      </c>
      <c r="I774" s="272"/>
      <c r="J774" s="273">
        <f>ROUND(I774*H774,2)</f>
        <v>0</v>
      </c>
      <c r="K774" s="274"/>
      <c r="L774" s="275"/>
      <c r="M774" s="276" t="s">
        <v>19</v>
      </c>
      <c r="N774" s="277" t="s">
        <v>40</v>
      </c>
      <c r="O774" s="86"/>
      <c r="P774" s="225">
        <f>O774*H774</f>
        <v>0</v>
      </c>
      <c r="Q774" s="225">
        <v>0</v>
      </c>
      <c r="R774" s="225">
        <f>Q774*H774</f>
        <v>0</v>
      </c>
      <c r="S774" s="225">
        <v>0</v>
      </c>
      <c r="T774" s="226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27" t="s">
        <v>348</v>
      </c>
      <c r="AT774" s="227" t="s">
        <v>204</v>
      </c>
      <c r="AU774" s="227" t="s">
        <v>160</v>
      </c>
      <c r="AY774" s="19" t="s">
        <v>152</v>
      </c>
      <c r="BE774" s="228">
        <f>IF(N774="základní",J774,0)</f>
        <v>0</v>
      </c>
      <c r="BF774" s="228">
        <f>IF(N774="snížená",J774,0)</f>
        <v>0</v>
      </c>
      <c r="BG774" s="228">
        <f>IF(N774="zákl. přenesená",J774,0)</f>
        <v>0</v>
      </c>
      <c r="BH774" s="228">
        <f>IF(N774="sníž. přenesená",J774,0)</f>
        <v>0</v>
      </c>
      <c r="BI774" s="228">
        <f>IF(N774="nulová",J774,0)</f>
        <v>0</v>
      </c>
      <c r="BJ774" s="19" t="s">
        <v>76</v>
      </c>
      <c r="BK774" s="228">
        <f>ROUND(I774*H774,2)</f>
        <v>0</v>
      </c>
      <c r="BL774" s="19" t="s">
        <v>262</v>
      </c>
      <c r="BM774" s="227" t="s">
        <v>1550</v>
      </c>
    </row>
    <row r="775" spans="1:65" s="2" customFormat="1" ht="16.5" customHeight="1">
      <c r="A775" s="40"/>
      <c r="B775" s="41"/>
      <c r="C775" s="267" t="s">
        <v>1551</v>
      </c>
      <c r="D775" s="267" t="s">
        <v>204</v>
      </c>
      <c r="E775" s="268" t="s">
        <v>1552</v>
      </c>
      <c r="F775" s="269" t="s">
        <v>1553</v>
      </c>
      <c r="G775" s="270" t="s">
        <v>1325</v>
      </c>
      <c r="H775" s="271">
        <v>1</v>
      </c>
      <c r="I775" s="272"/>
      <c r="J775" s="273">
        <f>ROUND(I775*H775,2)</f>
        <v>0</v>
      </c>
      <c r="K775" s="274"/>
      <c r="L775" s="275"/>
      <c r="M775" s="276" t="s">
        <v>19</v>
      </c>
      <c r="N775" s="277" t="s">
        <v>40</v>
      </c>
      <c r="O775" s="86"/>
      <c r="P775" s="225">
        <f>O775*H775</f>
        <v>0</v>
      </c>
      <c r="Q775" s="225">
        <v>0</v>
      </c>
      <c r="R775" s="225">
        <f>Q775*H775</f>
        <v>0</v>
      </c>
      <c r="S775" s="225">
        <v>0</v>
      </c>
      <c r="T775" s="226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7" t="s">
        <v>348</v>
      </c>
      <c r="AT775" s="227" t="s">
        <v>204</v>
      </c>
      <c r="AU775" s="227" t="s">
        <v>160</v>
      </c>
      <c r="AY775" s="19" t="s">
        <v>152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19" t="s">
        <v>76</v>
      </c>
      <c r="BK775" s="228">
        <f>ROUND(I775*H775,2)</f>
        <v>0</v>
      </c>
      <c r="BL775" s="19" t="s">
        <v>262</v>
      </c>
      <c r="BM775" s="227" t="s">
        <v>1554</v>
      </c>
    </row>
    <row r="776" spans="1:65" s="2" customFormat="1" ht="16.5" customHeight="1">
      <c r="A776" s="40"/>
      <c r="B776" s="41"/>
      <c r="C776" s="267" t="s">
        <v>1555</v>
      </c>
      <c r="D776" s="267" t="s">
        <v>204</v>
      </c>
      <c r="E776" s="268" t="s">
        <v>1556</v>
      </c>
      <c r="F776" s="269" t="s">
        <v>1557</v>
      </c>
      <c r="G776" s="270" t="s">
        <v>1325</v>
      </c>
      <c r="H776" s="271">
        <v>6</v>
      </c>
      <c r="I776" s="272"/>
      <c r="J776" s="273">
        <f>ROUND(I776*H776,2)</f>
        <v>0</v>
      </c>
      <c r="K776" s="274"/>
      <c r="L776" s="275"/>
      <c r="M776" s="276" t="s">
        <v>19</v>
      </c>
      <c r="N776" s="277" t="s">
        <v>40</v>
      </c>
      <c r="O776" s="86"/>
      <c r="P776" s="225">
        <f>O776*H776</f>
        <v>0</v>
      </c>
      <c r="Q776" s="225">
        <v>0</v>
      </c>
      <c r="R776" s="225">
        <f>Q776*H776</f>
        <v>0</v>
      </c>
      <c r="S776" s="225">
        <v>0</v>
      </c>
      <c r="T776" s="226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27" t="s">
        <v>348</v>
      </c>
      <c r="AT776" s="227" t="s">
        <v>204</v>
      </c>
      <c r="AU776" s="227" t="s">
        <v>160</v>
      </c>
      <c r="AY776" s="19" t="s">
        <v>152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19" t="s">
        <v>76</v>
      </c>
      <c r="BK776" s="228">
        <f>ROUND(I776*H776,2)</f>
        <v>0</v>
      </c>
      <c r="BL776" s="19" t="s">
        <v>262</v>
      </c>
      <c r="BM776" s="227" t="s">
        <v>1558</v>
      </c>
    </row>
    <row r="777" spans="1:65" s="2" customFormat="1" ht="24.15" customHeight="1">
      <c r="A777" s="40"/>
      <c r="B777" s="41"/>
      <c r="C777" s="267" t="s">
        <v>1559</v>
      </c>
      <c r="D777" s="267" t="s">
        <v>204</v>
      </c>
      <c r="E777" s="268" t="s">
        <v>1560</v>
      </c>
      <c r="F777" s="269" t="s">
        <v>1561</v>
      </c>
      <c r="G777" s="270" t="s">
        <v>1325</v>
      </c>
      <c r="H777" s="271">
        <v>6</v>
      </c>
      <c r="I777" s="272"/>
      <c r="J777" s="273">
        <f>ROUND(I777*H777,2)</f>
        <v>0</v>
      </c>
      <c r="K777" s="274"/>
      <c r="L777" s="275"/>
      <c r="M777" s="276" t="s">
        <v>19</v>
      </c>
      <c r="N777" s="277" t="s">
        <v>40</v>
      </c>
      <c r="O777" s="86"/>
      <c r="P777" s="225">
        <f>O777*H777</f>
        <v>0</v>
      </c>
      <c r="Q777" s="225">
        <v>0</v>
      </c>
      <c r="R777" s="225">
        <f>Q777*H777</f>
        <v>0</v>
      </c>
      <c r="S777" s="225">
        <v>0</v>
      </c>
      <c r="T777" s="226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7" t="s">
        <v>348</v>
      </c>
      <c r="AT777" s="227" t="s">
        <v>204</v>
      </c>
      <c r="AU777" s="227" t="s">
        <v>160</v>
      </c>
      <c r="AY777" s="19" t="s">
        <v>152</v>
      </c>
      <c r="BE777" s="228">
        <f>IF(N777="základní",J777,0)</f>
        <v>0</v>
      </c>
      <c r="BF777" s="228">
        <f>IF(N777="snížená",J777,0)</f>
        <v>0</v>
      </c>
      <c r="BG777" s="228">
        <f>IF(N777="zákl. přenesená",J777,0)</f>
        <v>0</v>
      </c>
      <c r="BH777" s="228">
        <f>IF(N777="sníž. přenesená",J777,0)</f>
        <v>0</v>
      </c>
      <c r="BI777" s="228">
        <f>IF(N777="nulová",J777,0)</f>
        <v>0</v>
      </c>
      <c r="BJ777" s="19" t="s">
        <v>76</v>
      </c>
      <c r="BK777" s="228">
        <f>ROUND(I777*H777,2)</f>
        <v>0</v>
      </c>
      <c r="BL777" s="19" t="s">
        <v>262</v>
      </c>
      <c r="BM777" s="227" t="s">
        <v>1562</v>
      </c>
    </row>
    <row r="778" spans="1:65" s="2" customFormat="1" ht="16.5" customHeight="1">
      <c r="A778" s="40"/>
      <c r="B778" s="41"/>
      <c r="C778" s="267" t="s">
        <v>1563</v>
      </c>
      <c r="D778" s="267" t="s">
        <v>204</v>
      </c>
      <c r="E778" s="268" t="s">
        <v>1564</v>
      </c>
      <c r="F778" s="269" t="s">
        <v>1565</v>
      </c>
      <c r="G778" s="270" t="s">
        <v>1325</v>
      </c>
      <c r="H778" s="271">
        <v>12</v>
      </c>
      <c r="I778" s="272"/>
      <c r="J778" s="273">
        <f>ROUND(I778*H778,2)</f>
        <v>0</v>
      </c>
      <c r="K778" s="274"/>
      <c r="L778" s="275"/>
      <c r="M778" s="276" t="s">
        <v>19</v>
      </c>
      <c r="N778" s="277" t="s">
        <v>40</v>
      </c>
      <c r="O778" s="86"/>
      <c r="P778" s="225">
        <f>O778*H778</f>
        <v>0</v>
      </c>
      <c r="Q778" s="225">
        <v>0</v>
      </c>
      <c r="R778" s="225">
        <f>Q778*H778</f>
        <v>0</v>
      </c>
      <c r="S778" s="225">
        <v>0</v>
      </c>
      <c r="T778" s="22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27" t="s">
        <v>348</v>
      </c>
      <c r="AT778" s="227" t="s">
        <v>204</v>
      </c>
      <c r="AU778" s="227" t="s">
        <v>160</v>
      </c>
      <c r="AY778" s="19" t="s">
        <v>152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19" t="s">
        <v>76</v>
      </c>
      <c r="BK778" s="228">
        <f>ROUND(I778*H778,2)</f>
        <v>0</v>
      </c>
      <c r="BL778" s="19" t="s">
        <v>262</v>
      </c>
      <c r="BM778" s="227" t="s">
        <v>1566</v>
      </c>
    </row>
    <row r="779" spans="1:65" s="2" customFormat="1" ht="16.5" customHeight="1">
      <c r="A779" s="40"/>
      <c r="B779" s="41"/>
      <c r="C779" s="267" t="s">
        <v>1567</v>
      </c>
      <c r="D779" s="267" t="s">
        <v>204</v>
      </c>
      <c r="E779" s="268" t="s">
        <v>1568</v>
      </c>
      <c r="F779" s="269" t="s">
        <v>1569</v>
      </c>
      <c r="G779" s="270" t="s">
        <v>545</v>
      </c>
      <c r="H779" s="271">
        <v>200</v>
      </c>
      <c r="I779" s="272"/>
      <c r="J779" s="273">
        <f>ROUND(I779*H779,2)</f>
        <v>0</v>
      </c>
      <c r="K779" s="274"/>
      <c r="L779" s="275"/>
      <c r="M779" s="276" t="s">
        <v>19</v>
      </c>
      <c r="N779" s="277" t="s">
        <v>40</v>
      </c>
      <c r="O779" s="86"/>
      <c r="P779" s="225">
        <f>O779*H779</f>
        <v>0</v>
      </c>
      <c r="Q779" s="225">
        <v>0</v>
      </c>
      <c r="R779" s="225">
        <f>Q779*H779</f>
        <v>0</v>
      </c>
      <c r="S779" s="225">
        <v>0</v>
      </c>
      <c r="T779" s="226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7" t="s">
        <v>348</v>
      </c>
      <c r="AT779" s="227" t="s">
        <v>204</v>
      </c>
      <c r="AU779" s="227" t="s">
        <v>160</v>
      </c>
      <c r="AY779" s="19" t="s">
        <v>152</v>
      </c>
      <c r="BE779" s="228">
        <f>IF(N779="základní",J779,0)</f>
        <v>0</v>
      </c>
      <c r="BF779" s="228">
        <f>IF(N779="snížená",J779,0)</f>
        <v>0</v>
      </c>
      <c r="BG779" s="228">
        <f>IF(N779="zákl. přenesená",J779,0)</f>
        <v>0</v>
      </c>
      <c r="BH779" s="228">
        <f>IF(N779="sníž. přenesená",J779,0)</f>
        <v>0</v>
      </c>
      <c r="BI779" s="228">
        <f>IF(N779="nulová",J779,0)</f>
        <v>0</v>
      </c>
      <c r="BJ779" s="19" t="s">
        <v>76</v>
      </c>
      <c r="BK779" s="228">
        <f>ROUND(I779*H779,2)</f>
        <v>0</v>
      </c>
      <c r="BL779" s="19" t="s">
        <v>262</v>
      </c>
      <c r="BM779" s="227" t="s">
        <v>1570</v>
      </c>
    </row>
    <row r="780" spans="1:65" s="2" customFormat="1" ht="21.75" customHeight="1">
      <c r="A780" s="40"/>
      <c r="B780" s="41"/>
      <c r="C780" s="267" t="s">
        <v>1571</v>
      </c>
      <c r="D780" s="267" t="s">
        <v>204</v>
      </c>
      <c r="E780" s="268" t="s">
        <v>1572</v>
      </c>
      <c r="F780" s="269" t="s">
        <v>1573</v>
      </c>
      <c r="G780" s="270" t="s">
        <v>1208</v>
      </c>
      <c r="H780" s="271">
        <v>1</v>
      </c>
      <c r="I780" s="272"/>
      <c r="J780" s="273">
        <f>ROUND(I780*H780,2)</f>
        <v>0</v>
      </c>
      <c r="K780" s="274"/>
      <c r="L780" s="275"/>
      <c r="M780" s="276" t="s">
        <v>19</v>
      </c>
      <c r="N780" s="277" t="s">
        <v>40</v>
      </c>
      <c r="O780" s="86"/>
      <c r="P780" s="225">
        <f>O780*H780</f>
        <v>0</v>
      </c>
      <c r="Q780" s="225">
        <v>0</v>
      </c>
      <c r="R780" s="225">
        <f>Q780*H780</f>
        <v>0</v>
      </c>
      <c r="S780" s="225">
        <v>0</v>
      </c>
      <c r="T780" s="226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7" t="s">
        <v>207</v>
      </c>
      <c r="AT780" s="227" t="s">
        <v>204</v>
      </c>
      <c r="AU780" s="227" t="s">
        <v>160</v>
      </c>
      <c r="AY780" s="19" t="s">
        <v>152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19" t="s">
        <v>76</v>
      </c>
      <c r="BK780" s="228">
        <f>ROUND(I780*H780,2)</f>
        <v>0</v>
      </c>
      <c r="BL780" s="19" t="s">
        <v>151</v>
      </c>
      <c r="BM780" s="227" t="s">
        <v>1574</v>
      </c>
    </row>
    <row r="781" spans="1:65" s="2" customFormat="1" ht="16.5" customHeight="1">
      <c r="A781" s="40"/>
      <c r="B781" s="41"/>
      <c r="C781" s="215" t="s">
        <v>1575</v>
      </c>
      <c r="D781" s="215" t="s">
        <v>156</v>
      </c>
      <c r="E781" s="216" t="s">
        <v>1576</v>
      </c>
      <c r="F781" s="217" t="s">
        <v>1577</v>
      </c>
      <c r="G781" s="218" t="s">
        <v>1208</v>
      </c>
      <c r="H781" s="219">
        <v>1</v>
      </c>
      <c r="I781" s="220"/>
      <c r="J781" s="221">
        <f>ROUND(I781*H781,2)</f>
        <v>0</v>
      </c>
      <c r="K781" s="222"/>
      <c r="L781" s="46"/>
      <c r="M781" s="223" t="s">
        <v>19</v>
      </c>
      <c r="N781" s="224" t="s">
        <v>40</v>
      </c>
      <c r="O781" s="86"/>
      <c r="P781" s="225">
        <f>O781*H781</f>
        <v>0</v>
      </c>
      <c r="Q781" s="225">
        <v>0</v>
      </c>
      <c r="R781" s="225">
        <f>Q781*H781</f>
        <v>0</v>
      </c>
      <c r="S781" s="225">
        <v>0</v>
      </c>
      <c r="T781" s="226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7" t="s">
        <v>262</v>
      </c>
      <c r="AT781" s="227" t="s">
        <v>156</v>
      </c>
      <c r="AU781" s="227" t="s">
        <v>160</v>
      </c>
      <c r="AY781" s="19" t="s">
        <v>152</v>
      </c>
      <c r="BE781" s="228">
        <f>IF(N781="základní",J781,0)</f>
        <v>0</v>
      </c>
      <c r="BF781" s="228">
        <f>IF(N781="snížená",J781,0)</f>
        <v>0</v>
      </c>
      <c r="BG781" s="228">
        <f>IF(N781="zákl. přenesená",J781,0)</f>
        <v>0</v>
      </c>
      <c r="BH781" s="228">
        <f>IF(N781="sníž. přenesená",J781,0)</f>
        <v>0</v>
      </c>
      <c r="BI781" s="228">
        <f>IF(N781="nulová",J781,0)</f>
        <v>0</v>
      </c>
      <c r="BJ781" s="19" t="s">
        <v>76</v>
      </c>
      <c r="BK781" s="228">
        <f>ROUND(I781*H781,2)</f>
        <v>0</v>
      </c>
      <c r="BL781" s="19" t="s">
        <v>262</v>
      </c>
      <c r="BM781" s="227" t="s">
        <v>1578</v>
      </c>
    </row>
    <row r="782" spans="1:47" s="2" customFormat="1" ht="12">
      <c r="A782" s="40"/>
      <c r="B782" s="41"/>
      <c r="C782" s="42"/>
      <c r="D782" s="236" t="s">
        <v>366</v>
      </c>
      <c r="E782" s="42"/>
      <c r="F782" s="278" t="s">
        <v>1579</v>
      </c>
      <c r="G782" s="42"/>
      <c r="H782" s="42"/>
      <c r="I782" s="231"/>
      <c r="J782" s="42"/>
      <c r="K782" s="42"/>
      <c r="L782" s="46"/>
      <c r="M782" s="232"/>
      <c r="N782" s="233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366</v>
      </c>
      <c r="AU782" s="19" t="s">
        <v>160</v>
      </c>
    </row>
    <row r="783" spans="1:65" s="2" customFormat="1" ht="16.5" customHeight="1">
      <c r="A783" s="40"/>
      <c r="B783" s="41"/>
      <c r="C783" s="215" t="s">
        <v>1580</v>
      </c>
      <c r="D783" s="215" t="s">
        <v>156</v>
      </c>
      <c r="E783" s="216" t="s">
        <v>1581</v>
      </c>
      <c r="F783" s="217" t="s">
        <v>1582</v>
      </c>
      <c r="G783" s="218" t="s">
        <v>1208</v>
      </c>
      <c r="H783" s="219">
        <v>1</v>
      </c>
      <c r="I783" s="220"/>
      <c r="J783" s="221">
        <f>ROUND(I783*H783,2)</f>
        <v>0</v>
      </c>
      <c r="K783" s="222"/>
      <c r="L783" s="46"/>
      <c r="M783" s="223" t="s">
        <v>19</v>
      </c>
      <c r="N783" s="224" t="s">
        <v>40</v>
      </c>
      <c r="O783" s="86"/>
      <c r="P783" s="225">
        <f>O783*H783</f>
        <v>0</v>
      </c>
      <c r="Q783" s="225">
        <v>0</v>
      </c>
      <c r="R783" s="225">
        <f>Q783*H783</f>
        <v>0</v>
      </c>
      <c r="S783" s="225">
        <v>0</v>
      </c>
      <c r="T783" s="226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27" t="s">
        <v>262</v>
      </c>
      <c r="AT783" s="227" t="s">
        <v>156</v>
      </c>
      <c r="AU783" s="227" t="s">
        <v>160</v>
      </c>
      <c r="AY783" s="19" t="s">
        <v>152</v>
      </c>
      <c r="BE783" s="228">
        <f>IF(N783="základní",J783,0)</f>
        <v>0</v>
      </c>
      <c r="BF783" s="228">
        <f>IF(N783="snížená",J783,0)</f>
        <v>0</v>
      </c>
      <c r="BG783" s="228">
        <f>IF(N783="zákl. přenesená",J783,0)</f>
        <v>0</v>
      </c>
      <c r="BH783" s="228">
        <f>IF(N783="sníž. přenesená",J783,0)</f>
        <v>0</v>
      </c>
      <c r="BI783" s="228">
        <f>IF(N783="nulová",J783,0)</f>
        <v>0</v>
      </c>
      <c r="BJ783" s="19" t="s">
        <v>76</v>
      </c>
      <c r="BK783" s="228">
        <f>ROUND(I783*H783,2)</f>
        <v>0</v>
      </c>
      <c r="BL783" s="19" t="s">
        <v>262</v>
      </c>
      <c r="BM783" s="227" t="s">
        <v>1583</v>
      </c>
    </row>
    <row r="784" spans="1:65" s="2" customFormat="1" ht="16.5" customHeight="1">
      <c r="A784" s="40"/>
      <c r="B784" s="41"/>
      <c r="C784" s="215" t="s">
        <v>1584</v>
      </c>
      <c r="D784" s="215" t="s">
        <v>156</v>
      </c>
      <c r="E784" s="216" t="s">
        <v>1585</v>
      </c>
      <c r="F784" s="217" t="s">
        <v>1586</v>
      </c>
      <c r="G784" s="218" t="s">
        <v>1208</v>
      </c>
      <c r="H784" s="219">
        <v>1</v>
      </c>
      <c r="I784" s="220"/>
      <c r="J784" s="221">
        <f>ROUND(I784*H784,2)</f>
        <v>0</v>
      </c>
      <c r="K784" s="222"/>
      <c r="L784" s="46"/>
      <c r="M784" s="223" t="s">
        <v>19</v>
      </c>
      <c r="N784" s="224" t="s">
        <v>40</v>
      </c>
      <c r="O784" s="86"/>
      <c r="P784" s="225">
        <f>O784*H784</f>
        <v>0</v>
      </c>
      <c r="Q784" s="225">
        <v>0</v>
      </c>
      <c r="R784" s="225">
        <f>Q784*H784</f>
        <v>0</v>
      </c>
      <c r="S784" s="225">
        <v>0</v>
      </c>
      <c r="T784" s="22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7" t="s">
        <v>262</v>
      </c>
      <c r="AT784" s="227" t="s">
        <v>156</v>
      </c>
      <c r="AU784" s="227" t="s">
        <v>160</v>
      </c>
      <c r="AY784" s="19" t="s">
        <v>152</v>
      </c>
      <c r="BE784" s="228">
        <f>IF(N784="základní",J784,0)</f>
        <v>0</v>
      </c>
      <c r="BF784" s="228">
        <f>IF(N784="snížená",J784,0)</f>
        <v>0</v>
      </c>
      <c r="BG784" s="228">
        <f>IF(N784="zákl. přenesená",J784,0)</f>
        <v>0</v>
      </c>
      <c r="BH784" s="228">
        <f>IF(N784="sníž. přenesená",J784,0)</f>
        <v>0</v>
      </c>
      <c r="BI784" s="228">
        <f>IF(N784="nulová",J784,0)</f>
        <v>0</v>
      </c>
      <c r="BJ784" s="19" t="s">
        <v>76</v>
      </c>
      <c r="BK784" s="228">
        <f>ROUND(I784*H784,2)</f>
        <v>0</v>
      </c>
      <c r="BL784" s="19" t="s">
        <v>262</v>
      </c>
      <c r="BM784" s="227" t="s">
        <v>1587</v>
      </c>
    </row>
    <row r="785" spans="1:65" s="2" customFormat="1" ht="16.5" customHeight="1">
      <c r="A785" s="40"/>
      <c r="B785" s="41"/>
      <c r="C785" s="215" t="s">
        <v>1588</v>
      </c>
      <c r="D785" s="215" t="s">
        <v>156</v>
      </c>
      <c r="E785" s="216" t="s">
        <v>1589</v>
      </c>
      <c r="F785" s="217" t="s">
        <v>1590</v>
      </c>
      <c r="G785" s="218" t="s">
        <v>1208</v>
      </c>
      <c r="H785" s="219">
        <v>1</v>
      </c>
      <c r="I785" s="220"/>
      <c r="J785" s="221">
        <f>ROUND(I785*H785,2)</f>
        <v>0</v>
      </c>
      <c r="K785" s="222"/>
      <c r="L785" s="46"/>
      <c r="M785" s="223" t="s">
        <v>19</v>
      </c>
      <c r="N785" s="224" t="s">
        <v>40</v>
      </c>
      <c r="O785" s="86"/>
      <c r="P785" s="225">
        <f>O785*H785</f>
        <v>0</v>
      </c>
      <c r="Q785" s="225">
        <v>0</v>
      </c>
      <c r="R785" s="225">
        <f>Q785*H785</f>
        <v>0</v>
      </c>
      <c r="S785" s="225">
        <v>0</v>
      </c>
      <c r="T785" s="226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7" t="s">
        <v>262</v>
      </c>
      <c r="AT785" s="227" t="s">
        <v>156</v>
      </c>
      <c r="AU785" s="227" t="s">
        <v>160</v>
      </c>
      <c r="AY785" s="19" t="s">
        <v>152</v>
      </c>
      <c r="BE785" s="228">
        <f>IF(N785="základní",J785,0)</f>
        <v>0</v>
      </c>
      <c r="BF785" s="228">
        <f>IF(N785="snížená",J785,0)</f>
        <v>0</v>
      </c>
      <c r="BG785" s="228">
        <f>IF(N785="zákl. přenesená",J785,0)</f>
        <v>0</v>
      </c>
      <c r="BH785" s="228">
        <f>IF(N785="sníž. přenesená",J785,0)</f>
        <v>0</v>
      </c>
      <c r="BI785" s="228">
        <f>IF(N785="nulová",J785,0)</f>
        <v>0</v>
      </c>
      <c r="BJ785" s="19" t="s">
        <v>76</v>
      </c>
      <c r="BK785" s="228">
        <f>ROUND(I785*H785,2)</f>
        <v>0</v>
      </c>
      <c r="BL785" s="19" t="s">
        <v>262</v>
      </c>
      <c r="BM785" s="227" t="s">
        <v>1591</v>
      </c>
    </row>
    <row r="786" spans="1:63" s="12" customFormat="1" ht="20.85" customHeight="1">
      <c r="A786" s="12"/>
      <c r="B786" s="199"/>
      <c r="C786" s="200"/>
      <c r="D786" s="201" t="s">
        <v>68</v>
      </c>
      <c r="E786" s="213" t="s">
        <v>1592</v>
      </c>
      <c r="F786" s="213" t="s">
        <v>1593</v>
      </c>
      <c r="G786" s="200"/>
      <c r="H786" s="200"/>
      <c r="I786" s="203"/>
      <c r="J786" s="214">
        <f>BK786</f>
        <v>0</v>
      </c>
      <c r="K786" s="200"/>
      <c r="L786" s="205"/>
      <c r="M786" s="206"/>
      <c r="N786" s="207"/>
      <c r="O786" s="207"/>
      <c r="P786" s="208">
        <f>SUM(P787:P792)</f>
        <v>0</v>
      </c>
      <c r="Q786" s="207"/>
      <c r="R786" s="208">
        <f>SUM(R787:R792)</f>
        <v>0.00203</v>
      </c>
      <c r="S786" s="207"/>
      <c r="T786" s="209">
        <f>SUM(T787:T792)</f>
        <v>0</v>
      </c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R786" s="210" t="s">
        <v>78</v>
      </c>
      <c r="AT786" s="211" t="s">
        <v>68</v>
      </c>
      <c r="AU786" s="211" t="s">
        <v>78</v>
      </c>
      <c r="AY786" s="210" t="s">
        <v>152</v>
      </c>
      <c r="BK786" s="212">
        <f>SUM(BK787:BK792)</f>
        <v>0</v>
      </c>
    </row>
    <row r="787" spans="1:65" s="2" customFormat="1" ht="24.15" customHeight="1">
      <c r="A787" s="40"/>
      <c r="B787" s="41"/>
      <c r="C787" s="215" t="s">
        <v>1594</v>
      </c>
      <c r="D787" s="215" t="s">
        <v>156</v>
      </c>
      <c r="E787" s="216" t="s">
        <v>1595</v>
      </c>
      <c r="F787" s="217" t="s">
        <v>1596</v>
      </c>
      <c r="G787" s="218" t="s">
        <v>176</v>
      </c>
      <c r="H787" s="219">
        <v>1</v>
      </c>
      <c r="I787" s="220"/>
      <c r="J787" s="221">
        <f>ROUND(I787*H787,2)</f>
        <v>0</v>
      </c>
      <c r="K787" s="222"/>
      <c r="L787" s="46"/>
      <c r="M787" s="223" t="s">
        <v>19</v>
      </c>
      <c r="N787" s="224" t="s">
        <v>40</v>
      </c>
      <c r="O787" s="86"/>
      <c r="P787" s="225">
        <f>O787*H787</f>
        <v>0</v>
      </c>
      <c r="Q787" s="225">
        <v>0</v>
      </c>
      <c r="R787" s="225">
        <f>Q787*H787</f>
        <v>0</v>
      </c>
      <c r="S787" s="225">
        <v>0</v>
      </c>
      <c r="T787" s="226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7" t="s">
        <v>262</v>
      </c>
      <c r="AT787" s="227" t="s">
        <v>156</v>
      </c>
      <c r="AU787" s="227" t="s">
        <v>160</v>
      </c>
      <c r="AY787" s="19" t="s">
        <v>152</v>
      </c>
      <c r="BE787" s="228">
        <f>IF(N787="základní",J787,0)</f>
        <v>0</v>
      </c>
      <c r="BF787" s="228">
        <f>IF(N787="snížená",J787,0)</f>
        <v>0</v>
      </c>
      <c r="BG787" s="228">
        <f>IF(N787="zákl. přenesená",J787,0)</f>
        <v>0</v>
      </c>
      <c r="BH787" s="228">
        <f>IF(N787="sníž. přenesená",J787,0)</f>
        <v>0</v>
      </c>
      <c r="BI787" s="228">
        <f>IF(N787="nulová",J787,0)</f>
        <v>0</v>
      </c>
      <c r="BJ787" s="19" t="s">
        <v>76</v>
      </c>
      <c r="BK787" s="228">
        <f>ROUND(I787*H787,2)</f>
        <v>0</v>
      </c>
      <c r="BL787" s="19" t="s">
        <v>262</v>
      </c>
      <c r="BM787" s="227" t="s">
        <v>1597</v>
      </c>
    </row>
    <row r="788" spans="1:47" s="2" customFormat="1" ht="12">
      <c r="A788" s="40"/>
      <c r="B788" s="41"/>
      <c r="C788" s="42"/>
      <c r="D788" s="229" t="s">
        <v>162</v>
      </c>
      <c r="E788" s="42"/>
      <c r="F788" s="230" t="s">
        <v>1598</v>
      </c>
      <c r="G788" s="42"/>
      <c r="H788" s="42"/>
      <c r="I788" s="231"/>
      <c r="J788" s="42"/>
      <c r="K788" s="42"/>
      <c r="L788" s="46"/>
      <c r="M788" s="232"/>
      <c r="N788" s="233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162</v>
      </c>
      <c r="AU788" s="19" t="s">
        <v>160</v>
      </c>
    </row>
    <row r="789" spans="1:65" s="2" customFormat="1" ht="24.15" customHeight="1">
      <c r="A789" s="40"/>
      <c r="B789" s="41"/>
      <c r="C789" s="267" t="s">
        <v>1599</v>
      </c>
      <c r="D789" s="267" t="s">
        <v>204</v>
      </c>
      <c r="E789" s="268" t="s">
        <v>1600</v>
      </c>
      <c r="F789" s="269" t="s">
        <v>1601</v>
      </c>
      <c r="G789" s="270" t="s">
        <v>176</v>
      </c>
      <c r="H789" s="271">
        <v>1</v>
      </c>
      <c r="I789" s="272"/>
      <c r="J789" s="273">
        <f>ROUND(I789*H789,2)</f>
        <v>0</v>
      </c>
      <c r="K789" s="274"/>
      <c r="L789" s="275"/>
      <c r="M789" s="276" t="s">
        <v>19</v>
      </c>
      <c r="N789" s="277" t="s">
        <v>40</v>
      </c>
      <c r="O789" s="86"/>
      <c r="P789" s="225">
        <f>O789*H789</f>
        <v>0</v>
      </c>
      <c r="Q789" s="225">
        <v>0.002</v>
      </c>
      <c r="R789" s="225">
        <f>Q789*H789</f>
        <v>0.002</v>
      </c>
      <c r="S789" s="225">
        <v>0</v>
      </c>
      <c r="T789" s="22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7" t="s">
        <v>348</v>
      </c>
      <c r="AT789" s="227" t="s">
        <v>204</v>
      </c>
      <c r="AU789" s="227" t="s">
        <v>160</v>
      </c>
      <c r="AY789" s="19" t="s">
        <v>152</v>
      </c>
      <c r="BE789" s="228">
        <f>IF(N789="základní",J789,0)</f>
        <v>0</v>
      </c>
      <c r="BF789" s="228">
        <f>IF(N789="snížená",J789,0)</f>
        <v>0</v>
      </c>
      <c r="BG789" s="228">
        <f>IF(N789="zákl. přenesená",J789,0)</f>
        <v>0</v>
      </c>
      <c r="BH789" s="228">
        <f>IF(N789="sníž. přenesená",J789,0)</f>
        <v>0</v>
      </c>
      <c r="BI789" s="228">
        <f>IF(N789="nulová",J789,0)</f>
        <v>0</v>
      </c>
      <c r="BJ789" s="19" t="s">
        <v>76</v>
      </c>
      <c r="BK789" s="228">
        <f>ROUND(I789*H789,2)</f>
        <v>0</v>
      </c>
      <c r="BL789" s="19" t="s">
        <v>262</v>
      </c>
      <c r="BM789" s="227" t="s">
        <v>1602</v>
      </c>
    </row>
    <row r="790" spans="1:65" s="2" customFormat="1" ht="24.15" customHeight="1">
      <c r="A790" s="40"/>
      <c r="B790" s="41"/>
      <c r="C790" s="215" t="s">
        <v>1603</v>
      </c>
      <c r="D790" s="215" t="s">
        <v>156</v>
      </c>
      <c r="E790" s="216" t="s">
        <v>1604</v>
      </c>
      <c r="F790" s="217" t="s">
        <v>1605</v>
      </c>
      <c r="G790" s="218" t="s">
        <v>176</v>
      </c>
      <c r="H790" s="219">
        <v>1</v>
      </c>
      <c r="I790" s="220"/>
      <c r="J790" s="221">
        <f>ROUND(I790*H790,2)</f>
        <v>0</v>
      </c>
      <c r="K790" s="222"/>
      <c r="L790" s="46"/>
      <c r="M790" s="223" t="s">
        <v>19</v>
      </c>
      <c r="N790" s="224" t="s">
        <v>40</v>
      </c>
      <c r="O790" s="86"/>
      <c r="P790" s="225">
        <f>O790*H790</f>
        <v>0</v>
      </c>
      <c r="Q790" s="225">
        <v>0</v>
      </c>
      <c r="R790" s="225">
        <f>Q790*H790</f>
        <v>0</v>
      </c>
      <c r="S790" s="225">
        <v>0</v>
      </c>
      <c r="T790" s="226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7" t="s">
        <v>262</v>
      </c>
      <c r="AT790" s="227" t="s">
        <v>156</v>
      </c>
      <c r="AU790" s="227" t="s">
        <v>160</v>
      </c>
      <c r="AY790" s="19" t="s">
        <v>152</v>
      </c>
      <c r="BE790" s="228">
        <f>IF(N790="základní",J790,0)</f>
        <v>0</v>
      </c>
      <c r="BF790" s="228">
        <f>IF(N790="snížená",J790,0)</f>
        <v>0</v>
      </c>
      <c r="BG790" s="228">
        <f>IF(N790="zákl. přenesená",J790,0)</f>
        <v>0</v>
      </c>
      <c r="BH790" s="228">
        <f>IF(N790="sníž. přenesená",J790,0)</f>
        <v>0</v>
      </c>
      <c r="BI790" s="228">
        <f>IF(N790="nulová",J790,0)</f>
        <v>0</v>
      </c>
      <c r="BJ790" s="19" t="s">
        <v>76</v>
      </c>
      <c r="BK790" s="228">
        <f>ROUND(I790*H790,2)</f>
        <v>0</v>
      </c>
      <c r="BL790" s="19" t="s">
        <v>262</v>
      </c>
      <c r="BM790" s="227" t="s">
        <v>1606</v>
      </c>
    </row>
    <row r="791" spans="1:47" s="2" customFormat="1" ht="12">
      <c r="A791" s="40"/>
      <c r="B791" s="41"/>
      <c r="C791" s="42"/>
      <c r="D791" s="229" t="s">
        <v>162</v>
      </c>
      <c r="E791" s="42"/>
      <c r="F791" s="230" t="s">
        <v>1607</v>
      </c>
      <c r="G791" s="42"/>
      <c r="H791" s="42"/>
      <c r="I791" s="231"/>
      <c r="J791" s="42"/>
      <c r="K791" s="42"/>
      <c r="L791" s="46"/>
      <c r="M791" s="232"/>
      <c r="N791" s="233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162</v>
      </c>
      <c r="AU791" s="19" t="s">
        <v>160</v>
      </c>
    </row>
    <row r="792" spans="1:65" s="2" customFormat="1" ht="24.15" customHeight="1">
      <c r="A792" s="40"/>
      <c r="B792" s="41"/>
      <c r="C792" s="267" t="s">
        <v>1608</v>
      </c>
      <c r="D792" s="267" t="s">
        <v>204</v>
      </c>
      <c r="E792" s="268" t="s">
        <v>1609</v>
      </c>
      <c r="F792" s="269" t="s">
        <v>1610</v>
      </c>
      <c r="G792" s="270" t="s">
        <v>176</v>
      </c>
      <c r="H792" s="271">
        <v>1</v>
      </c>
      <c r="I792" s="272"/>
      <c r="J792" s="273">
        <f>ROUND(I792*H792,2)</f>
        <v>0</v>
      </c>
      <c r="K792" s="274"/>
      <c r="L792" s="275"/>
      <c r="M792" s="276" t="s">
        <v>19</v>
      </c>
      <c r="N792" s="277" t="s">
        <v>40</v>
      </c>
      <c r="O792" s="86"/>
      <c r="P792" s="225">
        <f>O792*H792</f>
        <v>0</v>
      </c>
      <c r="Q792" s="225">
        <v>3E-05</v>
      </c>
      <c r="R792" s="225">
        <f>Q792*H792</f>
        <v>3E-05</v>
      </c>
      <c r="S792" s="225">
        <v>0</v>
      </c>
      <c r="T792" s="22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7" t="s">
        <v>348</v>
      </c>
      <c r="AT792" s="227" t="s">
        <v>204</v>
      </c>
      <c r="AU792" s="227" t="s">
        <v>160</v>
      </c>
      <c r="AY792" s="19" t="s">
        <v>152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19" t="s">
        <v>76</v>
      </c>
      <c r="BK792" s="228">
        <f>ROUND(I792*H792,2)</f>
        <v>0</v>
      </c>
      <c r="BL792" s="19" t="s">
        <v>262</v>
      </c>
      <c r="BM792" s="227" t="s">
        <v>1611</v>
      </c>
    </row>
    <row r="793" spans="1:63" s="12" customFormat="1" ht="20.85" customHeight="1">
      <c r="A793" s="12"/>
      <c r="B793" s="199"/>
      <c r="C793" s="200"/>
      <c r="D793" s="201" t="s">
        <v>68</v>
      </c>
      <c r="E793" s="213" t="s">
        <v>1612</v>
      </c>
      <c r="F793" s="213" t="s">
        <v>1613</v>
      </c>
      <c r="G793" s="200"/>
      <c r="H793" s="200"/>
      <c r="I793" s="203"/>
      <c r="J793" s="214">
        <f>BK793</f>
        <v>0</v>
      </c>
      <c r="K793" s="200"/>
      <c r="L793" s="205"/>
      <c r="M793" s="206"/>
      <c r="N793" s="207"/>
      <c r="O793" s="207"/>
      <c r="P793" s="208">
        <f>SUM(P794:P827)</f>
        <v>0</v>
      </c>
      <c r="Q793" s="207"/>
      <c r="R793" s="208">
        <f>SUM(R794:R827)</f>
        <v>0.31001122999999997</v>
      </c>
      <c r="S793" s="207"/>
      <c r="T793" s="209">
        <f>SUM(T794:T827)</f>
        <v>0</v>
      </c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R793" s="210" t="s">
        <v>78</v>
      </c>
      <c r="AT793" s="211" t="s">
        <v>68</v>
      </c>
      <c r="AU793" s="211" t="s">
        <v>78</v>
      </c>
      <c r="AY793" s="210" t="s">
        <v>152</v>
      </c>
      <c r="BK793" s="212">
        <f>SUM(BK794:BK827)</f>
        <v>0</v>
      </c>
    </row>
    <row r="794" spans="1:65" s="2" customFormat="1" ht="37.8" customHeight="1">
      <c r="A794" s="40"/>
      <c r="B794" s="41"/>
      <c r="C794" s="215" t="s">
        <v>1614</v>
      </c>
      <c r="D794" s="215" t="s">
        <v>156</v>
      </c>
      <c r="E794" s="216" t="s">
        <v>1615</v>
      </c>
      <c r="F794" s="217" t="s">
        <v>1616</v>
      </c>
      <c r="G794" s="218" t="s">
        <v>169</v>
      </c>
      <c r="H794" s="219">
        <v>20.291</v>
      </c>
      <c r="I794" s="220"/>
      <c r="J794" s="221">
        <f>ROUND(I794*H794,2)</f>
        <v>0</v>
      </c>
      <c r="K794" s="222"/>
      <c r="L794" s="46"/>
      <c r="M794" s="223" t="s">
        <v>19</v>
      </c>
      <c r="N794" s="224" t="s">
        <v>40</v>
      </c>
      <c r="O794" s="86"/>
      <c r="P794" s="225">
        <f>O794*H794</f>
        <v>0</v>
      </c>
      <c r="Q794" s="225">
        <v>3E-05</v>
      </c>
      <c r="R794" s="225">
        <f>Q794*H794</f>
        <v>0.00060873</v>
      </c>
      <c r="S794" s="225">
        <v>0</v>
      </c>
      <c r="T794" s="226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7" t="s">
        <v>262</v>
      </c>
      <c r="AT794" s="227" t="s">
        <v>156</v>
      </c>
      <c r="AU794" s="227" t="s">
        <v>160</v>
      </c>
      <c r="AY794" s="19" t="s">
        <v>152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19" t="s">
        <v>76</v>
      </c>
      <c r="BK794" s="228">
        <f>ROUND(I794*H794,2)</f>
        <v>0</v>
      </c>
      <c r="BL794" s="19" t="s">
        <v>262</v>
      </c>
      <c r="BM794" s="227" t="s">
        <v>1617</v>
      </c>
    </row>
    <row r="795" spans="1:51" s="13" customFormat="1" ht="12">
      <c r="A795" s="13"/>
      <c r="B795" s="234"/>
      <c r="C795" s="235"/>
      <c r="D795" s="236" t="s">
        <v>164</v>
      </c>
      <c r="E795" s="237" t="s">
        <v>19</v>
      </c>
      <c r="F795" s="238" t="s">
        <v>1618</v>
      </c>
      <c r="G795" s="235"/>
      <c r="H795" s="239">
        <v>20.291</v>
      </c>
      <c r="I795" s="240"/>
      <c r="J795" s="235"/>
      <c r="K795" s="235"/>
      <c r="L795" s="241"/>
      <c r="M795" s="242"/>
      <c r="N795" s="243"/>
      <c r="O795" s="243"/>
      <c r="P795" s="243"/>
      <c r="Q795" s="243"/>
      <c r="R795" s="243"/>
      <c r="S795" s="243"/>
      <c r="T795" s="24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5" t="s">
        <v>164</v>
      </c>
      <c r="AU795" s="245" t="s">
        <v>160</v>
      </c>
      <c r="AV795" s="13" t="s">
        <v>78</v>
      </c>
      <c r="AW795" s="13" t="s">
        <v>31</v>
      </c>
      <c r="AX795" s="13" t="s">
        <v>76</v>
      </c>
      <c r="AY795" s="245" t="s">
        <v>152</v>
      </c>
    </row>
    <row r="796" spans="1:65" s="2" customFormat="1" ht="24.15" customHeight="1">
      <c r="A796" s="40"/>
      <c r="B796" s="41"/>
      <c r="C796" s="267" t="s">
        <v>1619</v>
      </c>
      <c r="D796" s="267" t="s">
        <v>204</v>
      </c>
      <c r="E796" s="268" t="s">
        <v>1620</v>
      </c>
      <c r="F796" s="269" t="s">
        <v>1621</v>
      </c>
      <c r="G796" s="270" t="s">
        <v>169</v>
      </c>
      <c r="H796" s="271">
        <v>20.291</v>
      </c>
      <c r="I796" s="272"/>
      <c r="J796" s="273">
        <f>ROUND(I796*H796,2)</f>
        <v>0</v>
      </c>
      <c r="K796" s="274"/>
      <c r="L796" s="275"/>
      <c r="M796" s="276" t="s">
        <v>19</v>
      </c>
      <c r="N796" s="277" t="s">
        <v>40</v>
      </c>
      <c r="O796" s="86"/>
      <c r="P796" s="225">
        <f>O796*H796</f>
        <v>0</v>
      </c>
      <c r="Q796" s="225">
        <v>0.0025</v>
      </c>
      <c r="R796" s="225">
        <f>Q796*H796</f>
        <v>0.0507275</v>
      </c>
      <c r="S796" s="225">
        <v>0</v>
      </c>
      <c r="T796" s="226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27" t="s">
        <v>348</v>
      </c>
      <c r="AT796" s="227" t="s">
        <v>204</v>
      </c>
      <c r="AU796" s="227" t="s">
        <v>160</v>
      </c>
      <c r="AY796" s="19" t="s">
        <v>152</v>
      </c>
      <c r="BE796" s="228">
        <f>IF(N796="základní",J796,0)</f>
        <v>0</v>
      </c>
      <c r="BF796" s="228">
        <f>IF(N796="snížená",J796,0)</f>
        <v>0</v>
      </c>
      <c r="BG796" s="228">
        <f>IF(N796="zákl. přenesená",J796,0)</f>
        <v>0</v>
      </c>
      <c r="BH796" s="228">
        <f>IF(N796="sníž. přenesená",J796,0)</f>
        <v>0</v>
      </c>
      <c r="BI796" s="228">
        <f>IF(N796="nulová",J796,0)</f>
        <v>0</v>
      </c>
      <c r="BJ796" s="19" t="s">
        <v>76</v>
      </c>
      <c r="BK796" s="228">
        <f>ROUND(I796*H796,2)</f>
        <v>0</v>
      </c>
      <c r="BL796" s="19" t="s">
        <v>262</v>
      </c>
      <c r="BM796" s="227" t="s">
        <v>1622</v>
      </c>
    </row>
    <row r="797" spans="1:65" s="2" customFormat="1" ht="24.15" customHeight="1">
      <c r="A797" s="40"/>
      <c r="B797" s="41"/>
      <c r="C797" s="215" t="s">
        <v>1623</v>
      </c>
      <c r="D797" s="215" t="s">
        <v>156</v>
      </c>
      <c r="E797" s="216" t="s">
        <v>1624</v>
      </c>
      <c r="F797" s="217" t="s">
        <v>1625</v>
      </c>
      <c r="G797" s="218" t="s">
        <v>176</v>
      </c>
      <c r="H797" s="219">
        <v>2</v>
      </c>
      <c r="I797" s="220"/>
      <c r="J797" s="221">
        <f>ROUND(I797*H797,2)</f>
        <v>0</v>
      </c>
      <c r="K797" s="222"/>
      <c r="L797" s="46"/>
      <c r="M797" s="223" t="s">
        <v>19</v>
      </c>
      <c r="N797" s="224" t="s">
        <v>40</v>
      </c>
      <c r="O797" s="86"/>
      <c r="P797" s="225">
        <f>O797*H797</f>
        <v>0</v>
      </c>
      <c r="Q797" s="225">
        <v>0</v>
      </c>
      <c r="R797" s="225">
        <f>Q797*H797</f>
        <v>0</v>
      </c>
      <c r="S797" s="225">
        <v>0</v>
      </c>
      <c r="T797" s="226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7" t="s">
        <v>262</v>
      </c>
      <c r="AT797" s="227" t="s">
        <v>156</v>
      </c>
      <c r="AU797" s="227" t="s">
        <v>160</v>
      </c>
      <c r="AY797" s="19" t="s">
        <v>152</v>
      </c>
      <c r="BE797" s="228">
        <f>IF(N797="základní",J797,0)</f>
        <v>0</v>
      </c>
      <c r="BF797" s="228">
        <f>IF(N797="snížená",J797,0)</f>
        <v>0</v>
      </c>
      <c r="BG797" s="228">
        <f>IF(N797="zákl. přenesená",J797,0)</f>
        <v>0</v>
      </c>
      <c r="BH797" s="228">
        <f>IF(N797="sníž. přenesená",J797,0)</f>
        <v>0</v>
      </c>
      <c r="BI797" s="228">
        <f>IF(N797="nulová",J797,0)</f>
        <v>0</v>
      </c>
      <c r="BJ797" s="19" t="s">
        <v>76</v>
      </c>
      <c r="BK797" s="228">
        <f>ROUND(I797*H797,2)</f>
        <v>0</v>
      </c>
      <c r="BL797" s="19" t="s">
        <v>262</v>
      </c>
      <c r="BM797" s="227" t="s">
        <v>1626</v>
      </c>
    </row>
    <row r="798" spans="1:47" s="2" customFormat="1" ht="12">
      <c r="A798" s="40"/>
      <c r="B798" s="41"/>
      <c r="C798" s="42"/>
      <c r="D798" s="229" t="s">
        <v>162</v>
      </c>
      <c r="E798" s="42"/>
      <c r="F798" s="230" t="s">
        <v>1627</v>
      </c>
      <c r="G798" s="42"/>
      <c r="H798" s="42"/>
      <c r="I798" s="231"/>
      <c r="J798" s="42"/>
      <c r="K798" s="42"/>
      <c r="L798" s="46"/>
      <c r="M798" s="232"/>
      <c r="N798" s="233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162</v>
      </c>
      <c r="AU798" s="19" t="s">
        <v>160</v>
      </c>
    </row>
    <row r="799" spans="1:51" s="14" customFormat="1" ht="12">
      <c r="A799" s="14"/>
      <c r="B799" s="246"/>
      <c r="C799" s="247"/>
      <c r="D799" s="236" t="s">
        <v>164</v>
      </c>
      <c r="E799" s="248" t="s">
        <v>19</v>
      </c>
      <c r="F799" s="249" t="s">
        <v>1628</v>
      </c>
      <c r="G799" s="247"/>
      <c r="H799" s="248" t="s">
        <v>19</v>
      </c>
      <c r="I799" s="250"/>
      <c r="J799" s="247"/>
      <c r="K799" s="247"/>
      <c r="L799" s="251"/>
      <c r="M799" s="252"/>
      <c r="N799" s="253"/>
      <c r="O799" s="253"/>
      <c r="P799" s="253"/>
      <c r="Q799" s="253"/>
      <c r="R799" s="253"/>
      <c r="S799" s="253"/>
      <c r="T799" s="25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5" t="s">
        <v>164</v>
      </c>
      <c r="AU799" s="255" t="s">
        <v>160</v>
      </c>
      <c r="AV799" s="14" t="s">
        <v>76</v>
      </c>
      <c r="AW799" s="14" t="s">
        <v>31</v>
      </c>
      <c r="AX799" s="14" t="s">
        <v>69</v>
      </c>
      <c r="AY799" s="255" t="s">
        <v>152</v>
      </c>
    </row>
    <row r="800" spans="1:51" s="13" customFormat="1" ht="12">
      <c r="A800" s="13"/>
      <c r="B800" s="234"/>
      <c r="C800" s="235"/>
      <c r="D800" s="236" t="s">
        <v>164</v>
      </c>
      <c r="E800" s="237" t="s">
        <v>19</v>
      </c>
      <c r="F800" s="238" t="s">
        <v>78</v>
      </c>
      <c r="G800" s="235"/>
      <c r="H800" s="239">
        <v>2</v>
      </c>
      <c r="I800" s="240"/>
      <c r="J800" s="235"/>
      <c r="K800" s="235"/>
      <c r="L800" s="241"/>
      <c r="M800" s="242"/>
      <c r="N800" s="243"/>
      <c r="O800" s="243"/>
      <c r="P800" s="243"/>
      <c r="Q800" s="243"/>
      <c r="R800" s="243"/>
      <c r="S800" s="243"/>
      <c r="T800" s="24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5" t="s">
        <v>164</v>
      </c>
      <c r="AU800" s="245" t="s">
        <v>160</v>
      </c>
      <c r="AV800" s="13" t="s">
        <v>78</v>
      </c>
      <c r="AW800" s="13" t="s">
        <v>31</v>
      </c>
      <c r="AX800" s="13" t="s">
        <v>76</v>
      </c>
      <c r="AY800" s="245" t="s">
        <v>152</v>
      </c>
    </row>
    <row r="801" spans="1:65" s="2" customFormat="1" ht="33" customHeight="1">
      <c r="A801" s="40"/>
      <c r="B801" s="41"/>
      <c r="C801" s="267" t="s">
        <v>1629</v>
      </c>
      <c r="D801" s="267" t="s">
        <v>204</v>
      </c>
      <c r="E801" s="268" t="s">
        <v>1630</v>
      </c>
      <c r="F801" s="269" t="s">
        <v>1631</v>
      </c>
      <c r="G801" s="270" t="s">
        <v>176</v>
      </c>
      <c r="H801" s="271">
        <v>2</v>
      </c>
      <c r="I801" s="272"/>
      <c r="J801" s="273">
        <f>ROUND(I801*H801,2)</f>
        <v>0</v>
      </c>
      <c r="K801" s="274"/>
      <c r="L801" s="275"/>
      <c r="M801" s="276" t="s">
        <v>19</v>
      </c>
      <c r="N801" s="277" t="s">
        <v>40</v>
      </c>
      <c r="O801" s="86"/>
      <c r="P801" s="225">
        <f>O801*H801</f>
        <v>0</v>
      </c>
      <c r="Q801" s="225">
        <v>0.00057</v>
      </c>
      <c r="R801" s="225">
        <f>Q801*H801</f>
        <v>0.00114</v>
      </c>
      <c r="S801" s="225">
        <v>0</v>
      </c>
      <c r="T801" s="226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7" t="s">
        <v>348</v>
      </c>
      <c r="AT801" s="227" t="s">
        <v>204</v>
      </c>
      <c r="AU801" s="227" t="s">
        <v>160</v>
      </c>
      <c r="AY801" s="19" t="s">
        <v>152</v>
      </c>
      <c r="BE801" s="228">
        <f>IF(N801="základní",J801,0)</f>
        <v>0</v>
      </c>
      <c r="BF801" s="228">
        <f>IF(N801="snížená",J801,0)</f>
        <v>0</v>
      </c>
      <c r="BG801" s="228">
        <f>IF(N801="zákl. přenesená",J801,0)</f>
        <v>0</v>
      </c>
      <c r="BH801" s="228">
        <f>IF(N801="sníž. přenesená",J801,0)</f>
        <v>0</v>
      </c>
      <c r="BI801" s="228">
        <f>IF(N801="nulová",J801,0)</f>
        <v>0</v>
      </c>
      <c r="BJ801" s="19" t="s">
        <v>76</v>
      </c>
      <c r="BK801" s="228">
        <f>ROUND(I801*H801,2)</f>
        <v>0</v>
      </c>
      <c r="BL801" s="19" t="s">
        <v>262</v>
      </c>
      <c r="BM801" s="227" t="s">
        <v>1632</v>
      </c>
    </row>
    <row r="802" spans="1:65" s="2" customFormat="1" ht="37.8" customHeight="1">
      <c r="A802" s="40"/>
      <c r="B802" s="41"/>
      <c r="C802" s="215" t="s">
        <v>1633</v>
      </c>
      <c r="D802" s="215" t="s">
        <v>156</v>
      </c>
      <c r="E802" s="216" t="s">
        <v>1634</v>
      </c>
      <c r="F802" s="217" t="s">
        <v>1635</v>
      </c>
      <c r="G802" s="218" t="s">
        <v>176</v>
      </c>
      <c r="H802" s="219">
        <v>4</v>
      </c>
      <c r="I802" s="220"/>
      <c r="J802" s="221">
        <f>ROUND(I802*H802,2)</f>
        <v>0</v>
      </c>
      <c r="K802" s="222"/>
      <c r="L802" s="46"/>
      <c r="M802" s="223" t="s">
        <v>19</v>
      </c>
      <c r="N802" s="224" t="s">
        <v>40</v>
      </c>
      <c r="O802" s="86"/>
      <c r="P802" s="225">
        <f>O802*H802</f>
        <v>0</v>
      </c>
      <c r="Q802" s="225">
        <v>0</v>
      </c>
      <c r="R802" s="225">
        <f>Q802*H802</f>
        <v>0</v>
      </c>
      <c r="S802" s="225">
        <v>0</v>
      </c>
      <c r="T802" s="22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7" t="s">
        <v>262</v>
      </c>
      <c r="AT802" s="227" t="s">
        <v>156</v>
      </c>
      <c r="AU802" s="227" t="s">
        <v>160</v>
      </c>
      <c r="AY802" s="19" t="s">
        <v>152</v>
      </c>
      <c r="BE802" s="228">
        <f>IF(N802="základní",J802,0)</f>
        <v>0</v>
      </c>
      <c r="BF802" s="228">
        <f>IF(N802="snížená",J802,0)</f>
        <v>0</v>
      </c>
      <c r="BG802" s="228">
        <f>IF(N802="zákl. přenesená",J802,0)</f>
        <v>0</v>
      </c>
      <c r="BH802" s="228">
        <f>IF(N802="sníž. přenesená",J802,0)</f>
        <v>0</v>
      </c>
      <c r="BI802" s="228">
        <f>IF(N802="nulová",J802,0)</f>
        <v>0</v>
      </c>
      <c r="BJ802" s="19" t="s">
        <v>76</v>
      </c>
      <c r="BK802" s="228">
        <f>ROUND(I802*H802,2)</f>
        <v>0</v>
      </c>
      <c r="BL802" s="19" t="s">
        <v>262</v>
      </c>
      <c r="BM802" s="227" t="s">
        <v>1636</v>
      </c>
    </row>
    <row r="803" spans="1:47" s="2" customFormat="1" ht="12">
      <c r="A803" s="40"/>
      <c r="B803" s="41"/>
      <c r="C803" s="42"/>
      <c r="D803" s="229" t="s">
        <v>162</v>
      </c>
      <c r="E803" s="42"/>
      <c r="F803" s="230" t="s">
        <v>1637</v>
      </c>
      <c r="G803" s="42"/>
      <c r="H803" s="42"/>
      <c r="I803" s="231"/>
      <c r="J803" s="42"/>
      <c r="K803" s="42"/>
      <c r="L803" s="46"/>
      <c r="M803" s="232"/>
      <c r="N803" s="233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162</v>
      </c>
      <c r="AU803" s="19" t="s">
        <v>160</v>
      </c>
    </row>
    <row r="804" spans="1:65" s="2" customFormat="1" ht="24.15" customHeight="1">
      <c r="A804" s="40"/>
      <c r="B804" s="41"/>
      <c r="C804" s="267" t="s">
        <v>1638</v>
      </c>
      <c r="D804" s="267" t="s">
        <v>204</v>
      </c>
      <c r="E804" s="268" t="s">
        <v>1639</v>
      </c>
      <c r="F804" s="269" t="s">
        <v>1640</v>
      </c>
      <c r="G804" s="270" t="s">
        <v>176</v>
      </c>
      <c r="H804" s="271">
        <v>4</v>
      </c>
      <c r="I804" s="272"/>
      <c r="J804" s="273">
        <f>ROUND(I804*H804,2)</f>
        <v>0</v>
      </c>
      <c r="K804" s="274"/>
      <c r="L804" s="275"/>
      <c r="M804" s="276" t="s">
        <v>19</v>
      </c>
      <c r="N804" s="277" t="s">
        <v>40</v>
      </c>
      <c r="O804" s="86"/>
      <c r="P804" s="225">
        <f>O804*H804</f>
        <v>0</v>
      </c>
      <c r="Q804" s="225">
        <v>0.005</v>
      </c>
      <c r="R804" s="225">
        <f>Q804*H804</f>
        <v>0.02</v>
      </c>
      <c r="S804" s="225">
        <v>0</v>
      </c>
      <c r="T804" s="22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7" t="s">
        <v>348</v>
      </c>
      <c r="AT804" s="227" t="s">
        <v>204</v>
      </c>
      <c r="AU804" s="227" t="s">
        <v>160</v>
      </c>
      <c r="AY804" s="19" t="s">
        <v>152</v>
      </c>
      <c r="BE804" s="228">
        <f>IF(N804="základní",J804,0)</f>
        <v>0</v>
      </c>
      <c r="BF804" s="228">
        <f>IF(N804="snížená",J804,0)</f>
        <v>0</v>
      </c>
      <c r="BG804" s="228">
        <f>IF(N804="zákl. přenesená",J804,0)</f>
        <v>0</v>
      </c>
      <c r="BH804" s="228">
        <f>IF(N804="sníž. přenesená",J804,0)</f>
        <v>0</v>
      </c>
      <c r="BI804" s="228">
        <f>IF(N804="nulová",J804,0)</f>
        <v>0</v>
      </c>
      <c r="BJ804" s="19" t="s">
        <v>76</v>
      </c>
      <c r="BK804" s="228">
        <f>ROUND(I804*H804,2)</f>
        <v>0</v>
      </c>
      <c r="BL804" s="19" t="s">
        <v>262</v>
      </c>
      <c r="BM804" s="227" t="s">
        <v>1641</v>
      </c>
    </row>
    <row r="805" spans="1:47" s="2" customFormat="1" ht="12">
      <c r="A805" s="40"/>
      <c r="B805" s="41"/>
      <c r="C805" s="42"/>
      <c r="D805" s="236" t="s">
        <v>366</v>
      </c>
      <c r="E805" s="42"/>
      <c r="F805" s="278" t="s">
        <v>1642</v>
      </c>
      <c r="G805" s="42"/>
      <c r="H805" s="42"/>
      <c r="I805" s="231"/>
      <c r="J805" s="42"/>
      <c r="K805" s="42"/>
      <c r="L805" s="46"/>
      <c r="M805" s="232"/>
      <c r="N805" s="233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366</v>
      </c>
      <c r="AU805" s="19" t="s">
        <v>160</v>
      </c>
    </row>
    <row r="806" spans="1:65" s="2" customFormat="1" ht="24.15" customHeight="1">
      <c r="A806" s="40"/>
      <c r="B806" s="41"/>
      <c r="C806" s="215" t="s">
        <v>1643</v>
      </c>
      <c r="D806" s="215" t="s">
        <v>156</v>
      </c>
      <c r="E806" s="216" t="s">
        <v>1644</v>
      </c>
      <c r="F806" s="217" t="s">
        <v>1645</v>
      </c>
      <c r="G806" s="218" t="s">
        <v>176</v>
      </c>
      <c r="H806" s="219">
        <v>19</v>
      </c>
      <c r="I806" s="220"/>
      <c r="J806" s="221">
        <f>ROUND(I806*H806,2)</f>
        <v>0</v>
      </c>
      <c r="K806" s="222"/>
      <c r="L806" s="46"/>
      <c r="M806" s="223" t="s">
        <v>19</v>
      </c>
      <c r="N806" s="224" t="s">
        <v>40</v>
      </c>
      <c r="O806" s="86"/>
      <c r="P806" s="225">
        <f>O806*H806</f>
        <v>0</v>
      </c>
      <c r="Q806" s="225">
        <v>0</v>
      </c>
      <c r="R806" s="225">
        <f>Q806*H806</f>
        <v>0</v>
      </c>
      <c r="S806" s="225">
        <v>0</v>
      </c>
      <c r="T806" s="22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7" t="s">
        <v>262</v>
      </c>
      <c r="AT806" s="227" t="s">
        <v>156</v>
      </c>
      <c r="AU806" s="227" t="s">
        <v>160</v>
      </c>
      <c r="AY806" s="19" t="s">
        <v>152</v>
      </c>
      <c r="BE806" s="228">
        <f>IF(N806="základní",J806,0)</f>
        <v>0</v>
      </c>
      <c r="BF806" s="228">
        <f>IF(N806="snížená",J806,0)</f>
        <v>0</v>
      </c>
      <c r="BG806" s="228">
        <f>IF(N806="zákl. přenesená",J806,0)</f>
        <v>0</v>
      </c>
      <c r="BH806" s="228">
        <f>IF(N806="sníž. přenesená",J806,0)</f>
        <v>0</v>
      </c>
      <c r="BI806" s="228">
        <f>IF(N806="nulová",J806,0)</f>
        <v>0</v>
      </c>
      <c r="BJ806" s="19" t="s">
        <v>76</v>
      </c>
      <c r="BK806" s="228">
        <f>ROUND(I806*H806,2)</f>
        <v>0</v>
      </c>
      <c r="BL806" s="19" t="s">
        <v>262</v>
      </c>
      <c r="BM806" s="227" t="s">
        <v>1646</v>
      </c>
    </row>
    <row r="807" spans="1:51" s="13" customFormat="1" ht="12">
      <c r="A807" s="13"/>
      <c r="B807" s="234"/>
      <c r="C807" s="235"/>
      <c r="D807" s="236" t="s">
        <v>164</v>
      </c>
      <c r="E807" s="237" t="s">
        <v>19</v>
      </c>
      <c r="F807" s="238" t="s">
        <v>1647</v>
      </c>
      <c r="G807" s="235"/>
      <c r="H807" s="239">
        <v>19</v>
      </c>
      <c r="I807" s="240"/>
      <c r="J807" s="235"/>
      <c r="K807" s="235"/>
      <c r="L807" s="241"/>
      <c r="M807" s="242"/>
      <c r="N807" s="243"/>
      <c r="O807" s="243"/>
      <c r="P807" s="243"/>
      <c r="Q807" s="243"/>
      <c r="R807" s="243"/>
      <c r="S807" s="243"/>
      <c r="T807" s="24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5" t="s">
        <v>164</v>
      </c>
      <c r="AU807" s="245" t="s">
        <v>160</v>
      </c>
      <c r="AV807" s="13" t="s">
        <v>78</v>
      </c>
      <c r="AW807" s="13" t="s">
        <v>31</v>
      </c>
      <c r="AX807" s="13" t="s">
        <v>76</v>
      </c>
      <c r="AY807" s="245" t="s">
        <v>152</v>
      </c>
    </row>
    <row r="808" spans="1:65" s="2" customFormat="1" ht="33" customHeight="1">
      <c r="A808" s="40"/>
      <c r="B808" s="41"/>
      <c r="C808" s="215" t="s">
        <v>1648</v>
      </c>
      <c r="D808" s="215" t="s">
        <v>156</v>
      </c>
      <c r="E808" s="216" t="s">
        <v>1649</v>
      </c>
      <c r="F808" s="217" t="s">
        <v>1650</v>
      </c>
      <c r="G808" s="218" t="s">
        <v>545</v>
      </c>
      <c r="H808" s="219">
        <v>10</v>
      </c>
      <c r="I808" s="220"/>
      <c r="J808" s="221">
        <f>ROUND(I808*H808,2)</f>
        <v>0</v>
      </c>
      <c r="K808" s="222"/>
      <c r="L808" s="46"/>
      <c r="M808" s="223" t="s">
        <v>19</v>
      </c>
      <c r="N808" s="224" t="s">
        <v>40</v>
      </c>
      <c r="O808" s="86"/>
      <c r="P808" s="225">
        <f>O808*H808</f>
        <v>0</v>
      </c>
      <c r="Q808" s="225">
        <v>0.00175</v>
      </c>
      <c r="R808" s="225">
        <f>Q808*H808</f>
        <v>0.0175</v>
      </c>
      <c r="S808" s="225">
        <v>0</v>
      </c>
      <c r="T808" s="226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27" t="s">
        <v>262</v>
      </c>
      <c r="AT808" s="227" t="s">
        <v>156</v>
      </c>
      <c r="AU808" s="227" t="s">
        <v>160</v>
      </c>
      <c r="AY808" s="19" t="s">
        <v>152</v>
      </c>
      <c r="BE808" s="228">
        <f>IF(N808="základní",J808,0)</f>
        <v>0</v>
      </c>
      <c r="BF808" s="228">
        <f>IF(N808="snížená",J808,0)</f>
        <v>0</v>
      </c>
      <c r="BG808" s="228">
        <f>IF(N808="zákl. přenesená",J808,0)</f>
        <v>0</v>
      </c>
      <c r="BH808" s="228">
        <f>IF(N808="sníž. přenesená",J808,0)</f>
        <v>0</v>
      </c>
      <c r="BI808" s="228">
        <f>IF(N808="nulová",J808,0)</f>
        <v>0</v>
      </c>
      <c r="BJ808" s="19" t="s">
        <v>76</v>
      </c>
      <c r="BK808" s="228">
        <f>ROUND(I808*H808,2)</f>
        <v>0</v>
      </c>
      <c r="BL808" s="19" t="s">
        <v>262</v>
      </c>
      <c r="BM808" s="227" t="s">
        <v>1651</v>
      </c>
    </row>
    <row r="809" spans="1:51" s="13" customFormat="1" ht="12">
      <c r="A809" s="13"/>
      <c r="B809" s="234"/>
      <c r="C809" s="235"/>
      <c r="D809" s="236" t="s">
        <v>164</v>
      </c>
      <c r="E809" s="237" t="s">
        <v>19</v>
      </c>
      <c r="F809" s="238" t="s">
        <v>1652</v>
      </c>
      <c r="G809" s="235"/>
      <c r="H809" s="239">
        <v>10</v>
      </c>
      <c r="I809" s="240"/>
      <c r="J809" s="235"/>
      <c r="K809" s="235"/>
      <c r="L809" s="241"/>
      <c r="M809" s="242"/>
      <c r="N809" s="243"/>
      <c r="O809" s="243"/>
      <c r="P809" s="243"/>
      <c r="Q809" s="243"/>
      <c r="R809" s="243"/>
      <c r="S809" s="243"/>
      <c r="T809" s="24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5" t="s">
        <v>164</v>
      </c>
      <c r="AU809" s="245" t="s">
        <v>160</v>
      </c>
      <c r="AV809" s="13" t="s">
        <v>78</v>
      </c>
      <c r="AW809" s="13" t="s">
        <v>31</v>
      </c>
      <c r="AX809" s="13" t="s">
        <v>76</v>
      </c>
      <c r="AY809" s="245" t="s">
        <v>152</v>
      </c>
    </row>
    <row r="810" spans="1:65" s="2" customFormat="1" ht="37.8" customHeight="1">
      <c r="A810" s="40"/>
      <c r="B810" s="41"/>
      <c r="C810" s="215" t="s">
        <v>1653</v>
      </c>
      <c r="D810" s="215" t="s">
        <v>156</v>
      </c>
      <c r="E810" s="216" t="s">
        <v>1654</v>
      </c>
      <c r="F810" s="217" t="s">
        <v>1655</v>
      </c>
      <c r="G810" s="218" t="s">
        <v>545</v>
      </c>
      <c r="H810" s="219">
        <v>35.9</v>
      </c>
      <c r="I810" s="220"/>
      <c r="J810" s="221">
        <f>ROUND(I810*H810,2)</f>
        <v>0</v>
      </c>
      <c r="K810" s="222"/>
      <c r="L810" s="46"/>
      <c r="M810" s="223" t="s">
        <v>19</v>
      </c>
      <c r="N810" s="224" t="s">
        <v>40</v>
      </c>
      <c r="O810" s="86"/>
      <c r="P810" s="225">
        <f>O810*H810</f>
        <v>0</v>
      </c>
      <c r="Q810" s="225">
        <v>0.00312</v>
      </c>
      <c r="R810" s="225">
        <f>Q810*H810</f>
        <v>0.112008</v>
      </c>
      <c r="S810" s="225">
        <v>0</v>
      </c>
      <c r="T810" s="226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7" t="s">
        <v>262</v>
      </c>
      <c r="AT810" s="227" t="s">
        <v>156</v>
      </c>
      <c r="AU810" s="227" t="s">
        <v>160</v>
      </c>
      <c r="AY810" s="19" t="s">
        <v>152</v>
      </c>
      <c r="BE810" s="228">
        <f>IF(N810="základní",J810,0)</f>
        <v>0</v>
      </c>
      <c r="BF810" s="228">
        <f>IF(N810="snížená",J810,0)</f>
        <v>0</v>
      </c>
      <c r="BG810" s="228">
        <f>IF(N810="zákl. přenesená",J810,0)</f>
        <v>0</v>
      </c>
      <c r="BH810" s="228">
        <f>IF(N810="sníž. přenesená",J810,0)</f>
        <v>0</v>
      </c>
      <c r="BI810" s="228">
        <f>IF(N810="nulová",J810,0)</f>
        <v>0</v>
      </c>
      <c r="BJ810" s="19" t="s">
        <v>76</v>
      </c>
      <c r="BK810" s="228">
        <f>ROUND(I810*H810,2)</f>
        <v>0</v>
      </c>
      <c r="BL810" s="19" t="s">
        <v>262</v>
      </c>
      <c r="BM810" s="227" t="s">
        <v>1656</v>
      </c>
    </row>
    <row r="811" spans="1:51" s="13" customFormat="1" ht="12">
      <c r="A811" s="13"/>
      <c r="B811" s="234"/>
      <c r="C811" s="235"/>
      <c r="D811" s="236" t="s">
        <v>164</v>
      </c>
      <c r="E811" s="237" t="s">
        <v>19</v>
      </c>
      <c r="F811" s="238" t="s">
        <v>1657</v>
      </c>
      <c r="G811" s="235"/>
      <c r="H811" s="239">
        <v>35.9</v>
      </c>
      <c r="I811" s="240"/>
      <c r="J811" s="235"/>
      <c r="K811" s="235"/>
      <c r="L811" s="241"/>
      <c r="M811" s="242"/>
      <c r="N811" s="243"/>
      <c r="O811" s="243"/>
      <c r="P811" s="243"/>
      <c r="Q811" s="243"/>
      <c r="R811" s="243"/>
      <c r="S811" s="243"/>
      <c r="T811" s="24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5" t="s">
        <v>164</v>
      </c>
      <c r="AU811" s="245" t="s">
        <v>160</v>
      </c>
      <c r="AV811" s="13" t="s">
        <v>78</v>
      </c>
      <c r="AW811" s="13" t="s">
        <v>31</v>
      </c>
      <c r="AX811" s="13" t="s">
        <v>76</v>
      </c>
      <c r="AY811" s="245" t="s">
        <v>152</v>
      </c>
    </row>
    <row r="812" spans="1:65" s="2" customFormat="1" ht="37.8" customHeight="1">
      <c r="A812" s="40"/>
      <c r="B812" s="41"/>
      <c r="C812" s="215" t="s">
        <v>1658</v>
      </c>
      <c r="D812" s="215" t="s">
        <v>156</v>
      </c>
      <c r="E812" s="216" t="s">
        <v>1659</v>
      </c>
      <c r="F812" s="217" t="s">
        <v>1660</v>
      </c>
      <c r="G812" s="218" t="s">
        <v>545</v>
      </c>
      <c r="H812" s="219">
        <v>13.1</v>
      </c>
      <c r="I812" s="220"/>
      <c r="J812" s="221">
        <f>ROUND(I812*H812,2)</f>
        <v>0</v>
      </c>
      <c r="K812" s="222"/>
      <c r="L812" s="46"/>
      <c r="M812" s="223" t="s">
        <v>19</v>
      </c>
      <c r="N812" s="224" t="s">
        <v>40</v>
      </c>
      <c r="O812" s="86"/>
      <c r="P812" s="225">
        <f>O812*H812</f>
        <v>0</v>
      </c>
      <c r="Q812" s="225">
        <v>0.00817</v>
      </c>
      <c r="R812" s="225">
        <f>Q812*H812</f>
        <v>0.107027</v>
      </c>
      <c r="S812" s="225">
        <v>0</v>
      </c>
      <c r="T812" s="226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7" t="s">
        <v>262</v>
      </c>
      <c r="AT812" s="227" t="s">
        <v>156</v>
      </c>
      <c r="AU812" s="227" t="s">
        <v>160</v>
      </c>
      <c r="AY812" s="19" t="s">
        <v>152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19" t="s">
        <v>76</v>
      </c>
      <c r="BK812" s="228">
        <f>ROUND(I812*H812,2)</f>
        <v>0</v>
      </c>
      <c r="BL812" s="19" t="s">
        <v>262</v>
      </c>
      <c r="BM812" s="227" t="s">
        <v>1661</v>
      </c>
    </row>
    <row r="813" spans="1:47" s="2" customFormat="1" ht="12">
      <c r="A813" s="40"/>
      <c r="B813" s="41"/>
      <c r="C813" s="42"/>
      <c r="D813" s="229" t="s">
        <v>162</v>
      </c>
      <c r="E813" s="42"/>
      <c r="F813" s="230" t="s">
        <v>1662</v>
      </c>
      <c r="G813" s="42"/>
      <c r="H813" s="42"/>
      <c r="I813" s="231"/>
      <c r="J813" s="42"/>
      <c r="K813" s="42"/>
      <c r="L813" s="46"/>
      <c r="M813" s="232"/>
      <c r="N813" s="233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162</v>
      </c>
      <c r="AU813" s="19" t="s">
        <v>160</v>
      </c>
    </row>
    <row r="814" spans="1:51" s="13" customFormat="1" ht="12">
      <c r="A814" s="13"/>
      <c r="B814" s="234"/>
      <c r="C814" s="235"/>
      <c r="D814" s="236" t="s">
        <v>164</v>
      </c>
      <c r="E814" s="237" t="s">
        <v>19</v>
      </c>
      <c r="F814" s="238" t="s">
        <v>1663</v>
      </c>
      <c r="G814" s="235"/>
      <c r="H814" s="239">
        <v>13.1</v>
      </c>
      <c r="I814" s="240"/>
      <c r="J814" s="235"/>
      <c r="K814" s="235"/>
      <c r="L814" s="241"/>
      <c r="M814" s="242"/>
      <c r="N814" s="243"/>
      <c r="O814" s="243"/>
      <c r="P814" s="243"/>
      <c r="Q814" s="243"/>
      <c r="R814" s="243"/>
      <c r="S814" s="243"/>
      <c r="T814" s="24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5" t="s">
        <v>164</v>
      </c>
      <c r="AU814" s="245" t="s">
        <v>160</v>
      </c>
      <c r="AV814" s="13" t="s">
        <v>78</v>
      </c>
      <c r="AW814" s="13" t="s">
        <v>31</v>
      </c>
      <c r="AX814" s="13" t="s">
        <v>76</v>
      </c>
      <c r="AY814" s="245" t="s">
        <v>152</v>
      </c>
    </row>
    <row r="815" spans="1:65" s="2" customFormat="1" ht="44.25" customHeight="1">
      <c r="A815" s="40"/>
      <c r="B815" s="41"/>
      <c r="C815" s="215" t="s">
        <v>1664</v>
      </c>
      <c r="D815" s="215" t="s">
        <v>156</v>
      </c>
      <c r="E815" s="216" t="s">
        <v>1665</v>
      </c>
      <c r="F815" s="217" t="s">
        <v>1666</v>
      </c>
      <c r="G815" s="218" t="s">
        <v>176</v>
      </c>
      <c r="H815" s="219">
        <v>7</v>
      </c>
      <c r="I815" s="220"/>
      <c r="J815" s="221">
        <f>ROUND(I815*H815,2)</f>
        <v>0</v>
      </c>
      <c r="K815" s="222"/>
      <c r="L815" s="46"/>
      <c r="M815" s="223" t="s">
        <v>19</v>
      </c>
      <c r="N815" s="224" t="s">
        <v>40</v>
      </c>
      <c r="O815" s="86"/>
      <c r="P815" s="225">
        <f>O815*H815</f>
        <v>0</v>
      </c>
      <c r="Q815" s="225">
        <v>0</v>
      </c>
      <c r="R815" s="225">
        <f>Q815*H815</f>
        <v>0</v>
      </c>
      <c r="S815" s="225">
        <v>0</v>
      </c>
      <c r="T815" s="22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7" t="s">
        <v>262</v>
      </c>
      <c r="AT815" s="227" t="s">
        <v>156</v>
      </c>
      <c r="AU815" s="227" t="s">
        <v>160</v>
      </c>
      <c r="AY815" s="19" t="s">
        <v>152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19" t="s">
        <v>76</v>
      </c>
      <c r="BK815" s="228">
        <f>ROUND(I815*H815,2)</f>
        <v>0</v>
      </c>
      <c r="BL815" s="19" t="s">
        <v>262</v>
      </c>
      <c r="BM815" s="227" t="s">
        <v>1667</v>
      </c>
    </row>
    <row r="816" spans="1:51" s="13" customFormat="1" ht="12">
      <c r="A816" s="13"/>
      <c r="B816" s="234"/>
      <c r="C816" s="235"/>
      <c r="D816" s="236" t="s">
        <v>164</v>
      </c>
      <c r="E816" s="237" t="s">
        <v>19</v>
      </c>
      <c r="F816" s="238" t="s">
        <v>1668</v>
      </c>
      <c r="G816" s="235"/>
      <c r="H816" s="239">
        <v>7</v>
      </c>
      <c r="I816" s="240"/>
      <c r="J816" s="235"/>
      <c r="K816" s="235"/>
      <c r="L816" s="241"/>
      <c r="M816" s="242"/>
      <c r="N816" s="243"/>
      <c r="O816" s="243"/>
      <c r="P816" s="243"/>
      <c r="Q816" s="243"/>
      <c r="R816" s="243"/>
      <c r="S816" s="243"/>
      <c r="T816" s="24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5" t="s">
        <v>164</v>
      </c>
      <c r="AU816" s="245" t="s">
        <v>160</v>
      </c>
      <c r="AV816" s="13" t="s">
        <v>78</v>
      </c>
      <c r="AW816" s="13" t="s">
        <v>31</v>
      </c>
      <c r="AX816" s="13" t="s">
        <v>76</v>
      </c>
      <c r="AY816" s="245" t="s">
        <v>152</v>
      </c>
    </row>
    <row r="817" spans="1:65" s="2" customFormat="1" ht="37.8" customHeight="1">
      <c r="A817" s="40"/>
      <c r="B817" s="41"/>
      <c r="C817" s="215" t="s">
        <v>1669</v>
      </c>
      <c r="D817" s="215" t="s">
        <v>156</v>
      </c>
      <c r="E817" s="216" t="s">
        <v>1670</v>
      </c>
      <c r="F817" s="217" t="s">
        <v>1671</v>
      </c>
      <c r="G817" s="218" t="s">
        <v>176</v>
      </c>
      <c r="H817" s="219">
        <v>30</v>
      </c>
      <c r="I817" s="220"/>
      <c r="J817" s="221">
        <f>ROUND(I817*H817,2)</f>
        <v>0</v>
      </c>
      <c r="K817" s="222"/>
      <c r="L817" s="46"/>
      <c r="M817" s="223" t="s">
        <v>19</v>
      </c>
      <c r="N817" s="224" t="s">
        <v>40</v>
      </c>
      <c r="O817" s="86"/>
      <c r="P817" s="225">
        <f>O817*H817</f>
        <v>0</v>
      </c>
      <c r="Q817" s="225">
        <v>0</v>
      </c>
      <c r="R817" s="225">
        <f>Q817*H817</f>
        <v>0</v>
      </c>
      <c r="S817" s="225">
        <v>0</v>
      </c>
      <c r="T817" s="226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7" t="s">
        <v>262</v>
      </c>
      <c r="AT817" s="227" t="s">
        <v>156</v>
      </c>
      <c r="AU817" s="227" t="s">
        <v>160</v>
      </c>
      <c r="AY817" s="19" t="s">
        <v>152</v>
      </c>
      <c r="BE817" s="228">
        <f>IF(N817="základní",J817,0)</f>
        <v>0</v>
      </c>
      <c r="BF817" s="228">
        <f>IF(N817="snížená",J817,0)</f>
        <v>0</v>
      </c>
      <c r="BG817" s="228">
        <f>IF(N817="zákl. přenesená",J817,0)</f>
        <v>0</v>
      </c>
      <c r="BH817" s="228">
        <f>IF(N817="sníž. přenesená",J817,0)</f>
        <v>0</v>
      </c>
      <c r="BI817" s="228">
        <f>IF(N817="nulová",J817,0)</f>
        <v>0</v>
      </c>
      <c r="BJ817" s="19" t="s">
        <v>76</v>
      </c>
      <c r="BK817" s="228">
        <f>ROUND(I817*H817,2)</f>
        <v>0</v>
      </c>
      <c r="BL817" s="19" t="s">
        <v>262</v>
      </c>
      <c r="BM817" s="227" t="s">
        <v>1672</v>
      </c>
    </row>
    <row r="818" spans="1:51" s="13" customFormat="1" ht="12">
      <c r="A818" s="13"/>
      <c r="B818" s="234"/>
      <c r="C818" s="235"/>
      <c r="D818" s="236" t="s">
        <v>164</v>
      </c>
      <c r="E818" s="237" t="s">
        <v>19</v>
      </c>
      <c r="F818" s="238" t="s">
        <v>1673</v>
      </c>
      <c r="G818" s="235"/>
      <c r="H818" s="239">
        <v>30</v>
      </c>
      <c r="I818" s="240"/>
      <c r="J818" s="235"/>
      <c r="K818" s="235"/>
      <c r="L818" s="241"/>
      <c r="M818" s="242"/>
      <c r="N818" s="243"/>
      <c r="O818" s="243"/>
      <c r="P818" s="243"/>
      <c r="Q818" s="243"/>
      <c r="R818" s="243"/>
      <c r="S818" s="243"/>
      <c r="T818" s="24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5" t="s">
        <v>164</v>
      </c>
      <c r="AU818" s="245" t="s">
        <v>160</v>
      </c>
      <c r="AV818" s="13" t="s">
        <v>78</v>
      </c>
      <c r="AW818" s="13" t="s">
        <v>31</v>
      </c>
      <c r="AX818" s="13" t="s">
        <v>76</v>
      </c>
      <c r="AY818" s="245" t="s">
        <v>152</v>
      </c>
    </row>
    <row r="819" spans="1:65" s="2" customFormat="1" ht="37.8" customHeight="1">
      <c r="A819" s="40"/>
      <c r="B819" s="41"/>
      <c r="C819" s="215" t="s">
        <v>1674</v>
      </c>
      <c r="D819" s="215" t="s">
        <v>156</v>
      </c>
      <c r="E819" s="216" t="s">
        <v>1675</v>
      </c>
      <c r="F819" s="217" t="s">
        <v>1676</v>
      </c>
      <c r="G819" s="218" t="s">
        <v>176</v>
      </c>
      <c r="H819" s="219">
        <v>3</v>
      </c>
      <c r="I819" s="220"/>
      <c r="J819" s="221">
        <f>ROUND(I819*H819,2)</f>
        <v>0</v>
      </c>
      <c r="K819" s="222"/>
      <c r="L819" s="46"/>
      <c r="M819" s="223" t="s">
        <v>19</v>
      </c>
      <c r="N819" s="224" t="s">
        <v>40</v>
      </c>
      <c r="O819" s="86"/>
      <c r="P819" s="225">
        <f>O819*H819</f>
        <v>0</v>
      </c>
      <c r="Q819" s="225">
        <v>0</v>
      </c>
      <c r="R819" s="225">
        <f>Q819*H819</f>
        <v>0</v>
      </c>
      <c r="S819" s="225">
        <v>0</v>
      </c>
      <c r="T819" s="226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7" t="s">
        <v>262</v>
      </c>
      <c r="AT819" s="227" t="s">
        <v>156</v>
      </c>
      <c r="AU819" s="227" t="s">
        <v>160</v>
      </c>
      <c r="AY819" s="19" t="s">
        <v>152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19" t="s">
        <v>76</v>
      </c>
      <c r="BK819" s="228">
        <f>ROUND(I819*H819,2)</f>
        <v>0</v>
      </c>
      <c r="BL819" s="19" t="s">
        <v>262</v>
      </c>
      <c r="BM819" s="227" t="s">
        <v>1677</v>
      </c>
    </row>
    <row r="820" spans="1:65" s="2" customFormat="1" ht="24.15" customHeight="1">
      <c r="A820" s="40"/>
      <c r="B820" s="41"/>
      <c r="C820" s="267" t="s">
        <v>1678</v>
      </c>
      <c r="D820" s="267" t="s">
        <v>204</v>
      </c>
      <c r="E820" s="268" t="s">
        <v>1679</v>
      </c>
      <c r="F820" s="269" t="s">
        <v>1680</v>
      </c>
      <c r="G820" s="270" t="s">
        <v>176</v>
      </c>
      <c r="H820" s="271">
        <v>1</v>
      </c>
      <c r="I820" s="272"/>
      <c r="J820" s="273">
        <f>ROUND(I820*H820,2)</f>
        <v>0</v>
      </c>
      <c r="K820" s="274"/>
      <c r="L820" s="275"/>
      <c r="M820" s="276" t="s">
        <v>19</v>
      </c>
      <c r="N820" s="277" t="s">
        <v>40</v>
      </c>
      <c r="O820" s="86"/>
      <c r="P820" s="225">
        <f>O820*H820</f>
        <v>0</v>
      </c>
      <c r="Q820" s="225">
        <v>0.001</v>
      </c>
      <c r="R820" s="225">
        <f>Q820*H820</f>
        <v>0.001</v>
      </c>
      <c r="S820" s="225">
        <v>0</v>
      </c>
      <c r="T820" s="226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27" t="s">
        <v>1681</v>
      </c>
      <c r="AT820" s="227" t="s">
        <v>204</v>
      </c>
      <c r="AU820" s="227" t="s">
        <v>160</v>
      </c>
      <c r="AY820" s="19" t="s">
        <v>152</v>
      </c>
      <c r="BE820" s="228">
        <f>IF(N820="základní",J820,0)</f>
        <v>0</v>
      </c>
      <c r="BF820" s="228">
        <f>IF(N820="snížená",J820,0)</f>
        <v>0</v>
      </c>
      <c r="BG820" s="228">
        <f>IF(N820="zákl. přenesená",J820,0)</f>
        <v>0</v>
      </c>
      <c r="BH820" s="228">
        <f>IF(N820="sníž. přenesená",J820,0)</f>
        <v>0</v>
      </c>
      <c r="BI820" s="228">
        <f>IF(N820="nulová",J820,0)</f>
        <v>0</v>
      </c>
      <c r="BJ820" s="19" t="s">
        <v>76</v>
      </c>
      <c r="BK820" s="228">
        <f>ROUND(I820*H820,2)</f>
        <v>0</v>
      </c>
      <c r="BL820" s="19" t="s">
        <v>1681</v>
      </c>
      <c r="BM820" s="227" t="s">
        <v>1682</v>
      </c>
    </row>
    <row r="821" spans="1:65" s="2" customFormat="1" ht="16.5" customHeight="1">
      <c r="A821" s="40"/>
      <c r="B821" s="41"/>
      <c r="C821" s="215" t="s">
        <v>1683</v>
      </c>
      <c r="D821" s="215" t="s">
        <v>156</v>
      </c>
      <c r="E821" s="216" t="s">
        <v>1684</v>
      </c>
      <c r="F821" s="217" t="s">
        <v>1685</v>
      </c>
      <c r="G821" s="218" t="s">
        <v>176</v>
      </c>
      <c r="H821" s="219">
        <v>19</v>
      </c>
      <c r="I821" s="220"/>
      <c r="J821" s="221">
        <f>ROUND(I821*H821,2)</f>
        <v>0</v>
      </c>
      <c r="K821" s="222"/>
      <c r="L821" s="46"/>
      <c r="M821" s="223" t="s">
        <v>19</v>
      </c>
      <c r="N821" s="224" t="s">
        <v>40</v>
      </c>
      <c r="O821" s="86"/>
      <c r="P821" s="225">
        <f>O821*H821</f>
        <v>0</v>
      </c>
      <c r="Q821" s="225">
        <v>0</v>
      </c>
      <c r="R821" s="225">
        <f>Q821*H821</f>
        <v>0</v>
      </c>
      <c r="S821" s="225">
        <v>0</v>
      </c>
      <c r="T821" s="226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7" t="s">
        <v>1681</v>
      </c>
      <c r="AT821" s="227" t="s">
        <v>156</v>
      </c>
      <c r="AU821" s="227" t="s">
        <v>160</v>
      </c>
      <c r="AY821" s="19" t="s">
        <v>152</v>
      </c>
      <c r="BE821" s="228">
        <f>IF(N821="základní",J821,0)</f>
        <v>0</v>
      </c>
      <c r="BF821" s="228">
        <f>IF(N821="snížená",J821,0)</f>
        <v>0</v>
      </c>
      <c r="BG821" s="228">
        <f>IF(N821="zákl. přenesená",J821,0)</f>
        <v>0</v>
      </c>
      <c r="BH821" s="228">
        <f>IF(N821="sníž. přenesená",J821,0)</f>
        <v>0</v>
      </c>
      <c r="BI821" s="228">
        <f>IF(N821="nulová",J821,0)</f>
        <v>0</v>
      </c>
      <c r="BJ821" s="19" t="s">
        <v>76</v>
      </c>
      <c r="BK821" s="228">
        <f>ROUND(I821*H821,2)</f>
        <v>0</v>
      </c>
      <c r="BL821" s="19" t="s">
        <v>1681</v>
      </c>
      <c r="BM821" s="227" t="s">
        <v>1686</v>
      </c>
    </row>
    <row r="822" spans="1:65" s="2" customFormat="1" ht="24.15" customHeight="1">
      <c r="A822" s="40"/>
      <c r="B822" s="41"/>
      <c r="C822" s="215" t="s">
        <v>1687</v>
      </c>
      <c r="D822" s="215" t="s">
        <v>156</v>
      </c>
      <c r="E822" s="216" t="s">
        <v>1688</v>
      </c>
      <c r="F822" s="217" t="s">
        <v>1689</v>
      </c>
      <c r="G822" s="218" t="s">
        <v>176</v>
      </c>
      <c r="H822" s="219">
        <v>7</v>
      </c>
      <c r="I822" s="220"/>
      <c r="J822" s="221">
        <f>ROUND(I822*H822,2)</f>
        <v>0</v>
      </c>
      <c r="K822" s="222"/>
      <c r="L822" s="46"/>
      <c r="M822" s="223" t="s">
        <v>19</v>
      </c>
      <c r="N822" s="224" t="s">
        <v>40</v>
      </c>
      <c r="O822" s="86"/>
      <c r="P822" s="225">
        <f>O822*H822</f>
        <v>0</v>
      </c>
      <c r="Q822" s="225">
        <v>0</v>
      </c>
      <c r="R822" s="225">
        <f>Q822*H822</f>
        <v>0</v>
      </c>
      <c r="S822" s="225">
        <v>0</v>
      </c>
      <c r="T822" s="226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27" t="s">
        <v>262</v>
      </c>
      <c r="AT822" s="227" t="s">
        <v>156</v>
      </c>
      <c r="AU822" s="227" t="s">
        <v>160</v>
      </c>
      <c r="AY822" s="19" t="s">
        <v>152</v>
      </c>
      <c r="BE822" s="228">
        <f>IF(N822="základní",J822,0)</f>
        <v>0</v>
      </c>
      <c r="BF822" s="228">
        <f>IF(N822="snížená",J822,0)</f>
        <v>0</v>
      </c>
      <c r="BG822" s="228">
        <f>IF(N822="zákl. přenesená",J822,0)</f>
        <v>0</v>
      </c>
      <c r="BH822" s="228">
        <f>IF(N822="sníž. přenesená",J822,0)</f>
        <v>0</v>
      </c>
      <c r="BI822" s="228">
        <f>IF(N822="nulová",J822,0)</f>
        <v>0</v>
      </c>
      <c r="BJ822" s="19" t="s">
        <v>76</v>
      </c>
      <c r="BK822" s="228">
        <f>ROUND(I822*H822,2)</f>
        <v>0</v>
      </c>
      <c r="BL822" s="19" t="s">
        <v>262</v>
      </c>
      <c r="BM822" s="227" t="s">
        <v>1690</v>
      </c>
    </row>
    <row r="823" spans="1:47" s="2" customFormat="1" ht="12">
      <c r="A823" s="40"/>
      <c r="B823" s="41"/>
      <c r="C823" s="42"/>
      <c r="D823" s="236" t="s">
        <v>366</v>
      </c>
      <c r="E823" s="42"/>
      <c r="F823" s="278" t="s">
        <v>1691</v>
      </c>
      <c r="G823" s="42"/>
      <c r="H823" s="42"/>
      <c r="I823" s="231"/>
      <c r="J823" s="42"/>
      <c r="K823" s="42"/>
      <c r="L823" s="46"/>
      <c r="M823" s="232"/>
      <c r="N823" s="233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366</v>
      </c>
      <c r="AU823" s="19" t="s">
        <v>160</v>
      </c>
    </row>
    <row r="824" spans="1:65" s="2" customFormat="1" ht="49.05" customHeight="1">
      <c r="A824" s="40"/>
      <c r="B824" s="41"/>
      <c r="C824" s="215" t="s">
        <v>1692</v>
      </c>
      <c r="D824" s="215" t="s">
        <v>156</v>
      </c>
      <c r="E824" s="216" t="s">
        <v>1693</v>
      </c>
      <c r="F824" s="217" t="s">
        <v>1694</v>
      </c>
      <c r="G824" s="218" t="s">
        <v>196</v>
      </c>
      <c r="H824" s="219">
        <v>0.309</v>
      </c>
      <c r="I824" s="220"/>
      <c r="J824" s="221">
        <f>ROUND(I824*H824,2)</f>
        <v>0</v>
      </c>
      <c r="K824" s="222"/>
      <c r="L824" s="46"/>
      <c r="M824" s="223" t="s">
        <v>19</v>
      </c>
      <c r="N824" s="224" t="s">
        <v>40</v>
      </c>
      <c r="O824" s="86"/>
      <c r="P824" s="225">
        <f>O824*H824</f>
        <v>0</v>
      </c>
      <c r="Q824" s="225">
        <v>0</v>
      </c>
      <c r="R824" s="225">
        <f>Q824*H824</f>
        <v>0</v>
      </c>
      <c r="S824" s="225">
        <v>0</v>
      </c>
      <c r="T824" s="22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27" t="s">
        <v>262</v>
      </c>
      <c r="AT824" s="227" t="s">
        <v>156</v>
      </c>
      <c r="AU824" s="227" t="s">
        <v>160</v>
      </c>
      <c r="AY824" s="19" t="s">
        <v>152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19" t="s">
        <v>76</v>
      </c>
      <c r="BK824" s="228">
        <f>ROUND(I824*H824,2)</f>
        <v>0</v>
      </c>
      <c r="BL824" s="19" t="s">
        <v>262</v>
      </c>
      <c r="BM824" s="227" t="s">
        <v>1695</v>
      </c>
    </row>
    <row r="825" spans="1:47" s="2" customFormat="1" ht="12">
      <c r="A825" s="40"/>
      <c r="B825" s="41"/>
      <c r="C825" s="42"/>
      <c r="D825" s="229" t="s">
        <v>162</v>
      </c>
      <c r="E825" s="42"/>
      <c r="F825" s="230" t="s">
        <v>1696</v>
      </c>
      <c r="G825" s="42"/>
      <c r="H825" s="42"/>
      <c r="I825" s="231"/>
      <c r="J825" s="42"/>
      <c r="K825" s="42"/>
      <c r="L825" s="46"/>
      <c r="M825" s="232"/>
      <c r="N825" s="233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162</v>
      </c>
      <c r="AU825" s="19" t="s">
        <v>160</v>
      </c>
    </row>
    <row r="826" spans="1:65" s="2" customFormat="1" ht="49.05" customHeight="1">
      <c r="A826" s="40"/>
      <c r="B826" s="41"/>
      <c r="C826" s="215" t="s">
        <v>1697</v>
      </c>
      <c r="D826" s="215" t="s">
        <v>156</v>
      </c>
      <c r="E826" s="216" t="s">
        <v>1698</v>
      </c>
      <c r="F826" s="217" t="s">
        <v>1699</v>
      </c>
      <c r="G826" s="218" t="s">
        <v>196</v>
      </c>
      <c r="H826" s="219">
        <v>0.309</v>
      </c>
      <c r="I826" s="220"/>
      <c r="J826" s="221">
        <f>ROUND(I826*H826,2)</f>
        <v>0</v>
      </c>
      <c r="K826" s="222"/>
      <c r="L826" s="46"/>
      <c r="M826" s="223" t="s">
        <v>19</v>
      </c>
      <c r="N826" s="224" t="s">
        <v>40</v>
      </c>
      <c r="O826" s="86"/>
      <c r="P826" s="225">
        <f>O826*H826</f>
        <v>0</v>
      </c>
      <c r="Q826" s="225">
        <v>0</v>
      </c>
      <c r="R826" s="225">
        <f>Q826*H826</f>
        <v>0</v>
      </c>
      <c r="S826" s="225">
        <v>0</v>
      </c>
      <c r="T826" s="226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7" t="s">
        <v>262</v>
      </c>
      <c r="AT826" s="227" t="s">
        <v>156</v>
      </c>
      <c r="AU826" s="227" t="s">
        <v>160</v>
      </c>
      <c r="AY826" s="19" t="s">
        <v>152</v>
      </c>
      <c r="BE826" s="228">
        <f>IF(N826="základní",J826,0)</f>
        <v>0</v>
      </c>
      <c r="BF826" s="228">
        <f>IF(N826="snížená",J826,0)</f>
        <v>0</v>
      </c>
      <c r="BG826" s="228">
        <f>IF(N826="zákl. přenesená",J826,0)</f>
        <v>0</v>
      </c>
      <c r="BH826" s="228">
        <f>IF(N826="sníž. přenesená",J826,0)</f>
        <v>0</v>
      </c>
      <c r="BI826" s="228">
        <f>IF(N826="nulová",J826,0)</f>
        <v>0</v>
      </c>
      <c r="BJ826" s="19" t="s">
        <v>76</v>
      </c>
      <c r="BK826" s="228">
        <f>ROUND(I826*H826,2)</f>
        <v>0</v>
      </c>
      <c r="BL826" s="19" t="s">
        <v>262</v>
      </c>
      <c r="BM826" s="227" t="s">
        <v>1700</v>
      </c>
    </row>
    <row r="827" spans="1:47" s="2" customFormat="1" ht="12">
      <c r="A827" s="40"/>
      <c r="B827" s="41"/>
      <c r="C827" s="42"/>
      <c r="D827" s="229" t="s">
        <v>162</v>
      </c>
      <c r="E827" s="42"/>
      <c r="F827" s="230" t="s">
        <v>1701</v>
      </c>
      <c r="G827" s="42"/>
      <c r="H827" s="42"/>
      <c r="I827" s="231"/>
      <c r="J827" s="42"/>
      <c r="K827" s="42"/>
      <c r="L827" s="46"/>
      <c r="M827" s="232"/>
      <c r="N827" s="233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162</v>
      </c>
      <c r="AU827" s="19" t="s">
        <v>160</v>
      </c>
    </row>
    <row r="828" spans="1:63" s="12" customFormat="1" ht="20.85" customHeight="1">
      <c r="A828" s="12"/>
      <c r="B828" s="199"/>
      <c r="C828" s="200"/>
      <c r="D828" s="201" t="s">
        <v>68</v>
      </c>
      <c r="E828" s="213" t="s">
        <v>1702</v>
      </c>
      <c r="F828" s="213" t="s">
        <v>1703</v>
      </c>
      <c r="G828" s="200"/>
      <c r="H828" s="200"/>
      <c r="I828" s="203"/>
      <c r="J828" s="214">
        <f>BK828</f>
        <v>0</v>
      </c>
      <c r="K828" s="200"/>
      <c r="L828" s="205"/>
      <c r="M828" s="206"/>
      <c r="N828" s="207"/>
      <c r="O828" s="207"/>
      <c r="P828" s="208">
        <f>SUM(P829:P899)</f>
        <v>0</v>
      </c>
      <c r="Q828" s="207"/>
      <c r="R828" s="208">
        <f>SUM(R829:R899)</f>
        <v>7.968653770000001</v>
      </c>
      <c r="S828" s="207"/>
      <c r="T828" s="209">
        <f>SUM(T829:T899)</f>
        <v>0</v>
      </c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R828" s="210" t="s">
        <v>78</v>
      </c>
      <c r="AT828" s="211" t="s">
        <v>68</v>
      </c>
      <c r="AU828" s="211" t="s">
        <v>78</v>
      </c>
      <c r="AY828" s="210" t="s">
        <v>152</v>
      </c>
      <c r="BK828" s="212">
        <f>SUM(BK829:BK899)</f>
        <v>0</v>
      </c>
    </row>
    <row r="829" spans="1:65" s="2" customFormat="1" ht="37.8" customHeight="1">
      <c r="A829" s="40"/>
      <c r="B829" s="41"/>
      <c r="C829" s="215" t="s">
        <v>1704</v>
      </c>
      <c r="D829" s="215" t="s">
        <v>156</v>
      </c>
      <c r="E829" s="216" t="s">
        <v>1705</v>
      </c>
      <c r="F829" s="217" t="s">
        <v>1706</v>
      </c>
      <c r="G829" s="218" t="s">
        <v>1208</v>
      </c>
      <c r="H829" s="219">
        <v>1</v>
      </c>
      <c r="I829" s="220"/>
      <c r="J829" s="221">
        <f>ROUND(I829*H829,2)</f>
        <v>0</v>
      </c>
      <c r="K829" s="222"/>
      <c r="L829" s="46"/>
      <c r="M829" s="223" t="s">
        <v>19</v>
      </c>
      <c r="N829" s="224" t="s">
        <v>40</v>
      </c>
      <c r="O829" s="86"/>
      <c r="P829" s="225">
        <f>O829*H829</f>
        <v>0</v>
      </c>
      <c r="Q829" s="225">
        <v>0</v>
      </c>
      <c r="R829" s="225">
        <f>Q829*H829</f>
        <v>0</v>
      </c>
      <c r="S829" s="225">
        <v>0</v>
      </c>
      <c r="T829" s="226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7" t="s">
        <v>262</v>
      </c>
      <c r="AT829" s="227" t="s">
        <v>156</v>
      </c>
      <c r="AU829" s="227" t="s">
        <v>160</v>
      </c>
      <c r="AY829" s="19" t="s">
        <v>152</v>
      </c>
      <c r="BE829" s="228">
        <f>IF(N829="základní",J829,0)</f>
        <v>0</v>
      </c>
      <c r="BF829" s="228">
        <f>IF(N829="snížená",J829,0)</f>
        <v>0</v>
      </c>
      <c r="BG829" s="228">
        <f>IF(N829="zákl. přenesená",J829,0)</f>
        <v>0</v>
      </c>
      <c r="BH829" s="228">
        <f>IF(N829="sníž. přenesená",J829,0)</f>
        <v>0</v>
      </c>
      <c r="BI829" s="228">
        <f>IF(N829="nulová",J829,0)</f>
        <v>0</v>
      </c>
      <c r="BJ829" s="19" t="s">
        <v>76</v>
      </c>
      <c r="BK829" s="228">
        <f>ROUND(I829*H829,2)</f>
        <v>0</v>
      </c>
      <c r="BL829" s="19" t="s">
        <v>262</v>
      </c>
      <c r="BM829" s="227" t="s">
        <v>1707</v>
      </c>
    </row>
    <row r="830" spans="1:47" s="2" customFormat="1" ht="12">
      <c r="A830" s="40"/>
      <c r="B830" s="41"/>
      <c r="C830" s="42"/>
      <c r="D830" s="236" t="s">
        <v>366</v>
      </c>
      <c r="E830" s="42"/>
      <c r="F830" s="278" t="s">
        <v>1708</v>
      </c>
      <c r="G830" s="42"/>
      <c r="H830" s="42"/>
      <c r="I830" s="231"/>
      <c r="J830" s="42"/>
      <c r="K830" s="42"/>
      <c r="L830" s="46"/>
      <c r="M830" s="232"/>
      <c r="N830" s="233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366</v>
      </c>
      <c r="AU830" s="19" t="s">
        <v>160</v>
      </c>
    </row>
    <row r="831" spans="1:65" s="2" customFormat="1" ht="24.15" customHeight="1">
      <c r="A831" s="40"/>
      <c r="B831" s="41"/>
      <c r="C831" s="215" t="s">
        <v>1709</v>
      </c>
      <c r="D831" s="215" t="s">
        <v>156</v>
      </c>
      <c r="E831" s="216" t="s">
        <v>1710</v>
      </c>
      <c r="F831" s="217" t="s">
        <v>1711</v>
      </c>
      <c r="G831" s="218" t="s">
        <v>169</v>
      </c>
      <c r="H831" s="219">
        <v>94.24</v>
      </c>
      <c r="I831" s="220"/>
      <c r="J831" s="221">
        <f>ROUND(I831*H831,2)</f>
        <v>0</v>
      </c>
      <c r="K831" s="222"/>
      <c r="L831" s="46"/>
      <c r="M831" s="223" t="s">
        <v>19</v>
      </c>
      <c r="N831" s="224" t="s">
        <v>40</v>
      </c>
      <c r="O831" s="86"/>
      <c r="P831" s="225">
        <f>O831*H831</f>
        <v>0</v>
      </c>
      <c r="Q831" s="225">
        <v>0</v>
      </c>
      <c r="R831" s="225">
        <f>Q831*H831</f>
        <v>0</v>
      </c>
      <c r="S831" s="225">
        <v>0</v>
      </c>
      <c r="T831" s="226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7" t="s">
        <v>262</v>
      </c>
      <c r="AT831" s="227" t="s">
        <v>156</v>
      </c>
      <c r="AU831" s="227" t="s">
        <v>160</v>
      </c>
      <c r="AY831" s="19" t="s">
        <v>152</v>
      </c>
      <c r="BE831" s="228">
        <f>IF(N831="základní",J831,0)</f>
        <v>0</v>
      </c>
      <c r="BF831" s="228">
        <f>IF(N831="snížená",J831,0)</f>
        <v>0</v>
      </c>
      <c r="BG831" s="228">
        <f>IF(N831="zákl. přenesená",J831,0)</f>
        <v>0</v>
      </c>
      <c r="BH831" s="228">
        <f>IF(N831="sníž. přenesená",J831,0)</f>
        <v>0</v>
      </c>
      <c r="BI831" s="228">
        <f>IF(N831="nulová",J831,0)</f>
        <v>0</v>
      </c>
      <c r="BJ831" s="19" t="s">
        <v>76</v>
      </c>
      <c r="BK831" s="228">
        <f>ROUND(I831*H831,2)</f>
        <v>0</v>
      </c>
      <c r="BL831" s="19" t="s">
        <v>262</v>
      </c>
      <c r="BM831" s="227" t="s">
        <v>1712</v>
      </c>
    </row>
    <row r="832" spans="1:47" s="2" customFormat="1" ht="12">
      <c r="A832" s="40"/>
      <c r="B832" s="41"/>
      <c r="C832" s="42"/>
      <c r="D832" s="229" t="s">
        <v>162</v>
      </c>
      <c r="E832" s="42"/>
      <c r="F832" s="230" t="s">
        <v>1713</v>
      </c>
      <c r="G832" s="42"/>
      <c r="H832" s="42"/>
      <c r="I832" s="231"/>
      <c r="J832" s="42"/>
      <c r="K832" s="42"/>
      <c r="L832" s="46"/>
      <c r="M832" s="232"/>
      <c r="N832" s="233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162</v>
      </c>
      <c r="AU832" s="19" t="s">
        <v>160</v>
      </c>
    </row>
    <row r="833" spans="1:51" s="14" customFormat="1" ht="12">
      <c r="A833" s="14"/>
      <c r="B833" s="246"/>
      <c r="C833" s="247"/>
      <c r="D833" s="236" t="s">
        <v>164</v>
      </c>
      <c r="E833" s="248" t="s">
        <v>19</v>
      </c>
      <c r="F833" s="249" t="s">
        <v>301</v>
      </c>
      <c r="G833" s="247"/>
      <c r="H833" s="248" t="s">
        <v>19</v>
      </c>
      <c r="I833" s="250"/>
      <c r="J833" s="247"/>
      <c r="K833" s="247"/>
      <c r="L833" s="251"/>
      <c r="M833" s="252"/>
      <c r="N833" s="253"/>
      <c r="O833" s="253"/>
      <c r="P833" s="253"/>
      <c r="Q833" s="253"/>
      <c r="R833" s="253"/>
      <c r="S833" s="253"/>
      <c r="T833" s="25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5" t="s">
        <v>164</v>
      </c>
      <c r="AU833" s="255" t="s">
        <v>160</v>
      </c>
      <c r="AV833" s="14" t="s">
        <v>76</v>
      </c>
      <c r="AW833" s="14" t="s">
        <v>31</v>
      </c>
      <c r="AX833" s="14" t="s">
        <v>69</v>
      </c>
      <c r="AY833" s="255" t="s">
        <v>152</v>
      </c>
    </row>
    <row r="834" spans="1:51" s="13" customFormat="1" ht="12">
      <c r="A834" s="13"/>
      <c r="B834" s="234"/>
      <c r="C834" s="235"/>
      <c r="D834" s="236" t="s">
        <v>164</v>
      </c>
      <c r="E834" s="237" t="s">
        <v>19</v>
      </c>
      <c r="F834" s="238" t="s">
        <v>302</v>
      </c>
      <c r="G834" s="235"/>
      <c r="H834" s="239">
        <v>94.24</v>
      </c>
      <c r="I834" s="240"/>
      <c r="J834" s="235"/>
      <c r="K834" s="235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164</v>
      </c>
      <c r="AU834" s="245" t="s">
        <v>160</v>
      </c>
      <c r="AV834" s="13" t="s">
        <v>78</v>
      </c>
      <c r="AW834" s="13" t="s">
        <v>31</v>
      </c>
      <c r="AX834" s="13" t="s">
        <v>76</v>
      </c>
      <c r="AY834" s="245" t="s">
        <v>152</v>
      </c>
    </row>
    <row r="835" spans="1:65" s="2" customFormat="1" ht="37.8" customHeight="1">
      <c r="A835" s="40"/>
      <c r="B835" s="41"/>
      <c r="C835" s="215" t="s">
        <v>1714</v>
      </c>
      <c r="D835" s="215" t="s">
        <v>156</v>
      </c>
      <c r="E835" s="216" t="s">
        <v>1715</v>
      </c>
      <c r="F835" s="217" t="s">
        <v>1716</v>
      </c>
      <c r="G835" s="218" t="s">
        <v>159</v>
      </c>
      <c r="H835" s="219">
        <v>10.299</v>
      </c>
      <c r="I835" s="220"/>
      <c r="J835" s="221">
        <f>ROUND(I835*H835,2)</f>
        <v>0</v>
      </c>
      <c r="K835" s="222"/>
      <c r="L835" s="46"/>
      <c r="M835" s="223" t="s">
        <v>19</v>
      </c>
      <c r="N835" s="224" t="s">
        <v>40</v>
      </c>
      <c r="O835" s="86"/>
      <c r="P835" s="225">
        <f>O835*H835</f>
        <v>0</v>
      </c>
      <c r="Q835" s="225">
        <v>0.00108</v>
      </c>
      <c r="R835" s="225">
        <f>Q835*H835</f>
        <v>0.01112292</v>
      </c>
      <c r="S835" s="225">
        <v>0</v>
      </c>
      <c r="T835" s="226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7" t="s">
        <v>262</v>
      </c>
      <c r="AT835" s="227" t="s">
        <v>156</v>
      </c>
      <c r="AU835" s="227" t="s">
        <v>160</v>
      </c>
      <c r="AY835" s="19" t="s">
        <v>152</v>
      </c>
      <c r="BE835" s="228">
        <f>IF(N835="základní",J835,0)</f>
        <v>0</v>
      </c>
      <c r="BF835" s="228">
        <f>IF(N835="snížená",J835,0)</f>
        <v>0</v>
      </c>
      <c r="BG835" s="228">
        <f>IF(N835="zákl. přenesená",J835,0)</f>
        <v>0</v>
      </c>
      <c r="BH835" s="228">
        <f>IF(N835="sníž. přenesená",J835,0)</f>
        <v>0</v>
      </c>
      <c r="BI835" s="228">
        <f>IF(N835="nulová",J835,0)</f>
        <v>0</v>
      </c>
      <c r="BJ835" s="19" t="s">
        <v>76</v>
      </c>
      <c r="BK835" s="228">
        <f>ROUND(I835*H835,2)</f>
        <v>0</v>
      </c>
      <c r="BL835" s="19" t="s">
        <v>262</v>
      </c>
      <c r="BM835" s="227" t="s">
        <v>1717</v>
      </c>
    </row>
    <row r="836" spans="1:47" s="2" customFormat="1" ht="12">
      <c r="A836" s="40"/>
      <c r="B836" s="41"/>
      <c r="C836" s="42"/>
      <c r="D836" s="229" t="s">
        <v>162</v>
      </c>
      <c r="E836" s="42"/>
      <c r="F836" s="230" t="s">
        <v>1718</v>
      </c>
      <c r="G836" s="42"/>
      <c r="H836" s="42"/>
      <c r="I836" s="231"/>
      <c r="J836" s="42"/>
      <c r="K836" s="42"/>
      <c r="L836" s="46"/>
      <c r="M836" s="232"/>
      <c r="N836" s="233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162</v>
      </c>
      <c r="AU836" s="19" t="s">
        <v>160</v>
      </c>
    </row>
    <row r="837" spans="1:51" s="13" customFormat="1" ht="12">
      <c r="A837" s="13"/>
      <c r="B837" s="234"/>
      <c r="C837" s="235"/>
      <c r="D837" s="236" t="s">
        <v>164</v>
      </c>
      <c r="E837" s="237" t="s">
        <v>19</v>
      </c>
      <c r="F837" s="238" t="s">
        <v>1719</v>
      </c>
      <c r="G837" s="235"/>
      <c r="H837" s="239">
        <v>10.299</v>
      </c>
      <c r="I837" s="240"/>
      <c r="J837" s="235"/>
      <c r="K837" s="235"/>
      <c r="L837" s="241"/>
      <c r="M837" s="242"/>
      <c r="N837" s="243"/>
      <c r="O837" s="243"/>
      <c r="P837" s="243"/>
      <c r="Q837" s="243"/>
      <c r="R837" s="243"/>
      <c r="S837" s="243"/>
      <c r="T837" s="24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5" t="s">
        <v>164</v>
      </c>
      <c r="AU837" s="245" t="s">
        <v>160</v>
      </c>
      <c r="AV837" s="13" t="s">
        <v>78</v>
      </c>
      <c r="AW837" s="13" t="s">
        <v>31</v>
      </c>
      <c r="AX837" s="13" t="s">
        <v>76</v>
      </c>
      <c r="AY837" s="245" t="s">
        <v>152</v>
      </c>
    </row>
    <row r="838" spans="1:65" s="2" customFormat="1" ht="49.05" customHeight="1">
      <c r="A838" s="40"/>
      <c r="B838" s="41"/>
      <c r="C838" s="215" t="s">
        <v>1720</v>
      </c>
      <c r="D838" s="215" t="s">
        <v>156</v>
      </c>
      <c r="E838" s="216" t="s">
        <v>1721</v>
      </c>
      <c r="F838" s="217" t="s">
        <v>1722</v>
      </c>
      <c r="G838" s="218" t="s">
        <v>545</v>
      </c>
      <c r="H838" s="219">
        <v>49.2</v>
      </c>
      <c r="I838" s="220"/>
      <c r="J838" s="221">
        <f>ROUND(I838*H838,2)</f>
        <v>0</v>
      </c>
      <c r="K838" s="222"/>
      <c r="L838" s="46"/>
      <c r="M838" s="223" t="s">
        <v>19</v>
      </c>
      <c r="N838" s="224" t="s">
        <v>40</v>
      </c>
      <c r="O838" s="86"/>
      <c r="P838" s="225">
        <f>O838*H838</f>
        <v>0</v>
      </c>
      <c r="Q838" s="225">
        <v>0</v>
      </c>
      <c r="R838" s="225">
        <f>Q838*H838</f>
        <v>0</v>
      </c>
      <c r="S838" s="225">
        <v>0</v>
      </c>
      <c r="T838" s="226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27" t="s">
        <v>262</v>
      </c>
      <c r="AT838" s="227" t="s">
        <v>156</v>
      </c>
      <c r="AU838" s="227" t="s">
        <v>160</v>
      </c>
      <c r="AY838" s="19" t="s">
        <v>152</v>
      </c>
      <c r="BE838" s="228">
        <f>IF(N838="základní",J838,0)</f>
        <v>0</v>
      </c>
      <c r="BF838" s="228">
        <f>IF(N838="snížená",J838,0)</f>
        <v>0</v>
      </c>
      <c r="BG838" s="228">
        <f>IF(N838="zákl. přenesená",J838,0)</f>
        <v>0</v>
      </c>
      <c r="BH838" s="228">
        <f>IF(N838="sníž. přenesená",J838,0)</f>
        <v>0</v>
      </c>
      <c r="BI838" s="228">
        <f>IF(N838="nulová",J838,0)</f>
        <v>0</v>
      </c>
      <c r="BJ838" s="19" t="s">
        <v>76</v>
      </c>
      <c r="BK838" s="228">
        <f>ROUND(I838*H838,2)</f>
        <v>0</v>
      </c>
      <c r="BL838" s="19" t="s">
        <v>262</v>
      </c>
      <c r="BM838" s="227" t="s">
        <v>1723</v>
      </c>
    </row>
    <row r="839" spans="1:47" s="2" customFormat="1" ht="12">
      <c r="A839" s="40"/>
      <c r="B839" s="41"/>
      <c r="C839" s="42"/>
      <c r="D839" s="229" t="s">
        <v>162</v>
      </c>
      <c r="E839" s="42"/>
      <c r="F839" s="230" t="s">
        <v>1724</v>
      </c>
      <c r="G839" s="42"/>
      <c r="H839" s="42"/>
      <c r="I839" s="231"/>
      <c r="J839" s="42"/>
      <c r="K839" s="42"/>
      <c r="L839" s="46"/>
      <c r="M839" s="232"/>
      <c r="N839" s="233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162</v>
      </c>
      <c r="AU839" s="19" t="s">
        <v>160</v>
      </c>
    </row>
    <row r="840" spans="1:51" s="14" customFormat="1" ht="12">
      <c r="A840" s="14"/>
      <c r="B840" s="246"/>
      <c r="C840" s="247"/>
      <c r="D840" s="236" t="s">
        <v>164</v>
      </c>
      <c r="E840" s="248" t="s">
        <v>19</v>
      </c>
      <c r="F840" s="249" t="s">
        <v>795</v>
      </c>
      <c r="G840" s="247"/>
      <c r="H840" s="248" t="s">
        <v>19</v>
      </c>
      <c r="I840" s="250"/>
      <c r="J840" s="247"/>
      <c r="K840" s="247"/>
      <c r="L840" s="251"/>
      <c r="M840" s="252"/>
      <c r="N840" s="253"/>
      <c r="O840" s="253"/>
      <c r="P840" s="253"/>
      <c r="Q840" s="253"/>
      <c r="R840" s="253"/>
      <c r="S840" s="253"/>
      <c r="T840" s="25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5" t="s">
        <v>164</v>
      </c>
      <c r="AU840" s="255" t="s">
        <v>160</v>
      </c>
      <c r="AV840" s="14" t="s">
        <v>76</v>
      </c>
      <c r="AW840" s="14" t="s">
        <v>31</v>
      </c>
      <c r="AX840" s="14" t="s">
        <v>69</v>
      </c>
      <c r="AY840" s="255" t="s">
        <v>152</v>
      </c>
    </row>
    <row r="841" spans="1:51" s="13" customFormat="1" ht="12">
      <c r="A841" s="13"/>
      <c r="B841" s="234"/>
      <c r="C841" s="235"/>
      <c r="D841" s="236" t="s">
        <v>164</v>
      </c>
      <c r="E841" s="237" t="s">
        <v>19</v>
      </c>
      <c r="F841" s="238" t="s">
        <v>1725</v>
      </c>
      <c r="G841" s="235"/>
      <c r="H841" s="239">
        <v>25.2</v>
      </c>
      <c r="I841" s="240"/>
      <c r="J841" s="235"/>
      <c r="K841" s="235"/>
      <c r="L841" s="241"/>
      <c r="M841" s="242"/>
      <c r="N841" s="243"/>
      <c r="O841" s="243"/>
      <c r="P841" s="243"/>
      <c r="Q841" s="243"/>
      <c r="R841" s="243"/>
      <c r="S841" s="243"/>
      <c r="T841" s="24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5" t="s">
        <v>164</v>
      </c>
      <c r="AU841" s="245" t="s">
        <v>160</v>
      </c>
      <c r="AV841" s="13" t="s">
        <v>78</v>
      </c>
      <c r="AW841" s="13" t="s">
        <v>31</v>
      </c>
      <c r="AX841" s="13" t="s">
        <v>69</v>
      </c>
      <c r="AY841" s="245" t="s">
        <v>152</v>
      </c>
    </row>
    <row r="842" spans="1:51" s="14" customFormat="1" ht="12">
      <c r="A842" s="14"/>
      <c r="B842" s="246"/>
      <c r="C842" s="247"/>
      <c r="D842" s="236" t="s">
        <v>164</v>
      </c>
      <c r="E842" s="248" t="s">
        <v>19</v>
      </c>
      <c r="F842" s="249" t="s">
        <v>797</v>
      </c>
      <c r="G842" s="247"/>
      <c r="H842" s="248" t="s">
        <v>19</v>
      </c>
      <c r="I842" s="250"/>
      <c r="J842" s="247"/>
      <c r="K842" s="247"/>
      <c r="L842" s="251"/>
      <c r="M842" s="252"/>
      <c r="N842" s="253"/>
      <c r="O842" s="253"/>
      <c r="P842" s="253"/>
      <c r="Q842" s="253"/>
      <c r="R842" s="253"/>
      <c r="S842" s="253"/>
      <c r="T842" s="25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5" t="s">
        <v>164</v>
      </c>
      <c r="AU842" s="255" t="s">
        <v>160</v>
      </c>
      <c r="AV842" s="14" t="s">
        <v>76</v>
      </c>
      <c r="AW842" s="14" t="s">
        <v>31</v>
      </c>
      <c r="AX842" s="14" t="s">
        <v>69</v>
      </c>
      <c r="AY842" s="255" t="s">
        <v>152</v>
      </c>
    </row>
    <row r="843" spans="1:51" s="13" customFormat="1" ht="12">
      <c r="A843" s="13"/>
      <c r="B843" s="234"/>
      <c r="C843" s="235"/>
      <c r="D843" s="236" t="s">
        <v>164</v>
      </c>
      <c r="E843" s="237" t="s">
        <v>19</v>
      </c>
      <c r="F843" s="238" t="s">
        <v>1726</v>
      </c>
      <c r="G843" s="235"/>
      <c r="H843" s="239">
        <v>16.5</v>
      </c>
      <c r="I843" s="240"/>
      <c r="J843" s="235"/>
      <c r="K843" s="235"/>
      <c r="L843" s="241"/>
      <c r="M843" s="242"/>
      <c r="N843" s="243"/>
      <c r="O843" s="243"/>
      <c r="P843" s="243"/>
      <c r="Q843" s="243"/>
      <c r="R843" s="243"/>
      <c r="S843" s="243"/>
      <c r="T843" s="24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5" t="s">
        <v>164</v>
      </c>
      <c r="AU843" s="245" t="s">
        <v>160</v>
      </c>
      <c r="AV843" s="13" t="s">
        <v>78</v>
      </c>
      <c r="AW843" s="13" t="s">
        <v>31</v>
      </c>
      <c r="AX843" s="13" t="s">
        <v>69</v>
      </c>
      <c r="AY843" s="245" t="s">
        <v>152</v>
      </c>
    </row>
    <row r="844" spans="1:51" s="14" customFormat="1" ht="12">
      <c r="A844" s="14"/>
      <c r="B844" s="246"/>
      <c r="C844" s="247"/>
      <c r="D844" s="236" t="s">
        <v>164</v>
      </c>
      <c r="E844" s="248" t="s">
        <v>19</v>
      </c>
      <c r="F844" s="249" t="s">
        <v>799</v>
      </c>
      <c r="G844" s="247"/>
      <c r="H844" s="248" t="s">
        <v>19</v>
      </c>
      <c r="I844" s="250"/>
      <c r="J844" s="247"/>
      <c r="K844" s="247"/>
      <c r="L844" s="251"/>
      <c r="M844" s="252"/>
      <c r="N844" s="253"/>
      <c r="O844" s="253"/>
      <c r="P844" s="253"/>
      <c r="Q844" s="253"/>
      <c r="R844" s="253"/>
      <c r="S844" s="253"/>
      <c r="T844" s="25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5" t="s">
        <v>164</v>
      </c>
      <c r="AU844" s="255" t="s">
        <v>160</v>
      </c>
      <c r="AV844" s="14" t="s">
        <v>76</v>
      </c>
      <c r="AW844" s="14" t="s">
        <v>31</v>
      </c>
      <c r="AX844" s="14" t="s">
        <v>69</v>
      </c>
      <c r="AY844" s="255" t="s">
        <v>152</v>
      </c>
    </row>
    <row r="845" spans="1:51" s="13" customFormat="1" ht="12">
      <c r="A845" s="13"/>
      <c r="B845" s="234"/>
      <c r="C845" s="235"/>
      <c r="D845" s="236" t="s">
        <v>164</v>
      </c>
      <c r="E845" s="237" t="s">
        <v>19</v>
      </c>
      <c r="F845" s="238" t="s">
        <v>1727</v>
      </c>
      <c r="G845" s="235"/>
      <c r="H845" s="239">
        <v>7.5</v>
      </c>
      <c r="I845" s="240"/>
      <c r="J845" s="235"/>
      <c r="K845" s="235"/>
      <c r="L845" s="241"/>
      <c r="M845" s="242"/>
      <c r="N845" s="243"/>
      <c r="O845" s="243"/>
      <c r="P845" s="243"/>
      <c r="Q845" s="243"/>
      <c r="R845" s="243"/>
      <c r="S845" s="243"/>
      <c r="T845" s="24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5" t="s">
        <v>164</v>
      </c>
      <c r="AU845" s="245" t="s">
        <v>160</v>
      </c>
      <c r="AV845" s="13" t="s">
        <v>78</v>
      </c>
      <c r="AW845" s="13" t="s">
        <v>31</v>
      </c>
      <c r="AX845" s="13" t="s">
        <v>69</v>
      </c>
      <c r="AY845" s="245" t="s">
        <v>152</v>
      </c>
    </row>
    <row r="846" spans="1:51" s="15" customFormat="1" ht="12">
      <c r="A846" s="15"/>
      <c r="B846" s="256"/>
      <c r="C846" s="257"/>
      <c r="D846" s="236" t="s">
        <v>164</v>
      </c>
      <c r="E846" s="258" t="s">
        <v>19</v>
      </c>
      <c r="F846" s="259" t="s">
        <v>192</v>
      </c>
      <c r="G846" s="257"/>
      <c r="H846" s="260">
        <v>49.2</v>
      </c>
      <c r="I846" s="261"/>
      <c r="J846" s="257"/>
      <c r="K846" s="257"/>
      <c r="L846" s="262"/>
      <c r="M846" s="263"/>
      <c r="N846" s="264"/>
      <c r="O846" s="264"/>
      <c r="P846" s="264"/>
      <c r="Q846" s="264"/>
      <c r="R846" s="264"/>
      <c r="S846" s="264"/>
      <c r="T846" s="26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66" t="s">
        <v>164</v>
      </c>
      <c r="AU846" s="266" t="s">
        <v>160</v>
      </c>
      <c r="AV846" s="15" t="s">
        <v>151</v>
      </c>
      <c r="AW846" s="15" t="s">
        <v>31</v>
      </c>
      <c r="AX846" s="15" t="s">
        <v>76</v>
      </c>
      <c r="AY846" s="266" t="s">
        <v>152</v>
      </c>
    </row>
    <row r="847" spans="1:65" s="2" customFormat="1" ht="21.75" customHeight="1">
      <c r="A847" s="40"/>
      <c r="B847" s="41"/>
      <c r="C847" s="267" t="s">
        <v>1728</v>
      </c>
      <c r="D847" s="267" t="s">
        <v>204</v>
      </c>
      <c r="E847" s="268" t="s">
        <v>1729</v>
      </c>
      <c r="F847" s="269" t="s">
        <v>1730</v>
      </c>
      <c r="G847" s="270" t="s">
        <v>159</v>
      </c>
      <c r="H847" s="271">
        <v>0.221</v>
      </c>
      <c r="I847" s="272"/>
      <c r="J847" s="273">
        <f>ROUND(I847*H847,2)</f>
        <v>0</v>
      </c>
      <c r="K847" s="274"/>
      <c r="L847" s="275"/>
      <c r="M847" s="276" t="s">
        <v>19</v>
      </c>
      <c r="N847" s="277" t="s">
        <v>40</v>
      </c>
      <c r="O847" s="86"/>
      <c r="P847" s="225">
        <f>O847*H847</f>
        <v>0</v>
      </c>
      <c r="Q847" s="225">
        <v>0.55</v>
      </c>
      <c r="R847" s="225">
        <f>Q847*H847</f>
        <v>0.12155</v>
      </c>
      <c r="S847" s="225">
        <v>0</v>
      </c>
      <c r="T847" s="226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7" t="s">
        <v>348</v>
      </c>
      <c r="AT847" s="227" t="s">
        <v>204</v>
      </c>
      <c r="AU847" s="227" t="s">
        <v>160</v>
      </c>
      <c r="AY847" s="19" t="s">
        <v>152</v>
      </c>
      <c r="BE847" s="228">
        <f>IF(N847="základní",J847,0)</f>
        <v>0</v>
      </c>
      <c r="BF847" s="228">
        <f>IF(N847="snížená",J847,0)</f>
        <v>0</v>
      </c>
      <c r="BG847" s="228">
        <f>IF(N847="zákl. přenesená",J847,0)</f>
        <v>0</v>
      </c>
      <c r="BH847" s="228">
        <f>IF(N847="sníž. přenesená",J847,0)</f>
        <v>0</v>
      </c>
      <c r="BI847" s="228">
        <f>IF(N847="nulová",J847,0)</f>
        <v>0</v>
      </c>
      <c r="BJ847" s="19" t="s">
        <v>76</v>
      </c>
      <c r="BK847" s="228">
        <f>ROUND(I847*H847,2)</f>
        <v>0</v>
      </c>
      <c r="BL847" s="19" t="s">
        <v>262</v>
      </c>
      <c r="BM847" s="227" t="s">
        <v>1731</v>
      </c>
    </row>
    <row r="848" spans="1:51" s="13" customFormat="1" ht="12">
      <c r="A848" s="13"/>
      <c r="B848" s="234"/>
      <c r="C848" s="235"/>
      <c r="D848" s="236" t="s">
        <v>164</v>
      </c>
      <c r="E848" s="237" t="s">
        <v>19</v>
      </c>
      <c r="F848" s="238" t="s">
        <v>1732</v>
      </c>
      <c r="G848" s="235"/>
      <c r="H848" s="239">
        <v>0.098</v>
      </c>
      <c r="I848" s="240"/>
      <c r="J848" s="235"/>
      <c r="K848" s="235"/>
      <c r="L848" s="241"/>
      <c r="M848" s="242"/>
      <c r="N848" s="243"/>
      <c r="O848" s="243"/>
      <c r="P848" s="243"/>
      <c r="Q848" s="243"/>
      <c r="R848" s="243"/>
      <c r="S848" s="243"/>
      <c r="T848" s="24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5" t="s">
        <v>164</v>
      </c>
      <c r="AU848" s="245" t="s">
        <v>160</v>
      </c>
      <c r="AV848" s="13" t="s">
        <v>78</v>
      </c>
      <c r="AW848" s="13" t="s">
        <v>31</v>
      </c>
      <c r="AX848" s="13" t="s">
        <v>69</v>
      </c>
      <c r="AY848" s="245" t="s">
        <v>152</v>
      </c>
    </row>
    <row r="849" spans="1:51" s="13" customFormat="1" ht="12">
      <c r="A849" s="13"/>
      <c r="B849" s="234"/>
      <c r="C849" s="235"/>
      <c r="D849" s="236" t="s">
        <v>164</v>
      </c>
      <c r="E849" s="237" t="s">
        <v>19</v>
      </c>
      <c r="F849" s="238" t="s">
        <v>1733</v>
      </c>
      <c r="G849" s="235"/>
      <c r="H849" s="239">
        <v>0.074</v>
      </c>
      <c r="I849" s="240"/>
      <c r="J849" s="235"/>
      <c r="K849" s="235"/>
      <c r="L849" s="241"/>
      <c r="M849" s="242"/>
      <c r="N849" s="243"/>
      <c r="O849" s="243"/>
      <c r="P849" s="243"/>
      <c r="Q849" s="243"/>
      <c r="R849" s="243"/>
      <c r="S849" s="243"/>
      <c r="T849" s="244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5" t="s">
        <v>164</v>
      </c>
      <c r="AU849" s="245" t="s">
        <v>160</v>
      </c>
      <c r="AV849" s="13" t="s">
        <v>78</v>
      </c>
      <c r="AW849" s="13" t="s">
        <v>31</v>
      </c>
      <c r="AX849" s="13" t="s">
        <v>69</v>
      </c>
      <c r="AY849" s="245" t="s">
        <v>152</v>
      </c>
    </row>
    <row r="850" spans="1:51" s="13" customFormat="1" ht="12">
      <c r="A850" s="13"/>
      <c r="B850" s="234"/>
      <c r="C850" s="235"/>
      <c r="D850" s="236" t="s">
        <v>164</v>
      </c>
      <c r="E850" s="237" t="s">
        <v>19</v>
      </c>
      <c r="F850" s="238" t="s">
        <v>1734</v>
      </c>
      <c r="G850" s="235"/>
      <c r="H850" s="239">
        <v>0.049</v>
      </c>
      <c r="I850" s="240"/>
      <c r="J850" s="235"/>
      <c r="K850" s="235"/>
      <c r="L850" s="241"/>
      <c r="M850" s="242"/>
      <c r="N850" s="243"/>
      <c r="O850" s="243"/>
      <c r="P850" s="243"/>
      <c r="Q850" s="243"/>
      <c r="R850" s="243"/>
      <c r="S850" s="243"/>
      <c r="T850" s="24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5" t="s">
        <v>164</v>
      </c>
      <c r="AU850" s="245" t="s">
        <v>160</v>
      </c>
      <c r="AV850" s="13" t="s">
        <v>78</v>
      </c>
      <c r="AW850" s="13" t="s">
        <v>31</v>
      </c>
      <c r="AX850" s="13" t="s">
        <v>69</v>
      </c>
      <c r="AY850" s="245" t="s">
        <v>152</v>
      </c>
    </row>
    <row r="851" spans="1:51" s="15" customFormat="1" ht="12">
      <c r="A851" s="15"/>
      <c r="B851" s="256"/>
      <c r="C851" s="257"/>
      <c r="D851" s="236" t="s">
        <v>164</v>
      </c>
      <c r="E851" s="258" t="s">
        <v>19</v>
      </c>
      <c r="F851" s="259" t="s">
        <v>192</v>
      </c>
      <c r="G851" s="257"/>
      <c r="H851" s="260">
        <v>0.221</v>
      </c>
      <c r="I851" s="261"/>
      <c r="J851" s="257"/>
      <c r="K851" s="257"/>
      <c r="L851" s="262"/>
      <c r="M851" s="263"/>
      <c r="N851" s="264"/>
      <c r="O851" s="264"/>
      <c r="P851" s="264"/>
      <c r="Q851" s="264"/>
      <c r="R851" s="264"/>
      <c r="S851" s="264"/>
      <c r="T851" s="26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66" t="s">
        <v>164</v>
      </c>
      <c r="AU851" s="266" t="s">
        <v>160</v>
      </c>
      <c r="AV851" s="15" t="s">
        <v>151</v>
      </c>
      <c r="AW851" s="15" t="s">
        <v>31</v>
      </c>
      <c r="AX851" s="15" t="s">
        <v>76</v>
      </c>
      <c r="AY851" s="266" t="s">
        <v>152</v>
      </c>
    </row>
    <row r="852" spans="1:65" s="2" customFormat="1" ht="49.05" customHeight="1">
      <c r="A852" s="40"/>
      <c r="B852" s="41"/>
      <c r="C852" s="215" t="s">
        <v>1735</v>
      </c>
      <c r="D852" s="215" t="s">
        <v>156</v>
      </c>
      <c r="E852" s="216" t="s">
        <v>1736</v>
      </c>
      <c r="F852" s="217" t="s">
        <v>1737</v>
      </c>
      <c r="G852" s="218" t="s">
        <v>169</v>
      </c>
      <c r="H852" s="219">
        <v>47.951</v>
      </c>
      <c r="I852" s="220"/>
      <c r="J852" s="221">
        <f>ROUND(I852*H852,2)</f>
        <v>0</v>
      </c>
      <c r="K852" s="222"/>
      <c r="L852" s="46"/>
      <c r="M852" s="223" t="s">
        <v>19</v>
      </c>
      <c r="N852" s="224" t="s">
        <v>40</v>
      </c>
      <c r="O852" s="86"/>
      <c r="P852" s="225">
        <f>O852*H852</f>
        <v>0</v>
      </c>
      <c r="Q852" s="225">
        <v>0.0161</v>
      </c>
      <c r="R852" s="225">
        <f>Q852*H852</f>
        <v>0.7720111</v>
      </c>
      <c r="S852" s="225">
        <v>0</v>
      </c>
      <c r="T852" s="226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27" t="s">
        <v>262</v>
      </c>
      <c r="AT852" s="227" t="s">
        <v>156</v>
      </c>
      <c r="AU852" s="227" t="s">
        <v>160</v>
      </c>
      <c r="AY852" s="19" t="s">
        <v>152</v>
      </c>
      <c r="BE852" s="228">
        <f>IF(N852="základní",J852,0)</f>
        <v>0</v>
      </c>
      <c r="BF852" s="228">
        <f>IF(N852="snížená",J852,0)</f>
        <v>0</v>
      </c>
      <c r="BG852" s="228">
        <f>IF(N852="zákl. přenesená",J852,0)</f>
        <v>0</v>
      </c>
      <c r="BH852" s="228">
        <f>IF(N852="sníž. přenesená",J852,0)</f>
        <v>0</v>
      </c>
      <c r="BI852" s="228">
        <f>IF(N852="nulová",J852,0)</f>
        <v>0</v>
      </c>
      <c r="BJ852" s="19" t="s">
        <v>76</v>
      </c>
      <c r="BK852" s="228">
        <f>ROUND(I852*H852,2)</f>
        <v>0</v>
      </c>
      <c r="BL852" s="19" t="s">
        <v>262</v>
      </c>
      <c r="BM852" s="227" t="s">
        <v>1738</v>
      </c>
    </row>
    <row r="853" spans="1:47" s="2" customFormat="1" ht="12">
      <c r="A853" s="40"/>
      <c r="B853" s="41"/>
      <c r="C853" s="42"/>
      <c r="D853" s="229" t="s">
        <v>162</v>
      </c>
      <c r="E853" s="42"/>
      <c r="F853" s="230" t="s">
        <v>1739</v>
      </c>
      <c r="G853" s="42"/>
      <c r="H853" s="42"/>
      <c r="I853" s="231"/>
      <c r="J853" s="42"/>
      <c r="K853" s="42"/>
      <c r="L853" s="46"/>
      <c r="M853" s="232"/>
      <c r="N853" s="233"/>
      <c r="O853" s="86"/>
      <c r="P853" s="86"/>
      <c r="Q853" s="86"/>
      <c r="R853" s="86"/>
      <c r="S853" s="86"/>
      <c r="T853" s="87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T853" s="19" t="s">
        <v>162</v>
      </c>
      <c r="AU853" s="19" t="s">
        <v>160</v>
      </c>
    </row>
    <row r="854" spans="1:51" s="14" customFormat="1" ht="12">
      <c r="A854" s="14"/>
      <c r="B854" s="246"/>
      <c r="C854" s="247"/>
      <c r="D854" s="236" t="s">
        <v>164</v>
      </c>
      <c r="E854" s="248" t="s">
        <v>19</v>
      </c>
      <c r="F854" s="249" t="s">
        <v>793</v>
      </c>
      <c r="G854" s="247"/>
      <c r="H854" s="248" t="s">
        <v>19</v>
      </c>
      <c r="I854" s="250"/>
      <c r="J854" s="247"/>
      <c r="K854" s="247"/>
      <c r="L854" s="251"/>
      <c r="M854" s="252"/>
      <c r="N854" s="253"/>
      <c r="O854" s="253"/>
      <c r="P854" s="253"/>
      <c r="Q854" s="253"/>
      <c r="R854" s="253"/>
      <c r="S854" s="253"/>
      <c r="T854" s="25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5" t="s">
        <v>164</v>
      </c>
      <c r="AU854" s="255" t="s">
        <v>160</v>
      </c>
      <c r="AV854" s="14" t="s">
        <v>76</v>
      </c>
      <c r="AW854" s="14" t="s">
        <v>31</v>
      </c>
      <c r="AX854" s="14" t="s">
        <v>69</v>
      </c>
      <c r="AY854" s="255" t="s">
        <v>152</v>
      </c>
    </row>
    <row r="855" spans="1:51" s="13" customFormat="1" ht="12">
      <c r="A855" s="13"/>
      <c r="B855" s="234"/>
      <c r="C855" s="235"/>
      <c r="D855" s="236" t="s">
        <v>164</v>
      </c>
      <c r="E855" s="237" t="s">
        <v>19</v>
      </c>
      <c r="F855" s="238" t="s">
        <v>1740</v>
      </c>
      <c r="G855" s="235"/>
      <c r="H855" s="239">
        <v>16.8</v>
      </c>
      <c r="I855" s="240"/>
      <c r="J855" s="235"/>
      <c r="K855" s="235"/>
      <c r="L855" s="241"/>
      <c r="M855" s="242"/>
      <c r="N855" s="243"/>
      <c r="O855" s="243"/>
      <c r="P855" s="243"/>
      <c r="Q855" s="243"/>
      <c r="R855" s="243"/>
      <c r="S855" s="243"/>
      <c r="T855" s="24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5" t="s">
        <v>164</v>
      </c>
      <c r="AU855" s="245" t="s">
        <v>160</v>
      </c>
      <c r="AV855" s="13" t="s">
        <v>78</v>
      </c>
      <c r="AW855" s="13" t="s">
        <v>31</v>
      </c>
      <c r="AX855" s="13" t="s">
        <v>69</v>
      </c>
      <c r="AY855" s="245" t="s">
        <v>152</v>
      </c>
    </row>
    <row r="856" spans="1:51" s="14" customFormat="1" ht="12">
      <c r="A856" s="14"/>
      <c r="B856" s="246"/>
      <c r="C856" s="247"/>
      <c r="D856" s="236" t="s">
        <v>164</v>
      </c>
      <c r="E856" s="248" t="s">
        <v>19</v>
      </c>
      <c r="F856" s="249" t="s">
        <v>795</v>
      </c>
      <c r="G856" s="247"/>
      <c r="H856" s="248" t="s">
        <v>19</v>
      </c>
      <c r="I856" s="250"/>
      <c r="J856" s="247"/>
      <c r="K856" s="247"/>
      <c r="L856" s="251"/>
      <c r="M856" s="252"/>
      <c r="N856" s="253"/>
      <c r="O856" s="253"/>
      <c r="P856" s="253"/>
      <c r="Q856" s="253"/>
      <c r="R856" s="253"/>
      <c r="S856" s="253"/>
      <c r="T856" s="25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5" t="s">
        <v>164</v>
      </c>
      <c r="AU856" s="255" t="s">
        <v>160</v>
      </c>
      <c r="AV856" s="14" t="s">
        <v>76</v>
      </c>
      <c r="AW856" s="14" t="s">
        <v>31</v>
      </c>
      <c r="AX856" s="14" t="s">
        <v>69</v>
      </c>
      <c r="AY856" s="255" t="s">
        <v>152</v>
      </c>
    </row>
    <row r="857" spans="1:51" s="13" customFormat="1" ht="12">
      <c r="A857" s="13"/>
      <c r="B857" s="234"/>
      <c r="C857" s="235"/>
      <c r="D857" s="236" t="s">
        <v>164</v>
      </c>
      <c r="E857" s="237" t="s">
        <v>19</v>
      </c>
      <c r="F857" s="238" t="s">
        <v>1741</v>
      </c>
      <c r="G857" s="235"/>
      <c r="H857" s="239">
        <v>16.223</v>
      </c>
      <c r="I857" s="240"/>
      <c r="J857" s="235"/>
      <c r="K857" s="235"/>
      <c r="L857" s="241"/>
      <c r="M857" s="242"/>
      <c r="N857" s="243"/>
      <c r="O857" s="243"/>
      <c r="P857" s="243"/>
      <c r="Q857" s="243"/>
      <c r="R857" s="243"/>
      <c r="S857" s="243"/>
      <c r="T857" s="24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5" t="s">
        <v>164</v>
      </c>
      <c r="AU857" s="245" t="s">
        <v>160</v>
      </c>
      <c r="AV857" s="13" t="s">
        <v>78</v>
      </c>
      <c r="AW857" s="13" t="s">
        <v>31</v>
      </c>
      <c r="AX857" s="13" t="s">
        <v>69</v>
      </c>
      <c r="AY857" s="245" t="s">
        <v>152</v>
      </c>
    </row>
    <row r="858" spans="1:51" s="14" customFormat="1" ht="12">
      <c r="A858" s="14"/>
      <c r="B858" s="246"/>
      <c r="C858" s="247"/>
      <c r="D858" s="236" t="s">
        <v>164</v>
      </c>
      <c r="E858" s="248" t="s">
        <v>19</v>
      </c>
      <c r="F858" s="249" t="s">
        <v>797</v>
      </c>
      <c r="G858" s="247"/>
      <c r="H858" s="248" t="s">
        <v>19</v>
      </c>
      <c r="I858" s="250"/>
      <c r="J858" s="247"/>
      <c r="K858" s="247"/>
      <c r="L858" s="251"/>
      <c r="M858" s="252"/>
      <c r="N858" s="253"/>
      <c r="O858" s="253"/>
      <c r="P858" s="253"/>
      <c r="Q858" s="253"/>
      <c r="R858" s="253"/>
      <c r="S858" s="253"/>
      <c r="T858" s="25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5" t="s">
        <v>164</v>
      </c>
      <c r="AU858" s="255" t="s">
        <v>160</v>
      </c>
      <c r="AV858" s="14" t="s">
        <v>76</v>
      </c>
      <c r="AW858" s="14" t="s">
        <v>31</v>
      </c>
      <c r="AX858" s="14" t="s">
        <v>69</v>
      </c>
      <c r="AY858" s="255" t="s">
        <v>152</v>
      </c>
    </row>
    <row r="859" spans="1:51" s="13" customFormat="1" ht="12">
      <c r="A859" s="13"/>
      <c r="B859" s="234"/>
      <c r="C859" s="235"/>
      <c r="D859" s="236" t="s">
        <v>164</v>
      </c>
      <c r="E859" s="237" t="s">
        <v>19</v>
      </c>
      <c r="F859" s="238" t="s">
        <v>1742</v>
      </c>
      <c r="G859" s="235"/>
      <c r="H859" s="239">
        <v>10.975</v>
      </c>
      <c r="I859" s="240"/>
      <c r="J859" s="235"/>
      <c r="K859" s="235"/>
      <c r="L859" s="241"/>
      <c r="M859" s="242"/>
      <c r="N859" s="243"/>
      <c r="O859" s="243"/>
      <c r="P859" s="243"/>
      <c r="Q859" s="243"/>
      <c r="R859" s="243"/>
      <c r="S859" s="243"/>
      <c r="T859" s="24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5" t="s">
        <v>164</v>
      </c>
      <c r="AU859" s="245" t="s">
        <v>160</v>
      </c>
      <c r="AV859" s="13" t="s">
        <v>78</v>
      </c>
      <c r="AW859" s="13" t="s">
        <v>31</v>
      </c>
      <c r="AX859" s="13" t="s">
        <v>69</v>
      </c>
      <c r="AY859" s="245" t="s">
        <v>152</v>
      </c>
    </row>
    <row r="860" spans="1:51" s="14" customFormat="1" ht="12">
      <c r="A860" s="14"/>
      <c r="B860" s="246"/>
      <c r="C860" s="247"/>
      <c r="D860" s="236" t="s">
        <v>164</v>
      </c>
      <c r="E860" s="248" t="s">
        <v>19</v>
      </c>
      <c r="F860" s="249" t="s">
        <v>799</v>
      </c>
      <c r="G860" s="247"/>
      <c r="H860" s="248" t="s">
        <v>19</v>
      </c>
      <c r="I860" s="250"/>
      <c r="J860" s="247"/>
      <c r="K860" s="247"/>
      <c r="L860" s="251"/>
      <c r="M860" s="252"/>
      <c r="N860" s="253"/>
      <c r="O860" s="253"/>
      <c r="P860" s="253"/>
      <c r="Q860" s="253"/>
      <c r="R860" s="253"/>
      <c r="S860" s="253"/>
      <c r="T860" s="25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5" t="s">
        <v>164</v>
      </c>
      <c r="AU860" s="255" t="s">
        <v>160</v>
      </c>
      <c r="AV860" s="14" t="s">
        <v>76</v>
      </c>
      <c r="AW860" s="14" t="s">
        <v>31</v>
      </c>
      <c r="AX860" s="14" t="s">
        <v>69</v>
      </c>
      <c r="AY860" s="255" t="s">
        <v>152</v>
      </c>
    </row>
    <row r="861" spans="1:51" s="13" customFormat="1" ht="12">
      <c r="A861" s="13"/>
      <c r="B861" s="234"/>
      <c r="C861" s="235"/>
      <c r="D861" s="236" t="s">
        <v>164</v>
      </c>
      <c r="E861" s="237" t="s">
        <v>19</v>
      </c>
      <c r="F861" s="238" t="s">
        <v>1743</v>
      </c>
      <c r="G861" s="235"/>
      <c r="H861" s="239">
        <v>3.953</v>
      </c>
      <c r="I861" s="240"/>
      <c r="J861" s="235"/>
      <c r="K861" s="235"/>
      <c r="L861" s="241"/>
      <c r="M861" s="242"/>
      <c r="N861" s="243"/>
      <c r="O861" s="243"/>
      <c r="P861" s="243"/>
      <c r="Q861" s="243"/>
      <c r="R861" s="243"/>
      <c r="S861" s="243"/>
      <c r="T861" s="24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5" t="s">
        <v>164</v>
      </c>
      <c r="AU861" s="245" t="s">
        <v>160</v>
      </c>
      <c r="AV861" s="13" t="s">
        <v>78</v>
      </c>
      <c r="AW861" s="13" t="s">
        <v>31</v>
      </c>
      <c r="AX861" s="13" t="s">
        <v>69</v>
      </c>
      <c r="AY861" s="245" t="s">
        <v>152</v>
      </c>
    </row>
    <row r="862" spans="1:51" s="15" customFormat="1" ht="12">
      <c r="A862" s="15"/>
      <c r="B862" s="256"/>
      <c r="C862" s="257"/>
      <c r="D862" s="236" t="s">
        <v>164</v>
      </c>
      <c r="E862" s="258" t="s">
        <v>19</v>
      </c>
      <c r="F862" s="259" t="s">
        <v>192</v>
      </c>
      <c r="G862" s="257"/>
      <c r="H862" s="260">
        <v>47.951</v>
      </c>
      <c r="I862" s="261"/>
      <c r="J862" s="257"/>
      <c r="K862" s="257"/>
      <c r="L862" s="262"/>
      <c r="M862" s="263"/>
      <c r="N862" s="264"/>
      <c r="O862" s="264"/>
      <c r="P862" s="264"/>
      <c r="Q862" s="264"/>
      <c r="R862" s="264"/>
      <c r="S862" s="264"/>
      <c r="T862" s="26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66" t="s">
        <v>164</v>
      </c>
      <c r="AU862" s="266" t="s">
        <v>160</v>
      </c>
      <c r="AV862" s="15" t="s">
        <v>151</v>
      </c>
      <c r="AW862" s="15" t="s">
        <v>31</v>
      </c>
      <c r="AX862" s="15" t="s">
        <v>76</v>
      </c>
      <c r="AY862" s="266" t="s">
        <v>152</v>
      </c>
    </row>
    <row r="863" spans="1:65" s="2" customFormat="1" ht="49.05" customHeight="1">
      <c r="A863" s="40"/>
      <c r="B863" s="41"/>
      <c r="C863" s="215" t="s">
        <v>1744</v>
      </c>
      <c r="D863" s="215" t="s">
        <v>156</v>
      </c>
      <c r="E863" s="216" t="s">
        <v>1745</v>
      </c>
      <c r="F863" s="217" t="s">
        <v>1746</v>
      </c>
      <c r="G863" s="218" t="s">
        <v>169</v>
      </c>
      <c r="H863" s="219">
        <v>55.4</v>
      </c>
      <c r="I863" s="220"/>
      <c r="J863" s="221">
        <f>ROUND(I863*H863,2)</f>
        <v>0</v>
      </c>
      <c r="K863" s="222"/>
      <c r="L863" s="46"/>
      <c r="M863" s="223" t="s">
        <v>19</v>
      </c>
      <c r="N863" s="224" t="s">
        <v>40</v>
      </c>
      <c r="O863" s="86"/>
      <c r="P863" s="225">
        <f>O863*H863</f>
        <v>0</v>
      </c>
      <c r="Q863" s="225">
        <v>0.02502</v>
      </c>
      <c r="R863" s="225">
        <f>Q863*H863</f>
        <v>1.386108</v>
      </c>
      <c r="S863" s="225">
        <v>0</v>
      </c>
      <c r="T863" s="226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7" t="s">
        <v>262</v>
      </c>
      <c r="AT863" s="227" t="s">
        <v>156</v>
      </c>
      <c r="AU863" s="227" t="s">
        <v>160</v>
      </c>
      <c r="AY863" s="19" t="s">
        <v>152</v>
      </c>
      <c r="BE863" s="228">
        <f>IF(N863="základní",J863,0)</f>
        <v>0</v>
      </c>
      <c r="BF863" s="228">
        <f>IF(N863="snížená",J863,0)</f>
        <v>0</v>
      </c>
      <c r="BG863" s="228">
        <f>IF(N863="zákl. přenesená",J863,0)</f>
        <v>0</v>
      </c>
      <c r="BH863" s="228">
        <f>IF(N863="sníž. přenesená",J863,0)</f>
        <v>0</v>
      </c>
      <c r="BI863" s="228">
        <f>IF(N863="nulová",J863,0)</f>
        <v>0</v>
      </c>
      <c r="BJ863" s="19" t="s">
        <v>76</v>
      </c>
      <c r="BK863" s="228">
        <f>ROUND(I863*H863,2)</f>
        <v>0</v>
      </c>
      <c r="BL863" s="19" t="s">
        <v>262</v>
      </c>
      <c r="BM863" s="227" t="s">
        <v>1747</v>
      </c>
    </row>
    <row r="864" spans="1:47" s="2" customFormat="1" ht="12">
      <c r="A864" s="40"/>
      <c r="B864" s="41"/>
      <c r="C864" s="42"/>
      <c r="D864" s="229" t="s">
        <v>162</v>
      </c>
      <c r="E864" s="42"/>
      <c r="F864" s="230" t="s">
        <v>1748</v>
      </c>
      <c r="G864" s="42"/>
      <c r="H864" s="42"/>
      <c r="I864" s="231"/>
      <c r="J864" s="42"/>
      <c r="K864" s="42"/>
      <c r="L864" s="46"/>
      <c r="M864" s="232"/>
      <c r="N864" s="233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162</v>
      </c>
      <c r="AU864" s="19" t="s">
        <v>160</v>
      </c>
    </row>
    <row r="865" spans="1:47" s="2" customFormat="1" ht="12">
      <c r="A865" s="40"/>
      <c r="B865" s="41"/>
      <c r="C865" s="42"/>
      <c r="D865" s="236" t="s">
        <v>366</v>
      </c>
      <c r="E865" s="42"/>
      <c r="F865" s="278" t="s">
        <v>1749</v>
      </c>
      <c r="G865" s="42"/>
      <c r="H865" s="42"/>
      <c r="I865" s="231"/>
      <c r="J865" s="42"/>
      <c r="K865" s="42"/>
      <c r="L865" s="46"/>
      <c r="M865" s="232"/>
      <c r="N865" s="233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9" t="s">
        <v>366</v>
      </c>
      <c r="AU865" s="19" t="s">
        <v>160</v>
      </c>
    </row>
    <row r="866" spans="1:51" s="14" customFormat="1" ht="12">
      <c r="A866" s="14"/>
      <c r="B866" s="246"/>
      <c r="C866" s="247"/>
      <c r="D866" s="236" t="s">
        <v>164</v>
      </c>
      <c r="E866" s="248" t="s">
        <v>19</v>
      </c>
      <c r="F866" s="249" t="s">
        <v>795</v>
      </c>
      <c r="G866" s="247"/>
      <c r="H866" s="248" t="s">
        <v>19</v>
      </c>
      <c r="I866" s="250"/>
      <c r="J866" s="247"/>
      <c r="K866" s="247"/>
      <c r="L866" s="251"/>
      <c r="M866" s="252"/>
      <c r="N866" s="253"/>
      <c r="O866" s="253"/>
      <c r="P866" s="253"/>
      <c r="Q866" s="253"/>
      <c r="R866" s="253"/>
      <c r="S866" s="253"/>
      <c r="T866" s="25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5" t="s">
        <v>164</v>
      </c>
      <c r="AU866" s="255" t="s">
        <v>160</v>
      </c>
      <c r="AV866" s="14" t="s">
        <v>76</v>
      </c>
      <c r="AW866" s="14" t="s">
        <v>31</v>
      </c>
      <c r="AX866" s="14" t="s">
        <v>69</v>
      </c>
      <c r="AY866" s="255" t="s">
        <v>152</v>
      </c>
    </row>
    <row r="867" spans="1:51" s="13" customFormat="1" ht="12">
      <c r="A867" s="13"/>
      <c r="B867" s="234"/>
      <c r="C867" s="235"/>
      <c r="D867" s="236" t="s">
        <v>164</v>
      </c>
      <c r="E867" s="237" t="s">
        <v>19</v>
      </c>
      <c r="F867" s="238" t="s">
        <v>1750</v>
      </c>
      <c r="G867" s="235"/>
      <c r="H867" s="239">
        <v>29.4</v>
      </c>
      <c r="I867" s="240"/>
      <c r="J867" s="235"/>
      <c r="K867" s="235"/>
      <c r="L867" s="241"/>
      <c r="M867" s="242"/>
      <c r="N867" s="243"/>
      <c r="O867" s="243"/>
      <c r="P867" s="243"/>
      <c r="Q867" s="243"/>
      <c r="R867" s="243"/>
      <c r="S867" s="243"/>
      <c r="T867" s="24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5" t="s">
        <v>164</v>
      </c>
      <c r="AU867" s="245" t="s">
        <v>160</v>
      </c>
      <c r="AV867" s="13" t="s">
        <v>78</v>
      </c>
      <c r="AW867" s="13" t="s">
        <v>31</v>
      </c>
      <c r="AX867" s="13" t="s">
        <v>69</v>
      </c>
      <c r="AY867" s="245" t="s">
        <v>152</v>
      </c>
    </row>
    <row r="868" spans="1:51" s="14" customFormat="1" ht="12">
      <c r="A868" s="14"/>
      <c r="B868" s="246"/>
      <c r="C868" s="247"/>
      <c r="D868" s="236" t="s">
        <v>164</v>
      </c>
      <c r="E868" s="248" t="s">
        <v>19</v>
      </c>
      <c r="F868" s="249" t="s">
        <v>797</v>
      </c>
      <c r="G868" s="247"/>
      <c r="H868" s="248" t="s">
        <v>19</v>
      </c>
      <c r="I868" s="250"/>
      <c r="J868" s="247"/>
      <c r="K868" s="247"/>
      <c r="L868" s="251"/>
      <c r="M868" s="252"/>
      <c r="N868" s="253"/>
      <c r="O868" s="253"/>
      <c r="P868" s="253"/>
      <c r="Q868" s="253"/>
      <c r="R868" s="253"/>
      <c r="S868" s="253"/>
      <c r="T868" s="25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5" t="s">
        <v>164</v>
      </c>
      <c r="AU868" s="255" t="s">
        <v>160</v>
      </c>
      <c r="AV868" s="14" t="s">
        <v>76</v>
      </c>
      <c r="AW868" s="14" t="s">
        <v>31</v>
      </c>
      <c r="AX868" s="14" t="s">
        <v>69</v>
      </c>
      <c r="AY868" s="255" t="s">
        <v>152</v>
      </c>
    </row>
    <row r="869" spans="1:51" s="13" customFormat="1" ht="12">
      <c r="A869" s="13"/>
      <c r="B869" s="234"/>
      <c r="C869" s="235"/>
      <c r="D869" s="236" t="s">
        <v>164</v>
      </c>
      <c r="E869" s="237" t="s">
        <v>19</v>
      </c>
      <c r="F869" s="238" t="s">
        <v>1751</v>
      </c>
      <c r="G869" s="235"/>
      <c r="H869" s="239">
        <v>19.25</v>
      </c>
      <c r="I869" s="240"/>
      <c r="J869" s="235"/>
      <c r="K869" s="235"/>
      <c r="L869" s="241"/>
      <c r="M869" s="242"/>
      <c r="N869" s="243"/>
      <c r="O869" s="243"/>
      <c r="P869" s="243"/>
      <c r="Q869" s="243"/>
      <c r="R869" s="243"/>
      <c r="S869" s="243"/>
      <c r="T869" s="24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5" t="s">
        <v>164</v>
      </c>
      <c r="AU869" s="245" t="s">
        <v>160</v>
      </c>
      <c r="AV869" s="13" t="s">
        <v>78</v>
      </c>
      <c r="AW869" s="13" t="s">
        <v>31</v>
      </c>
      <c r="AX869" s="13" t="s">
        <v>69</v>
      </c>
      <c r="AY869" s="245" t="s">
        <v>152</v>
      </c>
    </row>
    <row r="870" spans="1:51" s="14" customFormat="1" ht="12">
      <c r="A870" s="14"/>
      <c r="B870" s="246"/>
      <c r="C870" s="247"/>
      <c r="D870" s="236" t="s">
        <v>164</v>
      </c>
      <c r="E870" s="248" t="s">
        <v>19</v>
      </c>
      <c r="F870" s="249" t="s">
        <v>799</v>
      </c>
      <c r="G870" s="247"/>
      <c r="H870" s="248" t="s">
        <v>19</v>
      </c>
      <c r="I870" s="250"/>
      <c r="J870" s="247"/>
      <c r="K870" s="247"/>
      <c r="L870" s="251"/>
      <c r="M870" s="252"/>
      <c r="N870" s="253"/>
      <c r="O870" s="253"/>
      <c r="P870" s="253"/>
      <c r="Q870" s="253"/>
      <c r="R870" s="253"/>
      <c r="S870" s="253"/>
      <c r="T870" s="25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5" t="s">
        <v>164</v>
      </c>
      <c r="AU870" s="255" t="s">
        <v>160</v>
      </c>
      <c r="AV870" s="14" t="s">
        <v>76</v>
      </c>
      <c r="AW870" s="14" t="s">
        <v>31</v>
      </c>
      <c r="AX870" s="14" t="s">
        <v>69</v>
      </c>
      <c r="AY870" s="255" t="s">
        <v>152</v>
      </c>
    </row>
    <row r="871" spans="1:51" s="13" customFormat="1" ht="12">
      <c r="A871" s="13"/>
      <c r="B871" s="234"/>
      <c r="C871" s="235"/>
      <c r="D871" s="236" t="s">
        <v>164</v>
      </c>
      <c r="E871" s="237" t="s">
        <v>19</v>
      </c>
      <c r="F871" s="238" t="s">
        <v>1752</v>
      </c>
      <c r="G871" s="235"/>
      <c r="H871" s="239">
        <v>6.75</v>
      </c>
      <c r="I871" s="240"/>
      <c r="J871" s="235"/>
      <c r="K871" s="235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164</v>
      </c>
      <c r="AU871" s="245" t="s">
        <v>160</v>
      </c>
      <c r="AV871" s="13" t="s">
        <v>78</v>
      </c>
      <c r="AW871" s="13" t="s">
        <v>31</v>
      </c>
      <c r="AX871" s="13" t="s">
        <v>69</v>
      </c>
      <c r="AY871" s="245" t="s">
        <v>152</v>
      </c>
    </row>
    <row r="872" spans="1:51" s="15" customFormat="1" ht="12">
      <c r="A872" s="15"/>
      <c r="B872" s="256"/>
      <c r="C872" s="257"/>
      <c r="D872" s="236" t="s">
        <v>164</v>
      </c>
      <c r="E872" s="258" t="s">
        <v>19</v>
      </c>
      <c r="F872" s="259" t="s">
        <v>192</v>
      </c>
      <c r="G872" s="257"/>
      <c r="H872" s="260">
        <v>55.4</v>
      </c>
      <c r="I872" s="261"/>
      <c r="J872" s="257"/>
      <c r="K872" s="257"/>
      <c r="L872" s="262"/>
      <c r="M872" s="263"/>
      <c r="N872" s="264"/>
      <c r="O872" s="264"/>
      <c r="P872" s="264"/>
      <c r="Q872" s="264"/>
      <c r="R872" s="264"/>
      <c r="S872" s="264"/>
      <c r="T872" s="26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6" t="s">
        <v>164</v>
      </c>
      <c r="AU872" s="266" t="s">
        <v>160</v>
      </c>
      <c r="AV872" s="15" t="s">
        <v>151</v>
      </c>
      <c r="AW872" s="15" t="s">
        <v>31</v>
      </c>
      <c r="AX872" s="15" t="s">
        <v>76</v>
      </c>
      <c r="AY872" s="266" t="s">
        <v>152</v>
      </c>
    </row>
    <row r="873" spans="1:65" s="2" customFormat="1" ht="37.8" customHeight="1">
      <c r="A873" s="40"/>
      <c r="B873" s="41"/>
      <c r="C873" s="215" t="s">
        <v>1753</v>
      </c>
      <c r="D873" s="215" t="s">
        <v>156</v>
      </c>
      <c r="E873" s="216" t="s">
        <v>1754</v>
      </c>
      <c r="F873" s="217" t="s">
        <v>1755</v>
      </c>
      <c r="G873" s="218" t="s">
        <v>159</v>
      </c>
      <c r="H873" s="219">
        <v>5.775</v>
      </c>
      <c r="I873" s="220"/>
      <c r="J873" s="221">
        <f>ROUND(I873*H873,2)</f>
        <v>0</v>
      </c>
      <c r="K873" s="222"/>
      <c r="L873" s="46"/>
      <c r="M873" s="223" t="s">
        <v>19</v>
      </c>
      <c r="N873" s="224" t="s">
        <v>40</v>
      </c>
      <c r="O873" s="86"/>
      <c r="P873" s="225">
        <f>O873*H873</f>
        <v>0</v>
      </c>
      <c r="Q873" s="225">
        <v>0.02337</v>
      </c>
      <c r="R873" s="225">
        <f>Q873*H873</f>
        <v>0.13496175</v>
      </c>
      <c r="S873" s="225">
        <v>0</v>
      </c>
      <c r="T873" s="226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7" t="s">
        <v>262</v>
      </c>
      <c r="AT873" s="227" t="s">
        <v>156</v>
      </c>
      <c r="AU873" s="227" t="s">
        <v>160</v>
      </c>
      <c r="AY873" s="19" t="s">
        <v>152</v>
      </c>
      <c r="BE873" s="228">
        <f>IF(N873="základní",J873,0)</f>
        <v>0</v>
      </c>
      <c r="BF873" s="228">
        <f>IF(N873="snížená",J873,0)</f>
        <v>0</v>
      </c>
      <c r="BG873" s="228">
        <f>IF(N873="zákl. přenesená",J873,0)</f>
        <v>0</v>
      </c>
      <c r="BH873" s="228">
        <f>IF(N873="sníž. přenesená",J873,0)</f>
        <v>0</v>
      </c>
      <c r="BI873" s="228">
        <f>IF(N873="nulová",J873,0)</f>
        <v>0</v>
      </c>
      <c r="BJ873" s="19" t="s">
        <v>76</v>
      </c>
      <c r="BK873" s="228">
        <f>ROUND(I873*H873,2)</f>
        <v>0</v>
      </c>
      <c r="BL873" s="19" t="s">
        <v>262</v>
      </c>
      <c r="BM873" s="227" t="s">
        <v>1756</v>
      </c>
    </row>
    <row r="874" spans="1:47" s="2" customFormat="1" ht="12">
      <c r="A874" s="40"/>
      <c r="B874" s="41"/>
      <c r="C874" s="42"/>
      <c r="D874" s="229" t="s">
        <v>162</v>
      </c>
      <c r="E874" s="42"/>
      <c r="F874" s="230" t="s">
        <v>1757</v>
      </c>
      <c r="G874" s="42"/>
      <c r="H874" s="42"/>
      <c r="I874" s="231"/>
      <c r="J874" s="42"/>
      <c r="K874" s="42"/>
      <c r="L874" s="46"/>
      <c r="M874" s="232"/>
      <c r="N874" s="233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162</v>
      </c>
      <c r="AU874" s="19" t="s">
        <v>160</v>
      </c>
    </row>
    <row r="875" spans="1:51" s="13" customFormat="1" ht="12">
      <c r="A875" s="13"/>
      <c r="B875" s="234"/>
      <c r="C875" s="235"/>
      <c r="D875" s="236" t="s">
        <v>164</v>
      </c>
      <c r="E875" s="237" t="s">
        <v>19</v>
      </c>
      <c r="F875" s="238" t="s">
        <v>1758</v>
      </c>
      <c r="G875" s="235"/>
      <c r="H875" s="239">
        <v>5.775</v>
      </c>
      <c r="I875" s="240"/>
      <c r="J875" s="235"/>
      <c r="K875" s="235"/>
      <c r="L875" s="241"/>
      <c r="M875" s="242"/>
      <c r="N875" s="243"/>
      <c r="O875" s="243"/>
      <c r="P875" s="243"/>
      <c r="Q875" s="243"/>
      <c r="R875" s="243"/>
      <c r="S875" s="243"/>
      <c r="T875" s="24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5" t="s">
        <v>164</v>
      </c>
      <c r="AU875" s="245" t="s">
        <v>160</v>
      </c>
      <c r="AV875" s="13" t="s">
        <v>78</v>
      </c>
      <c r="AW875" s="13" t="s">
        <v>31</v>
      </c>
      <c r="AX875" s="13" t="s">
        <v>76</v>
      </c>
      <c r="AY875" s="245" t="s">
        <v>152</v>
      </c>
    </row>
    <row r="876" spans="1:65" s="2" customFormat="1" ht="24.15" customHeight="1">
      <c r="A876" s="40"/>
      <c r="B876" s="41"/>
      <c r="C876" s="215" t="s">
        <v>1759</v>
      </c>
      <c r="D876" s="215" t="s">
        <v>156</v>
      </c>
      <c r="E876" s="216" t="s">
        <v>1760</v>
      </c>
      <c r="F876" s="217" t="s">
        <v>1761</v>
      </c>
      <c r="G876" s="218" t="s">
        <v>169</v>
      </c>
      <c r="H876" s="219">
        <v>60.72</v>
      </c>
      <c r="I876" s="220"/>
      <c r="J876" s="221">
        <f>ROUND(I876*H876,2)</f>
        <v>0</v>
      </c>
      <c r="K876" s="222"/>
      <c r="L876" s="46"/>
      <c r="M876" s="223" t="s">
        <v>19</v>
      </c>
      <c r="N876" s="224" t="s">
        <v>40</v>
      </c>
      <c r="O876" s="86"/>
      <c r="P876" s="225">
        <f>O876*H876</f>
        <v>0</v>
      </c>
      <c r="Q876" s="225">
        <v>0</v>
      </c>
      <c r="R876" s="225">
        <f>Q876*H876</f>
        <v>0</v>
      </c>
      <c r="S876" s="225">
        <v>0</v>
      </c>
      <c r="T876" s="226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27" t="s">
        <v>262</v>
      </c>
      <c r="AT876" s="227" t="s">
        <v>156</v>
      </c>
      <c r="AU876" s="227" t="s">
        <v>160</v>
      </c>
      <c r="AY876" s="19" t="s">
        <v>152</v>
      </c>
      <c r="BE876" s="228">
        <f>IF(N876="základní",J876,0)</f>
        <v>0</v>
      </c>
      <c r="BF876" s="228">
        <f>IF(N876="snížená",J876,0)</f>
        <v>0</v>
      </c>
      <c r="BG876" s="228">
        <f>IF(N876="zákl. přenesená",J876,0)</f>
        <v>0</v>
      </c>
      <c r="BH876" s="228">
        <f>IF(N876="sníž. přenesená",J876,0)</f>
        <v>0</v>
      </c>
      <c r="BI876" s="228">
        <f>IF(N876="nulová",J876,0)</f>
        <v>0</v>
      </c>
      <c r="BJ876" s="19" t="s">
        <v>76</v>
      </c>
      <c r="BK876" s="228">
        <f>ROUND(I876*H876,2)</f>
        <v>0</v>
      </c>
      <c r="BL876" s="19" t="s">
        <v>262</v>
      </c>
      <c r="BM876" s="227" t="s">
        <v>1762</v>
      </c>
    </row>
    <row r="877" spans="1:47" s="2" customFormat="1" ht="12">
      <c r="A877" s="40"/>
      <c r="B877" s="41"/>
      <c r="C877" s="42"/>
      <c r="D877" s="229" t="s">
        <v>162</v>
      </c>
      <c r="E877" s="42"/>
      <c r="F877" s="230" t="s">
        <v>1763</v>
      </c>
      <c r="G877" s="42"/>
      <c r="H877" s="42"/>
      <c r="I877" s="231"/>
      <c r="J877" s="42"/>
      <c r="K877" s="42"/>
      <c r="L877" s="46"/>
      <c r="M877" s="232"/>
      <c r="N877" s="233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162</v>
      </c>
      <c r="AU877" s="19" t="s">
        <v>160</v>
      </c>
    </row>
    <row r="878" spans="1:51" s="13" customFormat="1" ht="12">
      <c r="A878" s="13"/>
      <c r="B878" s="234"/>
      <c r="C878" s="235"/>
      <c r="D878" s="236" t="s">
        <v>164</v>
      </c>
      <c r="E878" s="237" t="s">
        <v>19</v>
      </c>
      <c r="F878" s="238" t="s">
        <v>1764</v>
      </c>
      <c r="G878" s="235"/>
      <c r="H878" s="239">
        <v>60.72</v>
      </c>
      <c r="I878" s="240"/>
      <c r="J878" s="235"/>
      <c r="K878" s="235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164</v>
      </c>
      <c r="AU878" s="245" t="s">
        <v>160</v>
      </c>
      <c r="AV878" s="13" t="s">
        <v>78</v>
      </c>
      <c r="AW878" s="13" t="s">
        <v>31</v>
      </c>
      <c r="AX878" s="13" t="s">
        <v>76</v>
      </c>
      <c r="AY878" s="245" t="s">
        <v>152</v>
      </c>
    </row>
    <row r="879" spans="1:65" s="2" customFormat="1" ht="21.75" customHeight="1">
      <c r="A879" s="40"/>
      <c r="B879" s="41"/>
      <c r="C879" s="267" t="s">
        <v>1765</v>
      </c>
      <c r="D879" s="267" t="s">
        <v>204</v>
      </c>
      <c r="E879" s="268" t="s">
        <v>1766</v>
      </c>
      <c r="F879" s="269" t="s">
        <v>1767</v>
      </c>
      <c r="G879" s="270" t="s">
        <v>159</v>
      </c>
      <c r="H879" s="271">
        <v>1.943</v>
      </c>
      <c r="I879" s="272"/>
      <c r="J879" s="273">
        <f>ROUND(I879*H879,2)</f>
        <v>0</v>
      </c>
      <c r="K879" s="274"/>
      <c r="L879" s="275"/>
      <c r="M879" s="276" t="s">
        <v>19</v>
      </c>
      <c r="N879" s="277" t="s">
        <v>40</v>
      </c>
      <c r="O879" s="86"/>
      <c r="P879" s="225">
        <f>O879*H879</f>
        <v>0</v>
      </c>
      <c r="Q879" s="225">
        <v>0.55</v>
      </c>
      <c r="R879" s="225">
        <f>Q879*H879</f>
        <v>1.06865</v>
      </c>
      <c r="S879" s="225">
        <v>0</v>
      </c>
      <c r="T879" s="226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7" t="s">
        <v>348</v>
      </c>
      <c r="AT879" s="227" t="s">
        <v>204</v>
      </c>
      <c r="AU879" s="227" t="s">
        <v>160</v>
      </c>
      <c r="AY879" s="19" t="s">
        <v>152</v>
      </c>
      <c r="BE879" s="228">
        <f>IF(N879="základní",J879,0)</f>
        <v>0</v>
      </c>
      <c r="BF879" s="228">
        <f>IF(N879="snížená",J879,0)</f>
        <v>0</v>
      </c>
      <c r="BG879" s="228">
        <f>IF(N879="zákl. přenesená",J879,0)</f>
        <v>0</v>
      </c>
      <c r="BH879" s="228">
        <f>IF(N879="sníž. přenesená",J879,0)</f>
        <v>0</v>
      </c>
      <c r="BI879" s="228">
        <f>IF(N879="nulová",J879,0)</f>
        <v>0</v>
      </c>
      <c r="BJ879" s="19" t="s">
        <v>76</v>
      </c>
      <c r="BK879" s="228">
        <f>ROUND(I879*H879,2)</f>
        <v>0</v>
      </c>
      <c r="BL879" s="19" t="s">
        <v>262</v>
      </c>
      <c r="BM879" s="227" t="s">
        <v>1768</v>
      </c>
    </row>
    <row r="880" spans="1:65" s="2" customFormat="1" ht="24.15" customHeight="1">
      <c r="A880" s="40"/>
      <c r="B880" s="41"/>
      <c r="C880" s="215" t="s">
        <v>1769</v>
      </c>
      <c r="D880" s="215" t="s">
        <v>156</v>
      </c>
      <c r="E880" s="216" t="s">
        <v>1770</v>
      </c>
      <c r="F880" s="217" t="s">
        <v>1771</v>
      </c>
      <c r="G880" s="218" t="s">
        <v>169</v>
      </c>
      <c r="H880" s="219">
        <v>119.04</v>
      </c>
      <c r="I880" s="220"/>
      <c r="J880" s="221">
        <f>ROUND(I880*H880,2)</f>
        <v>0</v>
      </c>
      <c r="K880" s="222"/>
      <c r="L880" s="46"/>
      <c r="M880" s="223" t="s">
        <v>19</v>
      </c>
      <c r="N880" s="224" t="s">
        <v>40</v>
      </c>
      <c r="O880" s="86"/>
      <c r="P880" s="225">
        <f>O880*H880</f>
        <v>0</v>
      </c>
      <c r="Q880" s="225">
        <v>0</v>
      </c>
      <c r="R880" s="225">
        <f>Q880*H880</f>
        <v>0</v>
      </c>
      <c r="S880" s="225">
        <v>0</v>
      </c>
      <c r="T880" s="226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27" t="s">
        <v>262</v>
      </c>
      <c r="AT880" s="227" t="s">
        <v>156</v>
      </c>
      <c r="AU880" s="227" t="s">
        <v>160</v>
      </c>
      <c r="AY880" s="19" t="s">
        <v>152</v>
      </c>
      <c r="BE880" s="228">
        <f>IF(N880="základní",J880,0)</f>
        <v>0</v>
      </c>
      <c r="BF880" s="228">
        <f>IF(N880="snížená",J880,0)</f>
        <v>0</v>
      </c>
      <c r="BG880" s="228">
        <f>IF(N880="zákl. přenesená",J880,0)</f>
        <v>0</v>
      </c>
      <c r="BH880" s="228">
        <f>IF(N880="sníž. přenesená",J880,0)</f>
        <v>0</v>
      </c>
      <c r="BI880" s="228">
        <f>IF(N880="nulová",J880,0)</f>
        <v>0</v>
      </c>
      <c r="BJ880" s="19" t="s">
        <v>76</v>
      </c>
      <c r="BK880" s="228">
        <f>ROUND(I880*H880,2)</f>
        <v>0</v>
      </c>
      <c r="BL880" s="19" t="s">
        <v>262</v>
      </c>
      <c r="BM880" s="227" t="s">
        <v>1772</v>
      </c>
    </row>
    <row r="881" spans="1:47" s="2" customFormat="1" ht="12">
      <c r="A881" s="40"/>
      <c r="B881" s="41"/>
      <c r="C881" s="42"/>
      <c r="D881" s="229" t="s">
        <v>162</v>
      </c>
      <c r="E881" s="42"/>
      <c r="F881" s="230" t="s">
        <v>1773</v>
      </c>
      <c r="G881" s="42"/>
      <c r="H881" s="42"/>
      <c r="I881" s="231"/>
      <c r="J881" s="42"/>
      <c r="K881" s="42"/>
      <c r="L881" s="46"/>
      <c r="M881" s="232"/>
      <c r="N881" s="233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162</v>
      </c>
      <c r="AU881" s="19" t="s">
        <v>160</v>
      </c>
    </row>
    <row r="882" spans="1:47" s="2" customFormat="1" ht="12">
      <c r="A882" s="40"/>
      <c r="B882" s="41"/>
      <c r="C882" s="42"/>
      <c r="D882" s="236" t="s">
        <v>366</v>
      </c>
      <c r="E882" s="42"/>
      <c r="F882" s="278" t="s">
        <v>1774</v>
      </c>
      <c r="G882" s="42"/>
      <c r="H882" s="42"/>
      <c r="I882" s="231"/>
      <c r="J882" s="42"/>
      <c r="K882" s="42"/>
      <c r="L882" s="46"/>
      <c r="M882" s="232"/>
      <c r="N882" s="233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366</v>
      </c>
      <c r="AU882" s="19" t="s">
        <v>160</v>
      </c>
    </row>
    <row r="883" spans="1:51" s="13" customFormat="1" ht="12">
      <c r="A883" s="13"/>
      <c r="B883" s="234"/>
      <c r="C883" s="235"/>
      <c r="D883" s="236" t="s">
        <v>164</v>
      </c>
      <c r="E883" s="237" t="s">
        <v>19</v>
      </c>
      <c r="F883" s="238" t="s">
        <v>1775</v>
      </c>
      <c r="G883" s="235"/>
      <c r="H883" s="239">
        <v>119.04</v>
      </c>
      <c r="I883" s="240"/>
      <c r="J883" s="235"/>
      <c r="K883" s="235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164</v>
      </c>
      <c r="AU883" s="245" t="s">
        <v>160</v>
      </c>
      <c r="AV883" s="13" t="s">
        <v>78</v>
      </c>
      <c r="AW883" s="13" t="s">
        <v>31</v>
      </c>
      <c r="AX883" s="13" t="s">
        <v>76</v>
      </c>
      <c r="AY883" s="245" t="s">
        <v>152</v>
      </c>
    </row>
    <row r="884" spans="1:65" s="2" customFormat="1" ht="21.75" customHeight="1">
      <c r="A884" s="40"/>
      <c r="B884" s="41"/>
      <c r="C884" s="267" t="s">
        <v>1776</v>
      </c>
      <c r="D884" s="267" t="s">
        <v>204</v>
      </c>
      <c r="E884" s="268" t="s">
        <v>1777</v>
      </c>
      <c r="F884" s="269" t="s">
        <v>1778</v>
      </c>
      <c r="G884" s="270" t="s">
        <v>159</v>
      </c>
      <c r="H884" s="271">
        <v>3.611</v>
      </c>
      <c r="I884" s="272"/>
      <c r="J884" s="273">
        <f>ROUND(I884*H884,2)</f>
        <v>0</v>
      </c>
      <c r="K884" s="274"/>
      <c r="L884" s="275"/>
      <c r="M884" s="276" t="s">
        <v>19</v>
      </c>
      <c r="N884" s="277" t="s">
        <v>40</v>
      </c>
      <c r="O884" s="86"/>
      <c r="P884" s="225">
        <f>O884*H884</f>
        <v>0</v>
      </c>
      <c r="Q884" s="225">
        <v>0.55</v>
      </c>
      <c r="R884" s="225">
        <f>Q884*H884</f>
        <v>1.9860500000000003</v>
      </c>
      <c r="S884" s="225">
        <v>0</v>
      </c>
      <c r="T884" s="226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27" t="s">
        <v>348</v>
      </c>
      <c r="AT884" s="227" t="s">
        <v>204</v>
      </c>
      <c r="AU884" s="227" t="s">
        <v>160</v>
      </c>
      <c r="AY884" s="19" t="s">
        <v>152</v>
      </c>
      <c r="BE884" s="228">
        <f>IF(N884="základní",J884,0)</f>
        <v>0</v>
      </c>
      <c r="BF884" s="228">
        <f>IF(N884="snížená",J884,0)</f>
        <v>0</v>
      </c>
      <c r="BG884" s="228">
        <f>IF(N884="zákl. přenesená",J884,0)</f>
        <v>0</v>
      </c>
      <c r="BH884" s="228">
        <f>IF(N884="sníž. přenesená",J884,0)</f>
        <v>0</v>
      </c>
      <c r="BI884" s="228">
        <f>IF(N884="nulová",J884,0)</f>
        <v>0</v>
      </c>
      <c r="BJ884" s="19" t="s">
        <v>76</v>
      </c>
      <c r="BK884" s="228">
        <f>ROUND(I884*H884,2)</f>
        <v>0</v>
      </c>
      <c r="BL884" s="19" t="s">
        <v>262</v>
      </c>
      <c r="BM884" s="227" t="s">
        <v>1779</v>
      </c>
    </row>
    <row r="885" spans="1:51" s="13" customFormat="1" ht="12">
      <c r="A885" s="13"/>
      <c r="B885" s="234"/>
      <c r="C885" s="235"/>
      <c r="D885" s="236" t="s">
        <v>164</v>
      </c>
      <c r="E885" s="237" t="s">
        <v>19</v>
      </c>
      <c r="F885" s="238" t="s">
        <v>1780</v>
      </c>
      <c r="G885" s="235"/>
      <c r="H885" s="239">
        <v>3.611</v>
      </c>
      <c r="I885" s="240"/>
      <c r="J885" s="235"/>
      <c r="K885" s="235"/>
      <c r="L885" s="241"/>
      <c r="M885" s="242"/>
      <c r="N885" s="243"/>
      <c r="O885" s="243"/>
      <c r="P885" s="243"/>
      <c r="Q885" s="243"/>
      <c r="R885" s="243"/>
      <c r="S885" s="243"/>
      <c r="T885" s="24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5" t="s">
        <v>164</v>
      </c>
      <c r="AU885" s="245" t="s">
        <v>160</v>
      </c>
      <c r="AV885" s="13" t="s">
        <v>78</v>
      </c>
      <c r="AW885" s="13" t="s">
        <v>31</v>
      </c>
      <c r="AX885" s="13" t="s">
        <v>76</v>
      </c>
      <c r="AY885" s="245" t="s">
        <v>152</v>
      </c>
    </row>
    <row r="886" spans="1:65" s="2" customFormat="1" ht="37.8" customHeight="1">
      <c r="A886" s="40"/>
      <c r="B886" s="41"/>
      <c r="C886" s="215" t="s">
        <v>1781</v>
      </c>
      <c r="D886" s="215" t="s">
        <v>156</v>
      </c>
      <c r="E886" s="216" t="s">
        <v>1782</v>
      </c>
      <c r="F886" s="217" t="s">
        <v>1783</v>
      </c>
      <c r="G886" s="218" t="s">
        <v>545</v>
      </c>
      <c r="H886" s="219">
        <v>117.8</v>
      </c>
      <c r="I886" s="220"/>
      <c r="J886" s="221">
        <f>ROUND(I886*H886,2)</f>
        <v>0</v>
      </c>
      <c r="K886" s="222"/>
      <c r="L886" s="46"/>
      <c r="M886" s="223" t="s">
        <v>19</v>
      </c>
      <c r="N886" s="224" t="s">
        <v>40</v>
      </c>
      <c r="O886" s="86"/>
      <c r="P886" s="225">
        <f>O886*H886</f>
        <v>0</v>
      </c>
      <c r="Q886" s="225">
        <v>0</v>
      </c>
      <c r="R886" s="225">
        <f>Q886*H886</f>
        <v>0</v>
      </c>
      <c r="S886" s="225">
        <v>0</v>
      </c>
      <c r="T886" s="226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27" t="s">
        <v>262</v>
      </c>
      <c r="AT886" s="227" t="s">
        <v>156</v>
      </c>
      <c r="AU886" s="227" t="s">
        <v>160</v>
      </c>
      <c r="AY886" s="19" t="s">
        <v>152</v>
      </c>
      <c r="BE886" s="228">
        <f>IF(N886="základní",J886,0)</f>
        <v>0</v>
      </c>
      <c r="BF886" s="228">
        <f>IF(N886="snížená",J886,0)</f>
        <v>0</v>
      </c>
      <c r="BG886" s="228">
        <f>IF(N886="zákl. přenesená",J886,0)</f>
        <v>0</v>
      </c>
      <c r="BH886" s="228">
        <f>IF(N886="sníž. přenesená",J886,0)</f>
        <v>0</v>
      </c>
      <c r="BI886" s="228">
        <f>IF(N886="nulová",J886,0)</f>
        <v>0</v>
      </c>
      <c r="BJ886" s="19" t="s">
        <v>76</v>
      </c>
      <c r="BK886" s="228">
        <f>ROUND(I886*H886,2)</f>
        <v>0</v>
      </c>
      <c r="BL886" s="19" t="s">
        <v>262</v>
      </c>
      <c r="BM886" s="227" t="s">
        <v>1784</v>
      </c>
    </row>
    <row r="887" spans="1:47" s="2" customFormat="1" ht="12">
      <c r="A887" s="40"/>
      <c r="B887" s="41"/>
      <c r="C887" s="42"/>
      <c r="D887" s="229" t="s">
        <v>162</v>
      </c>
      <c r="E887" s="42"/>
      <c r="F887" s="230" t="s">
        <v>1785</v>
      </c>
      <c r="G887" s="42"/>
      <c r="H887" s="42"/>
      <c r="I887" s="231"/>
      <c r="J887" s="42"/>
      <c r="K887" s="42"/>
      <c r="L887" s="46"/>
      <c r="M887" s="232"/>
      <c r="N887" s="233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162</v>
      </c>
      <c r="AU887" s="19" t="s">
        <v>160</v>
      </c>
    </row>
    <row r="888" spans="1:51" s="14" customFormat="1" ht="12">
      <c r="A888" s="14"/>
      <c r="B888" s="246"/>
      <c r="C888" s="247"/>
      <c r="D888" s="236" t="s">
        <v>164</v>
      </c>
      <c r="E888" s="248" t="s">
        <v>19</v>
      </c>
      <c r="F888" s="249" t="s">
        <v>301</v>
      </c>
      <c r="G888" s="247"/>
      <c r="H888" s="248" t="s">
        <v>19</v>
      </c>
      <c r="I888" s="250"/>
      <c r="J888" s="247"/>
      <c r="K888" s="247"/>
      <c r="L888" s="251"/>
      <c r="M888" s="252"/>
      <c r="N888" s="253"/>
      <c r="O888" s="253"/>
      <c r="P888" s="253"/>
      <c r="Q888" s="253"/>
      <c r="R888" s="253"/>
      <c r="S888" s="253"/>
      <c r="T888" s="25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5" t="s">
        <v>164</v>
      </c>
      <c r="AU888" s="255" t="s">
        <v>160</v>
      </c>
      <c r="AV888" s="14" t="s">
        <v>76</v>
      </c>
      <c r="AW888" s="14" t="s">
        <v>31</v>
      </c>
      <c r="AX888" s="14" t="s">
        <v>69</v>
      </c>
      <c r="AY888" s="255" t="s">
        <v>152</v>
      </c>
    </row>
    <row r="889" spans="1:51" s="13" customFormat="1" ht="12">
      <c r="A889" s="13"/>
      <c r="B889" s="234"/>
      <c r="C889" s="235"/>
      <c r="D889" s="236" t="s">
        <v>164</v>
      </c>
      <c r="E889" s="237" t="s">
        <v>19</v>
      </c>
      <c r="F889" s="238" t="s">
        <v>1786</v>
      </c>
      <c r="G889" s="235"/>
      <c r="H889" s="239">
        <v>117.8</v>
      </c>
      <c r="I889" s="240"/>
      <c r="J889" s="235"/>
      <c r="K889" s="235"/>
      <c r="L889" s="241"/>
      <c r="M889" s="242"/>
      <c r="N889" s="243"/>
      <c r="O889" s="243"/>
      <c r="P889" s="243"/>
      <c r="Q889" s="243"/>
      <c r="R889" s="243"/>
      <c r="S889" s="243"/>
      <c r="T889" s="24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5" t="s">
        <v>164</v>
      </c>
      <c r="AU889" s="245" t="s">
        <v>160</v>
      </c>
      <c r="AV889" s="13" t="s">
        <v>78</v>
      </c>
      <c r="AW889" s="13" t="s">
        <v>31</v>
      </c>
      <c r="AX889" s="13" t="s">
        <v>76</v>
      </c>
      <c r="AY889" s="245" t="s">
        <v>152</v>
      </c>
    </row>
    <row r="890" spans="1:65" s="2" customFormat="1" ht="21.75" customHeight="1">
      <c r="A890" s="40"/>
      <c r="B890" s="41"/>
      <c r="C890" s="267" t="s">
        <v>1787</v>
      </c>
      <c r="D890" s="267" t="s">
        <v>204</v>
      </c>
      <c r="E890" s="268" t="s">
        <v>1788</v>
      </c>
      <c r="F890" s="269" t="s">
        <v>1789</v>
      </c>
      <c r="G890" s="270" t="s">
        <v>159</v>
      </c>
      <c r="H890" s="271">
        <v>4.113</v>
      </c>
      <c r="I890" s="272"/>
      <c r="J890" s="273">
        <f>ROUND(I890*H890,2)</f>
        <v>0</v>
      </c>
      <c r="K890" s="274"/>
      <c r="L890" s="275"/>
      <c r="M890" s="276" t="s">
        <v>19</v>
      </c>
      <c r="N890" s="277" t="s">
        <v>40</v>
      </c>
      <c r="O890" s="86"/>
      <c r="P890" s="225">
        <f>O890*H890</f>
        <v>0</v>
      </c>
      <c r="Q890" s="225">
        <v>0.55</v>
      </c>
      <c r="R890" s="225">
        <f>Q890*H890</f>
        <v>2.2621500000000005</v>
      </c>
      <c r="S890" s="225">
        <v>0</v>
      </c>
      <c r="T890" s="226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7" t="s">
        <v>348</v>
      </c>
      <c r="AT890" s="227" t="s">
        <v>204</v>
      </c>
      <c r="AU890" s="227" t="s">
        <v>160</v>
      </c>
      <c r="AY890" s="19" t="s">
        <v>152</v>
      </c>
      <c r="BE890" s="228">
        <f>IF(N890="základní",J890,0)</f>
        <v>0</v>
      </c>
      <c r="BF890" s="228">
        <f>IF(N890="snížená",J890,0)</f>
        <v>0</v>
      </c>
      <c r="BG890" s="228">
        <f>IF(N890="zákl. přenesená",J890,0)</f>
        <v>0</v>
      </c>
      <c r="BH890" s="228">
        <f>IF(N890="sníž. přenesená",J890,0)</f>
        <v>0</v>
      </c>
      <c r="BI890" s="228">
        <f>IF(N890="nulová",J890,0)</f>
        <v>0</v>
      </c>
      <c r="BJ890" s="19" t="s">
        <v>76</v>
      </c>
      <c r="BK890" s="228">
        <f>ROUND(I890*H890,2)</f>
        <v>0</v>
      </c>
      <c r="BL890" s="19" t="s">
        <v>262</v>
      </c>
      <c r="BM890" s="227" t="s">
        <v>1790</v>
      </c>
    </row>
    <row r="891" spans="1:51" s="14" customFormat="1" ht="12">
      <c r="A891" s="14"/>
      <c r="B891" s="246"/>
      <c r="C891" s="247"/>
      <c r="D891" s="236" t="s">
        <v>164</v>
      </c>
      <c r="E891" s="248" t="s">
        <v>19</v>
      </c>
      <c r="F891" s="249" t="s">
        <v>301</v>
      </c>
      <c r="G891" s="247"/>
      <c r="H891" s="248" t="s">
        <v>19</v>
      </c>
      <c r="I891" s="250"/>
      <c r="J891" s="247"/>
      <c r="K891" s="247"/>
      <c r="L891" s="251"/>
      <c r="M891" s="252"/>
      <c r="N891" s="253"/>
      <c r="O891" s="253"/>
      <c r="P891" s="253"/>
      <c r="Q891" s="253"/>
      <c r="R891" s="253"/>
      <c r="S891" s="253"/>
      <c r="T891" s="25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5" t="s">
        <v>164</v>
      </c>
      <c r="AU891" s="255" t="s">
        <v>160</v>
      </c>
      <c r="AV891" s="14" t="s">
        <v>76</v>
      </c>
      <c r="AW891" s="14" t="s">
        <v>31</v>
      </c>
      <c r="AX891" s="14" t="s">
        <v>69</v>
      </c>
      <c r="AY891" s="255" t="s">
        <v>152</v>
      </c>
    </row>
    <row r="892" spans="1:51" s="13" customFormat="1" ht="12">
      <c r="A892" s="13"/>
      <c r="B892" s="234"/>
      <c r="C892" s="235"/>
      <c r="D892" s="236" t="s">
        <v>164</v>
      </c>
      <c r="E892" s="237" t="s">
        <v>19</v>
      </c>
      <c r="F892" s="238" t="s">
        <v>1791</v>
      </c>
      <c r="G892" s="235"/>
      <c r="H892" s="239">
        <v>4.113</v>
      </c>
      <c r="I892" s="240"/>
      <c r="J892" s="235"/>
      <c r="K892" s="235"/>
      <c r="L892" s="241"/>
      <c r="M892" s="242"/>
      <c r="N892" s="243"/>
      <c r="O892" s="243"/>
      <c r="P892" s="243"/>
      <c r="Q892" s="243"/>
      <c r="R892" s="243"/>
      <c r="S892" s="243"/>
      <c r="T892" s="244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5" t="s">
        <v>164</v>
      </c>
      <c r="AU892" s="245" t="s">
        <v>160</v>
      </c>
      <c r="AV892" s="13" t="s">
        <v>78</v>
      </c>
      <c r="AW892" s="13" t="s">
        <v>31</v>
      </c>
      <c r="AX892" s="13" t="s">
        <v>76</v>
      </c>
      <c r="AY892" s="245" t="s">
        <v>152</v>
      </c>
    </row>
    <row r="893" spans="1:65" s="2" customFormat="1" ht="21.75" customHeight="1">
      <c r="A893" s="40"/>
      <c r="B893" s="41"/>
      <c r="C893" s="267" t="s">
        <v>1792</v>
      </c>
      <c r="D893" s="267" t="s">
        <v>204</v>
      </c>
      <c r="E893" s="268" t="s">
        <v>1793</v>
      </c>
      <c r="F893" s="269" t="s">
        <v>1794</v>
      </c>
      <c r="G893" s="270" t="s">
        <v>159</v>
      </c>
      <c r="H893" s="271">
        <v>0.411</v>
      </c>
      <c r="I893" s="272"/>
      <c r="J893" s="273">
        <f>ROUND(I893*H893,2)</f>
        <v>0</v>
      </c>
      <c r="K893" s="274"/>
      <c r="L893" s="275"/>
      <c r="M893" s="276" t="s">
        <v>19</v>
      </c>
      <c r="N893" s="277" t="s">
        <v>40</v>
      </c>
      <c r="O893" s="86"/>
      <c r="P893" s="225">
        <f>O893*H893</f>
        <v>0</v>
      </c>
      <c r="Q893" s="225">
        <v>0.55</v>
      </c>
      <c r="R893" s="225">
        <f>Q893*H893</f>
        <v>0.22605</v>
      </c>
      <c r="S893" s="225">
        <v>0</v>
      </c>
      <c r="T893" s="226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27" t="s">
        <v>348</v>
      </c>
      <c r="AT893" s="227" t="s">
        <v>204</v>
      </c>
      <c r="AU893" s="227" t="s">
        <v>160</v>
      </c>
      <c r="AY893" s="19" t="s">
        <v>152</v>
      </c>
      <c r="BE893" s="228">
        <f>IF(N893="základní",J893,0)</f>
        <v>0</v>
      </c>
      <c r="BF893" s="228">
        <f>IF(N893="snížená",J893,0)</f>
        <v>0</v>
      </c>
      <c r="BG893" s="228">
        <f>IF(N893="zákl. přenesená",J893,0)</f>
        <v>0</v>
      </c>
      <c r="BH893" s="228">
        <f>IF(N893="sníž. přenesená",J893,0)</f>
        <v>0</v>
      </c>
      <c r="BI893" s="228">
        <f>IF(N893="nulová",J893,0)</f>
        <v>0</v>
      </c>
      <c r="BJ893" s="19" t="s">
        <v>76</v>
      </c>
      <c r="BK893" s="228">
        <f>ROUND(I893*H893,2)</f>
        <v>0</v>
      </c>
      <c r="BL893" s="19" t="s">
        <v>262</v>
      </c>
      <c r="BM893" s="227" t="s">
        <v>1795</v>
      </c>
    </row>
    <row r="894" spans="1:51" s="14" customFormat="1" ht="12">
      <c r="A894" s="14"/>
      <c r="B894" s="246"/>
      <c r="C894" s="247"/>
      <c r="D894" s="236" t="s">
        <v>164</v>
      </c>
      <c r="E894" s="248" t="s">
        <v>19</v>
      </c>
      <c r="F894" s="249" t="s">
        <v>301</v>
      </c>
      <c r="G894" s="247"/>
      <c r="H894" s="248" t="s">
        <v>19</v>
      </c>
      <c r="I894" s="250"/>
      <c r="J894" s="247"/>
      <c r="K894" s="247"/>
      <c r="L894" s="251"/>
      <c r="M894" s="252"/>
      <c r="N894" s="253"/>
      <c r="O894" s="253"/>
      <c r="P894" s="253"/>
      <c r="Q894" s="253"/>
      <c r="R894" s="253"/>
      <c r="S894" s="253"/>
      <c r="T894" s="25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5" t="s">
        <v>164</v>
      </c>
      <c r="AU894" s="255" t="s">
        <v>160</v>
      </c>
      <c r="AV894" s="14" t="s">
        <v>76</v>
      </c>
      <c r="AW894" s="14" t="s">
        <v>31</v>
      </c>
      <c r="AX894" s="14" t="s">
        <v>69</v>
      </c>
      <c r="AY894" s="255" t="s">
        <v>152</v>
      </c>
    </row>
    <row r="895" spans="1:51" s="13" customFormat="1" ht="12">
      <c r="A895" s="13"/>
      <c r="B895" s="234"/>
      <c r="C895" s="235"/>
      <c r="D895" s="236" t="s">
        <v>164</v>
      </c>
      <c r="E895" s="237" t="s">
        <v>19</v>
      </c>
      <c r="F895" s="238" t="s">
        <v>1796</v>
      </c>
      <c r="G895" s="235"/>
      <c r="H895" s="239">
        <v>0.411</v>
      </c>
      <c r="I895" s="240"/>
      <c r="J895" s="235"/>
      <c r="K895" s="235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164</v>
      </c>
      <c r="AU895" s="245" t="s">
        <v>160</v>
      </c>
      <c r="AV895" s="13" t="s">
        <v>78</v>
      </c>
      <c r="AW895" s="13" t="s">
        <v>31</v>
      </c>
      <c r="AX895" s="13" t="s">
        <v>76</v>
      </c>
      <c r="AY895" s="245" t="s">
        <v>152</v>
      </c>
    </row>
    <row r="896" spans="1:65" s="2" customFormat="1" ht="49.05" customHeight="1">
      <c r="A896" s="40"/>
      <c r="B896" s="41"/>
      <c r="C896" s="215" t="s">
        <v>1797</v>
      </c>
      <c r="D896" s="215" t="s">
        <v>156</v>
      </c>
      <c r="E896" s="216" t="s">
        <v>1798</v>
      </c>
      <c r="F896" s="217" t="s">
        <v>1799</v>
      </c>
      <c r="G896" s="218" t="s">
        <v>196</v>
      </c>
      <c r="H896" s="219">
        <v>7.969</v>
      </c>
      <c r="I896" s="220"/>
      <c r="J896" s="221">
        <f>ROUND(I896*H896,2)</f>
        <v>0</v>
      </c>
      <c r="K896" s="222"/>
      <c r="L896" s="46"/>
      <c r="M896" s="223" t="s">
        <v>19</v>
      </c>
      <c r="N896" s="224" t="s">
        <v>40</v>
      </c>
      <c r="O896" s="86"/>
      <c r="P896" s="225">
        <f>O896*H896</f>
        <v>0</v>
      </c>
      <c r="Q896" s="225">
        <v>0</v>
      </c>
      <c r="R896" s="225">
        <f>Q896*H896</f>
        <v>0</v>
      </c>
      <c r="S896" s="225">
        <v>0</v>
      </c>
      <c r="T896" s="226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7" t="s">
        <v>262</v>
      </c>
      <c r="AT896" s="227" t="s">
        <v>156</v>
      </c>
      <c r="AU896" s="227" t="s">
        <v>160</v>
      </c>
      <c r="AY896" s="19" t="s">
        <v>152</v>
      </c>
      <c r="BE896" s="228">
        <f>IF(N896="základní",J896,0)</f>
        <v>0</v>
      </c>
      <c r="BF896" s="228">
        <f>IF(N896="snížená",J896,0)</f>
        <v>0</v>
      </c>
      <c r="BG896" s="228">
        <f>IF(N896="zákl. přenesená",J896,0)</f>
        <v>0</v>
      </c>
      <c r="BH896" s="228">
        <f>IF(N896="sníž. přenesená",J896,0)</f>
        <v>0</v>
      </c>
      <c r="BI896" s="228">
        <f>IF(N896="nulová",J896,0)</f>
        <v>0</v>
      </c>
      <c r="BJ896" s="19" t="s">
        <v>76</v>
      </c>
      <c r="BK896" s="228">
        <f>ROUND(I896*H896,2)</f>
        <v>0</v>
      </c>
      <c r="BL896" s="19" t="s">
        <v>262</v>
      </c>
      <c r="BM896" s="227" t="s">
        <v>1800</v>
      </c>
    </row>
    <row r="897" spans="1:47" s="2" customFormat="1" ht="12">
      <c r="A897" s="40"/>
      <c r="B897" s="41"/>
      <c r="C897" s="42"/>
      <c r="D897" s="229" t="s">
        <v>162</v>
      </c>
      <c r="E897" s="42"/>
      <c r="F897" s="230" t="s">
        <v>1801</v>
      </c>
      <c r="G897" s="42"/>
      <c r="H897" s="42"/>
      <c r="I897" s="231"/>
      <c r="J897" s="42"/>
      <c r="K897" s="42"/>
      <c r="L897" s="46"/>
      <c r="M897" s="232"/>
      <c r="N897" s="233"/>
      <c r="O897" s="86"/>
      <c r="P897" s="86"/>
      <c r="Q897" s="86"/>
      <c r="R897" s="86"/>
      <c r="S897" s="86"/>
      <c r="T897" s="87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9" t="s">
        <v>162</v>
      </c>
      <c r="AU897" s="19" t="s">
        <v>160</v>
      </c>
    </row>
    <row r="898" spans="1:65" s="2" customFormat="1" ht="49.05" customHeight="1">
      <c r="A898" s="40"/>
      <c r="B898" s="41"/>
      <c r="C898" s="215" t="s">
        <v>1802</v>
      </c>
      <c r="D898" s="215" t="s">
        <v>156</v>
      </c>
      <c r="E898" s="216" t="s">
        <v>1803</v>
      </c>
      <c r="F898" s="217" t="s">
        <v>1804</v>
      </c>
      <c r="G898" s="218" t="s">
        <v>196</v>
      </c>
      <c r="H898" s="219">
        <v>7.969</v>
      </c>
      <c r="I898" s="220"/>
      <c r="J898" s="221">
        <f>ROUND(I898*H898,2)</f>
        <v>0</v>
      </c>
      <c r="K898" s="222"/>
      <c r="L898" s="46"/>
      <c r="M898" s="223" t="s">
        <v>19</v>
      </c>
      <c r="N898" s="224" t="s">
        <v>40</v>
      </c>
      <c r="O898" s="86"/>
      <c r="P898" s="225">
        <f>O898*H898</f>
        <v>0</v>
      </c>
      <c r="Q898" s="225">
        <v>0</v>
      </c>
      <c r="R898" s="225">
        <f>Q898*H898</f>
        <v>0</v>
      </c>
      <c r="S898" s="225">
        <v>0</v>
      </c>
      <c r="T898" s="226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7" t="s">
        <v>262</v>
      </c>
      <c r="AT898" s="227" t="s">
        <v>156</v>
      </c>
      <c r="AU898" s="227" t="s">
        <v>160</v>
      </c>
      <c r="AY898" s="19" t="s">
        <v>152</v>
      </c>
      <c r="BE898" s="228">
        <f>IF(N898="základní",J898,0)</f>
        <v>0</v>
      </c>
      <c r="BF898" s="228">
        <f>IF(N898="snížená",J898,0)</f>
        <v>0</v>
      </c>
      <c r="BG898" s="228">
        <f>IF(N898="zákl. přenesená",J898,0)</f>
        <v>0</v>
      </c>
      <c r="BH898" s="228">
        <f>IF(N898="sníž. přenesená",J898,0)</f>
        <v>0</v>
      </c>
      <c r="BI898" s="228">
        <f>IF(N898="nulová",J898,0)</f>
        <v>0</v>
      </c>
      <c r="BJ898" s="19" t="s">
        <v>76</v>
      </c>
      <c r="BK898" s="228">
        <f>ROUND(I898*H898,2)</f>
        <v>0</v>
      </c>
      <c r="BL898" s="19" t="s">
        <v>262</v>
      </c>
      <c r="BM898" s="227" t="s">
        <v>1805</v>
      </c>
    </row>
    <row r="899" spans="1:47" s="2" customFormat="1" ht="12">
      <c r="A899" s="40"/>
      <c r="B899" s="41"/>
      <c r="C899" s="42"/>
      <c r="D899" s="229" t="s">
        <v>162</v>
      </c>
      <c r="E899" s="42"/>
      <c r="F899" s="230" t="s">
        <v>1806</v>
      </c>
      <c r="G899" s="42"/>
      <c r="H899" s="42"/>
      <c r="I899" s="231"/>
      <c r="J899" s="42"/>
      <c r="K899" s="42"/>
      <c r="L899" s="46"/>
      <c r="M899" s="232"/>
      <c r="N899" s="233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162</v>
      </c>
      <c r="AU899" s="19" t="s">
        <v>160</v>
      </c>
    </row>
    <row r="900" spans="1:63" s="12" customFormat="1" ht="20.85" customHeight="1">
      <c r="A900" s="12"/>
      <c r="B900" s="199"/>
      <c r="C900" s="200"/>
      <c r="D900" s="201" t="s">
        <v>68</v>
      </c>
      <c r="E900" s="213" t="s">
        <v>1807</v>
      </c>
      <c r="F900" s="213" t="s">
        <v>1808</v>
      </c>
      <c r="G900" s="200"/>
      <c r="H900" s="200"/>
      <c r="I900" s="203"/>
      <c r="J900" s="214">
        <f>BK900</f>
        <v>0</v>
      </c>
      <c r="K900" s="200"/>
      <c r="L900" s="205"/>
      <c r="M900" s="206"/>
      <c r="N900" s="207"/>
      <c r="O900" s="207"/>
      <c r="P900" s="208">
        <f>SUM(P901:P944)</f>
        <v>0</v>
      </c>
      <c r="Q900" s="207"/>
      <c r="R900" s="208">
        <f>SUM(R901:R944)</f>
        <v>0.87726714</v>
      </c>
      <c r="S900" s="207"/>
      <c r="T900" s="209">
        <f>SUM(T901:T944)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10" t="s">
        <v>78</v>
      </c>
      <c r="AT900" s="211" t="s">
        <v>68</v>
      </c>
      <c r="AU900" s="211" t="s">
        <v>78</v>
      </c>
      <c r="AY900" s="210" t="s">
        <v>152</v>
      </c>
      <c r="BK900" s="212">
        <f>SUM(BK901:BK944)</f>
        <v>0</v>
      </c>
    </row>
    <row r="901" spans="1:65" s="2" customFormat="1" ht="49.05" customHeight="1">
      <c r="A901" s="40"/>
      <c r="B901" s="41"/>
      <c r="C901" s="215" t="s">
        <v>1809</v>
      </c>
      <c r="D901" s="215" t="s">
        <v>156</v>
      </c>
      <c r="E901" s="216" t="s">
        <v>1810</v>
      </c>
      <c r="F901" s="217" t="s">
        <v>1811</v>
      </c>
      <c r="G901" s="218" t="s">
        <v>169</v>
      </c>
      <c r="H901" s="219">
        <v>19.95</v>
      </c>
      <c r="I901" s="220"/>
      <c r="J901" s="221">
        <f>ROUND(I901*H901,2)</f>
        <v>0</v>
      </c>
      <c r="K901" s="222"/>
      <c r="L901" s="46"/>
      <c r="M901" s="223" t="s">
        <v>19</v>
      </c>
      <c r="N901" s="224" t="s">
        <v>40</v>
      </c>
      <c r="O901" s="86"/>
      <c r="P901" s="225">
        <f>O901*H901</f>
        <v>0</v>
      </c>
      <c r="Q901" s="225">
        <v>0.0122</v>
      </c>
      <c r="R901" s="225">
        <f>Q901*H901</f>
        <v>0.24339</v>
      </c>
      <c r="S901" s="225">
        <v>0</v>
      </c>
      <c r="T901" s="226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7" t="s">
        <v>262</v>
      </c>
      <c r="AT901" s="227" t="s">
        <v>156</v>
      </c>
      <c r="AU901" s="227" t="s">
        <v>160</v>
      </c>
      <c r="AY901" s="19" t="s">
        <v>152</v>
      </c>
      <c r="BE901" s="228">
        <f>IF(N901="základní",J901,0)</f>
        <v>0</v>
      </c>
      <c r="BF901" s="228">
        <f>IF(N901="snížená",J901,0)</f>
        <v>0</v>
      </c>
      <c r="BG901" s="228">
        <f>IF(N901="zákl. přenesená",J901,0)</f>
        <v>0</v>
      </c>
      <c r="BH901" s="228">
        <f>IF(N901="sníž. přenesená",J901,0)</f>
        <v>0</v>
      </c>
      <c r="BI901" s="228">
        <f>IF(N901="nulová",J901,0)</f>
        <v>0</v>
      </c>
      <c r="BJ901" s="19" t="s">
        <v>76</v>
      </c>
      <c r="BK901" s="228">
        <f>ROUND(I901*H901,2)</f>
        <v>0</v>
      </c>
      <c r="BL901" s="19" t="s">
        <v>262</v>
      </c>
      <c r="BM901" s="227" t="s">
        <v>1812</v>
      </c>
    </row>
    <row r="902" spans="1:47" s="2" customFormat="1" ht="12">
      <c r="A902" s="40"/>
      <c r="B902" s="41"/>
      <c r="C902" s="42"/>
      <c r="D902" s="229" t="s">
        <v>162</v>
      </c>
      <c r="E902" s="42"/>
      <c r="F902" s="230" t="s">
        <v>1813</v>
      </c>
      <c r="G902" s="42"/>
      <c r="H902" s="42"/>
      <c r="I902" s="231"/>
      <c r="J902" s="42"/>
      <c r="K902" s="42"/>
      <c r="L902" s="46"/>
      <c r="M902" s="232"/>
      <c r="N902" s="233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162</v>
      </c>
      <c r="AU902" s="19" t="s">
        <v>160</v>
      </c>
    </row>
    <row r="903" spans="1:51" s="14" customFormat="1" ht="12">
      <c r="A903" s="14"/>
      <c r="B903" s="246"/>
      <c r="C903" s="247"/>
      <c r="D903" s="236" t="s">
        <v>164</v>
      </c>
      <c r="E903" s="248" t="s">
        <v>19</v>
      </c>
      <c r="F903" s="249" t="s">
        <v>1814</v>
      </c>
      <c r="G903" s="247"/>
      <c r="H903" s="248" t="s">
        <v>19</v>
      </c>
      <c r="I903" s="250"/>
      <c r="J903" s="247"/>
      <c r="K903" s="247"/>
      <c r="L903" s="251"/>
      <c r="M903" s="252"/>
      <c r="N903" s="253"/>
      <c r="O903" s="253"/>
      <c r="P903" s="253"/>
      <c r="Q903" s="253"/>
      <c r="R903" s="253"/>
      <c r="S903" s="253"/>
      <c r="T903" s="25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5" t="s">
        <v>164</v>
      </c>
      <c r="AU903" s="255" t="s">
        <v>160</v>
      </c>
      <c r="AV903" s="14" t="s">
        <v>76</v>
      </c>
      <c r="AW903" s="14" t="s">
        <v>31</v>
      </c>
      <c r="AX903" s="14" t="s">
        <v>69</v>
      </c>
      <c r="AY903" s="255" t="s">
        <v>152</v>
      </c>
    </row>
    <row r="904" spans="1:51" s="13" customFormat="1" ht="12">
      <c r="A904" s="13"/>
      <c r="B904" s="234"/>
      <c r="C904" s="235"/>
      <c r="D904" s="236" t="s">
        <v>164</v>
      </c>
      <c r="E904" s="237" t="s">
        <v>19</v>
      </c>
      <c r="F904" s="238" t="s">
        <v>1815</v>
      </c>
      <c r="G904" s="235"/>
      <c r="H904" s="239">
        <v>19.95</v>
      </c>
      <c r="I904" s="240"/>
      <c r="J904" s="235"/>
      <c r="K904" s="235"/>
      <c r="L904" s="241"/>
      <c r="M904" s="242"/>
      <c r="N904" s="243"/>
      <c r="O904" s="243"/>
      <c r="P904" s="243"/>
      <c r="Q904" s="243"/>
      <c r="R904" s="243"/>
      <c r="S904" s="243"/>
      <c r="T904" s="24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5" t="s">
        <v>164</v>
      </c>
      <c r="AU904" s="245" t="s">
        <v>160</v>
      </c>
      <c r="AV904" s="13" t="s">
        <v>78</v>
      </c>
      <c r="AW904" s="13" t="s">
        <v>31</v>
      </c>
      <c r="AX904" s="13" t="s">
        <v>76</v>
      </c>
      <c r="AY904" s="245" t="s">
        <v>152</v>
      </c>
    </row>
    <row r="905" spans="1:65" s="2" customFormat="1" ht="44.25" customHeight="1">
      <c r="A905" s="40"/>
      <c r="B905" s="41"/>
      <c r="C905" s="215" t="s">
        <v>1816</v>
      </c>
      <c r="D905" s="215" t="s">
        <v>156</v>
      </c>
      <c r="E905" s="216" t="s">
        <v>1817</v>
      </c>
      <c r="F905" s="217" t="s">
        <v>1818</v>
      </c>
      <c r="G905" s="218" t="s">
        <v>169</v>
      </c>
      <c r="H905" s="219">
        <v>2.625</v>
      </c>
      <c r="I905" s="220"/>
      <c r="J905" s="221">
        <f>ROUND(I905*H905,2)</f>
        <v>0</v>
      </c>
      <c r="K905" s="222"/>
      <c r="L905" s="46"/>
      <c r="M905" s="223" t="s">
        <v>19</v>
      </c>
      <c r="N905" s="224" t="s">
        <v>40</v>
      </c>
      <c r="O905" s="86"/>
      <c r="P905" s="225">
        <f>O905*H905</f>
        <v>0</v>
      </c>
      <c r="Q905" s="225">
        <v>0.01221</v>
      </c>
      <c r="R905" s="225">
        <f>Q905*H905</f>
        <v>0.03205125</v>
      </c>
      <c r="S905" s="225">
        <v>0</v>
      </c>
      <c r="T905" s="226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7" t="s">
        <v>262</v>
      </c>
      <c r="AT905" s="227" t="s">
        <v>156</v>
      </c>
      <c r="AU905" s="227" t="s">
        <v>160</v>
      </c>
      <c r="AY905" s="19" t="s">
        <v>152</v>
      </c>
      <c r="BE905" s="228">
        <f>IF(N905="základní",J905,0)</f>
        <v>0</v>
      </c>
      <c r="BF905" s="228">
        <f>IF(N905="snížená",J905,0)</f>
        <v>0</v>
      </c>
      <c r="BG905" s="228">
        <f>IF(N905="zákl. přenesená",J905,0)</f>
        <v>0</v>
      </c>
      <c r="BH905" s="228">
        <f>IF(N905="sníž. přenesená",J905,0)</f>
        <v>0</v>
      </c>
      <c r="BI905" s="228">
        <f>IF(N905="nulová",J905,0)</f>
        <v>0</v>
      </c>
      <c r="BJ905" s="19" t="s">
        <v>76</v>
      </c>
      <c r="BK905" s="228">
        <f>ROUND(I905*H905,2)</f>
        <v>0</v>
      </c>
      <c r="BL905" s="19" t="s">
        <v>262</v>
      </c>
      <c r="BM905" s="227" t="s">
        <v>1819</v>
      </c>
    </row>
    <row r="906" spans="1:47" s="2" customFormat="1" ht="12">
      <c r="A906" s="40"/>
      <c r="B906" s="41"/>
      <c r="C906" s="42"/>
      <c r="D906" s="229" t="s">
        <v>162</v>
      </c>
      <c r="E906" s="42"/>
      <c r="F906" s="230" t="s">
        <v>1820</v>
      </c>
      <c r="G906" s="42"/>
      <c r="H906" s="42"/>
      <c r="I906" s="231"/>
      <c r="J906" s="42"/>
      <c r="K906" s="42"/>
      <c r="L906" s="46"/>
      <c r="M906" s="232"/>
      <c r="N906" s="233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162</v>
      </c>
      <c r="AU906" s="19" t="s">
        <v>160</v>
      </c>
    </row>
    <row r="907" spans="1:51" s="14" customFormat="1" ht="12">
      <c r="A907" s="14"/>
      <c r="B907" s="246"/>
      <c r="C907" s="247"/>
      <c r="D907" s="236" t="s">
        <v>164</v>
      </c>
      <c r="E907" s="248" t="s">
        <v>19</v>
      </c>
      <c r="F907" s="249" t="s">
        <v>1821</v>
      </c>
      <c r="G907" s="247"/>
      <c r="H907" s="248" t="s">
        <v>19</v>
      </c>
      <c r="I907" s="250"/>
      <c r="J907" s="247"/>
      <c r="K907" s="247"/>
      <c r="L907" s="251"/>
      <c r="M907" s="252"/>
      <c r="N907" s="253"/>
      <c r="O907" s="253"/>
      <c r="P907" s="253"/>
      <c r="Q907" s="253"/>
      <c r="R907" s="253"/>
      <c r="S907" s="253"/>
      <c r="T907" s="25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5" t="s">
        <v>164</v>
      </c>
      <c r="AU907" s="255" t="s">
        <v>160</v>
      </c>
      <c r="AV907" s="14" t="s">
        <v>76</v>
      </c>
      <c r="AW907" s="14" t="s">
        <v>31</v>
      </c>
      <c r="AX907" s="14" t="s">
        <v>69</v>
      </c>
      <c r="AY907" s="255" t="s">
        <v>152</v>
      </c>
    </row>
    <row r="908" spans="1:51" s="13" customFormat="1" ht="12">
      <c r="A908" s="13"/>
      <c r="B908" s="234"/>
      <c r="C908" s="235"/>
      <c r="D908" s="236" t="s">
        <v>164</v>
      </c>
      <c r="E908" s="237" t="s">
        <v>19</v>
      </c>
      <c r="F908" s="238" t="s">
        <v>1822</v>
      </c>
      <c r="G908" s="235"/>
      <c r="H908" s="239">
        <v>2.625</v>
      </c>
      <c r="I908" s="240"/>
      <c r="J908" s="235"/>
      <c r="K908" s="235"/>
      <c r="L908" s="241"/>
      <c r="M908" s="242"/>
      <c r="N908" s="243"/>
      <c r="O908" s="243"/>
      <c r="P908" s="243"/>
      <c r="Q908" s="243"/>
      <c r="R908" s="243"/>
      <c r="S908" s="243"/>
      <c r="T908" s="24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5" t="s">
        <v>164</v>
      </c>
      <c r="AU908" s="245" t="s">
        <v>160</v>
      </c>
      <c r="AV908" s="13" t="s">
        <v>78</v>
      </c>
      <c r="AW908" s="13" t="s">
        <v>31</v>
      </c>
      <c r="AX908" s="13" t="s">
        <v>76</v>
      </c>
      <c r="AY908" s="245" t="s">
        <v>152</v>
      </c>
    </row>
    <row r="909" spans="1:65" s="2" customFormat="1" ht="33" customHeight="1">
      <c r="A909" s="40"/>
      <c r="B909" s="41"/>
      <c r="C909" s="215" t="s">
        <v>1823</v>
      </c>
      <c r="D909" s="215" t="s">
        <v>156</v>
      </c>
      <c r="E909" s="216" t="s">
        <v>1824</v>
      </c>
      <c r="F909" s="217" t="s">
        <v>1825</v>
      </c>
      <c r="G909" s="218" t="s">
        <v>176</v>
      </c>
      <c r="H909" s="219">
        <v>3</v>
      </c>
      <c r="I909" s="220"/>
      <c r="J909" s="221">
        <f>ROUND(I909*H909,2)</f>
        <v>0</v>
      </c>
      <c r="K909" s="222"/>
      <c r="L909" s="46"/>
      <c r="M909" s="223" t="s">
        <v>19</v>
      </c>
      <c r="N909" s="224" t="s">
        <v>40</v>
      </c>
      <c r="O909" s="86"/>
      <c r="P909" s="225">
        <f>O909*H909</f>
        <v>0</v>
      </c>
      <c r="Q909" s="225">
        <v>3E-05</v>
      </c>
      <c r="R909" s="225">
        <f>Q909*H909</f>
        <v>9E-05</v>
      </c>
      <c r="S909" s="225">
        <v>0</v>
      </c>
      <c r="T909" s="226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7" t="s">
        <v>262</v>
      </c>
      <c r="AT909" s="227" t="s">
        <v>156</v>
      </c>
      <c r="AU909" s="227" t="s">
        <v>160</v>
      </c>
      <c r="AY909" s="19" t="s">
        <v>152</v>
      </c>
      <c r="BE909" s="228">
        <f>IF(N909="základní",J909,0)</f>
        <v>0</v>
      </c>
      <c r="BF909" s="228">
        <f>IF(N909="snížená",J909,0)</f>
        <v>0</v>
      </c>
      <c r="BG909" s="228">
        <f>IF(N909="zákl. přenesená",J909,0)</f>
        <v>0</v>
      </c>
      <c r="BH909" s="228">
        <f>IF(N909="sníž. přenesená",J909,0)</f>
        <v>0</v>
      </c>
      <c r="BI909" s="228">
        <f>IF(N909="nulová",J909,0)</f>
        <v>0</v>
      </c>
      <c r="BJ909" s="19" t="s">
        <v>76</v>
      </c>
      <c r="BK909" s="228">
        <f>ROUND(I909*H909,2)</f>
        <v>0</v>
      </c>
      <c r="BL909" s="19" t="s">
        <v>262</v>
      </c>
      <c r="BM909" s="227" t="s">
        <v>1826</v>
      </c>
    </row>
    <row r="910" spans="1:65" s="2" customFormat="1" ht="21.75" customHeight="1">
      <c r="A910" s="40"/>
      <c r="B910" s="41"/>
      <c r="C910" s="267" t="s">
        <v>1827</v>
      </c>
      <c r="D910" s="267" t="s">
        <v>204</v>
      </c>
      <c r="E910" s="268" t="s">
        <v>1828</v>
      </c>
      <c r="F910" s="269" t="s">
        <v>1829</v>
      </c>
      <c r="G910" s="270" t="s">
        <v>176</v>
      </c>
      <c r="H910" s="271">
        <v>3</v>
      </c>
      <c r="I910" s="272"/>
      <c r="J910" s="273">
        <f>ROUND(I910*H910,2)</f>
        <v>0</v>
      </c>
      <c r="K910" s="274"/>
      <c r="L910" s="275"/>
      <c r="M910" s="276" t="s">
        <v>19</v>
      </c>
      <c r="N910" s="277" t="s">
        <v>40</v>
      </c>
      <c r="O910" s="86"/>
      <c r="P910" s="225">
        <f>O910*H910</f>
        <v>0</v>
      </c>
      <c r="Q910" s="225">
        <v>0.00055</v>
      </c>
      <c r="R910" s="225">
        <f>Q910*H910</f>
        <v>0.00165</v>
      </c>
      <c r="S910" s="225">
        <v>0</v>
      </c>
      <c r="T910" s="226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7" t="s">
        <v>348</v>
      </c>
      <c r="AT910" s="227" t="s">
        <v>204</v>
      </c>
      <c r="AU910" s="227" t="s">
        <v>160</v>
      </c>
      <c r="AY910" s="19" t="s">
        <v>152</v>
      </c>
      <c r="BE910" s="228">
        <f>IF(N910="základní",J910,0)</f>
        <v>0</v>
      </c>
      <c r="BF910" s="228">
        <f>IF(N910="snížená",J910,0)</f>
        <v>0</v>
      </c>
      <c r="BG910" s="228">
        <f>IF(N910="zákl. přenesená",J910,0)</f>
        <v>0</v>
      </c>
      <c r="BH910" s="228">
        <f>IF(N910="sníž. přenesená",J910,0)</f>
        <v>0</v>
      </c>
      <c r="BI910" s="228">
        <f>IF(N910="nulová",J910,0)</f>
        <v>0</v>
      </c>
      <c r="BJ910" s="19" t="s">
        <v>76</v>
      </c>
      <c r="BK910" s="228">
        <f>ROUND(I910*H910,2)</f>
        <v>0</v>
      </c>
      <c r="BL910" s="19" t="s">
        <v>262</v>
      </c>
      <c r="BM910" s="227" t="s">
        <v>1830</v>
      </c>
    </row>
    <row r="911" spans="1:65" s="2" customFormat="1" ht="24.15" customHeight="1">
      <c r="A911" s="40"/>
      <c r="B911" s="41"/>
      <c r="C911" s="215" t="s">
        <v>1831</v>
      </c>
      <c r="D911" s="215" t="s">
        <v>156</v>
      </c>
      <c r="E911" s="216" t="s">
        <v>1832</v>
      </c>
      <c r="F911" s="217" t="s">
        <v>1833</v>
      </c>
      <c r="G911" s="218" t="s">
        <v>169</v>
      </c>
      <c r="H911" s="219">
        <v>8.9</v>
      </c>
      <c r="I911" s="220"/>
      <c r="J911" s="221">
        <f>ROUND(I911*H911,2)</f>
        <v>0</v>
      </c>
      <c r="K911" s="222"/>
      <c r="L911" s="46"/>
      <c r="M911" s="223" t="s">
        <v>19</v>
      </c>
      <c r="N911" s="224" t="s">
        <v>40</v>
      </c>
      <c r="O911" s="86"/>
      <c r="P911" s="225">
        <f>O911*H911</f>
        <v>0</v>
      </c>
      <c r="Q911" s="225">
        <v>0.02012</v>
      </c>
      <c r="R911" s="225">
        <f>Q911*H911</f>
        <v>0.179068</v>
      </c>
      <c r="S911" s="225">
        <v>0</v>
      </c>
      <c r="T911" s="226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27" t="s">
        <v>262</v>
      </c>
      <c r="AT911" s="227" t="s">
        <v>156</v>
      </c>
      <c r="AU911" s="227" t="s">
        <v>160</v>
      </c>
      <c r="AY911" s="19" t="s">
        <v>152</v>
      </c>
      <c r="BE911" s="228">
        <f>IF(N911="základní",J911,0)</f>
        <v>0</v>
      </c>
      <c r="BF911" s="228">
        <f>IF(N911="snížená",J911,0)</f>
        <v>0</v>
      </c>
      <c r="BG911" s="228">
        <f>IF(N911="zákl. přenesená",J911,0)</f>
        <v>0</v>
      </c>
      <c r="BH911" s="228">
        <f>IF(N911="sníž. přenesená",J911,0)</f>
        <v>0</v>
      </c>
      <c r="BI911" s="228">
        <f>IF(N911="nulová",J911,0)</f>
        <v>0</v>
      </c>
      <c r="BJ911" s="19" t="s">
        <v>76</v>
      </c>
      <c r="BK911" s="228">
        <f>ROUND(I911*H911,2)</f>
        <v>0</v>
      </c>
      <c r="BL911" s="19" t="s">
        <v>262</v>
      </c>
      <c r="BM911" s="227" t="s">
        <v>1834</v>
      </c>
    </row>
    <row r="912" spans="1:47" s="2" customFormat="1" ht="12">
      <c r="A912" s="40"/>
      <c r="B912" s="41"/>
      <c r="C912" s="42"/>
      <c r="D912" s="229" t="s">
        <v>162</v>
      </c>
      <c r="E912" s="42"/>
      <c r="F912" s="230" t="s">
        <v>1835</v>
      </c>
      <c r="G912" s="42"/>
      <c r="H912" s="42"/>
      <c r="I912" s="231"/>
      <c r="J912" s="42"/>
      <c r="K912" s="42"/>
      <c r="L912" s="46"/>
      <c r="M912" s="232"/>
      <c r="N912" s="233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162</v>
      </c>
      <c r="AU912" s="19" t="s">
        <v>160</v>
      </c>
    </row>
    <row r="913" spans="1:51" s="14" customFormat="1" ht="12">
      <c r="A913" s="14"/>
      <c r="B913" s="246"/>
      <c r="C913" s="247"/>
      <c r="D913" s="236" t="s">
        <v>164</v>
      </c>
      <c r="E913" s="248" t="s">
        <v>19</v>
      </c>
      <c r="F913" s="249" t="s">
        <v>234</v>
      </c>
      <c r="G913" s="247"/>
      <c r="H913" s="248" t="s">
        <v>19</v>
      </c>
      <c r="I913" s="250"/>
      <c r="J913" s="247"/>
      <c r="K913" s="247"/>
      <c r="L913" s="251"/>
      <c r="M913" s="252"/>
      <c r="N913" s="253"/>
      <c r="O913" s="253"/>
      <c r="P913" s="253"/>
      <c r="Q913" s="253"/>
      <c r="R913" s="253"/>
      <c r="S913" s="253"/>
      <c r="T913" s="25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5" t="s">
        <v>164</v>
      </c>
      <c r="AU913" s="255" t="s">
        <v>160</v>
      </c>
      <c r="AV913" s="14" t="s">
        <v>76</v>
      </c>
      <c r="AW913" s="14" t="s">
        <v>31</v>
      </c>
      <c r="AX913" s="14" t="s">
        <v>69</v>
      </c>
      <c r="AY913" s="255" t="s">
        <v>152</v>
      </c>
    </row>
    <row r="914" spans="1:51" s="13" customFormat="1" ht="12">
      <c r="A914" s="13"/>
      <c r="B914" s="234"/>
      <c r="C914" s="235"/>
      <c r="D914" s="236" t="s">
        <v>164</v>
      </c>
      <c r="E914" s="237" t="s">
        <v>19</v>
      </c>
      <c r="F914" s="238" t="s">
        <v>1836</v>
      </c>
      <c r="G914" s="235"/>
      <c r="H914" s="239">
        <v>14.5</v>
      </c>
      <c r="I914" s="240"/>
      <c r="J914" s="235"/>
      <c r="K914" s="235"/>
      <c r="L914" s="241"/>
      <c r="M914" s="242"/>
      <c r="N914" s="243"/>
      <c r="O914" s="243"/>
      <c r="P914" s="243"/>
      <c r="Q914" s="243"/>
      <c r="R914" s="243"/>
      <c r="S914" s="243"/>
      <c r="T914" s="24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5" t="s">
        <v>164</v>
      </c>
      <c r="AU914" s="245" t="s">
        <v>160</v>
      </c>
      <c r="AV914" s="13" t="s">
        <v>78</v>
      </c>
      <c r="AW914" s="13" t="s">
        <v>31</v>
      </c>
      <c r="AX914" s="13" t="s">
        <v>69</v>
      </c>
      <c r="AY914" s="245" t="s">
        <v>152</v>
      </c>
    </row>
    <row r="915" spans="1:51" s="13" customFormat="1" ht="12">
      <c r="A915" s="13"/>
      <c r="B915" s="234"/>
      <c r="C915" s="235"/>
      <c r="D915" s="236" t="s">
        <v>164</v>
      </c>
      <c r="E915" s="237" t="s">
        <v>19</v>
      </c>
      <c r="F915" s="238" t="s">
        <v>1837</v>
      </c>
      <c r="G915" s="235"/>
      <c r="H915" s="239">
        <v>-5.6</v>
      </c>
      <c r="I915" s="240"/>
      <c r="J915" s="235"/>
      <c r="K915" s="235"/>
      <c r="L915" s="241"/>
      <c r="M915" s="242"/>
      <c r="N915" s="243"/>
      <c r="O915" s="243"/>
      <c r="P915" s="243"/>
      <c r="Q915" s="243"/>
      <c r="R915" s="243"/>
      <c r="S915" s="243"/>
      <c r="T915" s="24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5" t="s">
        <v>164</v>
      </c>
      <c r="AU915" s="245" t="s">
        <v>160</v>
      </c>
      <c r="AV915" s="13" t="s">
        <v>78</v>
      </c>
      <c r="AW915" s="13" t="s">
        <v>31</v>
      </c>
      <c r="AX915" s="13" t="s">
        <v>69</v>
      </c>
      <c r="AY915" s="245" t="s">
        <v>152</v>
      </c>
    </row>
    <row r="916" spans="1:51" s="15" customFormat="1" ht="12">
      <c r="A916" s="15"/>
      <c r="B916" s="256"/>
      <c r="C916" s="257"/>
      <c r="D916" s="236" t="s">
        <v>164</v>
      </c>
      <c r="E916" s="258" t="s">
        <v>19</v>
      </c>
      <c r="F916" s="259" t="s">
        <v>192</v>
      </c>
      <c r="G916" s="257"/>
      <c r="H916" s="260">
        <v>8.9</v>
      </c>
      <c r="I916" s="261"/>
      <c r="J916" s="257"/>
      <c r="K916" s="257"/>
      <c r="L916" s="262"/>
      <c r="M916" s="263"/>
      <c r="N916" s="264"/>
      <c r="O916" s="264"/>
      <c r="P916" s="264"/>
      <c r="Q916" s="264"/>
      <c r="R916" s="264"/>
      <c r="S916" s="264"/>
      <c r="T916" s="26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66" t="s">
        <v>164</v>
      </c>
      <c r="AU916" s="266" t="s">
        <v>160</v>
      </c>
      <c r="AV916" s="15" t="s">
        <v>151</v>
      </c>
      <c r="AW916" s="15" t="s">
        <v>31</v>
      </c>
      <c r="AX916" s="15" t="s">
        <v>76</v>
      </c>
      <c r="AY916" s="266" t="s">
        <v>152</v>
      </c>
    </row>
    <row r="917" spans="1:65" s="2" customFormat="1" ht="49.05" customHeight="1">
      <c r="A917" s="40"/>
      <c r="B917" s="41"/>
      <c r="C917" s="215" t="s">
        <v>1838</v>
      </c>
      <c r="D917" s="215" t="s">
        <v>156</v>
      </c>
      <c r="E917" s="216" t="s">
        <v>1839</v>
      </c>
      <c r="F917" s="217" t="s">
        <v>1840</v>
      </c>
      <c r="G917" s="218" t="s">
        <v>176</v>
      </c>
      <c r="H917" s="219">
        <v>4</v>
      </c>
      <c r="I917" s="220"/>
      <c r="J917" s="221">
        <f>ROUND(I917*H917,2)</f>
        <v>0</v>
      </c>
      <c r="K917" s="222"/>
      <c r="L917" s="46"/>
      <c r="M917" s="223" t="s">
        <v>19</v>
      </c>
      <c r="N917" s="224" t="s">
        <v>40</v>
      </c>
      <c r="O917" s="86"/>
      <c r="P917" s="225">
        <f>O917*H917</f>
        <v>0</v>
      </c>
      <c r="Q917" s="225">
        <v>0.03058</v>
      </c>
      <c r="R917" s="225">
        <f>Q917*H917</f>
        <v>0.12232</v>
      </c>
      <c r="S917" s="225">
        <v>0</v>
      </c>
      <c r="T917" s="226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27" t="s">
        <v>262</v>
      </c>
      <c r="AT917" s="227" t="s">
        <v>156</v>
      </c>
      <c r="AU917" s="227" t="s">
        <v>160</v>
      </c>
      <c r="AY917" s="19" t="s">
        <v>152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19" t="s">
        <v>76</v>
      </c>
      <c r="BK917" s="228">
        <f>ROUND(I917*H917,2)</f>
        <v>0</v>
      </c>
      <c r="BL917" s="19" t="s">
        <v>262</v>
      </c>
      <c r="BM917" s="227" t="s">
        <v>1841</v>
      </c>
    </row>
    <row r="918" spans="1:47" s="2" customFormat="1" ht="12">
      <c r="A918" s="40"/>
      <c r="B918" s="41"/>
      <c r="C918" s="42"/>
      <c r="D918" s="229" t="s">
        <v>162</v>
      </c>
      <c r="E918" s="42"/>
      <c r="F918" s="230" t="s">
        <v>1842</v>
      </c>
      <c r="G918" s="42"/>
      <c r="H918" s="42"/>
      <c r="I918" s="231"/>
      <c r="J918" s="42"/>
      <c r="K918" s="42"/>
      <c r="L918" s="46"/>
      <c r="M918" s="232"/>
      <c r="N918" s="233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162</v>
      </c>
      <c r="AU918" s="19" t="s">
        <v>160</v>
      </c>
    </row>
    <row r="919" spans="1:51" s="14" customFormat="1" ht="12">
      <c r="A919" s="14"/>
      <c r="B919" s="246"/>
      <c r="C919" s="247"/>
      <c r="D919" s="236" t="s">
        <v>164</v>
      </c>
      <c r="E919" s="248" t="s">
        <v>19</v>
      </c>
      <c r="F919" s="249" t="s">
        <v>1843</v>
      </c>
      <c r="G919" s="247"/>
      <c r="H919" s="248" t="s">
        <v>19</v>
      </c>
      <c r="I919" s="250"/>
      <c r="J919" s="247"/>
      <c r="K919" s="247"/>
      <c r="L919" s="251"/>
      <c r="M919" s="252"/>
      <c r="N919" s="253"/>
      <c r="O919" s="253"/>
      <c r="P919" s="253"/>
      <c r="Q919" s="253"/>
      <c r="R919" s="253"/>
      <c r="S919" s="253"/>
      <c r="T919" s="25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5" t="s">
        <v>164</v>
      </c>
      <c r="AU919" s="255" t="s">
        <v>160</v>
      </c>
      <c r="AV919" s="14" t="s">
        <v>76</v>
      </c>
      <c r="AW919" s="14" t="s">
        <v>31</v>
      </c>
      <c r="AX919" s="14" t="s">
        <v>69</v>
      </c>
      <c r="AY919" s="255" t="s">
        <v>152</v>
      </c>
    </row>
    <row r="920" spans="1:51" s="13" customFormat="1" ht="12">
      <c r="A920" s="13"/>
      <c r="B920" s="234"/>
      <c r="C920" s="235"/>
      <c r="D920" s="236" t="s">
        <v>164</v>
      </c>
      <c r="E920" s="237" t="s">
        <v>19</v>
      </c>
      <c r="F920" s="238" t="s">
        <v>151</v>
      </c>
      <c r="G920" s="235"/>
      <c r="H920" s="239">
        <v>4</v>
      </c>
      <c r="I920" s="240"/>
      <c r="J920" s="235"/>
      <c r="K920" s="235"/>
      <c r="L920" s="241"/>
      <c r="M920" s="242"/>
      <c r="N920" s="243"/>
      <c r="O920" s="243"/>
      <c r="P920" s="243"/>
      <c r="Q920" s="243"/>
      <c r="R920" s="243"/>
      <c r="S920" s="243"/>
      <c r="T920" s="24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5" t="s">
        <v>164</v>
      </c>
      <c r="AU920" s="245" t="s">
        <v>160</v>
      </c>
      <c r="AV920" s="13" t="s">
        <v>78</v>
      </c>
      <c r="AW920" s="13" t="s">
        <v>31</v>
      </c>
      <c r="AX920" s="13" t="s">
        <v>69</v>
      </c>
      <c r="AY920" s="245" t="s">
        <v>152</v>
      </c>
    </row>
    <row r="921" spans="1:51" s="15" customFormat="1" ht="12">
      <c r="A921" s="15"/>
      <c r="B921" s="256"/>
      <c r="C921" s="257"/>
      <c r="D921" s="236" t="s">
        <v>164</v>
      </c>
      <c r="E921" s="258" t="s">
        <v>19</v>
      </c>
      <c r="F921" s="259" t="s">
        <v>192</v>
      </c>
      <c r="G921" s="257"/>
      <c r="H921" s="260">
        <v>4</v>
      </c>
      <c r="I921" s="261"/>
      <c r="J921" s="257"/>
      <c r="K921" s="257"/>
      <c r="L921" s="262"/>
      <c r="M921" s="263"/>
      <c r="N921" s="264"/>
      <c r="O921" s="264"/>
      <c r="P921" s="264"/>
      <c r="Q921" s="264"/>
      <c r="R921" s="264"/>
      <c r="S921" s="264"/>
      <c r="T921" s="26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66" t="s">
        <v>164</v>
      </c>
      <c r="AU921" s="266" t="s">
        <v>160</v>
      </c>
      <c r="AV921" s="15" t="s">
        <v>151</v>
      </c>
      <c r="AW921" s="15" t="s">
        <v>31</v>
      </c>
      <c r="AX921" s="15" t="s">
        <v>76</v>
      </c>
      <c r="AY921" s="266" t="s">
        <v>152</v>
      </c>
    </row>
    <row r="922" spans="1:65" s="2" customFormat="1" ht="37.8" customHeight="1">
      <c r="A922" s="40"/>
      <c r="B922" s="41"/>
      <c r="C922" s="215" t="s">
        <v>1844</v>
      </c>
      <c r="D922" s="215" t="s">
        <v>156</v>
      </c>
      <c r="E922" s="216" t="s">
        <v>1845</v>
      </c>
      <c r="F922" s="217" t="s">
        <v>1846</v>
      </c>
      <c r="G922" s="218" t="s">
        <v>169</v>
      </c>
      <c r="H922" s="219">
        <v>22.288</v>
      </c>
      <c r="I922" s="220"/>
      <c r="J922" s="221">
        <f>ROUND(I922*H922,2)</f>
        <v>0</v>
      </c>
      <c r="K922" s="222"/>
      <c r="L922" s="46"/>
      <c r="M922" s="223" t="s">
        <v>19</v>
      </c>
      <c r="N922" s="224" t="s">
        <v>40</v>
      </c>
      <c r="O922" s="86"/>
      <c r="P922" s="225">
        <f>O922*H922</f>
        <v>0</v>
      </c>
      <c r="Q922" s="225">
        <v>0.00117</v>
      </c>
      <c r="R922" s="225">
        <f>Q922*H922</f>
        <v>0.02607696</v>
      </c>
      <c r="S922" s="225">
        <v>0</v>
      </c>
      <c r="T922" s="226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7" t="s">
        <v>262</v>
      </c>
      <c r="AT922" s="227" t="s">
        <v>156</v>
      </c>
      <c r="AU922" s="227" t="s">
        <v>160</v>
      </c>
      <c r="AY922" s="19" t="s">
        <v>152</v>
      </c>
      <c r="BE922" s="228">
        <f>IF(N922="základní",J922,0)</f>
        <v>0</v>
      </c>
      <c r="BF922" s="228">
        <f>IF(N922="snížená",J922,0)</f>
        <v>0</v>
      </c>
      <c r="BG922" s="228">
        <f>IF(N922="zákl. přenesená",J922,0)</f>
        <v>0</v>
      </c>
      <c r="BH922" s="228">
        <f>IF(N922="sníž. přenesená",J922,0)</f>
        <v>0</v>
      </c>
      <c r="BI922" s="228">
        <f>IF(N922="nulová",J922,0)</f>
        <v>0</v>
      </c>
      <c r="BJ922" s="19" t="s">
        <v>76</v>
      </c>
      <c r="BK922" s="228">
        <f>ROUND(I922*H922,2)</f>
        <v>0</v>
      </c>
      <c r="BL922" s="19" t="s">
        <v>262</v>
      </c>
      <c r="BM922" s="227" t="s">
        <v>1847</v>
      </c>
    </row>
    <row r="923" spans="1:47" s="2" customFormat="1" ht="12">
      <c r="A923" s="40"/>
      <c r="B923" s="41"/>
      <c r="C923" s="42"/>
      <c r="D923" s="229" t="s">
        <v>162</v>
      </c>
      <c r="E923" s="42"/>
      <c r="F923" s="230" t="s">
        <v>1848</v>
      </c>
      <c r="G923" s="42"/>
      <c r="H923" s="42"/>
      <c r="I923" s="231"/>
      <c r="J923" s="42"/>
      <c r="K923" s="42"/>
      <c r="L923" s="46"/>
      <c r="M923" s="232"/>
      <c r="N923" s="233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162</v>
      </c>
      <c r="AU923" s="19" t="s">
        <v>160</v>
      </c>
    </row>
    <row r="924" spans="1:51" s="13" customFormat="1" ht="12">
      <c r="A924" s="13"/>
      <c r="B924" s="234"/>
      <c r="C924" s="235"/>
      <c r="D924" s="236" t="s">
        <v>164</v>
      </c>
      <c r="E924" s="237" t="s">
        <v>19</v>
      </c>
      <c r="F924" s="238" t="s">
        <v>1849</v>
      </c>
      <c r="G924" s="235"/>
      <c r="H924" s="239">
        <v>22.288</v>
      </c>
      <c r="I924" s="240"/>
      <c r="J924" s="235"/>
      <c r="K924" s="235"/>
      <c r="L924" s="241"/>
      <c r="M924" s="242"/>
      <c r="N924" s="243"/>
      <c r="O924" s="243"/>
      <c r="P924" s="243"/>
      <c r="Q924" s="243"/>
      <c r="R924" s="243"/>
      <c r="S924" s="243"/>
      <c r="T924" s="24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5" t="s">
        <v>164</v>
      </c>
      <c r="AU924" s="245" t="s">
        <v>160</v>
      </c>
      <c r="AV924" s="13" t="s">
        <v>78</v>
      </c>
      <c r="AW924" s="13" t="s">
        <v>31</v>
      </c>
      <c r="AX924" s="13" t="s">
        <v>76</v>
      </c>
      <c r="AY924" s="245" t="s">
        <v>152</v>
      </c>
    </row>
    <row r="925" spans="1:65" s="2" customFormat="1" ht="24.15" customHeight="1">
      <c r="A925" s="40"/>
      <c r="B925" s="41"/>
      <c r="C925" s="267" t="s">
        <v>1850</v>
      </c>
      <c r="D925" s="267" t="s">
        <v>204</v>
      </c>
      <c r="E925" s="268" t="s">
        <v>1851</v>
      </c>
      <c r="F925" s="269" t="s">
        <v>1852</v>
      </c>
      <c r="G925" s="270" t="s">
        <v>169</v>
      </c>
      <c r="H925" s="271">
        <v>23.402</v>
      </c>
      <c r="I925" s="272"/>
      <c r="J925" s="273">
        <f>ROUND(I925*H925,2)</f>
        <v>0</v>
      </c>
      <c r="K925" s="274"/>
      <c r="L925" s="275"/>
      <c r="M925" s="276" t="s">
        <v>19</v>
      </c>
      <c r="N925" s="277" t="s">
        <v>40</v>
      </c>
      <c r="O925" s="86"/>
      <c r="P925" s="225">
        <f>O925*H925</f>
        <v>0</v>
      </c>
      <c r="Q925" s="225">
        <v>0.0035</v>
      </c>
      <c r="R925" s="225">
        <f>Q925*H925</f>
        <v>0.08190700000000001</v>
      </c>
      <c r="S925" s="225">
        <v>0</v>
      </c>
      <c r="T925" s="226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7" t="s">
        <v>348</v>
      </c>
      <c r="AT925" s="227" t="s">
        <v>204</v>
      </c>
      <c r="AU925" s="227" t="s">
        <v>160</v>
      </c>
      <c r="AY925" s="19" t="s">
        <v>152</v>
      </c>
      <c r="BE925" s="228">
        <f>IF(N925="základní",J925,0)</f>
        <v>0</v>
      </c>
      <c r="BF925" s="228">
        <f>IF(N925="snížená",J925,0)</f>
        <v>0</v>
      </c>
      <c r="BG925" s="228">
        <f>IF(N925="zákl. přenesená",J925,0)</f>
        <v>0</v>
      </c>
      <c r="BH925" s="228">
        <f>IF(N925="sníž. přenesená",J925,0)</f>
        <v>0</v>
      </c>
      <c r="BI925" s="228">
        <f>IF(N925="nulová",J925,0)</f>
        <v>0</v>
      </c>
      <c r="BJ925" s="19" t="s">
        <v>76</v>
      </c>
      <c r="BK925" s="228">
        <f>ROUND(I925*H925,2)</f>
        <v>0</v>
      </c>
      <c r="BL925" s="19" t="s">
        <v>262</v>
      </c>
      <c r="BM925" s="227" t="s">
        <v>1853</v>
      </c>
    </row>
    <row r="926" spans="1:51" s="13" customFormat="1" ht="12">
      <c r="A926" s="13"/>
      <c r="B926" s="234"/>
      <c r="C926" s="235"/>
      <c r="D926" s="236" t="s">
        <v>164</v>
      </c>
      <c r="E926" s="235"/>
      <c r="F926" s="238" t="s">
        <v>1854</v>
      </c>
      <c r="G926" s="235"/>
      <c r="H926" s="239">
        <v>23.402</v>
      </c>
      <c r="I926" s="240"/>
      <c r="J926" s="235"/>
      <c r="K926" s="235"/>
      <c r="L926" s="241"/>
      <c r="M926" s="242"/>
      <c r="N926" s="243"/>
      <c r="O926" s="243"/>
      <c r="P926" s="243"/>
      <c r="Q926" s="243"/>
      <c r="R926" s="243"/>
      <c r="S926" s="243"/>
      <c r="T926" s="244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5" t="s">
        <v>164</v>
      </c>
      <c r="AU926" s="245" t="s">
        <v>160</v>
      </c>
      <c r="AV926" s="13" t="s">
        <v>78</v>
      </c>
      <c r="AW926" s="13" t="s">
        <v>4</v>
      </c>
      <c r="AX926" s="13" t="s">
        <v>76</v>
      </c>
      <c r="AY926" s="245" t="s">
        <v>152</v>
      </c>
    </row>
    <row r="927" spans="1:65" s="2" customFormat="1" ht="37.8" customHeight="1">
      <c r="A927" s="40"/>
      <c r="B927" s="41"/>
      <c r="C927" s="215" t="s">
        <v>1855</v>
      </c>
      <c r="D927" s="215" t="s">
        <v>156</v>
      </c>
      <c r="E927" s="216" t="s">
        <v>1856</v>
      </c>
      <c r="F927" s="217" t="s">
        <v>1857</v>
      </c>
      <c r="G927" s="218" t="s">
        <v>169</v>
      </c>
      <c r="H927" s="219">
        <v>21.159</v>
      </c>
      <c r="I927" s="220"/>
      <c r="J927" s="221">
        <f>ROUND(I927*H927,2)</f>
        <v>0</v>
      </c>
      <c r="K927" s="222"/>
      <c r="L927" s="46"/>
      <c r="M927" s="223" t="s">
        <v>19</v>
      </c>
      <c r="N927" s="224" t="s">
        <v>40</v>
      </c>
      <c r="O927" s="86"/>
      <c r="P927" s="225">
        <f>O927*H927</f>
        <v>0</v>
      </c>
      <c r="Q927" s="225">
        <v>0.00095</v>
      </c>
      <c r="R927" s="225">
        <f>Q927*H927</f>
        <v>0.02010105</v>
      </c>
      <c r="S927" s="225">
        <v>0</v>
      </c>
      <c r="T927" s="226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27" t="s">
        <v>262</v>
      </c>
      <c r="AT927" s="227" t="s">
        <v>156</v>
      </c>
      <c r="AU927" s="227" t="s">
        <v>160</v>
      </c>
      <c r="AY927" s="19" t="s">
        <v>152</v>
      </c>
      <c r="BE927" s="228">
        <f>IF(N927="základní",J927,0)</f>
        <v>0</v>
      </c>
      <c r="BF927" s="228">
        <f>IF(N927="snížená",J927,0)</f>
        <v>0</v>
      </c>
      <c r="BG927" s="228">
        <f>IF(N927="zákl. přenesená",J927,0)</f>
        <v>0</v>
      </c>
      <c r="BH927" s="228">
        <f>IF(N927="sníž. přenesená",J927,0)</f>
        <v>0</v>
      </c>
      <c r="BI927" s="228">
        <f>IF(N927="nulová",J927,0)</f>
        <v>0</v>
      </c>
      <c r="BJ927" s="19" t="s">
        <v>76</v>
      </c>
      <c r="BK927" s="228">
        <f>ROUND(I927*H927,2)</f>
        <v>0</v>
      </c>
      <c r="BL927" s="19" t="s">
        <v>262</v>
      </c>
      <c r="BM927" s="227" t="s">
        <v>1858</v>
      </c>
    </row>
    <row r="928" spans="1:47" s="2" customFormat="1" ht="12">
      <c r="A928" s="40"/>
      <c r="B928" s="41"/>
      <c r="C928" s="42"/>
      <c r="D928" s="229" t="s">
        <v>162</v>
      </c>
      <c r="E928" s="42"/>
      <c r="F928" s="230" t="s">
        <v>1859</v>
      </c>
      <c r="G928" s="42"/>
      <c r="H928" s="42"/>
      <c r="I928" s="231"/>
      <c r="J928" s="42"/>
      <c r="K928" s="42"/>
      <c r="L928" s="46"/>
      <c r="M928" s="232"/>
      <c r="N928" s="233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162</v>
      </c>
      <c r="AU928" s="19" t="s">
        <v>160</v>
      </c>
    </row>
    <row r="929" spans="1:51" s="14" customFormat="1" ht="12">
      <c r="A929" s="14"/>
      <c r="B929" s="246"/>
      <c r="C929" s="247"/>
      <c r="D929" s="236" t="s">
        <v>164</v>
      </c>
      <c r="E929" s="248" t="s">
        <v>19</v>
      </c>
      <c r="F929" s="249" t="s">
        <v>1860</v>
      </c>
      <c r="G929" s="247"/>
      <c r="H929" s="248" t="s">
        <v>19</v>
      </c>
      <c r="I929" s="250"/>
      <c r="J929" s="247"/>
      <c r="K929" s="247"/>
      <c r="L929" s="251"/>
      <c r="M929" s="252"/>
      <c r="N929" s="253"/>
      <c r="O929" s="253"/>
      <c r="P929" s="253"/>
      <c r="Q929" s="253"/>
      <c r="R929" s="253"/>
      <c r="S929" s="253"/>
      <c r="T929" s="25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5" t="s">
        <v>164</v>
      </c>
      <c r="AU929" s="255" t="s">
        <v>160</v>
      </c>
      <c r="AV929" s="14" t="s">
        <v>76</v>
      </c>
      <c r="AW929" s="14" t="s">
        <v>31</v>
      </c>
      <c r="AX929" s="14" t="s">
        <v>69</v>
      </c>
      <c r="AY929" s="255" t="s">
        <v>152</v>
      </c>
    </row>
    <row r="930" spans="1:51" s="13" customFormat="1" ht="12">
      <c r="A930" s="13"/>
      <c r="B930" s="234"/>
      <c r="C930" s="235"/>
      <c r="D930" s="236" t="s">
        <v>164</v>
      </c>
      <c r="E930" s="237" t="s">
        <v>19</v>
      </c>
      <c r="F930" s="238" t="s">
        <v>1861</v>
      </c>
      <c r="G930" s="235"/>
      <c r="H930" s="239">
        <v>21.159</v>
      </c>
      <c r="I930" s="240"/>
      <c r="J930" s="235"/>
      <c r="K930" s="235"/>
      <c r="L930" s="241"/>
      <c r="M930" s="242"/>
      <c r="N930" s="243"/>
      <c r="O930" s="243"/>
      <c r="P930" s="243"/>
      <c r="Q930" s="243"/>
      <c r="R930" s="243"/>
      <c r="S930" s="243"/>
      <c r="T930" s="244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5" t="s">
        <v>164</v>
      </c>
      <c r="AU930" s="245" t="s">
        <v>160</v>
      </c>
      <c r="AV930" s="13" t="s">
        <v>78</v>
      </c>
      <c r="AW930" s="13" t="s">
        <v>31</v>
      </c>
      <c r="AX930" s="13" t="s">
        <v>76</v>
      </c>
      <c r="AY930" s="245" t="s">
        <v>152</v>
      </c>
    </row>
    <row r="931" spans="1:65" s="2" customFormat="1" ht="24.15" customHeight="1">
      <c r="A931" s="40"/>
      <c r="B931" s="41"/>
      <c r="C931" s="267" t="s">
        <v>1862</v>
      </c>
      <c r="D931" s="267" t="s">
        <v>204</v>
      </c>
      <c r="E931" s="268" t="s">
        <v>1863</v>
      </c>
      <c r="F931" s="269" t="s">
        <v>1864</v>
      </c>
      <c r="G931" s="270" t="s">
        <v>169</v>
      </c>
      <c r="H931" s="271">
        <v>22.217</v>
      </c>
      <c r="I931" s="272"/>
      <c r="J931" s="273">
        <f>ROUND(I931*H931,2)</f>
        <v>0</v>
      </c>
      <c r="K931" s="274"/>
      <c r="L931" s="275"/>
      <c r="M931" s="276" t="s">
        <v>19</v>
      </c>
      <c r="N931" s="277" t="s">
        <v>40</v>
      </c>
      <c r="O931" s="86"/>
      <c r="P931" s="225">
        <f>O931*H931</f>
        <v>0</v>
      </c>
      <c r="Q931" s="225">
        <v>0.006</v>
      </c>
      <c r="R931" s="225">
        <f>Q931*H931</f>
        <v>0.133302</v>
      </c>
      <c r="S931" s="225">
        <v>0</v>
      </c>
      <c r="T931" s="226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27" t="s">
        <v>348</v>
      </c>
      <c r="AT931" s="227" t="s">
        <v>204</v>
      </c>
      <c r="AU931" s="227" t="s">
        <v>160</v>
      </c>
      <c r="AY931" s="19" t="s">
        <v>152</v>
      </c>
      <c r="BE931" s="228">
        <f>IF(N931="základní",J931,0)</f>
        <v>0</v>
      </c>
      <c r="BF931" s="228">
        <f>IF(N931="snížená",J931,0)</f>
        <v>0</v>
      </c>
      <c r="BG931" s="228">
        <f>IF(N931="zákl. přenesená",J931,0)</f>
        <v>0</v>
      </c>
      <c r="BH931" s="228">
        <f>IF(N931="sníž. přenesená",J931,0)</f>
        <v>0</v>
      </c>
      <c r="BI931" s="228">
        <f>IF(N931="nulová",J931,0)</f>
        <v>0</v>
      </c>
      <c r="BJ931" s="19" t="s">
        <v>76</v>
      </c>
      <c r="BK931" s="228">
        <f>ROUND(I931*H931,2)</f>
        <v>0</v>
      </c>
      <c r="BL931" s="19" t="s">
        <v>262</v>
      </c>
      <c r="BM931" s="227" t="s">
        <v>1865</v>
      </c>
    </row>
    <row r="932" spans="1:47" s="2" customFormat="1" ht="12">
      <c r="A932" s="40"/>
      <c r="B932" s="41"/>
      <c r="C932" s="42"/>
      <c r="D932" s="236" t="s">
        <v>366</v>
      </c>
      <c r="E932" s="42"/>
      <c r="F932" s="278" t="s">
        <v>1866</v>
      </c>
      <c r="G932" s="42"/>
      <c r="H932" s="42"/>
      <c r="I932" s="231"/>
      <c r="J932" s="42"/>
      <c r="K932" s="42"/>
      <c r="L932" s="46"/>
      <c r="M932" s="232"/>
      <c r="N932" s="233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366</v>
      </c>
      <c r="AU932" s="19" t="s">
        <v>160</v>
      </c>
    </row>
    <row r="933" spans="1:51" s="13" customFormat="1" ht="12">
      <c r="A933" s="13"/>
      <c r="B933" s="234"/>
      <c r="C933" s="235"/>
      <c r="D933" s="236" t="s">
        <v>164</v>
      </c>
      <c r="E933" s="235"/>
      <c r="F933" s="238" t="s">
        <v>1867</v>
      </c>
      <c r="G933" s="235"/>
      <c r="H933" s="239">
        <v>22.217</v>
      </c>
      <c r="I933" s="240"/>
      <c r="J933" s="235"/>
      <c r="K933" s="235"/>
      <c r="L933" s="241"/>
      <c r="M933" s="242"/>
      <c r="N933" s="243"/>
      <c r="O933" s="243"/>
      <c r="P933" s="243"/>
      <c r="Q933" s="243"/>
      <c r="R933" s="243"/>
      <c r="S933" s="243"/>
      <c r="T933" s="24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5" t="s">
        <v>164</v>
      </c>
      <c r="AU933" s="245" t="s">
        <v>160</v>
      </c>
      <c r="AV933" s="13" t="s">
        <v>78</v>
      </c>
      <c r="AW933" s="13" t="s">
        <v>4</v>
      </c>
      <c r="AX933" s="13" t="s">
        <v>76</v>
      </c>
      <c r="AY933" s="245" t="s">
        <v>152</v>
      </c>
    </row>
    <row r="934" spans="1:65" s="2" customFormat="1" ht="37.8" customHeight="1">
      <c r="A934" s="40"/>
      <c r="B934" s="41"/>
      <c r="C934" s="215" t="s">
        <v>1868</v>
      </c>
      <c r="D934" s="215" t="s">
        <v>156</v>
      </c>
      <c r="E934" s="216" t="s">
        <v>1869</v>
      </c>
      <c r="F934" s="217" t="s">
        <v>1870</v>
      </c>
      <c r="G934" s="218" t="s">
        <v>169</v>
      </c>
      <c r="H934" s="219">
        <v>21.159</v>
      </c>
      <c r="I934" s="220"/>
      <c r="J934" s="221">
        <f>ROUND(I934*H934,2)</f>
        <v>0</v>
      </c>
      <c r="K934" s="222"/>
      <c r="L934" s="46"/>
      <c r="M934" s="223" t="s">
        <v>19</v>
      </c>
      <c r="N934" s="224" t="s">
        <v>40</v>
      </c>
      <c r="O934" s="86"/>
      <c r="P934" s="225">
        <f>O934*H934</f>
        <v>0</v>
      </c>
      <c r="Q934" s="225">
        <v>0.00132</v>
      </c>
      <c r="R934" s="225">
        <f>Q934*H934</f>
        <v>0.027929879999999997</v>
      </c>
      <c r="S934" s="225">
        <v>0</v>
      </c>
      <c r="T934" s="226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7" t="s">
        <v>262</v>
      </c>
      <c r="AT934" s="227" t="s">
        <v>156</v>
      </c>
      <c r="AU934" s="227" t="s">
        <v>160</v>
      </c>
      <c r="AY934" s="19" t="s">
        <v>152</v>
      </c>
      <c r="BE934" s="228">
        <f>IF(N934="základní",J934,0)</f>
        <v>0</v>
      </c>
      <c r="BF934" s="228">
        <f>IF(N934="snížená",J934,0)</f>
        <v>0</v>
      </c>
      <c r="BG934" s="228">
        <f>IF(N934="zákl. přenesená",J934,0)</f>
        <v>0</v>
      </c>
      <c r="BH934" s="228">
        <f>IF(N934="sníž. přenesená",J934,0)</f>
        <v>0</v>
      </c>
      <c r="BI934" s="228">
        <f>IF(N934="nulová",J934,0)</f>
        <v>0</v>
      </c>
      <c r="BJ934" s="19" t="s">
        <v>76</v>
      </c>
      <c r="BK934" s="228">
        <f>ROUND(I934*H934,2)</f>
        <v>0</v>
      </c>
      <c r="BL934" s="19" t="s">
        <v>262</v>
      </c>
      <c r="BM934" s="227" t="s">
        <v>1871</v>
      </c>
    </row>
    <row r="935" spans="1:47" s="2" customFormat="1" ht="12">
      <c r="A935" s="40"/>
      <c r="B935" s="41"/>
      <c r="C935" s="42"/>
      <c r="D935" s="229" t="s">
        <v>162</v>
      </c>
      <c r="E935" s="42"/>
      <c r="F935" s="230" t="s">
        <v>1872</v>
      </c>
      <c r="G935" s="42"/>
      <c r="H935" s="42"/>
      <c r="I935" s="231"/>
      <c r="J935" s="42"/>
      <c r="K935" s="42"/>
      <c r="L935" s="46"/>
      <c r="M935" s="232"/>
      <c r="N935" s="233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162</v>
      </c>
      <c r="AU935" s="19" t="s">
        <v>160</v>
      </c>
    </row>
    <row r="936" spans="1:51" s="14" customFormat="1" ht="12">
      <c r="A936" s="14"/>
      <c r="B936" s="246"/>
      <c r="C936" s="247"/>
      <c r="D936" s="236" t="s">
        <v>164</v>
      </c>
      <c r="E936" s="248" t="s">
        <v>19</v>
      </c>
      <c r="F936" s="249" t="s">
        <v>1860</v>
      </c>
      <c r="G936" s="247"/>
      <c r="H936" s="248" t="s">
        <v>19</v>
      </c>
      <c r="I936" s="250"/>
      <c r="J936" s="247"/>
      <c r="K936" s="247"/>
      <c r="L936" s="251"/>
      <c r="M936" s="252"/>
      <c r="N936" s="253"/>
      <c r="O936" s="253"/>
      <c r="P936" s="253"/>
      <c r="Q936" s="253"/>
      <c r="R936" s="253"/>
      <c r="S936" s="253"/>
      <c r="T936" s="25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5" t="s">
        <v>164</v>
      </c>
      <c r="AU936" s="255" t="s">
        <v>160</v>
      </c>
      <c r="AV936" s="14" t="s">
        <v>76</v>
      </c>
      <c r="AW936" s="14" t="s">
        <v>31</v>
      </c>
      <c r="AX936" s="14" t="s">
        <v>69</v>
      </c>
      <c r="AY936" s="255" t="s">
        <v>152</v>
      </c>
    </row>
    <row r="937" spans="1:51" s="13" customFormat="1" ht="12">
      <c r="A937" s="13"/>
      <c r="B937" s="234"/>
      <c r="C937" s="235"/>
      <c r="D937" s="236" t="s">
        <v>164</v>
      </c>
      <c r="E937" s="237" t="s">
        <v>19</v>
      </c>
      <c r="F937" s="238" t="s">
        <v>1861</v>
      </c>
      <c r="G937" s="235"/>
      <c r="H937" s="239">
        <v>21.159</v>
      </c>
      <c r="I937" s="240"/>
      <c r="J937" s="235"/>
      <c r="K937" s="235"/>
      <c r="L937" s="241"/>
      <c r="M937" s="242"/>
      <c r="N937" s="243"/>
      <c r="O937" s="243"/>
      <c r="P937" s="243"/>
      <c r="Q937" s="243"/>
      <c r="R937" s="243"/>
      <c r="S937" s="243"/>
      <c r="T937" s="24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5" t="s">
        <v>164</v>
      </c>
      <c r="AU937" s="245" t="s">
        <v>160</v>
      </c>
      <c r="AV937" s="13" t="s">
        <v>78</v>
      </c>
      <c r="AW937" s="13" t="s">
        <v>31</v>
      </c>
      <c r="AX937" s="13" t="s">
        <v>76</v>
      </c>
      <c r="AY937" s="245" t="s">
        <v>152</v>
      </c>
    </row>
    <row r="938" spans="1:65" s="2" customFormat="1" ht="24.15" customHeight="1">
      <c r="A938" s="40"/>
      <c r="B938" s="41"/>
      <c r="C938" s="215" t="s">
        <v>1873</v>
      </c>
      <c r="D938" s="215" t="s">
        <v>156</v>
      </c>
      <c r="E938" s="216" t="s">
        <v>1874</v>
      </c>
      <c r="F938" s="217" t="s">
        <v>1875</v>
      </c>
      <c r="G938" s="218" t="s">
        <v>545</v>
      </c>
      <c r="H938" s="219">
        <v>46.905</v>
      </c>
      <c r="I938" s="220"/>
      <c r="J938" s="221">
        <f>ROUND(I938*H938,2)</f>
        <v>0</v>
      </c>
      <c r="K938" s="222"/>
      <c r="L938" s="46"/>
      <c r="M938" s="223" t="s">
        <v>19</v>
      </c>
      <c r="N938" s="224" t="s">
        <v>40</v>
      </c>
      <c r="O938" s="86"/>
      <c r="P938" s="225">
        <f>O938*H938</f>
        <v>0</v>
      </c>
      <c r="Q938" s="225">
        <v>0.0002</v>
      </c>
      <c r="R938" s="225">
        <f>Q938*H938</f>
        <v>0.009381</v>
      </c>
      <c r="S938" s="225">
        <v>0</v>
      </c>
      <c r="T938" s="226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7" t="s">
        <v>262</v>
      </c>
      <c r="AT938" s="227" t="s">
        <v>156</v>
      </c>
      <c r="AU938" s="227" t="s">
        <v>160</v>
      </c>
      <c r="AY938" s="19" t="s">
        <v>152</v>
      </c>
      <c r="BE938" s="228">
        <f>IF(N938="základní",J938,0)</f>
        <v>0</v>
      </c>
      <c r="BF938" s="228">
        <f>IF(N938="snížená",J938,0)</f>
        <v>0</v>
      </c>
      <c r="BG938" s="228">
        <f>IF(N938="zákl. přenesená",J938,0)</f>
        <v>0</v>
      </c>
      <c r="BH938" s="228">
        <f>IF(N938="sníž. přenesená",J938,0)</f>
        <v>0</v>
      </c>
      <c r="BI938" s="228">
        <f>IF(N938="nulová",J938,0)</f>
        <v>0</v>
      </c>
      <c r="BJ938" s="19" t="s">
        <v>76</v>
      </c>
      <c r="BK938" s="228">
        <f>ROUND(I938*H938,2)</f>
        <v>0</v>
      </c>
      <c r="BL938" s="19" t="s">
        <v>262</v>
      </c>
      <c r="BM938" s="227" t="s">
        <v>1876</v>
      </c>
    </row>
    <row r="939" spans="1:47" s="2" customFormat="1" ht="12">
      <c r="A939" s="40"/>
      <c r="B939" s="41"/>
      <c r="C939" s="42"/>
      <c r="D939" s="229" t="s">
        <v>162</v>
      </c>
      <c r="E939" s="42"/>
      <c r="F939" s="230" t="s">
        <v>1877</v>
      </c>
      <c r="G939" s="42"/>
      <c r="H939" s="42"/>
      <c r="I939" s="231"/>
      <c r="J939" s="42"/>
      <c r="K939" s="42"/>
      <c r="L939" s="46"/>
      <c r="M939" s="232"/>
      <c r="N939" s="233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162</v>
      </c>
      <c r="AU939" s="19" t="s">
        <v>160</v>
      </c>
    </row>
    <row r="940" spans="1:51" s="13" customFormat="1" ht="12">
      <c r="A940" s="13"/>
      <c r="B940" s="234"/>
      <c r="C940" s="235"/>
      <c r="D940" s="236" t="s">
        <v>164</v>
      </c>
      <c r="E940" s="237" t="s">
        <v>19</v>
      </c>
      <c r="F940" s="238" t="s">
        <v>1878</v>
      </c>
      <c r="G940" s="235"/>
      <c r="H940" s="239">
        <v>46.905</v>
      </c>
      <c r="I940" s="240"/>
      <c r="J940" s="235"/>
      <c r="K940" s="235"/>
      <c r="L940" s="241"/>
      <c r="M940" s="242"/>
      <c r="N940" s="243"/>
      <c r="O940" s="243"/>
      <c r="P940" s="243"/>
      <c r="Q940" s="243"/>
      <c r="R940" s="243"/>
      <c r="S940" s="243"/>
      <c r="T940" s="24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5" t="s">
        <v>164</v>
      </c>
      <c r="AU940" s="245" t="s">
        <v>160</v>
      </c>
      <c r="AV940" s="13" t="s">
        <v>78</v>
      </c>
      <c r="AW940" s="13" t="s">
        <v>31</v>
      </c>
      <c r="AX940" s="13" t="s">
        <v>76</v>
      </c>
      <c r="AY940" s="245" t="s">
        <v>152</v>
      </c>
    </row>
    <row r="941" spans="1:65" s="2" customFormat="1" ht="44.25" customHeight="1">
      <c r="A941" s="40"/>
      <c r="B941" s="41"/>
      <c r="C941" s="215" t="s">
        <v>1879</v>
      </c>
      <c r="D941" s="215" t="s">
        <v>156</v>
      </c>
      <c r="E941" s="216" t="s">
        <v>1880</v>
      </c>
      <c r="F941" s="217" t="s">
        <v>1881</v>
      </c>
      <c r="G941" s="218" t="s">
        <v>196</v>
      </c>
      <c r="H941" s="219">
        <v>0.877</v>
      </c>
      <c r="I941" s="220"/>
      <c r="J941" s="221">
        <f>ROUND(I941*H941,2)</f>
        <v>0</v>
      </c>
      <c r="K941" s="222"/>
      <c r="L941" s="46"/>
      <c r="M941" s="223" t="s">
        <v>19</v>
      </c>
      <c r="N941" s="224" t="s">
        <v>40</v>
      </c>
      <c r="O941" s="86"/>
      <c r="P941" s="225">
        <f>O941*H941</f>
        <v>0</v>
      </c>
      <c r="Q941" s="225">
        <v>0</v>
      </c>
      <c r="R941" s="225">
        <f>Q941*H941</f>
        <v>0</v>
      </c>
      <c r="S941" s="225">
        <v>0</v>
      </c>
      <c r="T941" s="226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27" t="s">
        <v>262</v>
      </c>
      <c r="AT941" s="227" t="s">
        <v>156</v>
      </c>
      <c r="AU941" s="227" t="s">
        <v>160</v>
      </c>
      <c r="AY941" s="19" t="s">
        <v>152</v>
      </c>
      <c r="BE941" s="228">
        <f>IF(N941="základní",J941,0)</f>
        <v>0</v>
      </c>
      <c r="BF941" s="228">
        <f>IF(N941="snížená",J941,0)</f>
        <v>0</v>
      </c>
      <c r="BG941" s="228">
        <f>IF(N941="zákl. přenesená",J941,0)</f>
        <v>0</v>
      </c>
      <c r="BH941" s="228">
        <f>IF(N941="sníž. přenesená",J941,0)</f>
        <v>0</v>
      </c>
      <c r="BI941" s="228">
        <f>IF(N941="nulová",J941,0)</f>
        <v>0</v>
      </c>
      <c r="BJ941" s="19" t="s">
        <v>76</v>
      </c>
      <c r="BK941" s="228">
        <f>ROUND(I941*H941,2)</f>
        <v>0</v>
      </c>
      <c r="BL941" s="19" t="s">
        <v>262</v>
      </c>
      <c r="BM941" s="227" t="s">
        <v>1882</v>
      </c>
    </row>
    <row r="942" spans="1:47" s="2" customFormat="1" ht="12">
      <c r="A942" s="40"/>
      <c r="B942" s="41"/>
      <c r="C942" s="42"/>
      <c r="D942" s="229" t="s">
        <v>162</v>
      </c>
      <c r="E942" s="42"/>
      <c r="F942" s="230" t="s">
        <v>1883</v>
      </c>
      <c r="G942" s="42"/>
      <c r="H942" s="42"/>
      <c r="I942" s="231"/>
      <c r="J942" s="42"/>
      <c r="K942" s="42"/>
      <c r="L942" s="46"/>
      <c r="M942" s="232"/>
      <c r="N942" s="233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162</v>
      </c>
      <c r="AU942" s="19" t="s">
        <v>160</v>
      </c>
    </row>
    <row r="943" spans="1:65" s="2" customFormat="1" ht="49.05" customHeight="1">
      <c r="A943" s="40"/>
      <c r="B943" s="41"/>
      <c r="C943" s="215" t="s">
        <v>1884</v>
      </c>
      <c r="D943" s="215" t="s">
        <v>156</v>
      </c>
      <c r="E943" s="216" t="s">
        <v>1885</v>
      </c>
      <c r="F943" s="217" t="s">
        <v>1886</v>
      </c>
      <c r="G943" s="218" t="s">
        <v>196</v>
      </c>
      <c r="H943" s="219">
        <v>0.877</v>
      </c>
      <c r="I943" s="220"/>
      <c r="J943" s="221">
        <f>ROUND(I943*H943,2)</f>
        <v>0</v>
      </c>
      <c r="K943" s="222"/>
      <c r="L943" s="46"/>
      <c r="M943" s="223" t="s">
        <v>19</v>
      </c>
      <c r="N943" s="224" t="s">
        <v>40</v>
      </c>
      <c r="O943" s="86"/>
      <c r="P943" s="225">
        <f>O943*H943</f>
        <v>0</v>
      </c>
      <c r="Q943" s="225">
        <v>0</v>
      </c>
      <c r="R943" s="225">
        <f>Q943*H943</f>
        <v>0</v>
      </c>
      <c r="S943" s="225">
        <v>0</v>
      </c>
      <c r="T943" s="226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27" t="s">
        <v>262</v>
      </c>
      <c r="AT943" s="227" t="s">
        <v>156</v>
      </c>
      <c r="AU943" s="227" t="s">
        <v>160</v>
      </c>
      <c r="AY943" s="19" t="s">
        <v>152</v>
      </c>
      <c r="BE943" s="228">
        <f>IF(N943="základní",J943,0)</f>
        <v>0</v>
      </c>
      <c r="BF943" s="228">
        <f>IF(N943="snížená",J943,0)</f>
        <v>0</v>
      </c>
      <c r="BG943" s="228">
        <f>IF(N943="zákl. přenesená",J943,0)</f>
        <v>0</v>
      </c>
      <c r="BH943" s="228">
        <f>IF(N943="sníž. přenesená",J943,0)</f>
        <v>0</v>
      </c>
      <c r="BI943" s="228">
        <f>IF(N943="nulová",J943,0)</f>
        <v>0</v>
      </c>
      <c r="BJ943" s="19" t="s">
        <v>76</v>
      </c>
      <c r="BK943" s="228">
        <f>ROUND(I943*H943,2)</f>
        <v>0</v>
      </c>
      <c r="BL943" s="19" t="s">
        <v>262</v>
      </c>
      <c r="BM943" s="227" t="s">
        <v>1887</v>
      </c>
    </row>
    <row r="944" spans="1:47" s="2" customFormat="1" ht="12">
      <c r="A944" s="40"/>
      <c r="B944" s="41"/>
      <c r="C944" s="42"/>
      <c r="D944" s="229" t="s">
        <v>162</v>
      </c>
      <c r="E944" s="42"/>
      <c r="F944" s="230" t="s">
        <v>1888</v>
      </c>
      <c r="G944" s="42"/>
      <c r="H944" s="42"/>
      <c r="I944" s="231"/>
      <c r="J944" s="42"/>
      <c r="K944" s="42"/>
      <c r="L944" s="46"/>
      <c r="M944" s="232"/>
      <c r="N944" s="233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162</v>
      </c>
      <c r="AU944" s="19" t="s">
        <v>160</v>
      </c>
    </row>
    <row r="945" spans="1:63" s="12" customFormat="1" ht="20.85" customHeight="1">
      <c r="A945" s="12"/>
      <c r="B945" s="199"/>
      <c r="C945" s="200"/>
      <c r="D945" s="201" t="s">
        <v>68</v>
      </c>
      <c r="E945" s="213" t="s">
        <v>1889</v>
      </c>
      <c r="F945" s="213" t="s">
        <v>1890</v>
      </c>
      <c r="G945" s="200"/>
      <c r="H945" s="200"/>
      <c r="I945" s="203"/>
      <c r="J945" s="214">
        <f>BK945</f>
        <v>0</v>
      </c>
      <c r="K945" s="200"/>
      <c r="L945" s="205"/>
      <c r="M945" s="206"/>
      <c r="N945" s="207"/>
      <c r="O945" s="207"/>
      <c r="P945" s="208">
        <f>SUM(P946:P1007)</f>
        <v>0</v>
      </c>
      <c r="Q945" s="207"/>
      <c r="R945" s="208">
        <f>SUM(R946:R1007)</f>
        <v>5.057232719999999</v>
      </c>
      <c r="S945" s="207"/>
      <c r="T945" s="209">
        <f>SUM(T946:T1007)</f>
        <v>3.31515558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10" t="s">
        <v>78</v>
      </c>
      <c r="AT945" s="211" t="s">
        <v>68</v>
      </c>
      <c r="AU945" s="211" t="s">
        <v>78</v>
      </c>
      <c r="AY945" s="210" t="s">
        <v>152</v>
      </c>
      <c r="BK945" s="212">
        <f>SUM(BK946:BK1007)</f>
        <v>0</v>
      </c>
    </row>
    <row r="946" spans="1:65" s="2" customFormat="1" ht="21.75" customHeight="1">
      <c r="A946" s="40"/>
      <c r="B946" s="41"/>
      <c r="C946" s="215" t="s">
        <v>1891</v>
      </c>
      <c r="D946" s="215" t="s">
        <v>156</v>
      </c>
      <c r="E946" s="216" t="s">
        <v>1892</v>
      </c>
      <c r="F946" s="217" t="s">
        <v>1893</v>
      </c>
      <c r="G946" s="218" t="s">
        <v>545</v>
      </c>
      <c r="H946" s="219">
        <v>118.1</v>
      </c>
      <c r="I946" s="220"/>
      <c r="J946" s="221">
        <f>ROUND(I946*H946,2)</f>
        <v>0</v>
      </c>
      <c r="K946" s="222"/>
      <c r="L946" s="46"/>
      <c r="M946" s="223" t="s">
        <v>19</v>
      </c>
      <c r="N946" s="224" t="s">
        <v>40</v>
      </c>
      <c r="O946" s="86"/>
      <c r="P946" s="225">
        <f>O946*H946</f>
        <v>0</v>
      </c>
      <c r="Q946" s="225">
        <v>0</v>
      </c>
      <c r="R946" s="225">
        <f>Q946*H946</f>
        <v>0</v>
      </c>
      <c r="S946" s="225">
        <v>0</v>
      </c>
      <c r="T946" s="226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7" t="s">
        <v>262</v>
      </c>
      <c r="AT946" s="227" t="s">
        <v>156</v>
      </c>
      <c r="AU946" s="227" t="s">
        <v>160</v>
      </c>
      <c r="AY946" s="19" t="s">
        <v>152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19" t="s">
        <v>76</v>
      </c>
      <c r="BK946" s="228">
        <f>ROUND(I946*H946,2)</f>
        <v>0</v>
      </c>
      <c r="BL946" s="19" t="s">
        <v>262</v>
      </c>
      <c r="BM946" s="227" t="s">
        <v>1894</v>
      </c>
    </row>
    <row r="947" spans="1:47" s="2" customFormat="1" ht="12">
      <c r="A947" s="40"/>
      <c r="B947" s="41"/>
      <c r="C947" s="42"/>
      <c r="D947" s="229" t="s">
        <v>162</v>
      </c>
      <c r="E947" s="42"/>
      <c r="F947" s="230" t="s">
        <v>1895</v>
      </c>
      <c r="G947" s="42"/>
      <c r="H947" s="42"/>
      <c r="I947" s="231"/>
      <c r="J947" s="42"/>
      <c r="K947" s="42"/>
      <c r="L947" s="46"/>
      <c r="M947" s="232"/>
      <c r="N947" s="233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162</v>
      </c>
      <c r="AU947" s="19" t="s">
        <v>160</v>
      </c>
    </row>
    <row r="948" spans="1:51" s="13" customFormat="1" ht="12">
      <c r="A948" s="13"/>
      <c r="B948" s="234"/>
      <c r="C948" s="235"/>
      <c r="D948" s="236" t="s">
        <v>164</v>
      </c>
      <c r="E948" s="237" t="s">
        <v>19</v>
      </c>
      <c r="F948" s="238" t="s">
        <v>1896</v>
      </c>
      <c r="G948" s="235"/>
      <c r="H948" s="239">
        <v>118.1</v>
      </c>
      <c r="I948" s="240"/>
      <c r="J948" s="235"/>
      <c r="K948" s="235"/>
      <c r="L948" s="241"/>
      <c r="M948" s="242"/>
      <c r="N948" s="243"/>
      <c r="O948" s="243"/>
      <c r="P948" s="243"/>
      <c r="Q948" s="243"/>
      <c r="R948" s="243"/>
      <c r="S948" s="243"/>
      <c r="T948" s="24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5" t="s">
        <v>164</v>
      </c>
      <c r="AU948" s="245" t="s">
        <v>160</v>
      </c>
      <c r="AV948" s="13" t="s">
        <v>78</v>
      </c>
      <c r="AW948" s="13" t="s">
        <v>31</v>
      </c>
      <c r="AX948" s="13" t="s">
        <v>76</v>
      </c>
      <c r="AY948" s="245" t="s">
        <v>152</v>
      </c>
    </row>
    <row r="949" spans="1:65" s="2" customFormat="1" ht="21.75" customHeight="1">
      <c r="A949" s="40"/>
      <c r="B949" s="41"/>
      <c r="C949" s="267" t="s">
        <v>1897</v>
      </c>
      <c r="D949" s="267" t="s">
        <v>204</v>
      </c>
      <c r="E949" s="268" t="s">
        <v>1898</v>
      </c>
      <c r="F949" s="269" t="s">
        <v>1899</v>
      </c>
      <c r="G949" s="270" t="s">
        <v>196</v>
      </c>
      <c r="H949" s="271">
        <v>0.153</v>
      </c>
      <c r="I949" s="272"/>
      <c r="J949" s="273">
        <f>ROUND(I949*H949,2)</f>
        <v>0</v>
      </c>
      <c r="K949" s="274"/>
      <c r="L949" s="275"/>
      <c r="M949" s="276" t="s">
        <v>19</v>
      </c>
      <c r="N949" s="277" t="s">
        <v>40</v>
      </c>
      <c r="O949" s="86"/>
      <c r="P949" s="225">
        <f>O949*H949</f>
        <v>0</v>
      </c>
      <c r="Q949" s="225">
        <v>1</v>
      </c>
      <c r="R949" s="225">
        <f>Q949*H949</f>
        <v>0.153</v>
      </c>
      <c r="S949" s="225">
        <v>0</v>
      </c>
      <c r="T949" s="226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7" t="s">
        <v>348</v>
      </c>
      <c r="AT949" s="227" t="s">
        <v>204</v>
      </c>
      <c r="AU949" s="227" t="s">
        <v>160</v>
      </c>
      <c r="AY949" s="19" t="s">
        <v>152</v>
      </c>
      <c r="BE949" s="228">
        <f>IF(N949="základní",J949,0)</f>
        <v>0</v>
      </c>
      <c r="BF949" s="228">
        <f>IF(N949="snížená",J949,0)</f>
        <v>0</v>
      </c>
      <c r="BG949" s="228">
        <f>IF(N949="zákl. přenesená",J949,0)</f>
        <v>0</v>
      </c>
      <c r="BH949" s="228">
        <f>IF(N949="sníž. přenesená",J949,0)</f>
        <v>0</v>
      </c>
      <c r="BI949" s="228">
        <f>IF(N949="nulová",J949,0)</f>
        <v>0</v>
      </c>
      <c r="BJ949" s="19" t="s">
        <v>76</v>
      </c>
      <c r="BK949" s="228">
        <f>ROUND(I949*H949,2)</f>
        <v>0</v>
      </c>
      <c r="BL949" s="19" t="s">
        <v>262</v>
      </c>
      <c r="BM949" s="227" t="s">
        <v>1900</v>
      </c>
    </row>
    <row r="950" spans="1:65" s="2" customFormat="1" ht="24.15" customHeight="1">
      <c r="A950" s="40"/>
      <c r="B950" s="41"/>
      <c r="C950" s="215" t="s">
        <v>1901</v>
      </c>
      <c r="D950" s="215" t="s">
        <v>156</v>
      </c>
      <c r="E950" s="216" t="s">
        <v>1902</v>
      </c>
      <c r="F950" s="217" t="s">
        <v>1903</v>
      </c>
      <c r="G950" s="218" t="s">
        <v>169</v>
      </c>
      <c r="H950" s="219">
        <v>558.107</v>
      </c>
      <c r="I950" s="220"/>
      <c r="J950" s="221">
        <f>ROUND(I950*H950,2)</f>
        <v>0</v>
      </c>
      <c r="K950" s="222"/>
      <c r="L950" s="46"/>
      <c r="M950" s="223" t="s">
        <v>19</v>
      </c>
      <c r="N950" s="224" t="s">
        <v>40</v>
      </c>
      <c r="O950" s="86"/>
      <c r="P950" s="225">
        <f>O950*H950</f>
        <v>0</v>
      </c>
      <c r="Q950" s="225">
        <v>0</v>
      </c>
      <c r="R950" s="225">
        <f>Q950*H950</f>
        <v>0</v>
      </c>
      <c r="S950" s="225">
        <v>0.00594</v>
      </c>
      <c r="T950" s="226">
        <f>S950*H950</f>
        <v>3.31515558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27" t="s">
        <v>262</v>
      </c>
      <c r="AT950" s="227" t="s">
        <v>156</v>
      </c>
      <c r="AU950" s="227" t="s">
        <v>160</v>
      </c>
      <c r="AY950" s="19" t="s">
        <v>152</v>
      </c>
      <c r="BE950" s="228">
        <f>IF(N950="základní",J950,0)</f>
        <v>0</v>
      </c>
      <c r="BF950" s="228">
        <f>IF(N950="snížená",J950,0)</f>
        <v>0</v>
      </c>
      <c r="BG950" s="228">
        <f>IF(N950="zákl. přenesená",J950,0)</f>
        <v>0</v>
      </c>
      <c r="BH950" s="228">
        <f>IF(N950="sníž. přenesená",J950,0)</f>
        <v>0</v>
      </c>
      <c r="BI950" s="228">
        <f>IF(N950="nulová",J950,0)</f>
        <v>0</v>
      </c>
      <c r="BJ950" s="19" t="s">
        <v>76</v>
      </c>
      <c r="BK950" s="228">
        <f>ROUND(I950*H950,2)</f>
        <v>0</v>
      </c>
      <c r="BL950" s="19" t="s">
        <v>262</v>
      </c>
      <c r="BM950" s="227" t="s">
        <v>1904</v>
      </c>
    </row>
    <row r="951" spans="1:47" s="2" customFormat="1" ht="12">
      <c r="A951" s="40"/>
      <c r="B951" s="41"/>
      <c r="C951" s="42"/>
      <c r="D951" s="229" t="s">
        <v>162</v>
      </c>
      <c r="E951" s="42"/>
      <c r="F951" s="230" t="s">
        <v>1905</v>
      </c>
      <c r="G951" s="42"/>
      <c r="H951" s="42"/>
      <c r="I951" s="231"/>
      <c r="J951" s="42"/>
      <c r="K951" s="42"/>
      <c r="L951" s="46"/>
      <c r="M951" s="232"/>
      <c r="N951" s="233"/>
      <c r="O951" s="86"/>
      <c r="P951" s="86"/>
      <c r="Q951" s="86"/>
      <c r="R951" s="86"/>
      <c r="S951" s="86"/>
      <c r="T951" s="87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T951" s="19" t="s">
        <v>162</v>
      </c>
      <c r="AU951" s="19" t="s">
        <v>160</v>
      </c>
    </row>
    <row r="952" spans="1:51" s="13" customFormat="1" ht="12">
      <c r="A952" s="13"/>
      <c r="B952" s="234"/>
      <c r="C952" s="235"/>
      <c r="D952" s="236" t="s">
        <v>164</v>
      </c>
      <c r="E952" s="237" t="s">
        <v>19</v>
      </c>
      <c r="F952" s="238" t="s">
        <v>792</v>
      </c>
      <c r="G952" s="235"/>
      <c r="H952" s="239">
        <v>558.107</v>
      </c>
      <c r="I952" s="240"/>
      <c r="J952" s="235"/>
      <c r="K952" s="235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164</v>
      </c>
      <c r="AU952" s="245" t="s">
        <v>160</v>
      </c>
      <c r="AV952" s="13" t="s">
        <v>78</v>
      </c>
      <c r="AW952" s="13" t="s">
        <v>31</v>
      </c>
      <c r="AX952" s="13" t="s">
        <v>76</v>
      </c>
      <c r="AY952" s="245" t="s">
        <v>152</v>
      </c>
    </row>
    <row r="953" spans="1:65" s="2" customFormat="1" ht="62.7" customHeight="1">
      <c r="A953" s="40"/>
      <c r="B953" s="41"/>
      <c r="C953" s="215" t="s">
        <v>1906</v>
      </c>
      <c r="D953" s="215" t="s">
        <v>156</v>
      </c>
      <c r="E953" s="216" t="s">
        <v>1907</v>
      </c>
      <c r="F953" s="217" t="s">
        <v>1908</v>
      </c>
      <c r="G953" s="218" t="s">
        <v>169</v>
      </c>
      <c r="H953" s="219">
        <v>612.572</v>
      </c>
      <c r="I953" s="220"/>
      <c r="J953" s="221">
        <f>ROUND(I953*H953,2)</f>
        <v>0</v>
      </c>
      <c r="K953" s="222"/>
      <c r="L953" s="46"/>
      <c r="M953" s="223" t="s">
        <v>19</v>
      </c>
      <c r="N953" s="224" t="s">
        <v>40</v>
      </c>
      <c r="O953" s="86"/>
      <c r="P953" s="225">
        <f>O953*H953</f>
        <v>0</v>
      </c>
      <c r="Q953" s="225">
        <v>0.00661</v>
      </c>
      <c r="R953" s="225">
        <f>Q953*H953</f>
        <v>4.04910092</v>
      </c>
      <c r="S953" s="225">
        <v>0</v>
      </c>
      <c r="T953" s="226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7" t="s">
        <v>262</v>
      </c>
      <c r="AT953" s="227" t="s">
        <v>156</v>
      </c>
      <c r="AU953" s="227" t="s">
        <v>160</v>
      </c>
      <c r="AY953" s="19" t="s">
        <v>152</v>
      </c>
      <c r="BE953" s="228">
        <f>IF(N953="základní",J953,0)</f>
        <v>0</v>
      </c>
      <c r="BF953" s="228">
        <f>IF(N953="snížená",J953,0)</f>
        <v>0</v>
      </c>
      <c r="BG953" s="228">
        <f>IF(N953="zákl. přenesená",J953,0)</f>
        <v>0</v>
      </c>
      <c r="BH953" s="228">
        <f>IF(N953="sníž. přenesená",J953,0)</f>
        <v>0</v>
      </c>
      <c r="BI953" s="228">
        <f>IF(N953="nulová",J953,0)</f>
        <v>0</v>
      </c>
      <c r="BJ953" s="19" t="s">
        <v>76</v>
      </c>
      <c r="BK953" s="228">
        <f>ROUND(I953*H953,2)</f>
        <v>0</v>
      </c>
      <c r="BL953" s="19" t="s">
        <v>262</v>
      </c>
      <c r="BM953" s="227" t="s">
        <v>1909</v>
      </c>
    </row>
    <row r="954" spans="1:47" s="2" customFormat="1" ht="12">
      <c r="A954" s="40"/>
      <c r="B954" s="41"/>
      <c r="C954" s="42"/>
      <c r="D954" s="229" t="s">
        <v>162</v>
      </c>
      <c r="E954" s="42"/>
      <c r="F954" s="230" t="s">
        <v>1910</v>
      </c>
      <c r="G954" s="42"/>
      <c r="H954" s="42"/>
      <c r="I954" s="231"/>
      <c r="J954" s="42"/>
      <c r="K954" s="42"/>
      <c r="L954" s="46"/>
      <c r="M954" s="232"/>
      <c r="N954" s="233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162</v>
      </c>
      <c r="AU954" s="19" t="s">
        <v>160</v>
      </c>
    </row>
    <row r="955" spans="1:47" s="2" customFormat="1" ht="12">
      <c r="A955" s="40"/>
      <c r="B955" s="41"/>
      <c r="C955" s="42"/>
      <c r="D955" s="236" t="s">
        <v>366</v>
      </c>
      <c r="E955" s="42"/>
      <c r="F955" s="278" t="s">
        <v>1911</v>
      </c>
      <c r="G955" s="42"/>
      <c r="H955" s="42"/>
      <c r="I955" s="231"/>
      <c r="J955" s="42"/>
      <c r="K955" s="42"/>
      <c r="L955" s="46"/>
      <c r="M955" s="232"/>
      <c r="N955" s="233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366</v>
      </c>
      <c r="AU955" s="19" t="s">
        <v>160</v>
      </c>
    </row>
    <row r="956" spans="1:51" s="14" customFormat="1" ht="12">
      <c r="A956" s="14"/>
      <c r="B956" s="246"/>
      <c r="C956" s="247"/>
      <c r="D956" s="236" t="s">
        <v>164</v>
      </c>
      <c r="E956" s="248" t="s">
        <v>19</v>
      </c>
      <c r="F956" s="249" t="s">
        <v>791</v>
      </c>
      <c r="G956" s="247"/>
      <c r="H956" s="248" t="s">
        <v>19</v>
      </c>
      <c r="I956" s="250"/>
      <c r="J956" s="247"/>
      <c r="K956" s="247"/>
      <c r="L956" s="251"/>
      <c r="M956" s="252"/>
      <c r="N956" s="253"/>
      <c r="O956" s="253"/>
      <c r="P956" s="253"/>
      <c r="Q956" s="253"/>
      <c r="R956" s="253"/>
      <c r="S956" s="253"/>
      <c r="T956" s="25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5" t="s">
        <v>164</v>
      </c>
      <c r="AU956" s="255" t="s">
        <v>160</v>
      </c>
      <c r="AV956" s="14" t="s">
        <v>76</v>
      </c>
      <c r="AW956" s="14" t="s">
        <v>31</v>
      </c>
      <c r="AX956" s="14" t="s">
        <v>69</v>
      </c>
      <c r="AY956" s="255" t="s">
        <v>152</v>
      </c>
    </row>
    <row r="957" spans="1:51" s="13" customFormat="1" ht="12">
      <c r="A957" s="13"/>
      <c r="B957" s="234"/>
      <c r="C957" s="235"/>
      <c r="D957" s="236" t="s">
        <v>164</v>
      </c>
      <c r="E957" s="237" t="s">
        <v>19</v>
      </c>
      <c r="F957" s="238" t="s">
        <v>792</v>
      </c>
      <c r="G957" s="235"/>
      <c r="H957" s="239">
        <v>558.107</v>
      </c>
      <c r="I957" s="240"/>
      <c r="J957" s="235"/>
      <c r="K957" s="235"/>
      <c r="L957" s="241"/>
      <c r="M957" s="242"/>
      <c r="N957" s="243"/>
      <c r="O957" s="243"/>
      <c r="P957" s="243"/>
      <c r="Q957" s="243"/>
      <c r="R957" s="243"/>
      <c r="S957" s="243"/>
      <c r="T957" s="244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5" t="s">
        <v>164</v>
      </c>
      <c r="AU957" s="245" t="s">
        <v>160</v>
      </c>
      <c r="AV957" s="13" t="s">
        <v>78</v>
      </c>
      <c r="AW957" s="13" t="s">
        <v>31</v>
      </c>
      <c r="AX957" s="13" t="s">
        <v>69</v>
      </c>
      <c r="AY957" s="245" t="s">
        <v>152</v>
      </c>
    </row>
    <row r="958" spans="1:51" s="14" customFormat="1" ht="12">
      <c r="A958" s="14"/>
      <c r="B958" s="246"/>
      <c r="C958" s="247"/>
      <c r="D958" s="236" t="s">
        <v>164</v>
      </c>
      <c r="E958" s="248" t="s">
        <v>19</v>
      </c>
      <c r="F958" s="249" t="s">
        <v>793</v>
      </c>
      <c r="G958" s="247"/>
      <c r="H958" s="248" t="s">
        <v>19</v>
      </c>
      <c r="I958" s="250"/>
      <c r="J958" s="247"/>
      <c r="K958" s="247"/>
      <c r="L958" s="251"/>
      <c r="M958" s="252"/>
      <c r="N958" s="253"/>
      <c r="O958" s="253"/>
      <c r="P958" s="253"/>
      <c r="Q958" s="253"/>
      <c r="R958" s="253"/>
      <c r="S958" s="253"/>
      <c r="T958" s="25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5" t="s">
        <v>164</v>
      </c>
      <c r="AU958" s="255" t="s">
        <v>160</v>
      </c>
      <c r="AV958" s="14" t="s">
        <v>76</v>
      </c>
      <c r="AW958" s="14" t="s">
        <v>31</v>
      </c>
      <c r="AX958" s="14" t="s">
        <v>69</v>
      </c>
      <c r="AY958" s="255" t="s">
        <v>152</v>
      </c>
    </row>
    <row r="959" spans="1:51" s="13" customFormat="1" ht="12">
      <c r="A959" s="13"/>
      <c r="B959" s="234"/>
      <c r="C959" s="235"/>
      <c r="D959" s="236" t="s">
        <v>164</v>
      </c>
      <c r="E959" s="237" t="s">
        <v>19</v>
      </c>
      <c r="F959" s="238" t="s">
        <v>794</v>
      </c>
      <c r="G959" s="235"/>
      <c r="H959" s="239">
        <v>19.175</v>
      </c>
      <c r="I959" s="240"/>
      <c r="J959" s="235"/>
      <c r="K959" s="235"/>
      <c r="L959" s="241"/>
      <c r="M959" s="242"/>
      <c r="N959" s="243"/>
      <c r="O959" s="243"/>
      <c r="P959" s="243"/>
      <c r="Q959" s="243"/>
      <c r="R959" s="243"/>
      <c r="S959" s="243"/>
      <c r="T959" s="244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5" t="s">
        <v>164</v>
      </c>
      <c r="AU959" s="245" t="s">
        <v>160</v>
      </c>
      <c r="AV959" s="13" t="s">
        <v>78</v>
      </c>
      <c r="AW959" s="13" t="s">
        <v>31</v>
      </c>
      <c r="AX959" s="13" t="s">
        <v>69</v>
      </c>
      <c r="AY959" s="245" t="s">
        <v>152</v>
      </c>
    </row>
    <row r="960" spans="1:51" s="14" customFormat="1" ht="12">
      <c r="A960" s="14"/>
      <c r="B960" s="246"/>
      <c r="C960" s="247"/>
      <c r="D960" s="236" t="s">
        <v>164</v>
      </c>
      <c r="E960" s="248" t="s">
        <v>19</v>
      </c>
      <c r="F960" s="249" t="s">
        <v>795</v>
      </c>
      <c r="G960" s="247"/>
      <c r="H960" s="248" t="s">
        <v>19</v>
      </c>
      <c r="I960" s="250"/>
      <c r="J960" s="247"/>
      <c r="K960" s="247"/>
      <c r="L960" s="251"/>
      <c r="M960" s="252"/>
      <c r="N960" s="253"/>
      <c r="O960" s="253"/>
      <c r="P960" s="253"/>
      <c r="Q960" s="253"/>
      <c r="R960" s="253"/>
      <c r="S960" s="253"/>
      <c r="T960" s="25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5" t="s">
        <v>164</v>
      </c>
      <c r="AU960" s="255" t="s">
        <v>160</v>
      </c>
      <c r="AV960" s="14" t="s">
        <v>76</v>
      </c>
      <c r="AW960" s="14" t="s">
        <v>31</v>
      </c>
      <c r="AX960" s="14" t="s">
        <v>69</v>
      </c>
      <c r="AY960" s="255" t="s">
        <v>152</v>
      </c>
    </row>
    <row r="961" spans="1:51" s="13" customFormat="1" ht="12">
      <c r="A961" s="13"/>
      <c r="B961" s="234"/>
      <c r="C961" s="235"/>
      <c r="D961" s="236" t="s">
        <v>164</v>
      </c>
      <c r="E961" s="237" t="s">
        <v>19</v>
      </c>
      <c r="F961" s="238" t="s">
        <v>796</v>
      </c>
      <c r="G961" s="235"/>
      <c r="H961" s="239">
        <v>18.245</v>
      </c>
      <c r="I961" s="240"/>
      <c r="J961" s="235"/>
      <c r="K961" s="235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164</v>
      </c>
      <c r="AU961" s="245" t="s">
        <v>160</v>
      </c>
      <c r="AV961" s="13" t="s">
        <v>78</v>
      </c>
      <c r="AW961" s="13" t="s">
        <v>31</v>
      </c>
      <c r="AX961" s="13" t="s">
        <v>69</v>
      </c>
      <c r="AY961" s="245" t="s">
        <v>152</v>
      </c>
    </row>
    <row r="962" spans="1:51" s="14" customFormat="1" ht="12">
      <c r="A962" s="14"/>
      <c r="B962" s="246"/>
      <c r="C962" s="247"/>
      <c r="D962" s="236" t="s">
        <v>164</v>
      </c>
      <c r="E962" s="248" t="s">
        <v>19</v>
      </c>
      <c r="F962" s="249" t="s">
        <v>797</v>
      </c>
      <c r="G962" s="247"/>
      <c r="H962" s="248" t="s">
        <v>19</v>
      </c>
      <c r="I962" s="250"/>
      <c r="J962" s="247"/>
      <c r="K962" s="247"/>
      <c r="L962" s="251"/>
      <c r="M962" s="252"/>
      <c r="N962" s="253"/>
      <c r="O962" s="253"/>
      <c r="P962" s="253"/>
      <c r="Q962" s="253"/>
      <c r="R962" s="253"/>
      <c r="S962" s="253"/>
      <c r="T962" s="25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5" t="s">
        <v>164</v>
      </c>
      <c r="AU962" s="255" t="s">
        <v>160</v>
      </c>
      <c r="AV962" s="14" t="s">
        <v>76</v>
      </c>
      <c r="AW962" s="14" t="s">
        <v>31</v>
      </c>
      <c r="AX962" s="14" t="s">
        <v>69</v>
      </c>
      <c r="AY962" s="255" t="s">
        <v>152</v>
      </c>
    </row>
    <row r="963" spans="1:51" s="13" customFormat="1" ht="12">
      <c r="A963" s="13"/>
      <c r="B963" s="234"/>
      <c r="C963" s="235"/>
      <c r="D963" s="236" t="s">
        <v>164</v>
      </c>
      <c r="E963" s="237" t="s">
        <v>19</v>
      </c>
      <c r="F963" s="238" t="s">
        <v>798</v>
      </c>
      <c r="G963" s="235"/>
      <c r="H963" s="239">
        <v>12.095</v>
      </c>
      <c r="I963" s="240"/>
      <c r="J963" s="235"/>
      <c r="K963" s="235"/>
      <c r="L963" s="241"/>
      <c r="M963" s="242"/>
      <c r="N963" s="243"/>
      <c r="O963" s="243"/>
      <c r="P963" s="243"/>
      <c r="Q963" s="243"/>
      <c r="R963" s="243"/>
      <c r="S963" s="243"/>
      <c r="T963" s="24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5" t="s">
        <v>164</v>
      </c>
      <c r="AU963" s="245" t="s">
        <v>160</v>
      </c>
      <c r="AV963" s="13" t="s">
        <v>78</v>
      </c>
      <c r="AW963" s="13" t="s">
        <v>31</v>
      </c>
      <c r="AX963" s="13" t="s">
        <v>69</v>
      </c>
      <c r="AY963" s="245" t="s">
        <v>152</v>
      </c>
    </row>
    <row r="964" spans="1:51" s="14" customFormat="1" ht="12">
      <c r="A964" s="14"/>
      <c r="B964" s="246"/>
      <c r="C964" s="247"/>
      <c r="D964" s="236" t="s">
        <v>164</v>
      </c>
      <c r="E964" s="248" t="s">
        <v>19</v>
      </c>
      <c r="F964" s="249" t="s">
        <v>799</v>
      </c>
      <c r="G964" s="247"/>
      <c r="H964" s="248" t="s">
        <v>19</v>
      </c>
      <c r="I964" s="250"/>
      <c r="J964" s="247"/>
      <c r="K964" s="247"/>
      <c r="L964" s="251"/>
      <c r="M964" s="252"/>
      <c r="N964" s="253"/>
      <c r="O964" s="253"/>
      <c r="P964" s="253"/>
      <c r="Q964" s="253"/>
      <c r="R964" s="253"/>
      <c r="S964" s="253"/>
      <c r="T964" s="25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5" t="s">
        <v>164</v>
      </c>
      <c r="AU964" s="255" t="s">
        <v>160</v>
      </c>
      <c r="AV964" s="14" t="s">
        <v>76</v>
      </c>
      <c r="AW964" s="14" t="s">
        <v>31</v>
      </c>
      <c r="AX964" s="14" t="s">
        <v>69</v>
      </c>
      <c r="AY964" s="255" t="s">
        <v>152</v>
      </c>
    </row>
    <row r="965" spans="1:51" s="13" customFormat="1" ht="12">
      <c r="A965" s="13"/>
      <c r="B965" s="234"/>
      <c r="C965" s="235"/>
      <c r="D965" s="236" t="s">
        <v>164</v>
      </c>
      <c r="E965" s="237" t="s">
        <v>19</v>
      </c>
      <c r="F965" s="238" t="s">
        <v>800</v>
      </c>
      <c r="G965" s="235"/>
      <c r="H965" s="239">
        <v>4.95</v>
      </c>
      <c r="I965" s="240"/>
      <c r="J965" s="235"/>
      <c r="K965" s="235"/>
      <c r="L965" s="241"/>
      <c r="M965" s="242"/>
      <c r="N965" s="243"/>
      <c r="O965" s="243"/>
      <c r="P965" s="243"/>
      <c r="Q965" s="243"/>
      <c r="R965" s="243"/>
      <c r="S965" s="243"/>
      <c r="T965" s="24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5" t="s">
        <v>164</v>
      </c>
      <c r="AU965" s="245" t="s">
        <v>160</v>
      </c>
      <c r="AV965" s="13" t="s">
        <v>78</v>
      </c>
      <c r="AW965" s="13" t="s">
        <v>31</v>
      </c>
      <c r="AX965" s="13" t="s">
        <v>69</v>
      </c>
      <c r="AY965" s="245" t="s">
        <v>152</v>
      </c>
    </row>
    <row r="966" spans="1:51" s="15" customFormat="1" ht="12">
      <c r="A966" s="15"/>
      <c r="B966" s="256"/>
      <c r="C966" s="257"/>
      <c r="D966" s="236" t="s">
        <v>164</v>
      </c>
      <c r="E966" s="258" t="s">
        <v>19</v>
      </c>
      <c r="F966" s="259" t="s">
        <v>192</v>
      </c>
      <c r="G966" s="257"/>
      <c r="H966" s="260">
        <v>612.572</v>
      </c>
      <c r="I966" s="261"/>
      <c r="J966" s="257"/>
      <c r="K966" s="257"/>
      <c r="L966" s="262"/>
      <c r="M966" s="263"/>
      <c r="N966" s="264"/>
      <c r="O966" s="264"/>
      <c r="P966" s="264"/>
      <c r="Q966" s="264"/>
      <c r="R966" s="264"/>
      <c r="S966" s="264"/>
      <c r="T966" s="26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66" t="s">
        <v>164</v>
      </c>
      <c r="AU966" s="266" t="s">
        <v>160</v>
      </c>
      <c r="AV966" s="15" t="s">
        <v>151</v>
      </c>
      <c r="AW966" s="15" t="s">
        <v>31</v>
      </c>
      <c r="AX966" s="15" t="s">
        <v>76</v>
      </c>
      <c r="AY966" s="266" t="s">
        <v>152</v>
      </c>
    </row>
    <row r="967" spans="1:65" s="2" customFormat="1" ht="55.5" customHeight="1">
      <c r="A967" s="40"/>
      <c r="B967" s="41"/>
      <c r="C967" s="215" t="s">
        <v>1912</v>
      </c>
      <c r="D967" s="215" t="s">
        <v>156</v>
      </c>
      <c r="E967" s="216" t="s">
        <v>1913</v>
      </c>
      <c r="F967" s="217" t="s">
        <v>1914</v>
      </c>
      <c r="G967" s="218" t="s">
        <v>169</v>
      </c>
      <c r="H967" s="219">
        <v>7.2</v>
      </c>
      <c r="I967" s="220"/>
      <c r="J967" s="221">
        <f>ROUND(I967*H967,2)</f>
        <v>0</v>
      </c>
      <c r="K967" s="222"/>
      <c r="L967" s="46"/>
      <c r="M967" s="223" t="s">
        <v>19</v>
      </c>
      <c r="N967" s="224" t="s">
        <v>40</v>
      </c>
      <c r="O967" s="86"/>
      <c r="P967" s="225">
        <f>O967*H967</f>
        <v>0</v>
      </c>
      <c r="Q967" s="225">
        <v>0.0066</v>
      </c>
      <c r="R967" s="225">
        <f>Q967*H967</f>
        <v>0.04752</v>
      </c>
      <c r="S967" s="225">
        <v>0</v>
      </c>
      <c r="T967" s="226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7" t="s">
        <v>262</v>
      </c>
      <c r="AT967" s="227" t="s">
        <v>156</v>
      </c>
      <c r="AU967" s="227" t="s">
        <v>160</v>
      </c>
      <c r="AY967" s="19" t="s">
        <v>152</v>
      </c>
      <c r="BE967" s="228">
        <f>IF(N967="základní",J967,0)</f>
        <v>0</v>
      </c>
      <c r="BF967" s="228">
        <f>IF(N967="snížená",J967,0)</f>
        <v>0</v>
      </c>
      <c r="BG967" s="228">
        <f>IF(N967="zákl. přenesená",J967,0)</f>
        <v>0</v>
      </c>
      <c r="BH967" s="228">
        <f>IF(N967="sníž. přenesená",J967,0)</f>
        <v>0</v>
      </c>
      <c r="BI967" s="228">
        <f>IF(N967="nulová",J967,0)</f>
        <v>0</v>
      </c>
      <c r="BJ967" s="19" t="s">
        <v>76</v>
      </c>
      <c r="BK967" s="228">
        <f>ROUND(I967*H967,2)</f>
        <v>0</v>
      </c>
      <c r="BL967" s="19" t="s">
        <v>262</v>
      </c>
      <c r="BM967" s="227" t="s">
        <v>1915</v>
      </c>
    </row>
    <row r="968" spans="1:47" s="2" customFormat="1" ht="12">
      <c r="A968" s="40"/>
      <c r="B968" s="41"/>
      <c r="C968" s="42"/>
      <c r="D968" s="236" t="s">
        <v>366</v>
      </c>
      <c r="E968" s="42"/>
      <c r="F968" s="278" t="s">
        <v>1916</v>
      </c>
      <c r="G968" s="42"/>
      <c r="H968" s="42"/>
      <c r="I968" s="231"/>
      <c r="J968" s="42"/>
      <c r="K968" s="42"/>
      <c r="L968" s="46"/>
      <c r="M968" s="232"/>
      <c r="N968" s="233"/>
      <c r="O968" s="86"/>
      <c r="P968" s="86"/>
      <c r="Q968" s="86"/>
      <c r="R968" s="86"/>
      <c r="S968" s="86"/>
      <c r="T968" s="87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T968" s="19" t="s">
        <v>366</v>
      </c>
      <c r="AU968" s="19" t="s">
        <v>160</v>
      </c>
    </row>
    <row r="969" spans="1:51" s="13" customFormat="1" ht="12">
      <c r="A969" s="13"/>
      <c r="B969" s="234"/>
      <c r="C969" s="235"/>
      <c r="D969" s="236" t="s">
        <v>164</v>
      </c>
      <c r="E969" s="237" t="s">
        <v>19</v>
      </c>
      <c r="F969" s="238" t="s">
        <v>1917</v>
      </c>
      <c r="G969" s="235"/>
      <c r="H969" s="239">
        <v>7.2</v>
      </c>
      <c r="I969" s="240"/>
      <c r="J969" s="235"/>
      <c r="K969" s="235"/>
      <c r="L969" s="241"/>
      <c r="M969" s="242"/>
      <c r="N969" s="243"/>
      <c r="O969" s="243"/>
      <c r="P969" s="243"/>
      <c r="Q969" s="243"/>
      <c r="R969" s="243"/>
      <c r="S969" s="243"/>
      <c r="T969" s="24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5" t="s">
        <v>164</v>
      </c>
      <c r="AU969" s="245" t="s">
        <v>160</v>
      </c>
      <c r="AV969" s="13" t="s">
        <v>78</v>
      </c>
      <c r="AW969" s="13" t="s">
        <v>31</v>
      </c>
      <c r="AX969" s="13" t="s">
        <v>76</v>
      </c>
      <c r="AY969" s="245" t="s">
        <v>152</v>
      </c>
    </row>
    <row r="970" spans="1:65" s="2" customFormat="1" ht="33" customHeight="1">
      <c r="A970" s="40"/>
      <c r="B970" s="41"/>
      <c r="C970" s="215" t="s">
        <v>1918</v>
      </c>
      <c r="D970" s="215" t="s">
        <v>156</v>
      </c>
      <c r="E970" s="216" t="s">
        <v>1919</v>
      </c>
      <c r="F970" s="217" t="s">
        <v>1920</v>
      </c>
      <c r="G970" s="218" t="s">
        <v>176</v>
      </c>
      <c r="H970" s="219">
        <v>5</v>
      </c>
      <c r="I970" s="220"/>
      <c r="J970" s="221">
        <f>ROUND(I970*H970,2)</f>
        <v>0</v>
      </c>
      <c r="K970" s="222"/>
      <c r="L970" s="46"/>
      <c r="M970" s="223" t="s">
        <v>19</v>
      </c>
      <c r="N970" s="224" t="s">
        <v>40</v>
      </c>
      <c r="O970" s="86"/>
      <c r="P970" s="225">
        <f>O970*H970</f>
        <v>0</v>
      </c>
      <c r="Q970" s="225">
        <v>0</v>
      </c>
      <c r="R970" s="225">
        <f>Q970*H970</f>
        <v>0</v>
      </c>
      <c r="S970" s="225">
        <v>0</v>
      </c>
      <c r="T970" s="226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7" t="s">
        <v>262</v>
      </c>
      <c r="AT970" s="227" t="s">
        <v>156</v>
      </c>
      <c r="AU970" s="227" t="s">
        <v>160</v>
      </c>
      <c r="AY970" s="19" t="s">
        <v>152</v>
      </c>
      <c r="BE970" s="228">
        <f>IF(N970="základní",J970,0)</f>
        <v>0</v>
      </c>
      <c r="BF970" s="228">
        <f>IF(N970="snížená",J970,0)</f>
        <v>0</v>
      </c>
      <c r="BG970" s="228">
        <f>IF(N970="zákl. přenesená",J970,0)</f>
        <v>0</v>
      </c>
      <c r="BH970" s="228">
        <f>IF(N970="sníž. přenesená",J970,0)</f>
        <v>0</v>
      </c>
      <c r="BI970" s="228">
        <f>IF(N970="nulová",J970,0)</f>
        <v>0</v>
      </c>
      <c r="BJ970" s="19" t="s">
        <v>76</v>
      </c>
      <c r="BK970" s="228">
        <f>ROUND(I970*H970,2)</f>
        <v>0</v>
      </c>
      <c r="BL970" s="19" t="s">
        <v>262</v>
      </c>
      <c r="BM970" s="227" t="s">
        <v>1921</v>
      </c>
    </row>
    <row r="971" spans="1:47" s="2" customFormat="1" ht="12">
      <c r="A971" s="40"/>
      <c r="B971" s="41"/>
      <c r="C971" s="42"/>
      <c r="D971" s="229" t="s">
        <v>162</v>
      </c>
      <c r="E971" s="42"/>
      <c r="F971" s="230" t="s">
        <v>1922</v>
      </c>
      <c r="G971" s="42"/>
      <c r="H971" s="42"/>
      <c r="I971" s="231"/>
      <c r="J971" s="42"/>
      <c r="K971" s="42"/>
      <c r="L971" s="46"/>
      <c r="M971" s="232"/>
      <c r="N971" s="233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162</v>
      </c>
      <c r="AU971" s="19" t="s">
        <v>160</v>
      </c>
    </row>
    <row r="972" spans="1:51" s="13" customFormat="1" ht="12">
      <c r="A972" s="13"/>
      <c r="B972" s="234"/>
      <c r="C972" s="235"/>
      <c r="D972" s="236" t="s">
        <v>164</v>
      </c>
      <c r="E972" s="237" t="s">
        <v>19</v>
      </c>
      <c r="F972" s="238" t="s">
        <v>183</v>
      </c>
      <c r="G972" s="235"/>
      <c r="H972" s="239">
        <v>5</v>
      </c>
      <c r="I972" s="240"/>
      <c r="J972" s="235"/>
      <c r="K972" s="235"/>
      <c r="L972" s="241"/>
      <c r="M972" s="242"/>
      <c r="N972" s="243"/>
      <c r="O972" s="243"/>
      <c r="P972" s="243"/>
      <c r="Q972" s="243"/>
      <c r="R972" s="243"/>
      <c r="S972" s="243"/>
      <c r="T972" s="24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5" t="s">
        <v>164</v>
      </c>
      <c r="AU972" s="245" t="s">
        <v>160</v>
      </c>
      <c r="AV972" s="13" t="s">
        <v>78</v>
      </c>
      <c r="AW972" s="13" t="s">
        <v>31</v>
      </c>
      <c r="AX972" s="13" t="s">
        <v>76</v>
      </c>
      <c r="AY972" s="245" t="s">
        <v>152</v>
      </c>
    </row>
    <row r="973" spans="1:65" s="2" customFormat="1" ht="24.15" customHeight="1">
      <c r="A973" s="40"/>
      <c r="B973" s="41"/>
      <c r="C973" s="267" t="s">
        <v>1923</v>
      </c>
      <c r="D973" s="267" t="s">
        <v>204</v>
      </c>
      <c r="E973" s="268" t="s">
        <v>1924</v>
      </c>
      <c r="F973" s="269" t="s">
        <v>1925</v>
      </c>
      <c r="G973" s="270" t="s">
        <v>176</v>
      </c>
      <c r="H973" s="271">
        <v>5</v>
      </c>
      <c r="I973" s="272"/>
      <c r="J973" s="273">
        <f>ROUND(I973*H973,2)</f>
        <v>0</v>
      </c>
      <c r="K973" s="274"/>
      <c r="L973" s="275"/>
      <c r="M973" s="276" t="s">
        <v>19</v>
      </c>
      <c r="N973" s="277" t="s">
        <v>40</v>
      </c>
      <c r="O973" s="86"/>
      <c r="P973" s="225">
        <f>O973*H973</f>
        <v>0</v>
      </c>
      <c r="Q973" s="225">
        <v>0.0008</v>
      </c>
      <c r="R973" s="225">
        <f>Q973*H973</f>
        <v>0.004</v>
      </c>
      <c r="S973" s="225">
        <v>0</v>
      </c>
      <c r="T973" s="226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7" t="s">
        <v>348</v>
      </c>
      <c r="AT973" s="227" t="s">
        <v>204</v>
      </c>
      <c r="AU973" s="227" t="s">
        <v>160</v>
      </c>
      <c r="AY973" s="19" t="s">
        <v>152</v>
      </c>
      <c r="BE973" s="228">
        <f>IF(N973="základní",J973,0)</f>
        <v>0</v>
      </c>
      <c r="BF973" s="228">
        <f>IF(N973="snížená",J973,0)</f>
        <v>0</v>
      </c>
      <c r="BG973" s="228">
        <f>IF(N973="zákl. přenesená",J973,0)</f>
        <v>0</v>
      </c>
      <c r="BH973" s="228">
        <f>IF(N973="sníž. přenesená",J973,0)</f>
        <v>0</v>
      </c>
      <c r="BI973" s="228">
        <f>IF(N973="nulová",J973,0)</f>
        <v>0</v>
      </c>
      <c r="BJ973" s="19" t="s">
        <v>76</v>
      </c>
      <c r="BK973" s="228">
        <f>ROUND(I973*H973,2)</f>
        <v>0</v>
      </c>
      <c r="BL973" s="19" t="s">
        <v>262</v>
      </c>
      <c r="BM973" s="227" t="s">
        <v>1926</v>
      </c>
    </row>
    <row r="974" spans="1:65" s="2" customFormat="1" ht="24.15" customHeight="1">
      <c r="A974" s="40"/>
      <c r="B974" s="41"/>
      <c r="C974" s="215" t="s">
        <v>1927</v>
      </c>
      <c r="D974" s="215" t="s">
        <v>156</v>
      </c>
      <c r="E974" s="216" t="s">
        <v>1928</v>
      </c>
      <c r="F974" s="217" t="s">
        <v>1929</v>
      </c>
      <c r="G974" s="218" t="s">
        <v>545</v>
      </c>
      <c r="H974" s="219">
        <v>108</v>
      </c>
      <c r="I974" s="220"/>
      <c r="J974" s="221">
        <f>ROUND(I974*H974,2)</f>
        <v>0</v>
      </c>
      <c r="K974" s="222"/>
      <c r="L974" s="46"/>
      <c r="M974" s="223" t="s">
        <v>19</v>
      </c>
      <c r="N974" s="224" t="s">
        <v>40</v>
      </c>
      <c r="O974" s="86"/>
      <c r="P974" s="225">
        <f>O974*H974</f>
        <v>0</v>
      </c>
      <c r="Q974" s="225">
        <v>0.00172</v>
      </c>
      <c r="R974" s="225">
        <f>Q974*H974</f>
        <v>0.18576</v>
      </c>
      <c r="S974" s="225">
        <v>0</v>
      </c>
      <c r="T974" s="226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7" t="s">
        <v>262</v>
      </c>
      <c r="AT974" s="227" t="s">
        <v>156</v>
      </c>
      <c r="AU974" s="227" t="s">
        <v>160</v>
      </c>
      <c r="AY974" s="19" t="s">
        <v>152</v>
      </c>
      <c r="BE974" s="228">
        <f>IF(N974="základní",J974,0)</f>
        <v>0</v>
      </c>
      <c r="BF974" s="228">
        <f>IF(N974="snížená",J974,0)</f>
        <v>0</v>
      </c>
      <c r="BG974" s="228">
        <f>IF(N974="zákl. přenesená",J974,0)</f>
        <v>0</v>
      </c>
      <c r="BH974" s="228">
        <f>IF(N974="sníž. přenesená",J974,0)</f>
        <v>0</v>
      </c>
      <c r="BI974" s="228">
        <f>IF(N974="nulová",J974,0)</f>
        <v>0</v>
      </c>
      <c r="BJ974" s="19" t="s">
        <v>76</v>
      </c>
      <c r="BK974" s="228">
        <f>ROUND(I974*H974,2)</f>
        <v>0</v>
      </c>
      <c r="BL974" s="19" t="s">
        <v>262</v>
      </c>
      <c r="BM974" s="227" t="s">
        <v>1930</v>
      </c>
    </row>
    <row r="975" spans="1:47" s="2" customFormat="1" ht="12">
      <c r="A975" s="40"/>
      <c r="B975" s="41"/>
      <c r="C975" s="42"/>
      <c r="D975" s="229" t="s">
        <v>162</v>
      </c>
      <c r="E975" s="42"/>
      <c r="F975" s="230" t="s">
        <v>1931</v>
      </c>
      <c r="G975" s="42"/>
      <c r="H975" s="42"/>
      <c r="I975" s="231"/>
      <c r="J975" s="42"/>
      <c r="K975" s="42"/>
      <c r="L975" s="46"/>
      <c r="M975" s="232"/>
      <c r="N975" s="233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162</v>
      </c>
      <c r="AU975" s="19" t="s">
        <v>160</v>
      </c>
    </row>
    <row r="976" spans="1:47" s="2" customFormat="1" ht="12">
      <c r="A976" s="40"/>
      <c r="B976" s="41"/>
      <c r="C976" s="42"/>
      <c r="D976" s="236" t="s">
        <v>366</v>
      </c>
      <c r="E976" s="42"/>
      <c r="F976" s="278" t="s">
        <v>1932</v>
      </c>
      <c r="G976" s="42"/>
      <c r="H976" s="42"/>
      <c r="I976" s="231"/>
      <c r="J976" s="42"/>
      <c r="K976" s="42"/>
      <c r="L976" s="46"/>
      <c r="M976" s="232"/>
      <c r="N976" s="233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366</v>
      </c>
      <c r="AU976" s="19" t="s">
        <v>160</v>
      </c>
    </row>
    <row r="977" spans="1:51" s="13" customFormat="1" ht="12">
      <c r="A977" s="13"/>
      <c r="B977" s="234"/>
      <c r="C977" s="235"/>
      <c r="D977" s="236" t="s">
        <v>164</v>
      </c>
      <c r="E977" s="237" t="s">
        <v>19</v>
      </c>
      <c r="F977" s="238" t="s">
        <v>1933</v>
      </c>
      <c r="G977" s="235"/>
      <c r="H977" s="239">
        <v>108</v>
      </c>
      <c r="I977" s="240"/>
      <c r="J977" s="235"/>
      <c r="K977" s="235"/>
      <c r="L977" s="241"/>
      <c r="M977" s="242"/>
      <c r="N977" s="243"/>
      <c r="O977" s="243"/>
      <c r="P977" s="243"/>
      <c r="Q977" s="243"/>
      <c r="R977" s="243"/>
      <c r="S977" s="243"/>
      <c r="T977" s="24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5" t="s">
        <v>164</v>
      </c>
      <c r="AU977" s="245" t="s">
        <v>160</v>
      </c>
      <c r="AV977" s="13" t="s">
        <v>78</v>
      </c>
      <c r="AW977" s="13" t="s">
        <v>31</v>
      </c>
      <c r="AX977" s="13" t="s">
        <v>76</v>
      </c>
      <c r="AY977" s="245" t="s">
        <v>152</v>
      </c>
    </row>
    <row r="978" spans="1:65" s="2" customFormat="1" ht="37.8" customHeight="1">
      <c r="A978" s="40"/>
      <c r="B978" s="41"/>
      <c r="C978" s="215" t="s">
        <v>1934</v>
      </c>
      <c r="D978" s="215" t="s">
        <v>156</v>
      </c>
      <c r="E978" s="216" t="s">
        <v>1935</v>
      </c>
      <c r="F978" s="217" t="s">
        <v>1936</v>
      </c>
      <c r="G978" s="218" t="s">
        <v>169</v>
      </c>
      <c r="H978" s="219">
        <v>18.36</v>
      </c>
      <c r="I978" s="220"/>
      <c r="J978" s="221">
        <f>ROUND(I978*H978,2)</f>
        <v>0</v>
      </c>
      <c r="K978" s="222"/>
      <c r="L978" s="46"/>
      <c r="M978" s="223" t="s">
        <v>19</v>
      </c>
      <c r="N978" s="224" t="s">
        <v>40</v>
      </c>
      <c r="O978" s="86"/>
      <c r="P978" s="225">
        <f>O978*H978</f>
        <v>0</v>
      </c>
      <c r="Q978" s="225">
        <v>0.00783</v>
      </c>
      <c r="R978" s="225">
        <f>Q978*H978</f>
        <v>0.1437588</v>
      </c>
      <c r="S978" s="225">
        <v>0</v>
      </c>
      <c r="T978" s="226">
        <f>S978*H978</f>
        <v>0</v>
      </c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R978" s="227" t="s">
        <v>262</v>
      </c>
      <c r="AT978" s="227" t="s">
        <v>156</v>
      </c>
      <c r="AU978" s="227" t="s">
        <v>160</v>
      </c>
      <c r="AY978" s="19" t="s">
        <v>152</v>
      </c>
      <c r="BE978" s="228">
        <f>IF(N978="základní",J978,0)</f>
        <v>0</v>
      </c>
      <c r="BF978" s="228">
        <f>IF(N978="snížená",J978,0)</f>
        <v>0</v>
      </c>
      <c r="BG978" s="228">
        <f>IF(N978="zákl. přenesená",J978,0)</f>
        <v>0</v>
      </c>
      <c r="BH978" s="228">
        <f>IF(N978="sníž. přenesená",J978,0)</f>
        <v>0</v>
      </c>
      <c r="BI978" s="228">
        <f>IF(N978="nulová",J978,0)</f>
        <v>0</v>
      </c>
      <c r="BJ978" s="19" t="s">
        <v>76</v>
      </c>
      <c r="BK978" s="228">
        <f>ROUND(I978*H978,2)</f>
        <v>0</v>
      </c>
      <c r="BL978" s="19" t="s">
        <v>262</v>
      </c>
      <c r="BM978" s="227" t="s">
        <v>1937</v>
      </c>
    </row>
    <row r="979" spans="1:47" s="2" customFormat="1" ht="12">
      <c r="A979" s="40"/>
      <c r="B979" s="41"/>
      <c r="C979" s="42"/>
      <c r="D979" s="229" t="s">
        <v>162</v>
      </c>
      <c r="E979" s="42"/>
      <c r="F979" s="230" t="s">
        <v>1938</v>
      </c>
      <c r="G979" s="42"/>
      <c r="H979" s="42"/>
      <c r="I979" s="231"/>
      <c r="J979" s="42"/>
      <c r="K979" s="42"/>
      <c r="L979" s="46"/>
      <c r="M979" s="232"/>
      <c r="N979" s="233"/>
      <c r="O979" s="86"/>
      <c r="P979" s="86"/>
      <c r="Q979" s="86"/>
      <c r="R979" s="86"/>
      <c r="S979" s="86"/>
      <c r="T979" s="87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T979" s="19" t="s">
        <v>162</v>
      </c>
      <c r="AU979" s="19" t="s">
        <v>160</v>
      </c>
    </row>
    <row r="980" spans="1:47" s="2" customFormat="1" ht="12">
      <c r="A980" s="40"/>
      <c r="B980" s="41"/>
      <c r="C980" s="42"/>
      <c r="D980" s="236" t="s">
        <v>366</v>
      </c>
      <c r="E980" s="42"/>
      <c r="F980" s="278" t="s">
        <v>1939</v>
      </c>
      <c r="G980" s="42"/>
      <c r="H980" s="42"/>
      <c r="I980" s="231"/>
      <c r="J980" s="42"/>
      <c r="K980" s="42"/>
      <c r="L980" s="46"/>
      <c r="M980" s="232"/>
      <c r="N980" s="233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366</v>
      </c>
      <c r="AU980" s="19" t="s">
        <v>160</v>
      </c>
    </row>
    <row r="981" spans="1:51" s="13" customFormat="1" ht="12">
      <c r="A981" s="13"/>
      <c r="B981" s="234"/>
      <c r="C981" s="235"/>
      <c r="D981" s="236" t="s">
        <v>164</v>
      </c>
      <c r="E981" s="237" t="s">
        <v>19</v>
      </c>
      <c r="F981" s="238" t="s">
        <v>1940</v>
      </c>
      <c r="G981" s="235"/>
      <c r="H981" s="239">
        <v>18.36</v>
      </c>
      <c r="I981" s="240"/>
      <c r="J981" s="235"/>
      <c r="K981" s="235"/>
      <c r="L981" s="241"/>
      <c r="M981" s="242"/>
      <c r="N981" s="243"/>
      <c r="O981" s="243"/>
      <c r="P981" s="243"/>
      <c r="Q981" s="243"/>
      <c r="R981" s="243"/>
      <c r="S981" s="243"/>
      <c r="T981" s="24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5" t="s">
        <v>164</v>
      </c>
      <c r="AU981" s="245" t="s">
        <v>160</v>
      </c>
      <c r="AV981" s="13" t="s">
        <v>78</v>
      </c>
      <c r="AW981" s="13" t="s">
        <v>31</v>
      </c>
      <c r="AX981" s="13" t="s">
        <v>76</v>
      </c>
      <c r="AY981" s="245" t="s">
        <v>152</v>
      </c>
    </row>
    <row r="982" spans="1:65" s="2" customFormat="1" ht="37.8" customHeight="1">
      <c r="A982" s="40"/>
      <c r="B982" s="41"/>
      <c r="C982" s="215" t="s">
        <v>1941</v>
      </c>
      <c r="D982" s="215" t="s">
        <v>156</v>
      </c>
      <c r="E982" s="216" t="s">
        <v>1942</v>
      </c>
      <c r="F982" s="217" t="s">
        <v>1943</v>
      </c>
      <c r="G982" s="218" t="s">
        <v>545</v>
      </c>
      <c r="H982" s="219">
        <v>59.1</v>
      </c>
      <c r="I982" s="220"/>
      <c r="J982" s="221">
        <f>ROUND(I982*H982,2)</f>
        <v>0</v>
      </c>
      <c r="K982" s="222"/>
      <c r="L982" s="46"/>
      <c r="M982" s="223" t="s">
        <v>19</v>
      </c>
      <c r="N982" s="224" t="s">
        <v>40</v>
      </c>
      <c r="O982" s="86"/>
      <c r="P982" s="225">
        <f>O982*H982</f>
        <v>0</v>
      </c>
      <c r="Q982" s="225">
        <v>0.00291</v>
      </c>
      <c r="R982" s="225">
        <f>Q982*H982</f>
        <v>0.171981</v>
      </c>
      <c r="S982" s="225">
        <v>0</v>
      </c>
      <c r="T982" s="226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27" t="s">
        <v>262</v>
      </c>
      <c r="AT982" s="227" t="s">
        <v>156</v>
      </c>
      <c r="AU982" s="227" t="s">
        <v>160</v>
      </c>
      <c r="AY982" s="19" t="s">
        <v>152</v>
      </c>
      <c r="BE982" s="228">
        <f>IF(N982="základní",J982,0)</f>
        <v>0</v>
      </c>
      <c r="BF982" s="228">
        <f>IF(N982="snížená",J982,0)</f>
        <v>0</v>
      </c>
      <c r="BG982" s="228">
        <f>IF(N982="zákl. přenesená",J982,0)</f>
        <v>0</v>
      </c>
      <c r="BH982" s="228">
        <f>IF(N982="sníž. přenesená",J982,0)</f>
        <v>0</v>
      </c>
      <c r="BI982" s="228">
        <f>IF(N982="nulová",J982,0)</f>
        <v>0</v>
      </c>
      <c r="BJ982" s="19" t="s">
        <v>76</v>
      </c>
      <c r="BK982" s="228">
        <f>ROUND(I982*H982,2)</f>
        <v>0</v>
      </c>
      <c r="BL982" s="19" t="s">
        <v>262</v>
      </c>
      <c r="BM982" s="227" t="s">
        <v>1944</v>
      </c>
    </row>
    <row r="983" spans="1:47" s="2" customFormat="1" ht="12">
      <c r="A983" s="40"/>
      <c r="B983" s="41"/>
      <c r="C983" s="42"/>
      <c r="D983" s="229" t="s">
        <v>162</v>
      </c>
      <c r="E983" s="42"/>
      <c r="F983" s="230" t="s">
        <v>1945</v>
      </c>
      <c r="G983" s="42"/>
      <c r="H983" s="42"/>
      <c r="I983" s="231"/>
      <c r="J983" s="42"/>
      <c r="K983" s="42"/>
      <c r="L983" s="46"/>
      <c r="M983" s="232"/>
      <c r="N983" s="233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162</v>
      </c>
      <c r="AU983" s="19" t="s">
        <v>160</v>
      </c>
    </row>
    <row r="984" spans="1:47" s="2" customFormat="1" ht="12">
      <c r="A984" s="40"/>
      <c r="B984" s="41"/>
      <c r="C984" s="42"/>
      <c r="D984" s="236" t="s">
        <v>366</v>
      </c>
      <c r="E984" s="42"/>
      <c r="F984" s="278" t="s">
        <v>1946</v>
      </c>
      <c r="G984" s="42"/>
      <c r="H984" s="42"/>
      <c r="I984" s="231"/>
      <c r="J984" s="42"/>
      <c r="K984" s="42"/>
      <c r="L984" s="46"/>
      <c r="M984" s="232"/>
      <c r="N984" s="233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366</v>
      </c>
      <c r="AU984" s="19" t="s">
        <v>160</v>
      </c>
    </row>
    <row r="985" spans="1:51" s="13" customFormat="1" ht="12">
      <c r="A985" s="13"/>
      <c r="B985" s="234"/>
      <c r="C985" s="235"/>
      <c r="D985" s="236" t="s">
        <v>164</v>
      </c>
      <c r="E985" s="237" t="s">
        <v>19</v>
      </c>
      <c r="F985" s="238" t="s">
        <v>1947</v>
      </c>
      <c r="G985" s="235"/>
      <c r="H985" s="239">
        <v>59.1</v>
      </c>
      <c r="I985" s="240"/>
      <c r="J985" s="235"/>
      <c r="K985" s="235"/>
      <c r="L985" s="241"/>
      <c r="M985" s="242"/>
      <c r="N985" s="243"/>
      <c r="O985" s="243"/>
      <c r="P985" s="243"/>
      <c r="Q985" s="243"/>
      <c r="R985" s="243"/>
      <c r="S985" s="243"/>
      <c r="T985" s="244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5" t="s">
        <v>164</v>
      </c>
      <c r="AU985" s="245" t="s">
        <v>160</v>
      </c>
      <c r="AV985" s="13" t="s">
        <v>78</v>
      </c>
      <c r="AW985" s="13" t="s">
        <v>31</v>
      </c>
      <c r="AX985" s="13" t="s">
        <v>76</v>
      </c>
      <c r="AY985" s="245" t="s">
        <v>152</v>
      </c>
    </row>
    <row r="986" spans="1:65" s="2" customFormat="1" ht="44.25" customHeight="1">
      <c r="A986" s="40"/>
      <c r="B986" s="41"/>
      <c r="C986" s="215" t="s">
        <v>1948</v>
      </c>
      <c r="D986" s="215" t="s">
        <v>156</v>
      </c>
      <c r="E986" s="216" t="s">
        <v>1949</v>
      </c>
      <c r="F986" s="217" t="s">
        <v>1950</v>
      </c>
      <c r="G986" s="218" t="s">
        <v>169</v>
      </c>
      <c r="H986" s="219">
        <v>4.95</v>
      </c>
      <c r="I986" s="220"/>
      <c r="J986" s="221">
        <f>ROUND(I986*H986,2)</f>
        <v>0</v>
      </c>
      <c r="K986" s="222"/>
      <c r="L986" s="46"/>
      <c r="M986" s="223" t="s">
        <v>19</v>
      </c>
      <c r="N986" s="224" t="s">
        <v>40</v>
      </c>
      <c r="O986" s="86"/>
      <c r="P986" s="225">
        <f>O986*H986</f>
        <v>0</v>
      </c>
      <c r="Q986" s="225">
        <v>0.0076</v>
      </c>
      <c r="R986" s="225">
        <f>Q986*H986</f>
        <v>0.03762</v>
      </c>
      <c r="S986" s="225">
        <v>0</v>
      </c>
      <c r="T986" s="226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27" t="s">
        <v>262</v>
      </c>
      <c r="AT986" s="227" t="s">
        <v>156</v>
      </c>
      <c r="AU986" s="227" t="s">
        <v>160</v>
      </c>
      <c r="AY986" s="19" t="s">
        <v>152</v>
      </c>
      <c r="BE986" s="228">
        <f>IF(N986="základní",J986,0)</f>
        <v>0</v>
      </c>
      <c r="BF986" s="228">
        <f>IF(N986="snížená",J986,0)</f>
        <v>0</v>
      </c>
      <c r="BG986" s="228">
        <f>IF(N986="zákl. přenesená",J986,0)</f>
        <v>0</v>
      </c>
      <c r="BH986" s="228">
        <f>IF(N986="sníž. přenesená",J986,0)</f>
        <v>0</v>
      </c>
      <c r="BI986" s="228">
        <f>IF(N986="nulová",J986,0)</f>
        <v>0</v>
      </c>
      <c r="BJ986" s="19" t="s">
        <v>76</v>
      </c>
      <c r="BK986" s="228">
        <f>ROUND(I986*H986,2)</f>
        <v>0</v>
      </c>
      <c r="BL986" s="19" t="s">
        <v>262</v>
      </c>
      <c r="BM986" s="227" t="s">
        <v>1951</v>
      </c>
    </row>
    <row r="987" spans="1:47" s="2" customFormat="1" ht="12">
      <c r="A987" s="40"/>
      <c r="B987" s="41"/>
      <c r="C987" s="42"/>
      <c r="D987" s="229" t="s">
        <v>162</v>
      </c>
      <c r="E987" s="42"/>
      <c r="F987" s="230" t="s">
        <v>1952</v>
      </c>
      <c r="G987" s="42"/>
      <c r="H987" s="42"/>
      <c r="I987" s="231"/>
      <c r="J987" s="42"/>
      <c r="K987" s="42"/>
      <c r="L987" s="46"/>
      <c r="M987" s="232"/>
      <c r="N987" s="233"/>
      <c r="O987" s="86"/>
      <c r="P987" s="86"/>
      <c r="Q987" s="86"/>
      <c r="R987" s="86"/>
      <c r="S987" s="86"/>
      <c r="T987" s="87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9" t="s">
        <v>162</v>
      </c>
      <c r="AU987" s="19" t="s">
        <v>160</v>
      </c>
    </row>
    <row r="988" spans="1:47" s="2" customFormat="1" ht="12">
      <c r="A988" s="40"/>
      <c r="B988" s="41"/>
      <c r="C988" s="42"/>
      <c r="D988" s="236" t="s">
        <v>366</v>
      </c>
      <c r="E988" s="42"/>
      <c r="F988" s="278" t="s">
        <v>1953</v>
      </c>
      <c r="G988" s="42"/>
      <c r="H988" s="42"/>
      <c r="I988" s="231"/>
      <c r="J988" s="42"/>
      <c r="K988" s="42"/>
      <c r="L988" s="46"/>
      <c r="M988" s="232"/>
      <c r="N988" s="233"/>
      <c r="O988" s="86"/>
      <c r="P988" s="86"/>
      <c r="Q988" s="86"/>
      <c r="R988" s="86"/>
      <c r="S988" s="86"/>
      <c r="T988" s="87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T988" s="19" t="s">
        <v>366</v>
      </c>
      <c r="AU988" s="19" t="s">
        <v>160</v>
      </c>
    </row>
    <row r="989" spans="1:51" s="14" customFormat="1" ht="12">
      <c r="A989" s="14"/>
      <c r="B989" s="246"/>
      <c r="C989" s="247"/>
      <c r="D989" s="236" t="s">
        <v>164</v>
      </c>
      <c r="E989" s="248" t="s">
        <v>19</v>
      </c>
      <c r="F989" s="249" t="s">
        <v>1954</v>
      </c>
      <c r="G989" s="247"/>
      <c r="H989" s="248" t="s">
        <v>19</v>
      </c>
      <c r="I989" s="250"/>
      <c r="J989" s="247"/>
      <c r="K989" s="247"/>
      <c r="L989" s="251"/>
      <c r="M989" s="252"/>
      <c r="N989" s="253"/>
      <c r="O989" s="253"/>
      <c r="P989" s="253"/>
      <c r="Q989" s="253"/>
      <c r="R989" s="253"/>
      <c r="S989" s="253"/>
      <c r="T989" s="25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5" t="s">
        <v>164</v>
      </c>
      <c r="AU989" s="255" t="s">
        <v>160</v>
      </c>
      <c r="AV989" s="14" t="s">
        <v>76</v>
      </c>
      <c r="AW989" s="14" t="s">
        <v>31</v>
      </c>
      <c r="AX989" s="14" t="s">
        <v>69</v>
      </c>
      <c r="AY989" s="255" t="s">
        <v>152</v>
      </c>
    </row>
    <row r="990" spans="1:51" s="13" customFormat="1" ht="12">
      <c r="A990" s="13"/>
      <c r="B990" s="234"/>
      <c r="C990" s="235"/>
      <c r="D990" s="236" t="s">
        <v>164</v>
      </c>
      <c r="E990" s="237" t="s">
        <v>19</v>
      </c>
      <c r="F990" s="238" t="s">
        <v>1955</v>
      </c>
      <c r="G990" s="235"/>
      <c r="H990" s="239">
        <v>4.05</v>
      </c>
      <c r="I990" s="240"/>
      <c r="J990" s="235"/>
      <c r="K990" s="235"/>
      <c r="L990" s="241"/>
      <c r="M990" s="242"/>
      <c r="N990" s="243"/>
      <c r="O990" s="243"/>
      <c r="P990" s="243"/>
      <c r="Q990" s="243"/>
      <c r="R990" s="243"/>
      <c r="S990" s="243"/>
      <c r="T990" s="24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5" t="s">
        <v>164</v>
      </c>
      <c r="AU990" s="245" t="s">
        <v>160</v>
      </c>
      <c r="AV990" s="13" t="s">
        <v>78</v>
      </c>
      <c r="AW990" s="13" t="s">
        <v>31</v>
      </c>
      <c r="AX990" s="13" t="s">
        <v>69</v>
      </c>
      <c r="AY990" s="245" t="s">
        <v>152</v>
      </c>
    </row>
    <row r="991" spans="1:51" s="13" customFormat="1" ht="12">
      <c r="A991" s="13"/>
      <c r="B991" s="234"/>
      <c r="C991" s="235"/>
      <c r="D991" s="236" t="s">
        <v>164</v>
      </c>
      <c r="E991" s="237" t="s">
        <v>19</v>
      </c>
      <c r="F991" s="238" t="s">
        <v>1956</v>
      </c>
      <c r="G991" s="235"/>
      <c r="H991" s="239">
        <v>0.9</v>
      </c>
      <c r="I991" s="240"/>
      <c r="J991" s="235"/>
      <c r="K991" s="235"/>
      <c r="L991" s="241"/>
      <c r="M991" s="242"/>
      <c r="N991" s="243"/>
      <c r="O991" s="243"/>
      <c r="P991" s="243"/>
      <c r="Q991" s="243"/>
      <c r="R991" s="243"/>
      <c r="S991" s="243"/>
      <c r="T991" s="244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5" t="s">
        <v>164</v>
      </c>
      <c r="AU991" s="245" t="s">
        <v>160</v>
      </c>
      <c r="AV991" s="13" t="s">
        <v>78</v>
      </c>
      <c r="AW991" s="13" t="s">
        <v>31</v>
      </c>
      <c r="AX991" s="13" t="s">
        <v>69</v>
      </c>
      <c r="AY991" s="245" t="s">
        <v>152</v>
      </c>
    </row>
    <row r="992" spans="1:51" s="15" customFormat="1" ht="12">
      <c r="A992" s="15"/>
      <c r="B992" s="256"/>
      <c r="C992" s="257"/>
      <c r="D992" s="236" t="s">
        <v>164</v>
      </c>
      <c r="E992" s="258" t="s">
        <v>19</v>
      </c>
      <c r="F992" s="259" t="s">
        <v>192</v>
      </c>
      <c r="G992" s="257"/>
      <c r="H992" s="260">
        <v>4.95</v>
      </c>
      <c r="I992" s="261"/>
      <c r="J992" s="257"/>
      <c r="K992" s="257"/>
      <c r="L992" s="262"/>
      <c r="M992" s="263"/>
      <c r="N992" s="264"/>
      <c r="O992" s="264"/>
      <c r="P992" s="264"/>
      <c r="Q992" s="264"/>
      <c r="R992" s="264"/>
      <c r="S992" s="264"/>
      <c r="T992" s="26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66" t="s">
        <v>164</v>
      </c>
      <c r="AU992" s="266" t="s">
        <v>160</v>
      </c>
      <c r="AV992" s="15" t="s">
        <v>151</v>
      </c>
      <c r="AW992" s="15" t="s">
        <v>31</v>
      </c>
      <c r="AX992" s="15" t="s">
        <v>76</v>
      </c>
      <c r="AY992" s="266" t="s">
        <v>152</v>
      </c>
    </row>
    <row r="993" spans="1:65" s="2" customFormat="1" ht="24.15" customHeight="1">
      <c r="A993" s="40"/>
      <c r="B993" s="41"/>
      <c r="C993" s="215" t="s">
        <v>1957</v>
      </c>
      <c r="D993" s="215" t="s">
        <v>156</v>
      </c>
      <c r="E993" s="216" t="s">
        <v>1958</v>
      </c>
      <c r="F993" s="217" t="s">
        <v>1959</v>
      </c>
      <c r="G993" s="218" t="s">
        <v>176</v>
      </c>
      <c r="H993" s="219">
        <v>5</v>
      </c>
      <c r="I993" s="220"/>
      <c r="J993" s="221">
        <f>ROUND(I993*H993,2)</f>
        <v>0</v>
      </c>
      <c r="K993" s="222"/>
      <c r="L993" s="46"/>
      <c r="M993" s="223" t="s">
        <v>19</v>
      </c>
      <c r="N993" s="224" t="s">
        <v>40</v>
      </c>
      <c r="O993" s="86"/>
      <c r="P993" s="225">
        <f>O993*H993</f>
        <v>0</v>
      </c>
      <c r="Q993" s="225">
        <v>0</v>
      </c>
      <c r="R993" s="225">
        <f>Q993*H993</f>
        <v>0</v>
      </c>
      <c r="S993" s="225">
        <v>0</v>
      </c>
      <c r="T993" s="226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7" t="s">
        <v>262</v>
      </c>
      <c r="AT993" s="227" t="s">
        <v>156</v>
      </c>
      <c r="AU993" s="227" t="s">
        <v>160</v>
      </c>
      <c r="AY993" s="19" t="s">
        <v>152</v>
      </c>
      <c r="BE993" s="228">
        <f>IF(N993="základní",J993,0)</f>
        <v>0</v>
      </c>
      <c r="BF993" s="228">
        <f>IF(N993="snížená",J993,0)</f>
        <v>0</v>
      </c>
      <c r="BG993" s="228">
        <f>IF(N993="zákl. přenesená",J993,0)</f>
        <v>0</v>
      </c>
      <c r="BH993" s="228">
        <f>IF(N993="sníž. přenesená",J993,0)</f>
        <v>0</v>
      </c>
      <c r="BI993" s="228">
        <f>IF(N993="nulová",J993,0)</f>
        <v>0</v>
      </c>
      <c r="BJ993" s="19" t="s">
        <v>76</v>
      </c>
      <c r="BK993" s="228">
        <f>ROUND(I993*H993,2)</f>
        <v>0</v>
      </c>
      <c r="BL993" s="19" t="s">
        <v>262</v>
      </c>
      <c r="BM993" s="227" t="s">
        <v>1960</v>
      </c>
    </row>
    <row r="994" spans="1:47" s="2" customFormat="1" ht="12">
      <c r="A994" s="40"/>
      <c r="B994" s="41"/>
      <c r="C994" s="42"/>
      <c r="D994" s="229" t="s">
        <v>162</v>
      </c>
      <c r="E994" s="42"/>
      <c r="F994" s="230" t="s">
        <v>1961</v>
      </c>
      <c r="G994" s="42"/>
      <c r="H994" s="42"/>
      <c r="I994" s="231"/>
      <c r="J994" s="42"/>
      <c r="K994" s="42"/>
      <c r="L994" s="46"/>
      <c r="M994" s="232"/>
      <c r="N994" s="233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162</v>
      </c>
      <c r="AU994" s="19" t="s">
        <v>160</v>
      </c>
    </row>
    <row r="995" spans="1:65" s="2" customFormat="1" ht="16.5" customHeight="1">
      <c r="A995" s="40"/>
      <c r="B995" s="41"/>
      <c r="C995" s="267" t="s">
        <v>1962</v>
      </c>
      <c r="D995" s="267" t="s">
        <v>204</v>
      </c>
      <c r="E995" s="268" t="s">
        <v>1963</v>
      </c>
      <c r="F995" s="269" t="s">
        <v>1964</v>
      </c>
      <c r="G995" s="270" t="s">
        <v>176</v>
      </c>
      <c r="H995" s="271">
        <v>5</v>
      </c>
      <c r="I995" s="272"/>
      <c r="J995" s="273">
        <f>ROUND(I995*H995,2)</f>
        <v>0</v>
      </c>
      <c r="K995" s="274"/>
      <c r="L995" s="275"/>
      <c r="M995" s="276" t="s">
        <v>19</v>
      </c>
      <c r="N995" s="277" t="s">
        <v>40</v>
      </c>
      <c r="O995" s="86"/>
      <c r="P995" s="225">
        <f>O995*H995</f>
        <v>0</v>
      </c>
      <c r="Q995" s="225">
        <v>0.0005</v>
      </c>
      <c r="R995" s="225">
        <f>Q995*H995</f>
        <v>0.0025</v>
      </c>
      <c r="S995" s="225">
        <v>0</v>
      </c>
      <c r="T995" s="226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7" t="s">
        <v>348</v>
      </c>
      <c r="AT995" s="227" t="s">
        <v>204</v>
      </c>
      <c r="AU995" s="227" t="s">
        <v>160</v>
      </c>
      <c r="AY995" s="19" t="s">
        <v>152</v>
      </c>
      <c r="BE995" s="228">
        <f>IF(N995="základní",J995,0)</f>
        <v>0</v>
      </c>
      <c r="BF995" s="228">
        <f>IF(N995="snížená",J995,0)</f>
        <v>0</v>
      </c>
      <c r="BG995" s="228">
        <f>IF(N995="zákl. přenesená",J995,0)</f>
        <v>0</v>
      </c>
      <c r="BH995" s="228">
        <f>IF(N995="sníž. přenesená",J995,0)</f>
        <v>0</v>
      </c>
      <c r="BI995" s="228">
        <f>IF(N995="nulová",J995,0)</f>
        <v>0</v>
      </c>
      <c r="BJ995" s="19" t="s">
        <v>76</v>
      </c>
      <c r="BK995" s="228">
        <f>ROUND(I995*H995,2)</f>
        <v>0</v>
      </c>
      <c r="BL995" s="19" t="s">
        <v>262</v>
      </c>
      <c r="BM995" s="227" t="s">
        <v>1965</v>
      </c>
    </row>
    <row r="996" spans="1:65" s="2" customFormat="1" ht="33" customHeight="1">
      <c r="A996" s="40"/>
      <c r="B996" s="41"/>
      <c r="C996" s="215" t="s">
        <v>1966</v>
      </c>
      <c r="D996" s="215" t="s">
        <v>156</v>
      </c>
      <c r="E996" s="216" t="s">
        <v>1967</v>
      </c>
      <c r="F996" s="217" t="s">
        <v>1968</v>
      </c>
      <c r="G996" s="218" t="s">
        <v>545</v>
      </c>
      <c r="H996" s="219">
        <v>66.8</v>
      </c>
      <c r="I996" s="220"/>
      <c r="J996" s="221">
        <f>ROUND(I996*H996,2)</f>
        <v>0</v>
      </c>
      <c r="K996" s="222"/>
      <c r="L996" s="46"/>
      <c r="M996" s="223" t="s">
        <v>19</v>
      </c>
      <c r="N996" s="224" t="s">
        <v>40</v>
      </c>
      <c r="O996" s="86"/>
      <c r="P996" s="225">
        <f>O996*H996</f>
        <v>0</v>
      </c>
      <c r="Q996" s="225">
        <v>0.00169</v>
      </c>
      <c r="R996" s="225">
        <f>Q996*H996</f>
        <v>0.112892</v>
      </c>
      <c r="S996" s="225">
        <v>0</v>
      </c>
      <c r="T996" s="226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27" t="s">
        <v>262</v>
      </c>
      <c r="AT996" s="227" t="s">
        <v>156</v>
      </c>
      <c r="AU996" s="227" t="s">
        <v>160</v>
      </c>
      <c r="AY996" s="19" t="s">
        <v>152</v>
      </c>
      <c r="BE996" s="228">
        <f>IF(N996="základní",J996,0)</f>
        <v>0</v>
      </c>
      <c r="BF996" s="228">
        <f>IF(N996="snížená",J996,0)</f>
        <v>0</v>
      </c>
      <c r="BG996" s="228">
        <f>IF(N996="zákl. přenesená",J996,0)</f>
        <v>0</v>
      </c>
      <c r="BH996" s="228">
        <f>IF(N996="sníž. přenesená",J996,0)</f>
        <v>0</v>
      </c>
      <c r="BI996" s="228">
        <f>IF(N996="nulová",J996,0)</f>
        <v>0</v>
      </c>
      <c r="BJ996" s="19" t="s">
        <v>76</v>
      </c>
      <c r="BK996" s="228">
        <f>ROUND(I996*H996,2)</f>
        <v>0</v>
      </c>
      <c r="BL996" s="19" t="s">
        <v>262</v>
      </c>
      <c r="BM996" s="227" t="s">
        <v>1969</v>
      </c>
    </row>
    <row r="997" spans="1:47" s="2" customFormat="1" ht="12">
      <c r="A997" s="40"/>
      <c r="B997" s="41"/>
      <c r="C997" s="42"/>
      <c r="D997" s="229" t="s">
        <v>162</v>
      </c>
      <c r="E997" s="42"/>
      <c r="F997" s="230" t="s">
        <v>1970</v>
      </c>
      <c r="G997" s="42"/>
      <c r="H997" s="42"/>
      <c r="I997" s="231"/>
      <c r="J997" s="42"/>
      <c r="K997" s="42"/>
      <c r="L997" s="46"/>
      <c r="M997" s="232"/>
      <c r="N997" s="233"/>
      <c r="O997" s="86"/>
      <c r="P997" s="86"/>
      <c r="Q997" s="86"/>
      <c r="R997" s="86"/>
      <c r="S997" s="86"/>
      <c r="T997" s="87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T997" s="19" t="s">
        <v>162</v>
      </c>
      <c r="AU997" s="19" t="s">
        <v>160</v>
      </c>
    </row>
    <row r="998" spans="1:47" s="2" customFormat="1" ht="12">
      <c r="A998" s="40"/>
      <c r="B998" s="41"/>
      <c r="C998" s="42"/>
      <c r="D998" s="236" t="s">
        <v>366</v>
      </c>
      <c r="E998" s="42"/>
      <c r="F998" s="278" t="s">
        <v>1971</v>
      </c>
      <c r="G998" s="42"/>
      <c r="H998" s="42"/>
      <c r="I998" s="231"/>
      <c r="J998" s="42"/>
      <c r="K998" s="42"/>
      <c r="L998" s="46"/>
      <c r="M998" s="232"/>
      <c r="N998" s="233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366</v>
      </c>
      <c r="AU998" s="19" t="s">
        <v>160</v>
      </c>
    </row>
    <row r="999" spans="1:51" s="13" customFormat="1" ht="12">
      <c r="A999" s="13"/>
      <c r="B999" s="234"/>
      <c r="C999" s="235"/>
      <c r="D999" s="236" t="s">
        <v>164</v>
      </c>
      <c r="E999" s="237" t="s">
        <v>19</v>
      </c>
      <c r="F999" s="238" t="s">
        <v>1972</v>
      </c>
      <c r="G999" s="235"/>
      <c r="H999" s="239">
        <v>66.8</v>
      </c>
      <c r="I999" s="240"/>
      <c r="J999" s="235"/>
      <c r="K999" s="235"/>
      <c r="L999" s="241"/>
      <c r="M999" s="242"/>
      <c r="N999" s="243"/>
      <c r="O999" s="243"/>
      <c r="P999" s="243"/>
      <c r="Q999" s="243"/>
      <c r="R999" s="243"/>
      <c r="S999" s="243"/>
      <c r="T999" s="24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5" t="s">
        <v>164</v>
      </c>
      <c r="AU999" s="245" t="s">
        <v>160</v>
      </c>
      <c r="AV999" s="13" t="s">
        <v>78</v>
      </c>
      <c r="AW999" s="13" t="s">
        <v>31</v>
      </c>
      <c r="AX999" s="13" t="s">
        <v>76</v>
      </c>
      <c r="AY999" s="245" t="s">
        <v>152</v>
      </c>
    </row>
    <row r="1000" spans="1:65" s="2" customFormat="1" ht="37.8" customHeight="1">
      <c r="A1000" s="40"/>
      <c r="B1000" s="41"/>
      <c r="C1000" s="215" t="s">
        <v>1973</v>
      </c>
      <c r="D1000" s="215" t="s">
        <v>156</v>
      </c>
      <c r="E1000" s="216" t="s">
        <v>1974</v>
      </c>
      <c r="F1000" s="217" t="s">
        <v>1975</v>
      </c>
      <c r="G1000" s="218" t="s">
        <v>545</v>
      </c>
      <c r="H1000" s="219">
        <v>71</v>
      </c>
      <c r="I1000" s="220"/>
      <c r="J1000" s="221">
        <f>ROUND(I1000*H1000,2)</f>
        <v>0</v>
      </c>
      <c r="K1000" s="222"/>
      <c r="L1000" s="46"/>
      <c r="M1000" s="223" t="s">
        <v>19</v>
      </c>
      <c r="N1000" s="224" t="s">
        <v>40</v>
      </c>
      <c r="O1000" s="86"/>
      <c r="P1000" s="225">
        <f>O1000*H1000</f>
        <v>0</v>
      </c>
      <c r="Q1000" s="225">
        <v>0.0021</v>
      </c>
      <c r="R1000" s="225">
        <f>Q1000*H1000</f>
        <v>0.14909999999999998</v>
      </c>
      <c r="S1000" s="225">
        <v>0</v>
      </c>
      <c r="T1000" s="226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27" t="s">
        <v>262</v>
      </c>
      <c r="AT1000" s="227" t="s">
        <v>156</v>
      </c>
      <c r="AU1000" s="227" t="s">
        <v>160</v>
      </c>
      <c r="AY1000" s="19" t="s">
        <v>152</v>
      </c>
      <c r="BE1000" s="228">
        <f>IF(N1000="základní",J1000,0)</f>
        <v>0</v>
      </c>
      <c r="BF1000" s="228">
        <f>IF(N1000="snížená",J1000,0)</f>
        <v>0</v>
      </c>
      <c r="BG1000" s="228">
        <f>IF(N1000="zákl. přenesená",J1000,0)</f>
        <v>0</v>
      </c>
      <c r="BH1000" s="228">
        <f>IF(N1000="sníž. přenesená",J1000,0)</f>
        <v>0</v>
      </c>
      <c r="BI1000" s="228">
        <f>IF(N1000="nulová",J1000,0)</f>
        <v>0</v>
      </c>
      <c r="BJ1000" s="19" t="s">
        <v>76</v>
      </c>
      <c r="BK1000" s="228">
        <f>ROUND(I1000*H1000,2)</f>
        <v>0</v>
      </c>
      <c r="BL1000" s="19" t="s">
        <v>262</v>
      </c>
      <c r="BM1000" s="227" t="s">
        <v>1976</v>
      </c>
    </row>
    <row r="1001" spans="1:47" s="2" customFormat="1" ht="12">
      <c r="A1001" s="40"/>
      <c r="B1001" s="41"/>
      <c r="C1001" s="42"/>
      <c r="D1001" s="229" t="s">
        <v>162</v>
      </c>
      <c r="E1001" s="42"/>
      <c r="F1001" s="230" t="s">
        <v>1977</v>
      </c>
      <c r="G1001" s="42"/>
      <c r="H1001" s="42"/>
      <c r="I1001" s="231"/>
      <c r="J1001" s="42"/>
      <c r="K1001" s="42"/>
      <c r="L1001" s="46"/>
      <c r="M1001" s="232"/>
      <c r="N1001" s="233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162</v>
      </c>
      <c r="AU1001" s="19" t="s">
        <v>160</v>
      </c>
    </row>
    <row r="1002" spans="1:47" s="2" customFormat="1" ht="12">
      <c r="A1002" s="40"/>
      <c r="B1002" s="41"/>
      <c r="C1002" s="42"/>
      <c r="D1002" s="236" t="s">
        <v>366</v>
      </c>
      <c r="E1002" s="42"/>
      <c r="F1002" s="278" t="s">
        <v>1946</v>
      </c>
      <c r="G1002" s="42"/>
      <c r="H1002" s="42"/>
      <c r="I1002" s="231"/>
      <c r="J1002" s="42"/>
      <c r="K1002" s="42"/>
      <c r="L1002" s="46"/>
      <c r="M1002" s="232"/>
      <c r="N1002" s="233"/>
      <c r="O1002" s="86"/>
      <c r="P1002" s="86"/>
      <c r="Q1002" s="86"/>
      <c r="R1002" s="86"/>
      <c r="S1002" s="86"/>
      <c r="T1002" s="87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T1002" s="19" t="s">
        <v>366</v>
      </c>
      <c r="AU1002" s="19" t="s">
        <v>160</v>
      </c>
    </row>
    <row r="1003" spans="1:51" s="13" customFormat="1" ht="12">
      <c r="A1003" s="13"/>
      <c r="B1003" s="234"/>
      <c r="C1003" s="235"/>
      <c r="D1003" s="236" t="s">
        <v>164</v>
      </c>
      <c r="E1003" s="237" t="s">
        <v>19</v>
      </c>
      <c r="F1003" s="238" t="s">
        <v>1978</v>
      </c>
      <c r="G1003" s="235"/>
      <c r="H1003" s="239">
        <v>71</v>
      </c>
      <c r="I1003" s="240"/>
      <c r="J1003" s="235"/>
      <c r="K1003" s="235"/>
      <c r="L1003" s="241"/>
      <c r="M1003" s="242"/>
      <c r="N1003" s="243"/>
      <c r="O1003" s="243"/>
      <c r="P1003" s="243"/>
      <c r="Q1003" s="243"/>
      <c r="R1003" s="243"/>
      <c r="S1003" s="243"/>
      <c r="T1003" s="244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5" t="s">
        <v>164</v>
      </c>
      <c r="AU1003" s="245" t="s">
        <v>160</v>
      </c>
      <c r="AV1003" s="13" t="s">
        <v>78</v>
      </c>
      <c r="AW1003" s="13" t="s">
        <v>31</v>
      </c>
      <c r="AX1003" s="13" t="s">
        <v>76</v>
      </c>
      <c r="AY1003" s="245" t="s">
        <v>152</v>
      </c>
    </row>
    <row r="1004" spans="1:65" s="2" customFormat="1" ht="49.05" customHeight="1">
      <c r="A1004" s="40"/>
      <c r="B1004" s="41"/>
      <c r="C1004" s="215" t="s">
        <v>1979</v>
      </c>
      <c r="D1004" s="215" t="s">
        <v>156</v>
      </c>
      <c r="E1004" s="216" t="s">
        <v>1980</v>
      </c>
      <c r="F1004" s="217" t="s">
        <v>1981</v>
      </c>
      <c r="G1004" s="218" t="s">
        <v>196</v>
      </c>
      <c r="H1004" s="219">
        <v>5.057</v>
      </c>
      <c r="I1004" s="220"/>
      <c r="J1004" s="221">
        <f>ROUND(I1004*H1004,2)</f>
        <v>0</v>
      </c>
      <c r="K1004" s="222"/>
      <c r="L1004" s="46"/>
      <c r="M1004" s="223" t="s">
        <v>19</v>
      </c>
      <c r="N1004" s="224" t="s">
        <v>40</v>
      </c>
      <c r="O1004" s="86"/>
      <c r="P1004" s="225">
        <f>O1004*H1004</f>
        <v>0</v>
      </c>
      <c r="Q1004" s="225">
        <v>0</v>
      </c>
      <c r="R1004" s="225">
        <f>Q1004*H1004</f>
        <v>0</v>
      </c>
      <c r="S1004" s="225">
        <v>0</v>
      </c>
      <c r="T1004" s="226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27" t="s">
        <v>262</v>
      </c>
      <c r="AT1004" s="227" t="s">
        <v>156</v>
      </c>
      <c r="AU1004" s="227" t="s">
        <v>160</v>
      </c>
      <c r="AY1004" s="19" t="s">
        <v>152</v>
      </c>
      <c r="BE1004" s="228">
        <f>IF(N1004="základní",J1004,0)</f>
        <v>0</v>
      </c>
      <c r="BF1004" s="228">
        <f>IF(N1004="snížená",J1004,0)</f>
        <v>0</v>
      </c>
      <c r="BG1004" s="228">
        <f>IF(N1004="zákl. přenesená",J1004,0)</f>
        <v>0</v>
      </c>
      <c r="BH1004" s="228">
        <f>IF(N1004="sníž. přenesená",J1004,0)</f>
        <v>0</v>
      </c>
      <c r="BI1004" s="228">
        <f>IF(N1004="nulová",J1004,0)</f>
        <v>0</v>
      </c>
      <c r="BJ1004" s="19" t="s">
        <v>76</v>
      </c>
      <c r="BK1004" s="228">
        <f>ROUND(I1004*H1004,2)</f>
        <v>0</v>
      </c>
      <c r="BL1004" s="19" t="s">
        <v>262</v>
      </c>
      <c r="BM1004" s="227" t="s">
        <v>1982</v>
      </c>
    </row>
    <row r="1005" spans="1:47" s="2" customFormat="1" ht="12">
      <c r="A1005" s="40"/>
      <c r="B1005" s="41"/>
      <c r="C1005" s="42"/>
      <c r="D1005" s="229" t="s">
        <v>162</v>
      </c>
      <c r="E1005" s="42"/>
      <c r="F1005" s="230" t="s">
        <v>1983</v>
      </c>
      <c r="G1005" s="42"/>
      <c r="H1005" s="42"/>
      <c r="I1005" s="231"/>
      <c r="J1005" s="42"/>
      <c r="K1005" s="42"/>
      <c r="L1005" s="46"/>
      <c r="M1005" s="232"/>
      <c r="N1005" s="233"/>
      <c r="O1005" s="86"/>
      <c r="P1005" s="86"/>
      <c r="Q1005" s="86"/>
      <c r="R1005" s="86"/>
      <c r="S1005" s="86"/>
      <c r="T1005" s="87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T1005" s="19" t="s">
        <v>162</v>
      </c>
      <c r="AU1005" s="19" t="s">
        <v>160</v>
      </c>
    </row>
    <row r="1006" spans="1:65" s="2" customFormat="1" ht="49.05" customHeight="1">
      <c r="A1006" s="40"/>
      <c r="B1006" s="41"/>
      <c r="C1006" s="215" t="s">
        <v>1984</v>
      </c>
      <c r="D1006" s="215" t="s">
        <v>156</v>
      </c>
      <c r="E1006" s="216" t="s">
        <v>1985</v>
      </c>
      <c r="F1006" s="217" t="s">
        <v>1986</v>
      </c>
      <c r="G1006" s="218" t="s">
        <v>196</v>
      </c>
      <c r="H1006" s="219">
        <v>5.057</v>
      </c>
      <c r="I1006" s="220"/>
      <c r="J1006" s="221">
        <f>ROUND(I1006*H1006,2)</f>
        <v>0</v>
      </c>
      <c r="K1006" s="222"/>
      <c r="L1006" s="46"/>
      <c r="M1006" s="223" t="s">
        <v>19</v>
      </c>
      <c r="N1006" s="224" t="s">
        <v>40</v>
      </c>
      <c r="O1006" s="86"/>
      <c r="P1006" s="225">
        <f>O1006*H1006</f>
        <v>0</v>
      </c>
      <c r="Q1006" s="225">
        <v>0</v>
      </c>
      <c r="R1006" s="225">
        <f>Q1006*H1006</f>
        <v>0</v>
      </c>
      <c r="S1006" s="225">
        <v>0</v>
      </c>
      <c r="T1006" s="226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27" t="s">
        <v>262</v>
      </c>
      <c r="AT1006" s="227" t="s">
        <v>156</v>
      </c>
      <c r="AU1006" s="227" t="s">
        <v>160</v>
      </c>
      <c r="AY1006" s="19" t="s">
        <v>152</v>
      </c>
      <c r="BE1006" s="228">
        <f>IF(N1006="základní",J1006,0)</f>
        <v>0</v>
      </c>
      <c r="BF1006" s="228">
        <f>IF(N1006="snížená",J1006,0)</f>
        <v>0</v>
      </c>
      <c r="BG1006" s="228">
        <f>IF(N1006="zákl. přenesená",J1006,0)</f>
        <v>0</v>
      </c>
      <c r="BH1006" s="228">
        <f>IF(N1006="sníž. přenesená",J1006,0)</f>
        <v>0</v>
      </c>
      <c r="BI1006" s="228">
        <f>IF(N1006="nulová",J1006,0)</f>
        <v>0</v>
      </c>
      <c r="BJ1006" s="19" t="s">
        <v>76</v>
      </c>
      <c r="BK1006" s="228">
        <f>ROUND(I1006*H1006,2)</f>
        <v>0</v>
      </c>
      <c r="BL1006" s="19" t="s">
        <v>262</v>
      </c>
      <c r="BM1006" s="227" t="s">
        <v>1987</v>
      </c>
    </row>
    <row r="1007" spans="1:47" s="2" customFormat="1" ht="12">
      <c r="A1007" s="40"/>
      <c r="B1007" s="41"/>
      <c r="C1007" s="42"/>
      <c r="D1007" s="229" t="s">
        <v>162</v>
      </c>
      <c r="E1007" s="42"/>
      <c r="F1007" s="230" t="s">
        <v>1988</v>
      </c>
      <c r="G1007" s="42"/>
      <c r="H1007" s="42"/>
      <c r="I1007" s="231"/>
      <c r="J1007" s="42"/>
      <c r="K1007" s="42"/>
      <c r="L1007" s="46"/>
      <c r="M1007" s="232"/>
      <c r="N1007" s="233"/>
      <c r="O1007" s="86"/>
      <c r="P1007" s="86"/>
      <c r="Q1007" s="86"/>
      <c r="R1007" s="86"/>
      <c r="S1007" s="86"/>
      <c r="T1007" s="87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T1007" s="19" t="s">
        <v>162</v>
      </c>
      <c r="AU1007" s="19" t="s">
        <v>160</v>
      </c>
    </row>
    <row r="1008" spans="1:63" s="12" customFormat="1" ht="20.85" customHeight="1">
      <c r="A1008" s="12"/>
      <c r="B1008" s="199"/>
      <c r="C1008" s="200"/>
      <c r="D1008" s="201" t="s">
        <v>68</v>
      </c>
      <c r="E1008" s="213" t="s">
        <v>1989</v>
      </c>
      <c r="F1008" s="213" t="s">
        <v>1990</v>
      </c>
      <c r="G1008" s="200"/>
      <c r="H1008" s="200"/>
      <c r="I1008" s="203"/>
      <c r="J1008" s="214">
        <f>BK1008</f>
        <v>0</v>
      </c>
      <c r="K1008" s="200"/>
      <c r="L1008" s="205"/>
      <c r="M1008" s="206"/>
      <c r="N1008" s="207"/>
      <c r="O1008" s="207"/>
      <c r="P1008" s="208">
        <f>SUM(P1009:P1094)</f>
        <v>0</v>
      </c>
      <c r="Q1008" s="207"/>
      <c r="R1008" s="208">
        <f>SUM(R1009:R1094)</f>
        <v>2.087344</v>
      </c>
      <c r="S1008" s="207"/>
      <c r="T1008" s="209">
        <f>SUM(T1009:T1094)</f>
        <v>0.17685</v>
      </c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R1008" s="210" t="s">
        <v>78</v>
      </c>
      <c r="AT1008" s="211" t="s">
        <v>68</v>
      </c>
      <c r="AU1008" s="211" t="s">
        <v>78</v>
      </c>
      <c r="AY1008" s="210" t="s">
        <v>152</v>
      </c>
      <c r="BK1008" s="212">
        <f>SUM(BK1009:BK1094)</f>
        <v>0</v>
      </c>
    </row>
    <row r="1009" spans="1:65" s="2" customFormat="1" ht="16.5" customHeight="1">
      <c r="A1009" s="40"/>
      <c r="B1009" s="41"/>
      <c r="C1009" s="215" t="s">
        <v>1991</v>
      </c>
      <c r="D1009" s="215" t="s">
        <v>156</v>
      </c>
      <c r="E1009" s="216" t="s">
        <v>1992</v>
      </c>
      <c r="F1009" s="217" t="s">
        <v>1993</v>
      </c>
      <c r="G1009" s="218" t="s">
        <v>545</v>
      </c>
      <c r="H1009" s="219">
        <v>19.5</v>
      </c>
      <c r="I1009" s="220"/>
      <c r="J1009" s="221">
        <f>ROUND(I1009*H1009,2)</f>
        <v>0</v>
      </c>
      <c r="K1009" s="222"/>
      <c r="L1009" s="46"/>
      <c r="M1009" s="223" t="s">
        <v>19</v>
      </c>
      <c r="N1009" s="224" t="s">
        <v>40</v>
      </c>
      <c r="O1009" s="86"/>
      <c r="P1009" s="225">
        <f>O1009*H1009</f>
        <v>0</v>
      </c>
      <c r="Q1009" s="225">
        <v>0</v>
      </c>
      <c r="R1009" s="225">
        <f>Q1009*H1009</f>
        <v>0</v>
      </c>
      <c r="S1009" s="225">
        <v>0</v>
      </c>
      <c r="T1009" s="226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27" t="s">
        <v>262</v>
      </c>
      <c r="AT1009" s="227" t="s">
        <v>156</v>
      </c>
      <c r="AU1009" s="227" t="s">
        <v>160</v>
      </c>
      <c r="AY1009" s="19" t="s">
        <v>152</v>
      </c>
      <c r="BE1009" s="228">
        <f>IF(N1009="základní",J1009,0)</f>
        <v>0</v>
      </c>
      <c r="BF1009" s="228">
        <f>IF(N1009="snížená",J1009,0)</f>
        <v>0</v>
      </c>
      <c r="BG1009" s="228">
        <f>IF(N1009="zákl. přenesená",J1009,0)</f>
        <v>0</v>
      </c>
      <c r="BH1009" s="228">
        <f>IF(N1009="sníž. přenesená",J1009,0)</f>
        <v>0</v>
      </c>
      <c r="BI1009" s="228">
        <f>IF(N1009="nulová",J1009,0)</f>
        <v>0</v>
      </c>
      <c r="BJ1009" s="19" t="s">
        <v>76</v>
      </c>
      <c r="BK1009" s="228">
        <f>ROUND(I1009*H1009,2)</f>
        <v>0</v>
      </c>
      <c r="BL1009" s="19" t="s">
        <v>262</v>
      </c>
      <c r="BM1009" s="227" t="s">
        <v>1994</v>
      </c>
    </row>
    <row r="1010" spans="1:47" s="2" customFormat="1" ht="12">
      <c r="A1010" s="40"/>
      <c r="B1010" s="41"/>
      <c r="C1010" s="42"/>
      <c r="D1010" s="229" t="s">
        <v>162</v>
      </c>
      <c r="E1010" s="42"/>
      <c r="F1010" s="230" t="s">
        <v>1995</v>
      </c>
      <c r="G1010" s="42"/>
      <c r="H1010" s="42"/>
      <c r="I1010" s="231"/>
      <c r="J1010" s="42"/>
      <c r="K1010" s="42"/>
      <c r="L1010" s="46"/>
      <c r="M1010" s="232"/>
      <c r="N1010" s="233"/>
      <c r="O1010" s="86"/>
      <c r="P1010" s="86"/>
      <c r="Q1010" s="86"/>
      <c r="R1010" s="86"/>
      <c r="S1010" s="86"/>
      <c r="T1010" s="87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T1010" s="19" t="s">
        <v>162</v>
      </c>
      <c r="AU1010" s="19" t="s">
        <v>160</v>
      </c>
    </row>
    <row r="1011" spans="1:47" s="2" customFormat="1" ht="12">
      <c r="A1011" s="40"/>
      <c r="B1011" s="41"/>
      <c r="C1011" s="42"/>
      <c r="D1011" s="236" t="s">
        <v>366</v>
      </c>
      <c r="E1011" s="42"/>
      <c r="F1011" s="278" t="s">
        <v>1996</v>
      </c>
      <c r="G1011" s="42"/>
      <c r="H1011" s="42"/>
      <c r="I1011" s="231"/>
      <c r="J1011" s="42"/>
      <c r="K1011" s="42"/>
      <c r="L1011" s="46"/>
      <c r="M1011" s="232"/>
      <c r="N1011" s="233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366</v>
      </c>
      <c r="AU1011" s="19" t="s">
        <v>160</v>
      </c>
    </row>
    <row r="1012" spans="1:51" s="14" customFormat="1" ht="12">
      <c r="A1012" s="14"/>
      <c r="B1012" s="246"/>
      <c r="C1012" s="247"/>
      <c r="D1012" s="236" t="s">
        <v>164</v>
      </c>
      <c r="E1012" s="248" t="s">
        <v>19</v>
      </c>
      <c r="F1012" s="249" t="s">
        <v>1997</v>
      </c>
      <c r="G1012" s="247"/>
      <c r="H1012" s="248" t="s">
        <v>19</v>
      </c>
      <c r="I1012" s="250"/>
      <c r="J1012" s="247"/>
      <c r="K1012" s="247"/>
      <c r="L1012" s="251"/>
      <c r="M1012" s="252"/>
      <c r="N1012" s="253"/>
      <c r="O1012" s="253"/>
      <c r="P1012" s="253"/>
      <c r="Q1012" s="253"/>
      <c r="R1012" s="253"/>
      <c r="S1012" s="253"/>
      <c r="T1012" s="25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5" t="s">
        <v>164</v>
      </c>
      <c r="AU1012" s="255" t="s">
        <v>160</v>
      </c>
      <c r="AV1012" s="14" t="s">
        <v>76</v>
      </c>
      <c r="AW1012" s="14" t="s">
        <v>31</v>
      </c>
      <c r="AX1012" s="14" t="s">
        <v>69</v>
      </c>
      <c r="AY1012" s="255" t="s">
        <v>152</v>
      </c>
    </row>
    <row r="1013" spans="1:51" s="13" customFormat="1" ht="12">
      <c r="A1013" s="13"/>
      <c r="B1013" s="234"/>
      <c r="C1013" s="235"/>
      <c r="D1013" s="236" t="s">
        <v>164</v>
      </c>
      <c r="E1013" s="237" t="s">
        <v>19</v>
      </c>
      <c r="F1013" s="238" t="s">
        <v>213</v>
      </c>
      <c r="G1013" s="235"/>
      <c r="H1013" s="239">
        <v>9</v>
      </c>
      <c r="I1013" s="240"/>
      <c r="J1013" s="235"/>
      <c r="K1013" s="235"/>
      <c r="L1013" s="241"/>
      <c r="M1013" s="242"/>
      <c r="N1013" s="243"/>
      <c r="O1013" s="243"/>
      <c r="P1013" s="243"/>
      <c r="Q1013" s="243"/>
      <c r="R1013" s="243"/>
      <c r="S1013" s="243"/>
      <c r="T1013" s="24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5" t="s">
        <v>164</v>
      </c>
      <c r="AU1013" s="245" t="s">
        <v>160</v>
      </c>
      <c r="AV1013" s="13" t="s">
        <v>78</v>
      </c>
      <c r="AW1013" s="13" t="s">
        <v>31</v>
      </c>
      <c r="AX1013" s="13" t="s">
        <v>69</v>
      </c>
      <c r="AY1013" s="245" t="s">
        <v>152</v>
      </c>
    </row>
    <row r="1014" spans="1:51" s="14" customFormat="1" ht="12">
      <c r="A1014" s="14"/>
      <c r="B1014" s="246"/>
      <c r="C1014" s="247"/>
      <c r="D1014" s="236" t="s">
        <v>164</v>
      </c>
      <c r="E1014" s="248" t="s">
        <v>19</v>
      </c>
      <c r="F1014" s="249" t="s">
        <v>1998</v>
      </c>
      <c r="G1014" s="247"/>
      <c r="H1014" s="248" t="s">
        <v>19</v>
      </c>
      <c r="I1014" s="250"/>
      <c r="J1014" s="247"/>
      <c r="K1014" s="247"/>
      <c r="L1014" s="251"/>
      <c r="M1014" s="252"/>
      <c r="N1014" s="253"/>
      <c r="O1014" s="253"/>
      <c r="P1014" s="253"/>
      <c r="Q1014" s="253"/>
      <c r="R1014" s="253"/>
      <c r="S1014" s="253"/>
      <c r="T1014" s="25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5" t="s">
        <v>164</v>
      </c>
      <c r="AU1014" s="255" t="s">
        <v>160</v>
      </c>
      <c r="AV1014" s="14" t="s">
        <v>76</v>
      </c>
      <c r="AW1014" s="14" t="s">
        <v>31</v>
      </c>
      <c r="AX1014" s="14" t="s">
        <v>69</v>
      </c>
      <c r="AY1014" s="255" t="s">
        <v>152</v>
      </c>
    </row>
    <row r="1015" spans="1:51" s="13" customFormat="1" ht="12">
      <c r="A1015" s="13"/>
      <c r="B1015" s="234"/>
      <c r="C1015" s="235"/>
      <c r="D1015" s="236" t="s">
        <v>164</v>
      </c>
      <c r="E1015" s="237" t="s">
        <v>19</v>
      </c>
      <c r="F1015" s="238" t="s">
        <v>1999</v>
      </c>
      <c r="G1015" s="235"/>
      <c r="H1015" s="239">
        <v>10.5</v>
      </c>
      <c r="I1015" s="240"/>
      <c r="J1015" s="235"/>
      <c r="K1015" s="235"/>
      <c r="L1015" s="241"/>
      <c r="M1015" s="242"/>
      <c r="N1015" s="243"/>
      <c r="O1015" s="243"/>
      <c r="P1015" s="243"/>
      <c r="Q1015" s="243"/>
      <c r="R1015" s="243"/>
      <c r="S1015" s="243"/>
      <c r="T1015" s="24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5" t="s">
        <v>164</v>
      </c>
      <c r="AU1015" s="245" t="s">
        <v>160</v>
      </c>
      <c r="AV1015" s="13" t="s">
        <v>78</v>
      </c>
      <c r="AW1015" s="13" t="s">
        <v>31</v>
      </c>
      <c r="AX1015" s="13" t="s">
        <v>69</v>
      </c>
      <c r="AY1015" s="245" t="s">
        <v>152</v>
      </c>
    </row>
    <row r="1016" spans="1:51" s="15" customFormat="1" ht="12">
      <c r="A1016" s="15"/>
      <c r="B1016" s="256"/>
      <c r="C1016" s="257"/>
      <c r="D1016" s="236" t="s">
        <v>164</v>
      </c>
      <c r="E1016" s="258" t="s">
        <v>19</v>
      </c>
      <c r="F1016" s="259" t="s">
        <v>192</v>
      </c>
      <c r="G1016" s="257"/>
      <c r="H1016" s="260">
        <v>19.5</v>
      </c>
      <c r="I1016" s="261"/>
      <c r="J1016" s="257"/>
      <c r="K1016" s="257"/>
      <c r="L1016" s="262"/>
      <c r="M1016" s="263"/>
      <c r="N1016" s="264"/>
      <c r="O1016" s="264"/>
      <c r="P1016" s="264"/>
      <c r="Q1016" s="264"/>
      <c r="R1016" s="264"/>
      <c r="S1016" s="264"/>
      <c r="T1016" s="26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6" t="s">
        <v>164</v>
      </c>
      <c r="AU1016" s="266" t="s">
        <v>160</v>
      </c>
      <c r="AV1016" s="15" t="s">
        <v>151</v>
      </c>
      <c r="AW1016" s="15" t="s">
        <v>31</v>
      </c>
      <c r="AX1016" s="15" t="s">
        <v>76</v>
      </c>
      <c r="AY1016" s="266" t="s">
        <v>152</v>
      </c>
    </row>
    <row r="1017" spans="1:65" s="2" customFormat="1" ht="16.5" customHeight="1">
      <c r="A1017" s="40"/>
      <c r="B1017" s="41"/>
      <c r="C1017" s="267" t="s">
        <v>2000</v>
      </c>
      <c r="D1017" s="267" t="s">
        <v>204</v>
      </c>
      <c r="E1017" s="268" t="s">
        <v>2001</v>
      </c>
      <c r="F1017" s="269" t="s">
        <v>2002</v>
      </c>
      <c r="G1017" s="270" t="s">
        <v>545</v>
      </c>
      <c r="H1017" s="271">
        <v>21.45</v>
      </c>
      <c r="I1017" s="272"/>
      <c r="J1017" s="273">
        <f>ROUND(I1017*H1017,2)</f>
        <v>0</v>
      </c>
      <c r="K1017" s="274"/>
      <c r="L1017" s="275"/>
      <c r="M1017" s="276" t="s">
        <v>19</v>
      </c>
      <c r="N1017" s="277" t="s">
        <v>40</v>
      </c>
      <c r="O1017" s="86"/>
      <c r="P1017" s="225">
        <f>O1017*H1017</f>
        <v>0</v>
      </c>
      <c r="Q1017" s="225">
        <v>0</v>
      </c>
      <c r="R1017" s="225">
        <f>Q1017*H1017</f>
        <v>0</v>
      </c>
      <c r="S1017" s="225">
        <v>0</v>
      </c>
      <c r="T1017" s="226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27" t="s">
        <v>348</v>
      </c>
      <c r="AT1017" s="227" t="s">
        <v>204</v>
      </c>
      <c r="AU1017" s="227" t="s">
        <v>160</v>
      </c>
      <c r="AY1017" s="19" t="s">
        <v>152</v>
      </c>
      <c r="BE1017" s="228">
        <f>IF(N1017="základní",J1017,0)</f>
        <v>0</v>
      </c>
      <c r="BF1017" s="228">
        <f>IF(N1017="snížená",J1017,0)</f>
        <v>0</v>
      </c>
      <c r="BG1017" s="228">
        <f>IF(N1017="zákl. přenesená",J1017,0)</f>
        <v>0</v>
      </c>
      <c r="BH1017" s="228">
        <f>IF(N1017="sníž. přenesená",J1017,0)</f>
        <v>0</v>
      </c>
      <c r="BI1017" s="228">
        <f>IF(N1017="nulová",J1017,0)</f>
        <v>0</v>
      </c>
      <c r="BJ1017" s="19" t="s">
        <v>76</v>
      </c>
      <c r="BK1017" s="228">
        <f>ROUND(I1017*H1017,2)</f>
        <v>0</v>
      </c>
      <c r="BL1017" s="19" t="s">
        <v>262</v>
      </c>
      <c r="BM1017" s="227" t="s">
        <v>2003</v>
      </c>
    </row>
    <row r="1018" spans="1:51" s="13" customFormat="1" ht="12">
      <c r="A1018" s="13"/>
      <c r="B1018" s="234"/>
      <c r="C1018" s="235"/>
      <c r="D1018" s="236" t="s">
        <v>164</v>
      </c>
      <c r="E1018" s="235"/>
      <c r="F1018" s="238" t="s">
        <v>2004</v>
      </c>
      <c r="G1018" s="235"/>
      <c r="H1018" s="239">
        <v>21.45</v>
      </c>
      <c r="I1018" s="240"/>
      <c r="J1018" s="235"/>
      <c r="K1018" s="235"/>
      <c r="L1018" s="241"/>
      <c r="M1018" s="242"/>
      <c r="N1018" s="243"/>
      <c r="O1018" s="243"/>
      <c r="P1018" s="243"/>
      <c r="Q1018" s="243"/>
      <c r="R1018" s="243"/>
      <c r="S1018" s="243"/>
      <c r="T1018" s="24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5" t="s">
        <v>164</v>
      </c>
      <c r="AU1018" s="245" t="s">
        <v>160</v>
      </c>
      <c r="AV1018" s="13" t="s">
        <v>78</v>
      </c>
      <c r="AW1018" s="13" t="s">
        <v>4</v>
      </c>
      <c r="AX1018" s="13" t="s">
        <v>76</v>
      </c>
      <c r="AY1018" s="245" t="s">
        <v>152</v>
      </c>
    </row>
    <row r="1019" spans="1:65" s="2" customFormat="1" ht="16.5" customHeight="1">
      <c r="A1019" s="40"/>
      <c r="B1019" s="41"/>
      <c r="C1019" s="215" t="s">
        <v>2005</v>
      </c>
      <c r="D1019" s="215" t="s">
        <v>156</v>
      </c>
      <c r="E1019" s="216" t="s">
        <v>2006</v>
      </c>
      <c r="F1019" s="217" t="s">
        <v>2007</v>
      </c>
      <c r="G1019" s="218" t="s">
        <v>545</v>
      </c>
      <c r="H1019" s="219">
        <v>9</v>
      </c>
      <c r="I1019" s="220"/>
      <c r="J1019" s="221">
        <f>ROUND(I1019*H1019,2)</f>
        <v>0</v>
      </c>
      <c r="K1019" s="222"/>
      <c r="L1019" s="46"/>
      <c r="M1019" s="223" t="s">
        <v>19</v>
      </c>
      <c r="N1019" s="224" t="s">
        <v>40</v>
      </c>
      <c r="O1019" s="86"/>
      <c r="P1019" s="225">
        <f>O1019*H1019</f>
        <v>0</v>
      </c>
      <c r="Q1019" s="225">
        <v>0</v>
      </c>
      <c r="R1019" s="225">
        <f>Q1019*H1019</f>
        <v>0</v>
      </c>
      <c r="S1019" s="225">
        <v>0.01965</v>
      </c>
      <c r="T1019" s="226">
        <f>S1019*H1019</f>
        <v>0.17685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7" t="s">
        <v>262</v>
      </c>
      <c r="AT1019" s="227" t="s">
        <v>156</v>
      </c>
      <c r="AU1019" s="227" t="s">
        <v>160</v>
      </c>
      <c r="AY1019" s="19" t="s">
        <v>152</v>
      </c>
      <c r="BE1019" s="228">
        <f>IF(N1019="základní",J1019,0)</f>
        <v>0</v>
      </c>
      <c r="BF1019" s="228">
        <f>IF(N1019="snížená",J1019,0)</f>
        <v>0</v>
      </c>
      <c r="BG1019" s="228">
        <f>IF(N1019="zákl. přenesená",J1019,0)</f>
        <v>0</v>
      </c>
      <c r="BH1019" s="228">
        <f>IF(N1019="sníž. přenesená",J1019,0)</f>
        <v>0</v>
      </c>
      <c r="BI1019" s="228">
        <f>IF(N1019="nulová",J1019,0)</f>
        <v>0</v>
      </c>
      <c r="BJ1019" s="19" t="s">
        <v>76</v>
      </c>
      <c r="BK1019" s="228">
        <f>ROUND(I1019*H1019,2)</f>
        <v>0</v>
      </c>
      <c r="BL1019" s="19" t="s">
        <v>262</v>
      </c>
      <c r="BM1019" s="227" t="s">
        <v>2008</v>
      </c>
    </row>
    <row r="1020" spans="1:47" s="2" customFormat="1" ht="12">
      <c r="A1020" s="40"/>
      <c r="B1020" s="41"/>
      <c r="C1020" s="42"/>
      <c r="D1020" s="229" t="s">
        <v>162</v>
      </c>
      <c r="E1020" s="42"/>
      <c r="F1020" s="230" t="s">
        <v>2009</v>
      </c>
      <c r="G1020" s="42"/>
      <c r="H1020" s="42"/>
      <c r="I1020" s="231"/>
      <c r="J1020" s="42"/>
      <c r="K1020" s="42"/>
      <c r="L1020" s="46"/>
      <c r="M1020" s="232"/>
      <c r="N1020" s="233"/>
      <c r="O1020" s="86"/>
      <c r="P1020" s="86"/>
      <c r="Q1020" s="86"/>
      <c r="R1020" s="86"/>
      <c r="S1020" s="86"/>
      <c r="T1020" s="87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9" t="s">
        <v>162</v>
      </c>
      <c r="AU1020" s="19" t="s">
        <v>160</v>
      </c>
    </row>
    <row r="1021" spans="1:65" s="2" customFormat="1" ht="24.15" customHeight="1">
      <c r="A1021" s="40"/>
      <c r="B1021" s="41"/>
      <c r="C1021" s="215" t="s">
        <v>2010</v>
      </c>
      <c r="D1021" s="215" t="s">
        <v>156</v>
      </c>
      <c r="E1021" s="216" t="s">
        <v>2011</v>
      </c>
      <c r="F1021" s="217" t="s">
        <v>2012</v>
      </c>
      <c r="G1021" s="218" t="s">
        <v>176</v>
      </c>
      <c r="H1021" s="219">
        <v>1</v>
      </c>
      <c r="I1021" s="220"/>
      <c r="J1021" s="221">
        <f>ROUND(I1021*H1021,2)</f>
        <v>0</v>
      </c>
      <c r="K1021" s="222"/>
      <c r="L1021" s="46"/>
      <c r="M1021" s="223" t="s">
        <v>19</v>
      </c>
      <c r="N1021" s="224" t="s">
        <v>40</v>
      </c>
      <c r="O1021" s="86"/>
      <c r="P1021" s="225">
        <f>O1021*H1021</f>
        <v>0</v>
      </c>
      <c r="Q1021" s="225">
        <v>0.00044</v>
      </c>
      <c r="R1021" s="225">
        <f>Q1021*H1021</f>
        <v>0.00044</v>
      </c>
      <c r="S1021" s="225">
        <v>0</v>
      </c>
      <c r="T1021" s="226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27" t="s">
        <v>262</v>
      </c>
      <c r="AT1021" s="227" t="s">
        <v>156</v>
      </c>
      <c r="AU1021" s="227" t="s">
        <v>160</v>
      </c>
      <c r="AY1021" s="19" t="s">
        <v>152</v>
      </c>
      <c r="BE1021" s="228">
        <f>IF(N1021="základní",J1021,0)</f>
        <v>0</v>
      </c>
      <c r="BF1021" s="228">
        <f>IF(N1021="snížená",J1021,0)</f>
        <v>0</v>
      </c>
      <c r="BG1021" s="228">
        <f>IF(N1021="zákl. přenesená",J1021,0)</f>
        <v>0</v>
      </c>
      <c r="BH1021" s="228">
        <f>IF(N1021="sníž. přenesená",J1021,0)</f>
        <v>0</v>
      </c>
      <c r="BI1021" s="228">
        <f>IF(N1021="nulová",J1021,0)</f>
        <v>0</v>
      </c>
      <c r="BJ1021" s="19" t="s">
        <v>76</v>
      </c>
      <c r="BK1021" s="228">
        <f>ROUND(I1021*H1021,2)</f>
        <v>0</v>
      </c>
      <c r="BL1021" s="19" t="s">
        <v>262</v>
      </c>
      <c r="BM1021" s="227" t="s">
        <v>2013</v>
      </c>
    </row>
    <row r="1022" spans="1:47" s="2" customFormat="1" ht="12">
      <c r="A1022" s="40"/>
      <c r="B1022" s="41"/>
      <c r="C1022" s="42"/>
      <c r="D1022" s="236" t="s">
        <v>366</v>
      </c>
      <c r="E1022" s="42"/>
      <c r="F1022" s="278" t="s">
        <v>2014</v>
      </c>
      <c r="G1022" s="42"/>
      <c r="H1022" s="42"/>
      <c r="I1022" s="231"/>
      <c r="J1022" s="42"/>
      <c r="K1022" s="42"/>
      <c r="L1022" s="46"/>
      <c r="M1022" s="232"/>
      <c r="N1022" s="233"/>
      <c r="O1022" s="86"/>
      <c r="P1022" s="86"/>
      <c r="Q1022" s="86"/>
      <c r="R1022" s="86"/>
      <c r="S1022" s="86"/>
      <c r="T1022" s="87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T1022" s="19" t="s">
        <v>366</v>
      </c>
      <c r="AU1022" s="19" t="s">
        <v>160</v>
      </c>
    </row>
    <row r="1023" spans="1:65" s="2" customFormat="1" ht="37.8" customHeight="1">
      <c r="A1023" s="40"/>
      <c r="B1023" s="41"/>
      <c r="C1023" s="267" t="s">
        <v>2015</v>
      </c>
      <c r="D1023" s="267" t="s">
        <v>204</v>
      </c>
      <c r="E1023" s="268" t="s">
        <v>2016</v>
      </c>
      <c r="F1023" s="269" t="s">
        <v>2017</v>
      </c>
      <c r="G1023" s="270" t="s">
        <v>176</v>
      </c>
      <c r="H1023" s="271">
        <v>1</v>
      </c>
      <c r="I1023" s="272"/>
      <c r="J1023" s="273">
        <f>ROUND(I1023*H1023,2)</f>
        <v>0</v>
      </c>
      <c r="K1023" s="274"/>
      <c r="L1023" s="275"/>
      <c r="M1023" s="276" t="s">
        <v>19</v>
      </c>
      <c r="N1023" s="277" t="s">
        <v>40</v>
      </c>
      <c r="O1023" s="86"/>
      <c r="P1023" s="225">
        <f>O1023*H1023</f>
        <v>0</v>
      </c>
      <c r="Q1023" s="225">
        <v>0.03</v>
      </c>
      <c r="R1023" s="225">
        <f>Q1023*H1023</f>
        <v>0.03</v>
      </c>
      <c r="S1023" s="225">
        <v>0</v>
      </c>
      <c r="T1023" s="226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27" t="s">
        <v>348</v>
      </c>
      <c r="AT1023" s="227" t="s">
        <v>204</v>
      </c>
      <c r="AU1023" s="227" t="s">
        <v>160</v>
      </c>
      <c r="AY1023" s="19" t="s">
        <v>152</v>
      </c>
      <c r="BE1023" s="228">
        <f>IF(N1023="základní",J1023,0)</f>
        <v>0</v>
      </c>
      <c r="BF1023" s="228">
        <f>IF(N1023="snížená",J1023,0)</f>
        <v>0</v>
      </c>
      <c r="BG1023" s="228">
        <f>IF(N1023="zákl. přenesená",J1023,0)</f>
        <v>0</v>
      </c>
      <c r="BH1023" s="228">
        <f>IF(N1023="sníž. přenesená",J1023,0)</f>
        <v>0</v>
      </c>
      <c r="BI1023" s="228">
        <f>IF(N1023="nulová",J1023,0)</f>
        <v>0</v>
      </c>
      <c r="BJ1023" s="19" t="s">
        <v>76</v>
      </c>
      <c r="BK1023" s="228">
        <f>ROUND(I1023*H1023,2)</f>
        <v>0</v>
      </c>
      <c r="BL1023" s="19" t="s">
        <v>262</v>
      </c>
      <c r="BM1023" s="227" t="s">
        <v>2018</v>
      </c>
    </row>
    <row r="1024" spans="1:47" s="2" customFormat="1" ht="12">
      <c r="A1024" s="40"/>
      <c r="B1024" s="41"/>
      <c r="C1024" s="42"/>
      <c r="D1024" s="236" t="s">
        <v>366</v>
      </c>
      <c r="E1024" s="42"/>
      <c r="F1024" s="278" t="s">
        <v>2014</v>
      </c>
      <c r="G1024" s="42"/>
      <c r="H1024" s="42"/>
      <c r="I1024" s="231"/>
      <c r="J1024" s="42"/>
      <c r="K1024" s="42"/>
      <c r="L1024" s="46"/>
      <c r="M1024" s="232"/>
      <c r="N1024" s="233"/>
      <c r="O1024" s="86"/>
      <c r="P1024" s="86"/>
      <c r="Q1024" s="86"/>
      <c r="R1024" s="86"/>
      <c r="S1024" s="86"/>
      <c r="T1024" s="87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T1024" s="19" t="s">
        <v>366</v>
      </c>
      <c r="AU1024" s="19" t="s">
        <v>160</v>
      </c>
    </row>
    <row r="1025" spans="1:65" s="2" customFormat="1" ht="33" customHeight="1">
      <c r="A1025" s="40"/>
      <c r="B1025" s="41"/>
      <c r="C1025" s="215" t="s">
        <v>2019</v>
      </c>
      <c r="D1025" s="215" t="s">
        <v>156</v>
      </c>
      <c r="E1025" s="216" t="s">
        <v>2020</v>
      </c>
      <c r="F1025" s="217" t="s">
        <v>2021</v>
      </c>
      <c r="G1025" s="218" t="s">
        <v>169</v>
      </c>
      <c r="H1025" s="219">
        <v>159.2</v>
      </c>
      <c r="I1025" s="220"/>
      <c r="J1025" s="221">
        <f>ROUND(I1025*H1025,2)</f>
        <v>0</v>
      </c>
      <c r="K1025" s="222"/>
      <c r="L1025" s="46"/>
      <c r="M1025" s="223" t="s">
        <v>19</v>
      </c>
      <c r="N1025" s="224" t="s">
        <v>40</v>
      </c>
      <c r="O1025" s="86"/>
      <c r="P1025" s="225">
        <f>O1025*H1025</f>
        <v>0</v>
      </c>
      <c r="Q1025" s="225">
        <v>0</v>
      </c>
      <c r="R1025" s="225">
        <f>Q1025*H1025</f>
        <v>0</v>
      </c>
      <c r="S1025" s="225">
        <v>0</v>
      </c>
      <c r="T1025" s="226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27" t="s">
        <v>262</v>
      </c>
      <c r="AT1025" s="227" t="s">
        <v>156</v>
      </c>
      <c r="AU1025" s="227" t="s">
        <v>160</v>
      </c>
      <c r="AY1025" s="19" t="s">
        <v>152</v>
      </c>
      <c r="BE1025" s="228">
        <f>IF(N1025="základní",J1025,0)</f>
        <v>0</v>
      </c>
      <c r="BF1025" s="228">
        <f>IF(N1025="snížená",J1025,0)</f>
        <v>0</v>
      </c>
      <c r="BG1025" s="228">
        <f>IF(N1025="zákl. přenesená",J1025,0)</f>
        <v>0</v>
      </c>
      <c r="BH1025" s="228">
        <f>IF(N1025="sníž. přenesená",J1025,0)</f>
        <v>0</v>
      </c>
      <c r="BI1025" s="228">
        <f>IF(N1025="nulová",J1025,0)</f>
        <v>0</v>
      </c>
      <c r="BJ1025" s="19" t="s">
        <v>76</v>
      </c>
      <c r="BK1025" s="228">
        <f>ROUND(I1025*H1025,2)</f>
        <v>0</v>
      </c>
      <c r="BL1025" s="19" t="s">
        <v>262</v>
      </c>
      <c r="BM1025" s="227" t="s">
        <v>2022</v>
      </c>
    </row>
    <row r="1026" spans="1:47" s="2" customFormat="1" ht="12">
      <c r="A1026" s="40"/>
      <c r="B1026" s="41"/>
      <c r="C1026" s="42"/>
      <c r="D1026" s="229" t="s">
        <v>162</v>
      </c>
      <c r="E1026" s="42"/>
      <c r="F1026" s="230" t="s">
        <v>2023</v>
      </c>
      <c r="G1026" s="42"/>
      <c r="H1026" s="42"/>
      <c r="I1026" s="231"/>
      <c r="J1026" s="42"/>
      <c r="K1026" s="42"/>
      <c r="L1026" s="46"/>
      <c r="M1026" s="232"/>
      <c r="N1026" s="233"/>
      <c r="O1026" s="86"/>
      <c r="P1026" s="86"/>
      <c r="Q1026" s="86"/>
      <c r="R1026" s="86"/>
      <c r="S1026" s="86"/>
      <c r="T1026" s="87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T1026" s="19" t="s">
        <v>162</v>
      </c>
      <c r="AU1026" s="19" t="s">
        <v>160</v>
      </c>
    </row>
    <row r="1027" spans="1:51" s="14" customFormat="1" ht="12">
      <c r="A1027" s="14"/>
      <c r="B1027" s="246"/>
      <c r="C1027" s="247"/>
      <c r="D1027" s="236" t="s">
        <v>164</v>
      </c>
      <c r="E1027" s="248" t="s">
        <v>19</v>
      </c>
      <c r="F1027" s="249" t="s">
        <v>2024</v>
      </c>
      <c r="G1027" s="247"/>
      <c r="H1027" s="248" t="s">
        <v>19</v>
      </c>
      <c r="I1027" s="250"/>
      <c r="J1027" s="247"/>
      <c r="K1027" s="247"/>
      <c r="L1027" s="251"/>
      <c r="M1027" s="252"/>
      <c r="N1027" s="253"/>
      <c r="O1027" s="253"/>
      <c r="P1027" s="253"/>
      <c r="Q1027" s="253"/>
      <c r="R1027" s="253"/>
      <c r="S1027" s="253"/>
      <c r="T1027" s="25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5" t="s">
        <v>164</v>
      </c>
      <c r="AU1027" s="255" t="s">
        <v>160</v>
      </c>
      <c r="AV1027" s="14" t="s">
        <v>76</v>
      </c>
      <c r="AW1027" s="14" t="s">
        <v>31</v>
      </c>
      <c r="AX1027" s="14" t="s">
        <v>69</v>
      </c>
      <c r="AY1027" s="255" t="s">
        <v>152</v>
      </c>
    </row>
    <row r="1028" spans="1:51" s="13" customFormat="1" ht="12">
      <c r="A1028" s="13"/>
      <c r="B1028" s="234"/>
      <c r="C1028" s="235"/>
      <c r="D1028" s="236" t="s">
        <v>164</v>
      </c>
      <c r="E1028" s="237" t="s">
        <v>19</v>
      </c>
      <c r="F1028" s="238" t="s">
        <v>2025</v>
      </c>
      <c r="G1028" s="235"/>
      <c r="H1028" s="239">
        <v>104.04</v>
      </c>
      <c r="I1028" s="240"/>
      <c r="J1028" s="235"/>
      <c r="K1028" s="235"/>
      <c r="L1028" s="241"/>
      <c r="M1028" s="242"/>
      <c r="N1028" s="243"/>
      <c r="O1028" s="243"/>
      <c r="P1028" s="243"/>
      <c r="Q1028" s="243"/>
      <c r="R1028" s="243"/>
      <c r="S1028" s="243"/>
      <c r="T1028" s="24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5" t="s">
        <v>164</v>
      </c>
      <c r="AU1028" s="245" t="s">
        <v>160</v>
      </c>
      <c r="AV1028" s="13" t="s">
        <v>78</v>
      </c>
      <c r="AW1028" s="13" t="s">
        <v>31</v>
      </c>
      <c r="AX1028" s="13" t="s">
        <v>69</v>
      </c>
      <c r="AY1028" s="245" t="s">
        <v>152</v>
      </c>
    </row>
    <row r="1029" spans="1:51" s="13" customFormat="1" ht="12">
      <c r="A1029" s="13"/>
      <c r="B1029" s="234"/>
      <c r="C1029" s="235"/>
      <c r="D1029" s="236" t="s">
        <v>164</v>
      </c>
      <c r="E1029" s="237" t="s">
        <v>19</v>
      </c>
      <c r="F1029" s="238" t="s">
        <v>2026</v>
      </c>
      <c r="G1029" s="235"/>
      <c r="H1029" s="239">
        <v>6.72</v>
      </c>
      <c r="I1029" s="240"/>
      <c r="J1029" s="235"/>
      <c r="K1029" s="235"/>
      <c r="L1029" s="241"/>
      <c r="M1029" s="242"/>
      <c r="N1029" s="243"/>
      <c r="O1029" s="243"/>
      <c r="P1029" s="243"/>
      <c r="Q1029" s="243"/>
      <c r="R1029" s="243"/>
      <c r="S1029" s="243"/>
      <c r="T1029" s="244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5" t="s">
        <v>164</v>
      </c>
      <c r="AU1029" s="245" t="s">
        <v>160</v>
      </c>
      <c r="AV1029" s="13" t="s">
        <v>78</v>
      </c>
      <c r="AW1029" s="13" t="s">
        <v>31</v>
      </c>
      <c r="AX1029" s="13" t="s">
        <v>69</v>
      </c>
      <c r="AY1029" s="245" t="s">
        <v>152</v>
      </c>
    </row>
    <row r="1030" spans="1:51" s="13" customFormat="1" ht="12">
      <c r="A1030" s="13"/>
      <c r="B1030" s="234"/>
      <c r="C1030" s="235"/>
      <c r="D1030" s="236" t="s">
        <v>164</v>
      </c>
      <c r="E1030" s="237" t="s">
        <v>19</v>
      </c>
      <c r="F1030" s="238" t="s">
        <v>2027</v>
      </c>
      <c r="G1030" s="235"/>
      <c r="H1030" s="239">
        <v>48.44</v>
      </c>
      <c r="I1030" s="240"/>
      <c r="J1030" s="235"/>
      <c r="K1030" s="235"/>
      <c r="L1030" s="241"/>
      <c r="M1030" s="242"/>
      <c r="N1030" s="243"/>
      <c r="O1030" s="243"/>
      <c r="P1030" s="243"/>
      <c r="Q1030" s="243"/>
      <c r="R1030" s="243"/>
      <c r="S1030" s="243"/>
      <c r="T1030" s="24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5" t="s">
        <v>164</v>
      </c>
      <c r="AU1030" s="245" t="s">
        <v>160</v>
      </c>
      <c r="AV1030" s="13" t="s">
        <v>78</v>
      </c>
      <c r="AW1030" s="13" t="s">
        <v>31</v>
      </c>
      <c r="AX1030" s="13" t="s">
        <v>69</v>
      </c>
      <c r="AY1030" s="245" t="s">
        <v>152</v>
      </c>
    </row>
    <row r="1031" spans="1:51" s="15" customFormat="1" ht="12">
      <c r="A1031" s="15"/>
      <c r="B1031" s="256"/>
      <c r="C1031" s="257"/>
      <c r="D1031" s="236" t="s">
        <v>164</v>
      </c>
      <c r="E1031" s="258" t="s">
        <v>19</v>
      </c>
      <c r="F1031" s="259" t="s">
        <v>192</v>
      </c>
      <c r="G1031" s="257"/>
      <c r="H1031" s="260">
        <v>159.2</v>
      </c>
      <c r="I1031" s="261"/>
      <c r="J1031" s="257"/>
      <c r="K1031" s="257"/>
      <c r="L1031" s="262"/>
      <c r="M1031" s="263"/>
      <c r="N1031" s="264"/>
      <c r="O1031" s="264"/>
      <c r="P1031" s="264"/>
      <c r="Q1031" s="264"/>
      <c r="R1031" s="264"/>
      <c r="S1031" s="264"/>
      <c r="T1031" s="26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66" t="s">
        <v>164</v>
      </c>
      <c r="AU1031" s="266" t="s">
        <v>160</v>
      </c>
      <c r="AV1031" s="15" t="s">
        <v>151</v>
      </c>
      <c r="AW1031" s="15" t="s">
        <v>31</v>
      </c>
      <c r="AX1031" s="15" t="s">
        <v>76</v>
      </c>
      <c r="AY1031" s="266" t="s">
        <v>152</v>
      </c>
    </row>
    <row r="1032" spans="1:65" s="2" customFormat="1" ht="24.15" customHeight="1">
      <c r="A1032" s="40"/>
      <c r="B1032" s="41"/>
      <c r="C1032" s="267" t="s">
        <v>2028</v>
      </c>
      <c r="D1032" s="267" t="s">
        <v>204</v>
      </c>
      <c r="E1032" s="268" t="s">
        <v>2029</v>
      </c>
      <c r="F1032" s="269" t="s">
        <v>2030</v>
      </c>
      <c r="G1032" s="270" t="s">
        <v>169</v>
      </c>
      <c r="H1032" s="271">
        <v>159.2</v>
      </c>
      <c r="I1032" s="272"/>
      <c r="J1032" s="273">
        <f>ROUND(I1032*H1032,2)</f>
        <v>0</v>
      </c>
      <c r="K1032" s="274"/>
      <c r="L1032" s="275"/>
      <c r="M1032" s="276" t="s">
        <v>19</v>
      </c>
      <c r="N1032" s="277" t="s">
        <v>40</v>
      </c>
      <c r="O1032" s="86"/>
      <c r="P1032" s="225">
        <f>O1032*H1032</f>
        <v>0</v>
      </c>
      <c r="Q1032" s="225">
        <v>0.0095</v>
      </c>
      <c r="R1032" s="225">
        <f>Q1032*H1032</f>
        <v>1.5123999999999997</v>
      </c>
      <c r="S1032" s="225">
        <v>0</v>
      </c>
      <c r="T1032" s="226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7" t="s">
        <v>348</v>
      </c>
      <c r="AT1032" s="227" t="s">
        <v>204</v>
      </c>
      <c r="AU1032" s="227" t="s">
        <v>160</v>
      </c>
      <c r="AY1032" s="19" t="s">
        <v>152</v>
      </c>
      <c r="BE1032" s="228">
        <f>IF(N1032="základní",J1032,0)</f>
        <v>0</v>
      </c>
      <c r="BF1032" s="228">
        <f>IF(N1032="snížená",J1032,0)</f>
        <v>0</v>
      </c>
      <c r="BG1032" s="228">
        <f>IF(N1032="zákl. přenesená",J1032,0)</f>
        <v>0</v>
      </c>
      <c r="BH1032" s="228">
        <f>IF(N1032="sníž. přenesená",J1032,0)</f>
        <v>0</v>
      </c>
      <c r="BI1032" s="228">
        <f>IF(N1032="nulová",J1032,0)</f>
        <v>0</v>
      </c>
      <c r="BJ1032" s="19" t="s">
        <v>76</v>
      </c>
      <c r="BK1032" s="228">
        <f>ROUND(I1032*H1032,2)</f>
        <v>0</v>
      </c>
      <c r="BL1032" s="19" t="s">
        <v>262</v>
      </c>
      <c r="BM1032" s="227" t="s">
        <v>2031</v>
      </c>
    </row>
    <row r="1033" spans="1:65" s="2" customFormat="1" ht="37.8" customHeight="1">
      <c r="A1033" s="40"/>
      <c r="B1033" s="41"/>
      <c r="C1033" s="215" t="s">
        <v>2032</v>
      </c>
      <c r="D1033" s="215" t="s">
        <v>156</v>
      </c>
      <c r="E1033" s="216" t="s">
        <v>2033</v>
      </c>
      <c r="F1033" s="217" t="s">
        <v>2034</v>
      </c>
      <c r="G1033" s="218" t="s">
        <v>176</v>
      </c>
      <c r="H1033" s="219">
        <v>5</v>
      </c>
      <c r="I1033" s="220"/>
      <c r="J1033" s="221">
        <f>ROUND(I1033*H1033,2)</f>
        <v>0</v>
      </c>
      <c r="K1033" s="222"/>
      <c r="L1033" s="46"/>
      <c r="M1033" s="223" t="s">
        <v>19</v>
      </c>
      <c r="N1033" s="224" t="s">
        <v>40</v>
      </c>
      <c r="O1033" s="86"/>
      <c r="P1033" s="225">
        <f>O1033*H1033</f>
        <v>0</v>
      </c>
      <c r="Q1033" s="225">
        <v>0</v>
      </c>
      <c r="R1033" s="225">
        <f>Q1033*H1033</f>
        <v>0</v>
      </c>
      <c r="S1033" s="225">
        <v>0</v>
      </c>
      <c r="T1033" s="226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27" t="s">
        <v>262</v>
      </c>
      <c r="AT1033" s="227" t="s">
        <v>156</v>
      </c>
      <c r="AU1033" s="227" t="s">
        <v>160</v>
      </c>
      <c r="AY1033" s="19" t="s">
        <v>152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19" t="s">
        <v>76</v>
      </c>
      <c r="BK1033" s="228">
        <f>ROUND(I1033*H1033,2)</f>
        <v>0</v>
      </c>
      <c r="BL1033" s="19" t="s">
        <v>262</v>
      </c>
      <c r="BM1033" s="227" t="s">
        <v>2035</v>
      </c>
    </row>
    <row r="1034" spans="1:47" s="2" customFormat="1" ht="12">
      <c r="A1034" s="40"/>
      <c r="B1034" s="41"/>
      <c r="C1034" s="42"/>
      <c r="D1034" s="229" t="s">
        <v>162</v>
      </c>
      <c r="E1034" s="42"/>
      <c r="F1034" s="230" t="s">
        <v>2036</v>
      </c>
      <c r="G1034" s="42"/>
      <c r="H1034" s="42"/>
      <c r="I1034" s="231"/>
      <c r="J1034" s="42"/>
      <c r="K1034" s="42"/>
      <c r="L1034" s="46"/>
      <c r="M1034" s="232"/>
      <c r="N1034" s="233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162</v>
      </c>
      <c r="AU1034" s="19" t="s">
        <v>160</v>
      </c>
    </row>
    <row r="1035" spans="1:65" s="2" customFormat="1" ht="37.8" customHeight="1">
      <c r="A1035" s="40"/>
      <c r="B1035" s="41"/>
      <c r="C1035" s="215" t="s">
        <v>2037</v>
      </c>
      <c r="D1035" s="215" t="s">
        <v>156</v>
      </c>
      <c r="E1035" s="216" t="s">
        <v>2038</v>
      </c>
      <c r="F1035" s="217" t="s">
        <v>2039</v>
      </c>
      <c r="G1035" s="218" t="s">
        <v>176</v>
      </c>
      <c r="H1035" s="219">
        <v>5</v>
      </c>
      <c r="I1035" s="220"/>
      <c r="J1035" s="221">
        <f>ROUND(I1035*H1035,2)</f>
        <v>0</v>
      </c>
      <c r="K1035" s="222"/>
      <c r="L1035" s="46"/>
      <c r="M1035" s="223" t="s">
        <v>19</v>
      </c>
      <c r="N1035" s="224" t="s">
        <v>40</v>
      </c>
      <c r="O1035" s="86"/>
      <c r="P1035" s="225">
        <f>O1035*H1035</f>
        <v>0</v>
      </c>
      <c r="Q1035" s="225">
        <v>0</v>
      </c>
      <c r="R1035" s="225">
        <f>Q1035*H1035</f>
        <v>0</v>
      </c>
      <c r="S1035" s="225">
        <v>0</v>
      </c>
      <c r="T1035" s="226">
        <f>S1035*H1035</f>
        <v>0</v>
      </c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R1035" s="227" t="s">
        <v>262</v>
      </c>
      <c r="AT1035" s="227" t="s">
        <v>156</v>
      </c>
      <c r="AU1035" s="227" t="s">
        <v>160</v>
      </c>
      <c r="AY1035" s="19" t="s">
        <v>152</v>
      </c>
      <c r="BE1035" s="228">
        <f>IF(N1035="základní",J1035,0)</f>
        <v>0</v>
      </c>
      <c r="BF1035" s="228">
        <f>IF(N1035="snížená",J1035,0)</f>
        <v>0</v>
      </c>
      <c r="BG1035" s="228">
        <f>IF(N1035="zákl. přenesená",J1035,0)</f>
        <v>0</v>
      </c>
      <c r="BH1035" s="228">
        <f>IF(N1035="sníž. přenesená",J1035,0)</f>
        <v>0</v>
      </c>
      <c r="BI1035" s="228">
        <f>IF(N1035="nulová",J1035,0)</f>
        <v>0</v>
      </c>
      <c r="BJ1035" s="19" t="s">
        <v>76</v>
      </c>
      <c r="BK1035" s="228">
        <f>ROUND(I1035*H1035,2)</f>
        <v>0</v>
      </c>
      <c r="BL1035" s="19" t="s">
        <v>262</v>
      </c>
      <c r="BM1035" s="227" t="s">
        <v>2040</v>
      </c>
    </row>
    <row r="1036" spans="1:47" s="2" customFormat="1" ht="12">
      <c r="A1036" s="40"/>
      <c r="B1036" s="41"/>
      <c r="C1036" s="42"/>
      <c r="D1036" s="229" t="s">
        <v>162</v>
      </c>
      <c r="E1036" s="42"/>
      <c r="F1036" s="230" t="s">
        <v>2041</v>
      </c>
      <c r="G1036" s="42"/>
      <c r="H1036" s="42"/>
      <c r="I1036" s="231"/>
      <c r="J1036" s="42"/>
      <c r="K1036" s="42"/>
      <c r="L1036" s="46"/>
      <c r="M1036" s="232"/>
      <c r="N1036" s="233"/>
      <c r="O1036" s="86"/>
      <c r="P1036" s="86"/>
      <c r="Q1036" s="86"/>
      <c r="R1036" s="86"/>
      <c r="S1036" s="86"/>
      <c r="T1036" s="87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T1036" s="19" t="s">
        <v>162</v>
      </c>
      <c r="AU1036" s="19" t="s">
        <v>160</v>
      </c>
    </row>
    <row r="1037" spans="1:65" s="2" customFormat="1" ht="37.8" customHeight="1">
      <c r="A1037" s="40"/>
      <c r="B1037" s="41"/>
      <c r="C1037" s="215" t="s">
        <v>2042</v>
      </c>
      <c r="D1037" s="215" t="s">
        <v>156</v>
      </c>
      <c r="E1037" s="216" t="s">
        <v>2043</v>
      </c>
      <c r="F1037" s="217" t="s">
        <v>2044</v>
      </c>
      <c r="G1037" s="218" t="s">
        <v>176</v>
      </c>
      <c r="H1037" s="219">
        <v>4</v>
      </c>
      <c r="I1037" s="220"/>
      <c r="J1037" s="221">
        <f>ROUND(I1037*H1037,2)</f>
        <v>0</v>
      </c>
      <c r="K1037" s="222"/>
      <c r="L1037" s="46"/>
      <c r="M1037" s="223" t="s">
        <v>19</v>
      </c>
      <c r="N1037" s="224" t="s">
        <v>40</v>
      </c>
      <c r="O1037" s="86"/>
      <c r="P1037" s="225">
        <f>O1037*H1037</f>
        <v>0</v>
      </c>
      <c r="Q1037" s="225">
        <v>0</v>
      </c>
      <c r="R1037" s="225">
        <f>Q1037*H1037</f>
        <v>0</v>
      </c>
      <c r="S1037" s="225">
        <v>0</v>
      </c>
      <c r="T1037" s="226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27" t="s">
        <v>262</v>
      </c>
      <c r="AT1037" s="227" t="s">
        <v>156</v>
      </c>
      <c r="AU1037" s="227" t="s">
        <v>160</v>
      </c>
      <c r="AY1037" s="19" t="s">
        <v>152</v>
      </c>
      <c r="BE1037" s="228">
        <f>IF(N1037="základní",J1037,0)</f>
        <v>0</v>
      </c>
      <c r="BF1037" s="228">
        <f>IF(N1037="snížená",J1037,0)</f>
        <v>0</v>
      </c>
      <c r="BG1037" s="228">
        <f>IF(N1037="zákl. přenesená",J1037,0)</f>
        <v>0</v>
      </c>
      <c r="BH1037" s="228">
        <f>IF(N1037="sníž. přenesená",J1037,0)</f>
        <v>0</v>
      </c>
      <c r="BI1037" s="228">
        <f>IF(N1037="nulová",J1037,0)</f>
        <v>0</v>
      </c>
      <c r="BJ1037" s="19" t="s">
        <v>76</v>
      </c>
      <c r="BK1037" s="228">
        <f>ROUND(I1037*H1037,2)</f>
        <v>0</v>
      </c>
      <c r="BL1037" s="19" t="s">
        <v>262</v>
      </c>
      <c r="BM1037" s="227" t="s">
        <v>2045</v>
      </c>
    </row>
    <row r="1038" spans="1:47" s="2" customFormat="1" ht="12">
      <c r="A1038" s="40"/>
      <c r="B1038" s="41"/>
      <c r="C1038" s="42"/>
      <c r="D1038" s="229" t="s">
        <v>162</v>
      </c>
      <c r="E1038" s="42"/>
      <c r="F1038" s="230" t="s">
        <v>2046</v>
      </c>
      <c r="G1038" s="42"/>
      <c r="H1038" s="42"/>
      <c r="I1038" s="231"/>
      <c r="J1038" s="42"/>
      <c r="K1038" s="42"/>
      <c r="L1038" s="46"/>
      <c r="M1038" s="232"/>
      <c r="N1038" s="233"/>
      <c r="O1038" s="86"/>
      <c r="P1038" s="86"/>
      <c r="Q1038" s="86"/>
      <c r="R1038" s="86"/>
      <c r="S1038" s="86"/>
      <c r="T1038" s="87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T1038" s="19" t="s">
        <v>162</v>
      </c>
      <c r="AU1038" s="19" t="s">
        <v>160</v>
      </c>
    </row>
    <row r="1039" spans="1:65" s="2" customFormat="1" ht="37.8" customHeight="1">
      <c r="A1039" s="40"/>
      <c r="B1039" s="41"/>
      <c r="C1039" s="215" t="s">
        <v>2047</v>
      </c>
      <c r="D1039" s="215" t="s">
        <v>156</v>
      </c>
      <c r="E1039" s="216" t="s">
        <v>2048</v>
      </c>
      <c r="F1039" s="217" t="s">
        <v>2049</v>
      </c>
      <c r="G1039" s="218" t="s">
        <v>176</v>
      </c>
      <c r="H1039" s="219">
        <v>3</v>
      </c>
      <c r="I1039" s="220"/>
      <c r="J1039" s="221">
        <f>ROUND(I1039*H1039,2)</f>
        <v>0</v>
      </c>
      <c r="K1039" s="222"/>
      <c r="L1039" s="46"/>
      <c r="M1039" s="223" t="s">
        <v>19</v>
      </c>
      <c r="N1039" s="224" t="s">
        <v>40</v>
      </c>
      <c r="O1039" s="86"/>
      <c r="P1039" s="225">
        <f>O1039*H1039</f>
        <v>0</v>
      </c>
      <c r="Q1039" s="225">
        <v>0</v>
      </c>
      <c r="R1039" s="225">
        <f>Q1039*H1039</f>
        <v>0</v>
      </c>
      <c r="S1039" s="225">
        <v>0</v>
      </c>
      <c r="T1039" s="226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7" t="s">
        <v>262</v>
      </c>
      <c r="AT1039" s="227" t="s">
        <v>156</v>
      </c>
      <c r="AU1039" s="227" t="s">
        <v>160</v>
      </c>
      <c r="AY1039" s="19" t="s">
        <v>152</v>
      </c>
      <c r="BE1039" s="228">
        <f>IF(N1039="základní",J1039,0)</f>
        <v>0</v>
      </c>
      <c r="BF1039" s="228">
        <f>IF(N1039="snížená",J1039,0)</f>
        <v>0</v>
      </c>
      <c r="BG1039" s="228">
        <f>IF(N1039="zákl. přenesená",J1039,0)</f>
        <v>0</v>
      </c>
      <c r="BH1039" s="228">
        <f>IF(N1039="sníž. přenesená",J1039,0)</f>
        <v>0</v>
      </c>
      <c r="BI1039" s="228">
        <f>IF(N1039="nulová",J1039,0)</f>
        <v>0</v>
      </c>
      <c r="BJ1039" s="19" t="s">
        <v>76</v>
      </c>
      <c r="BK1039" s="228">
        <f>ROUND(I1039*H1039,2)</f>
        <v>0</v>
      </c>
      <c r="BL1039" s="19" t="s">
        <v>262</v>
      </c>
      <c r="BM1039" s="227" t="s">
        <v>2050</v>
      </c>
    </row>
    <row r="1040" spans="1:47" s="2" customFormat="1" ht="12">
      <c r="A1040" s="40"/>
      <c r="B1040" s="41"/>
      <c r="C1040" s="42"/>
      <c r="D1040" s="229" t="s">
        <v>162</v>
      </c>
      <c r="E1040" s="42"/>
      <c r="F1040" s="230" t="s">
        <v>2051</v>
      </c>
      <c r="G1040" s="42"/>
      <c r="H1040" s="42"/>
      <c r="I1040" s="231"/>
      <c r="J1040" s="42"/>
      <c r="K1040" s="42"/>
      <c r="L1040" s="46"/>
      <c r="M1040" s="232"/>
      <c r="N1040" s="233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162</v>
      </c>
      <c r="AU1040" s="19" t="s">
        <v>160</v>
      </c>
    </row>
    <row r="1041" spans="1:65" s="2" customFormat="1" ht="37.8" customHeight="1">
      <c r="A1041" s="40"/>
      <c r="B1041" s="41"/>
      <c r="C1041" s="215" t="s">
        <v>2052</v>
      </c>
      <c r="D1041" s="215" t="s">
        <v>156</v>
      </c>
      <c r="E1041" s="216" t="s">
        <v>2053</v>
      </c>
      <c r="F1041" s="217" t="s">
        <v>2054</v>
      </c>
      <c r="G1041" s="218" t="s">
        <v>176</v>
      </c>
      <c r="H1041" s="219">
        <v>1</v>
      </c>
      <c r="I1041" s="220"/>
      <c r="J1041" s="221">
        <f>ROUND(I1041*H1041,2)</f>
        <v>0</v>
      </c>
      <c r="K1041" s="222"/>
      <c r="L1041" s="46"/>
      <c r="M1041" s="223" t="s">
        <v>19</v>
      </c>
      <c r="N1041" s="224" t="s">
        <v>40</v>
      </c>
      <c r="O1041" s="86"/>
      <c r="P1041" s="225">
        <f>O1041*H1041</f>
        <v>0</v>
      </c>
      <c r="Q1041" s="225">
        <v>0</v>
      </c>
      <c r="R1041" s="225">
        <f>Q1041*H1041</f>
        <v>0</v>
      </c>
      <c r="S1041" s="225">
        <v>0</v>
      </c>
      <c r="T1041" s="226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27" t="s">
        <v>262</v>
      </c>
      <c r="AT1041" s="227" t="s">
        <v>156</v>
      </c>
      <c r="AU1041" s="227" t="s">
        <v>160</v>
      </c>
      <c r="AY1041" s="19" t="s">
        <v>152</v>
      </c>
      <c r="BE1041" s="228">
        <f>IF(N1041="základní",J1041,0)</f>
        <v>0</v>
      </c>
      <c r="BF1041" s="228">
        <f>IF(N1041="snížená",J1041,0)</f>
        <v>0</v>
      </c>
      <c r="BG1041" s="228">
        <f>IF(N1041="zákl. přenesená",J1041,0)</f>
        <v>0</v>
      </c>
      <c r="BH1041" s="228">
        <f>IF(N1041="sníž. přenesená",J1041,0)</f>
        <v>0</v>
      </c>
      <c r="BI1041" s="228">
        <f>IF(N1041="nulová",J1041,0)</f>
        <v>0</v>
      </c>
      <c r="BJ1041" s="19" t="s">
        <v>76</v>
      </c>
      <c r="BK1041" s="228">
        <f>ROUND(I1041*H1041,2)</f>
        <v>0</v>
      </c>
      <c r="BL1041" s="19" t="s">
        <v>262</v>
      </c>
      <c r="BM1041" s="227" t="s">
        <v>2055</v>
      </c>
    </row>
    <row r="1042" spans="1:47" s="2" customFormat="1" ht="12">
      <c r="A1042" s="40"/>
      <c r="B1042" s="41"/>
      <c r="C1042" s="42"/>
      <c r="D1042" s="229" t="s">
        <v>162</v>
      </c>
      <c r="E1042" s="42"/>
      <c r="F1042" s="230" t="s">
        <v>2056</v>
      </c>
      <c r="G1042" s="42"/>
      <c r="H1042" s="42"/>
      <c r="I1042" s="231"/>
      <c r="J1042" s="42"/>
      <c r="K1042" s="42"/>
      <c r="L1042" s="46"/>
      <c r="M1042" s="232"/>
      <c r="N1042" s="233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T1042" s="19" t="s">
        <v>162</v>
      </c>
      <c r="AU1042" s="19" t="s">
        <v>160</v>
      </c>
    </row>
    <row r="1043" spans="1:65" s="2" customFormat="1" ht="37.8" customHeight="1">
      <c r="A1043" s="40"/>
      <c r="B1043" s="41"/>
      <c r="C1043" s="215" t="s">
        <v>2057</v>
      </c>
      <c r="D1043" s="215" t="s">
        <v>156</v>
      </c>
      <c r="E1043" s="216" t="s">
        <v>2058</v>
      </c>
      <c r="F1043" s="217" t="s">
        <v>2059</v>
      </c>
      <c r="G1043" s="218" t="s">
        <v>176</v>
      </c>
      <c r="H1043" s="219">
        <v>2</v>
      </c>
      <c r="I1043" s="220"/>
      <c r="J1043" s="221">
        <f>ROUND(I1043*H1043,2)</f>
        <v>0</v>
      </c>
      <c r="K1043" s="222"/>
      <c r="L1043" s="46"/>
      <c r="M1043" s="223" t="s">
        <v>19</v>
      </c>
      <c r="N1043" s="224" t="s">
        <v>40</v>
      </c>
      <c r="O1043" s="86"/>
      <c r="P1043" s="225">
        <f>O1043*H1043</f>
        <v>0</v>
      </c>
      <c r="Q1043" s="225">
        <v>0</v>
      </c>
      <c r="R1043" s="225">
        <f>Q1043*H1043</f>
        <v>0</v>
      </c>
      <c r="S1043" s="225">
        <v>0</v>
      </c>
      <c r="T1043" s="226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27" t="s">
        <v>262</v>
      </c>
      <c r="AT1043" s="227" t="s">
        <v>156</v>
      </c>
      <c r="AU1043" s="227" t="s">
        <v>160</v>
      </c>
      <c r="AY1043" s="19" t="s">
        <v>152</v>
      </c>
      <c r="BE1043" s="228">
        <f>IF(N1043="základní",J1043,0)</f>
        <v>0</v>
      </c>
      <c r="BF1043" s="228">
        <f>IF(N1043="snížená",J1043,0)</f>
        <v>0</v>
      </c>
      <c r="BG1043" s="228">
        <f>IF(N1043="zákl. přenesená",J1043,0)</f>
        <v>0</v>
      </c>
      <c r="BH1043" s="228">
        <f>IF(N1043="sníž. přenesená",J1043,0)</f>
        <v>0</v>
      </c>
      <c r="BI1043" s="228">
        <f>IF(N1043="nulová",J1043,0)</f>
        <v>0</v>
      </c>
      <c r="BJ1043" s="19" t="s">
        <v>76</v>
      </c>
      <c r="BK1043" s="228">
        <f>ROUND(I1043*H1043,2)</f>
        <v>0</v>
      </c>
      <c r="BL1043" s="19" t="s">
        <v>262</v>
      </c>
      <c r="BM1043" s="227" t="s">
        <v>2060</v>
      </c>
    </row>
    <row r="1044" spans="1:47" s="2" customFormat="1" ht="12">
      <c r="A1044" s="40"/>
      <c r="B1044" s="41"/>
      <c r="C1044" s="42"/>
      <c r="D1044" s="229" t="s">
        <v>162</v>
      </c>
      <c r="E1044" s="42"/>
      <c r="F1044" s="230" t="s">
        <v>2061</v>
      </c>
      <c r="G1044" s="42"/>
      <c r="H1044" s="42"/>
      <c r="I1044" s="231"/>
      <c r="J1044" s="42"/>
      <c r="K1044" s="42"/>
      <c r="L1044" s="46"/>
      <c r="M1044" s="232"/>
      <c r="N1044" s="233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T1044" s="19" t="s">
        <v>162</v>
      </c>
      <c r="AU1044" s="19" t="s">
        <v>160</v>
      </c>
    </row>
    <row r="1045" spans="1:65" s="2" customFormat="1" ht="38.55" customHeight="1">
      <c r="A1045" s="40"/>
      <c r="B1045" s="41"/>
      <c r="C1045" s="267" t="s">
        <v>2062</v>
      </c>
      <c r="D1045" s="267" t="s">
        <v>204</v>
      </c>
      <c r="E1045" s="268" t="s">
        <v>2063</v>
      </c>
      <c r="F1045" s="269" t="s">
        <v>2064</v>
      </c>
      <c r="G1045" s="270" t="s">
        <v>176</v>
      </c>
      <c r="H1045" s="271">
        <v>1</v>
      </c>
      <c r="I1045" s="272"/>
      <c r="J1045" s="273">
        <f>ROUND(I1045*H1045,2)</f>
        <v>0</v>
      </c>
      <c r="K1045" s="274"/>
      <c r="L1045" s="275"/>
      <c r="M1045" s="276" t="s">
        <v>19</v>
      </c>
      <c r="N1045" s="277" t="s">
        <v>40</v>
      </c>
      <c r="O1045" s="86"/>
      <c r="P1045" s="225">
        <f>O1045*H1045</f>
        <v>0</v>
      </c>
      <c r="Q1045" s="225">
        <v>0</v>
      </c>
      <c r="R1045" s="225">
        <f>Q1045*H1045</f>
        <v>0</v>
      </c>
      <c r="S1045" s="225">
        <v>0</v>
      </c>
      <c r="T1045" s="226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27" t="s">
        <v>348</v>
      </c>
      <c r="AT1045" s="227" t="s">
        <v>204</v>
      </c>
      <c r="AU1045" s="227" t="s">
        <v>160</v>
      </c>
      <c r="AY1045" s="19" t="s">
        <v>152</v>
      </c>
      <c r="BE1045" s="228">
        <f>IF(N1045="základní",J1045,0)</f>
        <v>0</v>
      </c>
      <c r="BF1045" s="228">
        <f>IF(N1045="snížená",J1045,0)</f>
        <v>0</v>
      </c>
      <c r="BG1045" s="228">
        <f>IF(N1045="zákl. přenesená",J1045,0)</f>
        <v>0</v>
      </c>
      <c r="BH1045" s="228">
        <f>IF(N1045="sníž. přenesená",J1045,0)</f>
        <v>0</v>
      </c>
      <c r="BI1045" s="228">
        <f>IF(N1045="nulová",J1045,0)</f>
        <v>0</v>
      </c>
      <c r="BJ1045" s="19" t="s">
        <v>76</v>
      </c>
      <c r="BK1045" s="228">
        <f>ROUND(I1045*H1045,2)</f>
        <v>0</v>
      </c>
      <c r="BL1045" s="19" t="s">
        <v>262</v>
      </c>
      <c r="BM1045" s="227" t="s">
        <v>2065</v>
      </c>
    </row>
    <row r="1046" spans="1:65" s="2" customFormat="1" ht="38.55" customHeight="1">
      <c r="A1046" s="40"/>
      <c r="B1046" s="41"/>
      <c r="C1046" s="267" t="s">
        <v>2066</v>
      </c>
      <c r="D1046" s="267" t="s">
        <v>204</v>
      </c>
      <c r="E1046" s="268" t="s">
        <v>2067</v>
      </c>
      <c r="F1046" s="269" t="s">
        <v>2068</v>
      </c>
      <c r="G1046" s="270" t="s">
        <v>176</v>
      </c>
      <c r="H1046" s="271">
        <v>1</v>
      </c>
      <c r="I1046" s="272"/>
      <c r="J1046" s="273">
        <f>ROUND(I1046*H1046,2)</f>
        <v>0</v>
      </c>
      <c r="K1046" s="274"/>
      <c r="L1046" s="275"/>
      <c r="M1046" s="276" t="s">
        <v>19</v>
      </c>
      <c r="N1046" s="277" t="s">
        <v>40</v>
      </c>
      <c r="O1046" s="86"/>
      <c r="P1046" s="225">
        <f>O1046*H1046</f>
        <v>0</v>
      </c>
      <c r="Q1046" s="225">
        <v>0</v>
      </c>
      <c r="R1046" s="225">
        <f>Q1046*H1046</f>
        <v>0</v>
      </c>
      <c r="S1046" s="225">
        <v>0</v>
      </c>
      <c r="T1046" s="226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27" t="s">
        <v>348</v>
      </c>
      <c r="AT1046" s="227" t="s">
        <v>204</v>
      </c>
      <c r="AU1046" s="227" t="s">
        <v>160</v>
      </c>
      <c r="AY1046" s="19" t="s">
        <v>152</v>
      </c>
      <c r="BE1046" s="228">
        <f>IF(N1046="základní",J1046,0)</f>
        <v>0</v>
      </c>
      <c r="BF1046" s="228">
        <f>IF(N1046="snížená",J1046,0)</f>
        <v>0</v>
      </c>
      <c r="BG1046" s="228">
        <f>IF(N1046="zákl. přenesená",J1046,0)</f>
        <v>0</v>
      </c>
      <c r="BH1046" s="228">
        <f>IF(N1046="sníž. přenesená",J1046,0)</f>
        <v>0</v>
      </c>
      <c r="BI1046" s="228">
        <f>IF(N1046="nulová",J1046,0)</f>
        <v>0</v>
      </c>
      <c r="BJ1046" s="19" t="s">
        <v>76</v>
      </c>
      <c r="BK1046" s="228">
        <f>ROUND(I1046*H1046,2)</f>
        <v>0</v>
      </c>
      <c r="BL1046" s="19" t="s">
        <v>262</v>
      </c>
      <c r="BM1046" s="227" t="s">
        <v>2069</v>
      </c>
    </row>
    <row r="1047" spans="1:65" s="2" customFormat="1" ht="38.55" customHeight="1">
      <c r="A1047" s="40"/>
      <c r="B1047" s="41"/>
      <c r="C1047" s="267" t="s">
        <v>2070</v>
      </c>
      <c r="D1047" s="267" t="s">
        <v>204</v>
      </c>
      <c r="E1047" s="268" t="s">
        <v>2071</v>
      </c>
      <c r="F1047" s="269" t="s">
        <v>2072</v>
      </c>
      <c r="G1047" s="270" t="s">
        <v>176</v>
      </c>
      <c r="H1047" s="271">
        <v>1</v>
      </c>
      <c r="I1047" s="272"/>
      <c r="J1047" s="273">
        <f>ROUND(I1047*H1047,2)</f>
        <v>0</v>
      </c>
      <c r="K1047" s="274"/>
      <c r="L1047" s="275"/>
      <c r="M1047" s="276" t="s">
        <v>19</v>
      </c>
      <c r="N1047" s="277" t="s">
        <v>40</v>
      </c>
      <c r="O1047" s="86"/>
      <c r="P1047" s="225">
        <f>O1047*H1047</f>
        <v>0</v>
      </c>
      <c r="Q1047" s="225">
        <v>0</v>
      </c>
      <c r="R1047" s="225">
        <f>Q1047*H1047</f>
        <v>0</v>
      </c>
      <c r="S1047" s="225">
        <v>0</v>
      </c>
      <c r="T1047" s="226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27" t="s">
        <v>348</v>
      </c>
      <c r="AT1047" s="227" t="s">
        <v>204</v>
      </c>
      <c r="AU1047" s="227" t="s">
        <v>160</v>
      </c>
      <c r="AY1047" s="19" t="s">
        <v>152</v>
      </c>
      <c r="BE1047" s="228">
        <f>IF(N1047="základní",J1047,0)</f>
        <v>0</v>
      </c>
      <c r="BF1047" s="228">
        <f>IF(N1047="snížená",J1047,0)</f>
        <v>0</v>
      </c>
      <c r="BG1047" s="228">
        <f>IF(N1047="zákl. přenesená",J1047,0)</f>
        <v>0</v>
      </c>
      <c r="BH1047" s="228">
        <f>IF(N1047="sníž. přenesená",J1047,0)</f>
        <v>0</v>
      </c>
      <c r="BI1047" s="228">
        <f>IF(N1047="nulová",J1047,0)</f>
        <v>0</v>
      </c>
      <c r="BJ1047" s="19" t="s">
        <v>76</v>
      </c>
      <c r="BK1047" s="228">
        <f>ROUND(I1047*H1047,2)</f>
        <v>0</v>
      </c>
      <c r="BL1047" s="19" t="s">
        <v>262</v>
      </c>
      <c r="BM1047" s="227" t="s">
        <v>2073</v>
      </c>
    </row>
    <row r="1048" spans="1:65" s="2" customFormat="1" ht="24.15" customHeight="1">
      <c r="A1048" s="40"/>
      <c r="B1048" s="41"/>
      <c r="C1048" s="267" t="s">
        <v>2074</v>
      </c>
      <c r="D1048" s="267" t="s">
        <v>204</v>
      </c>
      <c r="E1048" s="268" t="s">
        <v>2075</v>
      </c>
      <c r="F1048" s="269" t="s">
        <v>2076</v>
      </c>
      <c r="G1048" s="270" t="s">
        <v>176</v>
      </c>
      <c r="H1048" s="271">
        <v>1</v>
      </c>
      <c r="I1048" s="272"/>
      <c r="J1048" s="273">
        <f>ROUND(I1048*H1048,2)</f>
        <v>0</v>
      </c>
      <c r="K1048" s="274"/>
      <c r="L1048" s="275"/>
      <c r="M1048" s="276" t="s">
        <v>19</v>
      </c>
      <c r="N1048" s="277" t="s">
        <v>40</v>
      </c>
      <c r="O1048" s="86"/>
      <c r="P1048" s="225">
        <f>O1048*H1048</f>
        <v>0</v>
      </c>
      <c r="Q1048" s="225">
        <v>0</v>
      </c>
      <c r="R1048" s="225">
        <f>Q1048*H1048</f>
        <v>0</v>
      </c>
      <c r="S1048" s="225">
        <v>0</v>
      </c>
      <c r="T1048" s="226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27" t="s">
        <v>348</v>
      </c>
      <c r="AT1048" s="227" t="s">
        <v>204</v>
      </c>
      <c r="AU1048" s="227" t="s">
        <v>160</v>
      </c>
      <c r="AY1048" s="19" t="s">
        <v>152</v>
      </c>
      <c r="BE1048" s="228">
        <f>IF(N1048="základní",J1048,0)</f>
        <v>0</v>
      </c>
      <c r="BF1048" s="228">
        <f>IF(N1048="snížená",J1048,0)</f>
        <v>0</v>
      </c>
      <c r="BG1048" s="228">
        <f>IF(N1048="zákl. přenesená",J1048,0)</f>
        <v>0</v>
      </c>
      <c r="BH1048" s="228">
        <f>IF(N1048="sníž. přenesená",J1048,0)</f>
        <v>0</v>
      </c>
      <c r="BI1048" s="228">
        <f>IF(N1048="nulová",J1048,0)</f>
        <v>0</v>
      </c>
      <c r="BJ1048" s="19" t="s">
        <v>76</v>
      </c>
      <c r="BK1048" s="228">
        <f>ROUND(I1048*H1048,2)</f>
        <v>0</v>
      </c>
      <c r="BL1048" s="19" t="s">
        <v>262</v>
      </c>
      <c r="BM1048" s="227" t="s">
        <v>2077</v>
      </c>
    </row>
    <row r="1049" spans="1:65" s="2" customFormat="1" ht="38.55" customHeight="1">
      <c r="A1049" s="40"/>
      <c r="B1049" s="41"/>
      <c r="C1049" s="267" t="s">
        <v>2078</v>
      </c>
      <c r="D1049" s="267" t="s">
        <v>204</v>
      </c>
      <c r="E1049" s="268" t="s">
        <v>2079</v>
      </c>
      <c r="F1049" s="269" t="s">
        <v>2080</v>
      </c>
      <c r="G1049" s="270" t="s">
        <v>176</v>
      </c>
      <c r="H1049" s="271">
        <v>1</v>
      </c>
      <c r="I1049" s="272"/>
      <c r="J1049" s="273">
        <f>ROUND(I1049*H1049,2)</f>
        <v>0</v>
      </c>
      <c r="K1049" s="274"/>
      <c r="L1049" s="275"/>
      <c r="M1049" s="276" t="s">
        <v>19</v>
      </c>
      <c r="N1049" s="277" t="s">
        <v>40</v>
      </c>
      <c r="O1049" s="86"/>
      <c r="P1049" s="225">
        <f>O1049*H1049</f>
        <v>0</v>
      </c>
      <c r="Q1049" s="225">
        <v>0</v>
      </c>
      <c r="R1049" s="225">
        <f>Q1049*H1049</f>
        <v>0</v>
      </c>
      <c r="S1049" s="225">
        <v>0</v>
      </c>
      <c r="T1049" s="226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27" t="s">
        <v>348</v>
      </c>
      <c r="AT1049" s="227" t="s">
        <v>204</v>
      </c>
      <c r="AU1049" s="227" t="s">
        <v>160</v>
      </c>
      <c r="AY1049" s="19" t="s">
        <v>152</v>
      </c>
      <c r="BE1049" s="228">
        <f>IF(N1049="základní",J1049,0)</f>
        <v>0</v>
      </c>
      <c r="BF1049" s="228">
        <f>IF(N1049="snížená",J1049,0)</f>
        <v>0</v>
      </c>
      <c r="BG1049" s="228">
        <f>IF(N1049="zákl. přenesená",J1049,0)</f>
        <v>0</v>
      </c>
      <c r="BH1049" s="228">
        <f>IF(N1049="sníž. přenesená",J1049,0)</f>
        <v>0</v>
      </c>
      <c r="BI1049" s="228">
        <f>IF(N1049="nulová",J1049,0)</f>
        <v>0</v>
      </c>
      <c r="BJ1049" s="19" t="s">
        <v>76</v>
      </c>
      <c r="BK1049" s="228">
        <f>ROUND(I1049*H1049,2)</f>
        <v>0</v>
      </c>
      <c r="BL1049" s="19" t="s">
        <v>262</v>
      </c>
      <c r="BM1049" s="227" t="s">
        <v>2081</v>
      </c>
    </row>
    <row r="1050" spans="1:65" s="2" customFormat="1" ht="33.75" customHeight="1">
      <c r="A1050" s="40"/>
      <c r="B1050" s="41"/>
      <c r="C1050" s="267" t="s">
        <v>2082</v>
      </c>
      <c r="D1050" s="267" t="s">
        <v>204</v>
      </c>
      <c r="E1050" s="268" t="s">
        <v>2083</v>
      </c>
      <c r="F1050" s="269" t="s">
        <v>2084</v>
      </c>
      <c r="G1050" s="270" t="s">
        <v>176</v>
      </c>
      <c r="H1050" s="271">
        <v>1</v>
      </c>
      <c r="I1050" s="272"/>
      <c r="J1050" s="273">
        <f>ROUND(I1050*H1050,2)</f>
        <v>0</v>
      </c>
      <c r="K1050" s="274"/>
      <c r="L1050" s="275"/>
      <c r="M1050" s="276" t="s">
        <v>19</v>
      </c>
      <c r="N1050" s="277" t="s">
        <v>40</v>
      </c>
      <c r="O1050" s="86"/>
      <c r="P1050" s="225">
        <f>O1050*H1050</f>
        <v>0</v>
      </c>
      <c r="Q1050" s="225">
        <v>0</v>
      </c>
      <c r="R1050" s="225">
        <f>Q1050*H1050</f>
        <v>0</v>
      </c>
      <c r="S1050" s="225">
        <v>0</v>
      </c>
      <c r="T1050" s="226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27" t="s">
        <v>348</v>
      </c>
      <c r="AT1050" s="227" t="s">
        <v>204</v>
      </c>
      <c r="AU1050" s="227" t="s">
        <v>160</v>
      </c>
      <c r="AY1050" s="19" t="s">
        <v>152</v>
      </c>
      <c r="BE1050" s="228">
        <f>IF(N1050="základní",J1050,0)</f>
        <v>0</v>
      </c>
      <c r="BF1050" s="228">
        <f>IF(N1050="snížená",J1050,0)</f>
        <v>0</v>
      </c>
      <c r="BG1050" s="228">
        <f>IF(N1050="zákl. přenesená",J1050,0)</f>
        <v>0</v>
      </c>
      <c r="BH1050" s="228">
        <f>IF(N1050="sníž. přenesená",J1050,0)</f>
        <v>0</v>
      </c>
      <c r="BI1050" s="228">
        <f>IF(N1050="nulová",J1050,0)</f>
        <v>0</v>
      </c>
      <c r="BJ1050" s="19" t="s">
        <v>76</v>
      </c>
      <c r="BK1050" s="228">
        <f>ROUND(I1050*H1050,2)</f>
        <v>0</v>
      </c>
      <c r="BL1050" s="19" t="s">
        <v>262</v>
      </c>
      <c r="BM1050" s="227" t="s">
        <v>2085</v>
      </c>
    </row>
    <row r="1051" spans="1:65" s="2" customFormat="1" ht="33.75" customHeight="1">
      <c r="A1051" s="40"/>
      <c r="B1051" s="41"/>
      <c r="C1051" s="267" t="s">
        <v>2086</v>
      </c>
      <c r="D1051" s="267" t="s">
        <v>204</v>
      </c>
      <c r="E1051" s="268" t="s">
        <v>2087</v>
      </c>
      <c r="F1051" s="269" t="s">
        <v>2088</v>
      </c>
      <c r="G1051" s="270" t="s">
        <v>176</v>
      </c>
      <c r="H1051" s="271">
        <v>1</v>
      </c>
      <c r="I1051" s="272"/>
      <c r="J1051" s="273">
        <f>ROUND(I1051*H1051,2)</f>
        <v>0</v>
      </c>
      <c r="K1051" s="274"/>
      <c r="L1051" s="275"/>
      <c r="M1051" s="276" t="s">
        <v>19</v>
      </c>
      <c r="N1051" s="277" t="s">
        <v>40</v>
      </c>
      <c r="O1051" s="86"/>
      <c r="P1051" s="225">
        <f>O1051*H1051</f>
        <v>0</v>
      </c>
      <c r="Q1051" s="225">
        <v>0</v>
      </c>
      <c r="R1051" s="225">
        <f>Q1051*H1051</f>
        <v>0</v>
      </c>
      <c r="S1051" s="225">
        <v>0</v>
      </c>
      <c r="T1051" s="226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27" t="s">
        <v>348</v>
      </c>
      <c r="AT1051" s="227" t="s">
        <v>204</v>
      </c>
      <c r="AU1051" s="227" t="s">
        <v>160</v>
      </c>
      <c r="AY1051" s="19" t="s">
        <v>152</v>
      </c>
      <c r="BE1051" s="228">
        <f>IF(N1051="základní",J1051,0)</f>
        <v>0</v>
      </c>
      <c r="BF1051" s="228">
        <f>IF(N1051="snížená",J1051,0)</f>
        <v>0</v>
      </c>
      <c r="BG1051" s="228">
        <f>IF(N1051="zákl. přenesená",J1051,0)</f>
        <v>0</v>
      </c>
      <c r="BH1051" s="228">
        <f>IF(N1051="sníž. přenesená",J1051,0)</f>
        <v>0</v>
      </c>
      <c r="BI1051" s="228">
        <f>IF(N1051="nulová",J1051,0)</f>
        <v>0</v>
      </c>
      <c r="BJ1051" s="19" t="s">
        <v>76</v>
      </c>
      <c r="BK1051" s="228">
        <f>ROUND(I1051*H1051,2)</f>
        <v>0</v>
      </c>
      <c r="BL1051" s="19" t="s">
        <v>262</v>
      </c>
      <c r="BM1051" s="227" t="s">
        <v>2089</v>
      </c>
    </row>
    <row r="1052" spans="1:65" s="2" customFormat="1" ht="33.75" customHeight="1">
      <c r="A1052" s="40"/>
      <c r="B1052" s="41"/>
      <c r="C1052" s="267" t="s">
        <v>2090</v>
      </c>
      <c r="D1052" s="267" t="s">
        <v>204</v>
      </c>
      <c r="E1052" s="268" t="s">
        <v>2091</v>
      </c>
      <c r="F1052" s="269" t="s">
        <v>2092</v>
      </c>
      <c r="G1052" s="270" t="s">
        <v>176</v>
      </c>
      <c r="H1052" s="271">
        <v>1</v>
      </c>
      <c r="I1052" s="272"/>
      <c r="J1052" s="273">
        <f>ROUND(I1052*H1052,2)</f>
        <v>0</v>
      </c>
      <c r="K1052" s="274"/>
      <c r="L1052" s="275"/>
      <c r="M1052" s="276" t="s">
        <v>19</v>
      </c>
      <c r="N1052" s="277" t="s">
        <v>40</v>
      </c>
      <c r="O1052" s="86"/>
      <c r="P1052" s="225">
        <f>O1052*H1052</f>
        <v>0</v>
      </c>
      <c r="Q1052" s="225">
        <v>0</v>
      </c>
      <c r="R1052" s="225">
        <f>Q1052*H1052</f>
        <v>0</v>
      </c>
      <c r="S1052" s="225">
        <v>0</v>
      </c>
      <c r="T1052" s="226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27" t="s">
        <v>348</v>
      </c>
      <c r="AT1052" s="227" t="s">
        <v>204</v>
      </c>
      <c r="AU1052" s="227" t="s">
        <v>160</v>
      </c>
      <c r="AY1052" s="19" t="s">
        <v>152</v>
      </c>
      <c r="BE1052" s="228">
        <f>IF(N1052="základní",J1052,0)</f>
        <v>0</v>
      </c>
      <c r="BF1052" s="228">
        <f>IF(N1052="snížená",J1052,0)</f>
        <v>0</v>
      </c>
      <c r="BG1052" s="228">
        <f>IF(N1052="zákl. přenesená",J1052,0)</f>
        <v>0</v>
      </c>
      <c r="BH1052" s="228">
        <f>IF(N1052="sníž. přenesená",J1052,0)</f>
        <v>0</v>
      </c>
      <c r="BI1052" s="228">
        <f>IF(N1052="nulová",J1052,0)</f>
        <v>0</v>
      </c>
      <c r="BJ1052" s="19" t="s">
        <v>76</v>
      </c>
      <c r="BK1052" s="228">
        <f>ROUND(I1052*H1052,2)</f>
        <v>0</v>
      </c>
      <c r="BL1052" s="19" t="s">
        <v>262</v>
      </c>
      <c r="BM1052" s="227" t="s">
        <v>2093</v>
      </c>
    </row>
    <row r="1053" spans="1:65" s="2" customFormat="1" ht="38.55" customHeight="1">
      <c r="A1053" s="40"/>
      <c r="B1053" s="41"/>
      <c r="C1053" s="267" t="s">
        <v>2094</v>
      </c>
      <c r="D1053" s="267" t="s">
        <v>204</v>
      </c>
      <c r="E1053" s="268" t="s">
        <v>2095</v>
      </c>
      <c r="F1053" s="269" t="s">
        <v>2096</v>
      </c>
      <c r="G1053" s="270" t="s">
        <v>176</v>
      </c>
      <c r="H1053" s="271">
        <v>1</v>
      </c>
      <c r="I1053" s="272"/>
      <c r="J1053" s="273">
        <f>ROUND(I1053*H1053,2)</f>
        <v>0</v>
      </c>
      <c r="K1053" s="274"/>
      <c r="L1053" s="275"/>
      <c r="M1053" s="276" t="s">
        <v>19</v>
      </c>
      <c r="N1053" s="277" t="s">
        <v>40</v>
      </c>
      <c r="O1053" s="86"/>
      <c r="P1053" s="225">
        <f>O1053*H1053</f>
        <v>0</v>
      </c>
      <c r="Q1053" s="225">
        <v>0</v>
      </c>
      <c r="R1053" s="225">
        <f>Q1053*H1053</f>
        <v>0</v>
      </c>
      <c r="S1053" s="225">
        <v>0</v>
      </c>
      <c r="T1053" s="226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7" t="s">
        <v>348</v>
      </c>
      <c r="AT1053" s="227" t="s">
        <v>204</v>
      </c>
      <c r="AU1053" s="227" t="s">
        <v>160</v>
      </c>
      <c r="AY1053" s="19" t="s">
        <v>152</v>
      </c>
      <c r="BE1053" s="228">
        <f>IF(N1053="základní",J1053,0)</f>
        <v>0</v>
      </c>
      <c r="BF1053" s="228">
        <f>IF(N1053="snížená",J1053,0)</f>
        <v>0</v>
      </c>
      <c r="BG1053" s="228">
        <f>IF(N1053="zákl. přenesená",J1053,0)</f>
        <v>0</v>
      </c>
      <c r="BH1053" s="228">
        <f>IF(N1053="sníž. přenesená",J1053,0)</f>
        <v>0</v>
      </c>
      <c r="BI1053" s="228">
        <f>IF(N1053="nulová",J1053,0)</f>
        <v>0</v>
      </c>
      <c r="BJ1053" s="19" t="s">
        <v>76</v>
      </c>
      <c r="BK1053" s="228">
        <f>ROUND(I1053*H1053,2)</f>
        <v>0</v>
      </c>
      <c r="BL1053" s="19" t="s">
        <v>262</v>
      </c>
      <c r="BM1053" s="227" t="s">
        <v>2097</v>
      </c>
    </row>
    <row r="1054" spans="1:65" s="2" customFormat="1" ht="33.75" customHeight="1">
      <c r="A1054" s="40"/>
      <c r="B1054" s="41"/>
      <c r="C1054" s="267" t="s">
        <v>2098</v>
      </c>
      <c r="D1054" s="267" t="s">
        <v>204</v>
      </c>
      <c r="E1054" s="268" t="s">
        <v>2099</v>
      </c>
      <c r="F1054" s="269" t="s">
        <v>2100</v>
      </c>
      <c r="G1054" s="270" t="s">
        <v>176</v>
      </c>
      <c r="H1054" s="271">
        <v>1</v>
      </c>
      <c r="I1054" s="272"/>
      <c r="J1054" s="273">
        <f>ROUND(I1054*H1054,2)</f>
        <v>0</v>
      </c>
      <c r="K1054" s="274"/>
      <c r="L1054" s="275"/>
      <c r="M1054" s="276" t="s">
        <v>19</v>
      </c>
      <c r="N1054" s="277" t="s">
        <v>40</v>
      </c>
      <c r="O1054" s="86"/>
      <c r="P1054" s="225">
        <f>O1054*H1054</f>
        <v>0</v>
      </c>
      <c r="Q1054" s="225">
        <v>0</v>
      </c>
      <c r="R1054" s="225">
        <f>Q1054*H1054</f>
        <v>0</v>
      </c>
      <c r="S1054" s="225">
        <v>0</v>
      </c>
      <c r="T1054" s="226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27" t="s">
        <v>348</v>
      </c>
      <c r="AT1054" s="227" t="s">
        <v>204</v>
      </c>
      <c r="AU1054" s="227" t="s">
        <v>160</v>
      </c>
      <c r="AY1054" s="19" t="s">
        <v>152</v>
      </c>
      <c r="BE1054" s="228">
        <f>IF(N1054="základní",J1054,0)</f>
        <v>0</v>
      </c>
      <c r="BF1054" s="228">
        <f>IF(N1054="snížená",J1054,0)</f>
        <v>0</v>
      </c>
      <c r="BG1054" s="228">
        <f>IF(N1054="zákl. přenesená",J1054,0)</f>
        <v>0</v>
      </c>
      <c r="BH1054" s="228">
        <f>IF(N1054="sníž. přenesená",J1054,0)</f>
        <v>0</v>
      </c>
      <c r="BI1054" s="228">
        <f>IF(N1054="nulová",J1054,0)</f>
        <v>0</v>
      </c>
      <c r="BJ1054" s="19" t="s">
        <v>76</v>
      </c>
      <c r="BK1054" s="228">
        <f>ROUND(I1054*H1054,2)</f>
        <v>0</v>
      </c>
      <c r="BL1054" s="19" t="s">
        <v>262</v>
      </c>
      <c r="BM1054" s="227" t="s">
        <v>2101</v>
      </c>
    </row>
    <row r="1055" spans="1:65" s="2" customFormat="1" ht="38.55" customHeight="1">
      <c r="A1055" s="40"/>
      <c r="B1055" s="41"/>
      <c r="C1055" s="267" t="s">
        <v>2102</v>
      </c>
      <c r="D1055" s="267" t="s">
        <v>204</v>
      </c>
      <c r="E1055" s="268" t="s">
        <v>2103</v>
      </c>
      <c r="F1055" s="269" t="s">
        <v>2104</v>
      </c>
      <c r="G1055" s="270" t="s">
        <v>176</v>
      </c>
      <c r="H1055" s="271">
        <v>1</v>
      </c>
      <c r="I1055" s="272"/>
      <c r="J1055" s="273">
        <f>ROUND(I1055*H1055,2)</f>
        <v>0</v>
      </c>
      <c r="K1055" s="274"/>
      <c r="L1055" s="275"/>
      <c r="M1055" s="276" t="s">
        <v>19</v>
      </c>
      <c r="N1055" s="277" t="s">
        <v>40</v>
      </c>
      <c r="O1055" s="86"/>
      <c r="P1055" s="225">
        <f>O1055*H1055</f>
        <v>0</v>
      </c>
      <c r="Q1055" s="225">
        <v>0</v>
      </c>
      <c r="R1055" s="225">
        <f>Q1055*H1055</f>
        <v>0</v>
      </c>
      <c r="S1055" s="225">
        <v>0</v>
      </c>
      <c r="T1055" s="226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27" t="s">
        <v>348</v>
      </c>
      <c r="AT1055" s="227" t="s">
        <v>204</v>
      </c>
      <c r="AU1055" s="227" t="s">
        <v>160</v>
      </c>
      <c r="AY1055" s="19" t="s">
        <v>152</v>
      </c>
      <c r="BE1055" s="228">
        <f>IF(N1055="základní",J1055,0)</f>
        <v>0</v>
      </c>
      <c r="BF1055" s="228">
        <f>IF(N1055="snížená",J1055,0)</f>
        <v>0</v>
      </c>
      <c r="BG1055" s="228">
        <f>IF(N1055="zákl. přenesená",J1055,0)</f>
        <v>0</v>
      </c>
      <c r="BH1055" s="228">
        <f>IF(N1055="sníž. přenesená",J1055,0)</f>
        <v>0</v>
      </c>
      <c r="BI1055" s="228">
        <f>IF(N1055="nulová",J1055,0)</f>
        <v>0</v>
      </c>
      <c r="BJ1055" s="19" t="s">
        <v>76</v>
      </c>
      <c r="BK1055" s="228">
        <f>ROUND(I1055*H1055,2)</f>
        <v>0</v>
      </c>
      <c r="BL1055" s="19" t="s">
        <v>262</v>
      </c>
      <c r="BM1055" s="227" t="s">
        <v>2105</v>
      </c>
    </row>
    <row r="1056" spans="1:65" s="2" customFormat="1" ht="24.15" customHeight="1">
      <c r="A1056" s="40"/>
      <c r="B1056" s="41"/>
      <c r="C1056" s="267" t="s">
        <v>2106</v>
      </c>
      <c r="D1056" s="267" t="s">
        <v>204</v>
      </c>
      <c r="E1056" s="268" t="s">
        <v>2107</v>
      </c>
      <c r="F1056" s="269" t="s">
        <v>2108</v>
      </c>
      <c r="G1056" s="270" t="s">
        <v>176</v>
      </c>
      <c r="H1056" s="271">
        <v>1</v>
      </c>
      <c r="I1056" s="272"/>
      <c r="J1056" s="273">
        <f>ROUND(I1056*H1056,2)</f>
        <v>0</v>
      </c>
      <c r="K1056" s="274"/>
      <c r="L1056" s="275"/>
      <c r="M1056" s="276" t="s">
        <v>19</v>
      </c>
      <c r="N1056" s="277" t="s">
        <v>40</v>
      </c>
      <c r="O1056" s="86"/>
      <c r="P1056" s="225">
        <f>O1056*H1056</f>
        <v>0</v>
      </c>
      <c r="Q1056" s="225">
        <v>0</v>
      </c>
      <c r="R1056" s="225">
        <f>Q1056*H1056</f>
        <v>0</v>
      </c>
      <c r="S1056" s="225">
        <v>0</v>
      </c>
      <c r="T1056" s="226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27" t="s">
        <v>348</v>
      </c>
      <c r="AT1056" s="227" t="s">
        <v>204</v>
      </c>
      <c r="AU1056" s="227" t="s">
        <v>160</v>
      </c>
      <c r="AY1056" s="19" t="s">
        <v>152</v>
      </c>
      <c r="BE1056" s="228">
        <f>IF(N1056="základní",J1056,0)</f>
        <v>0</v>
      </c>
      <c r="BF1056" s="228">
        <f>IF(N1056="snížená",J1056,0)</f>
        <v>0</v>
      </c>
      <c r="BG1056" s="228">
        <f>IF(N1056="zákl. přenesená",J1056,0)</f>
        <v>0</v>
      </c>
      <c r="BH1056" s="228">
        <f>IF(N1056="sníž. přenesená",J1056,0)</f>
        <v>0</v>
      </c>
      <c r="BI1056" s="228">
        <f>IF(N1056="nulová",J1056,0)</f>
        <v>0</v>
      </c>
      <c r="BJ1056" s="19" t="s">
        <v>76</v>
      </c>
      <c r="BK1056" s="228">
        <f>ROUND(I1056*H1056,2)</f>
        <v>0</v>
      </c>
      <c r="BL1056" s="19" t="s">
        <v>262</v>
      </c>
      <c r="BM1056" s="227" t="s">
        <v>2109</v>
      </c>
    </row>
    <row r="1057" spans="1:65" s="2" customFormat="1" ht="33.75" customHeight="1">
      <c r="A1057" s="40"/>
      <c r="B1057" s="41"/>
      <c r="C1057" s="267" t="s">
        <v>2110</v>
      </c>
      <c r="D1057" s="267" t="s">
        <v>204</v>
      </c>
      <c r="E1057" s="268" t="s">
        <v>2111</v>
      </c>
      <c r="F1057" s="269" t="s">
        <v>2112</v>
      </c>
      <c r="G1057" s="270" t="s">
        <v>176</v>
      </c>
      <c r="H1057" s="271">
        <v>1</v>
      </c>
      <c r="I1057" s="272"/>
      <c r="J1057" s="273">
        <f>ROUND(I1057*H1057,2)</f>
        <v>0</v>
      </c>
      <c r="K1057" s="274"/>
      <c r="L1057" s="275"/>
      <c r="M1057" s="276" t="s">
        <v>19</v>
      </c>
      <c r="N1057" s="277" t="s">
        <v>40</v>
      </c>
      <c r="O1057" s="86"/>
      <c r="P1057" s="225">
        <f>O1057*H1057</f>
        <v>0</v>
      </c>
      <c r="Q1057" s="225">
        <v>0</v>
      </c>
      <c r="R1057" s="225">
        <f>Q1057*H1057</f>
        <v>0</v>
      </c>
      <c r="S1057" s="225">
        <v>0</v>
      </c>
      <c r="T1057" s="226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27" t="s">
        <v>348</v>
      </c>
      <c r="AT1057" s="227" t="s">
        <v>204</v>
      </c>
      <c r="AU1057" s="227" t="s">
        <v>160</v>
      </c>
      <c r="AY1057" s="19" t="s">
        <v>152</v>
      </c>
      <c r="BE1057" s="228">
        <f>IF(N1057="základní",J1057,0)</f>
        <v>0</v>
      </c>
      <c r="BF1057" s="228">
        <f>IF(N1057="snížená",J1057,0)</f>
        <v>0</v>
      </c>
      <c r="BG1057" s="228">
        <f>IF(N1057="zákl. přenesená",J1057,0)</f>
        <v>0</v>
      </c>
      <c r="BH1057" s="228">
        <f>IF(N1057="sníž. přenesená",J1057,0)</f>
        <v>0</v>
      </c>
      <c r="BI1057" s="228">
        <f>IF(N1057="nulová",J1057,0)</f>
        <v>0</v>
      </c>
      <c r="BJ1057" s="19" t="s">
        <v>76</v>
      </c>
      <c r="BK1057" s="228">
        <f>ROUND(I1057*H1057,2)</f>
        <v>0</v>
      </c>
      <c r="BL1057" s="19" t="s">
        <v>262</v>
      </c>
      <c r="BM1057" s="227" t="s">
        <v>2113</v>
      </c>
    </row>
    <row r="1058" spans="1:65" s="2" customFormat="1" ht="24.15" customHeight="1">
      <c r="A1058" s="40"/>
      <c r="B1058" s="41"/>
      <c r="C1058" s="267" t="s">
        <v>2114</v>
      </c>
      <c r="D1058" s="267" t="s">
        <v>204</v>
      </c>
      <c r="E1058" s="268" t="s">
        <v>2115</v>
      </c>
      <c r="F1058" s="269" t="s">
        <v>2116</v>
      </c>
      <c r="G1058" s="270" t="s">
        <v>176</v>
      </c>
      <c r="H1058" s="271">
        <v>1</v>
      </c>
      <c r="I1058" s="272"/>
      <c r="J1058" s="273">
        <f>ROUND(I1058*H1058,2)</f>
        <v>0</v>
      </c>
      <c r="K1058" s="274"/>
      <c r="L1058" s="275"/>
      <c r="M1058" s="276" t="s">
        <v>19</v>
      </c>
      <c r="N1058" s="277" t="s">
        <v>40</v>
      </c>
      <c r="O1058" s="86"/>
      <c r="P1058" s="225">
        <f>O1058*H1058</f>
        <v>0</v>
      </c>
      <c r="Q1058" s="225">
        <v>0</v>
      </c>
      <c r="R1058" s="225">
        <f>Q1058*H1058</f>
        <v>0</v>
      </c>
      <c r="S1058" s="225">
        <v>0</v>
      </c>
      <c r="T1058" s="226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27" t="s">
        <v>348</v>
      </c>
      <c r="AT1058" s="227" t="s">
        <v>204</v>
      </c>
      <c r="AU1058" s="227" t="s">
        <v>160</v>
      </c>
      <c r="AY1058" s="19" t="s">
        <v>152</v>
      </c>
      <c r="BE1058" s="228">
        <f>IF(N1058="základní",J1058,0)</f>
        <v>0</v>
      </c>
      <c r="BF1058" s="228">
        <f>IF(N1058="snížená",J1058,0)</f>
        <v>0</v>
      </c>
      <c r="BG1058" s="228">
        <f>IF(N1058="zákl. přenesená",J1058,0)</f>
        <v>0</v>
      </c>
      <c r="BH1058" s="228">
        <f>IF(N1058="sníž. přenesená",J1058,0)</f>
        <v>0</v>
      </c>
      <c r="BI1058" s="228">
        <f>IF(N1058="nulová",J1058,0)</f>
        <v>0</v>
      </c>
      <c r="BJ1058" s="19" t="s">
        <v>76</v>
      </c>
      <c r="BK1058" s="228">
        <f>ROUND(I1058*H1058,2)</f>
        <v>0</v>
      </c>
      <c r="BL1058" s="19" t="s">
        <v>262</v>
      </c>
      <c r="BM1058" s="227" t="s">
        <v>2117</v>
      </c>
    </row>
    <row r="1059" spans="1:65" s="2" customFormat="1" ht="21.75" customHeight="1">
      <c r="A1059" s="40"/>
      <c r="B1059" s="41"/>
      <c r="C1059" s="267" t="s">
        <v>2118</v>
      </c>
      <c r="D1059" s="267" t="s">
        <v>204</v>
      </c>
      <c r="E1059" s="268" t="s">
        <v>2119</v>
      </c>
      <c r="F1059" s="269" t="s">
        <v>2120</v>
      </c>
      <c r="G1059" s="270" t="s">
        <v>176</v>
      </c>
      <c r="H1059" s="271">
        <v>1</v>
      </c>
      <c r="I1059" s="272"/>
      <c r="J1059" s="273">
        <f>ROUND(I1059*H1059,2)</f>
        <v>0</v>
      </c>
      <c r="K1059" s="274"/>
      <c r="L1059" s="275"/>
      <c r="M1059" s="276" t="s">
        <v>19</v>
      </c>
      <c r="N1059" s="277" t="s">
        <v>40</v>
      </c>
      <c r="O1059" s="86"/>
      <c r="P1059" s="225">
        <f>O1059*H1059</f>
        <v>0</v>
      </c>
      <c r="Q1059" s="225">
        <v>0</v>
      </c>
      <c r="R1059" s="225">
        <f>Q1059*H1059</f>
        <v>0</v>
      </c>
      <c r="S1059" s="225">
        <v>0</v>
      </c>
      <c r="T1059" s="226">
        <f>S1059*H1059</f>
        <v>0</v>
      </c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R1059" s="227" t="s">
        <v>348</v>
      </c>
      <c r="AT1059" s="227" t="s">
        <v>204</v>
      </c>
      <c r="AU1059" s="227" t="s">
        <v>160</v>
      </c>
      <c r="AY1059" s="19" t="s">
        <v>152</v>
      </c>
      <c r="BE1059" s="228">
        <f>IF(N1059="základní",J1059,0)</f>
        <v>0</v>
      </c>
      <c r="BF1059" s="228">
        <f>IF(N1059="snížená",J1059,0)</f>
        <v>0</v>
      </c>
      <c r="BG1059" s="228">
        <f>IF(N1059="zákl. přenesená",J1059,0)</f>
        <v>0</v>
      </c>
      <c r="BH1059" s="228">
        <f>IF(N1059="sníž. přenesená",J1059,0)</f>
        <v>0</v>
      </c>
      <c r="BI1059" s="228">
        <f>IF(N1059="nulová",J1059,0)</f>
        <v>0</v>
      </c>
      <c r="BJ1059" s="19" t="s">
        <v>76</v>
      </c>
      <c r="BK1059" s="228">
        <f>ROUND(I1059*H1059,2)</f>
        <v>0</v>
      </c>
      <c r="BL1059" s="19" t="s">
        <v>262</v>
      </c>
      <c r="BM1059" s="227" t="s">
        <v>2121</v>
      </c>
    </row>
    <row r="1060" spans="1:65" s="2" customFormat="1" ht="21.75" customHeight="1">
      <c r="A1060" s="40"/>
      <c r="B1060" s="41"/>
      <c r="C1060" s="267" t="s">
        <v>2122</v>
      </c>
      <c r="D1060" s="267" t="s">
        <v>204</v>
      </c>
      <c r="E1060" s="268" t="s">
        <v>2123</v>
      </c>
      <c r="F1060" s="269" t="s">
        <v>2124</v>
      </c>
      <c r="G1060" s="270" t="s">
        <v>176</v>
      </c>
      <c r="H1060" s="271">
        <v>1</v>
      </c>
      <c r="I1060" s="272"/>
      <c r="J1060" s="273">
        <f>ROUND(I1060*H1060,2)</f>
        <v>0</v>
      </c>
      <c r="K1060" s="274"/>
      <c r="L1060" s="275"/>
      <c r="M1060" s="276" t="s">
        <v>19</v>
      </c>
      <c r="N1060" s="277" t="s">
        <v>40</v>
      </c>
      <c r="O1060" s="86"/>
      <c r="P1060" s="225">
        <f>O1060*H1060</f>
        <v>0</v>
      </c>
      <c r="Q1060" s="225">
        <v>0</v>
      </c>
      <c r="R1060" s="225">
        <f>Q1060*H1060</f>
        <v>0</v>
      </c>
      <c r="S1060" s="225">
        <v>0</v>
      </c>
      <c r="T1060" s="226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27" t="s">
        <v>348</v>
      </c>
      <c r="AT1060" s="227" t="s">
        <v>204</v>
      </c>
      <c r="AU1060" s="227" t="s">
        <v>160</v>
      </c>
      <c r="AY1060" s="19" t="s">
        <v>152</v>
      </c>
      <c r="BE1060" s="228">
        <f>IF(N1060="základní",J1060,0)</f>
        <v>0</v>
      </c>
      <c r="BF1060" s="228">
        <f>IF(N1060="snížená",J1060,0)</f>
        <v>0</v>
      </c>
      <c r="BG1060" s="228">
        <f>IF(N1060="zákl. přenesená",J1060,0)</f>
        <v>0</v>
      </c>
      <c r="BH1060" s="228">
        <f>IF(N1060="sníž. přenesená",J1060,0)</f>
        <v>0</v>
      </c>
      <c r="BI1060" s="228">
        <f>IF(N1060="nulová",J1060,0)</f>
        <v>0</v>
      </c>
      <c r="BJ1060" s="19" t="s">
        <v>76</v>
      </c>
      <c r="BK1060" s="228">
        <f>ROUND(I1060*H1060,2)</f>
        <v>0</v>
      </c>
      <c r="BL1060" s="19" t="s">
        <v>262</v>
      </c>
      <c r="BM1060" s="227" t="s">
        <v>2125</v>
      </c>
    </row>
    <row r="1061" spans="1:65" s="2" customFormat="1" ht="33.75" customHeight="1">
      <c r="A1061" s="40"/>
      <c r="B1061" s="41"/>
      <c r="C1061" s="267" t="s">
        <v>2126</v>
      </c>
      <c r="D1061" s="267" t="s">
        <v>204</v>
      </c>
      <c r="E1061" s="268" t="s">
        <v>2127</v>
      </c>
      <c r="F1061" s="269" t="s">
        <v>2128</v>
      </c>
      <c r="G1061" s="270" t="s">
        <v>176</v>
      </c>
      <c r="H1061" s="271">
        <v>1</v>
      </c>
      <c r="I1061" s="272"/>
      <c r="J1061" s="273">
        <f>ROUND(I1061*H1061,2)</f>
        <v>0</v>
      </c>
      <c r="K1061" s="274"/>
      <c r="L1061" s="275"/>
      <c r="M1061" s="276" t="s">
        <v>19</v>
      </c>
      <c r="N1061" s="277" t="s">
        <v>40</v>
      </c>
      <c r="O1061" s="86"/>
      <c r="P1061" s="225">
        <f>O1061*H1061</f>
        <v>0</v>
      </c>
      <c r="Q1061" s="225">
        <v>0</v>
      </c>
      <c r="R1061" s="225">
        <f>Q1061*H1061</f>
        <v>0</v>
      </c>
      <c r="S1061" s="225">
        <v>0</v>
      </c>
      <c r="T1061" s="226">
        <f>S1061*H1061</f>
        <v>0</v>
      </c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R1061" s="227" t="s">
        <v>348</v>
      </c>
      <c r="AT1061" s="227" t="s">
        <v>204</v>
      </c>
      <c r="AU1061" s="227" t="s">
        <v>160</v>
      </c>
      <c r="AY1061" s="19" t="s">
        <v>152</v>
      </c>
      <c r="BE1061" s="228">
        <f>IF(N1061="základní",J1061,0)</f>
        <v>0</v>
      </c>
      <c r="BF1061" s="228">
        <f>IF(N1061="snížená",J1061,0)</f>
        <v>0</v>
      </c>
      <c r="BG1061" s="228">
        <f>IF(N1061="zákl. přenesená",J1061,0)</f>
        <v>0</v>
      </c>
      <c r="BH1061" s="228">
        <f>IF(N1061="sníž. přenesená",J1061,0)</f>
        <v>0</v>
      </c>
      <c r="BI1061" s="228">
        <f>IF(N1061="nulová",J1061,0)</f>
        <v>0</v>
      </c>
      <c r="BJ1061" s="19" t="s">
        <v>76</v>
      </c>
      <c r="BK1061" s="228">
        <f>ROUND(I1061*H1061,2)</f>
        <v>0</v>
      </c>
      <c r="BL1061" s="19" t="s">
        <v>262</v>
      </c>
      <c r="BM1061" s="227" t="s">
        <v>2129</v>
      </c>
    </row>
    <row r="1062" spans="1:65" s="2" customFormat="1" ht="38.55" customHeight="1">
      <c r="A1062" s="40"/>
      <c r="B1062" s="41"/>
      <c r="C1062" s="267" t="s">
        <v>2130</v>
      </c>
      <c r="D1062" s="267" t="s">
        <v>204</v>
      </c>
      <c r="E1062" s="268" t="s">
        <v>2131</v>
      </c>
      <c r="F1062" s="269" t="s">
        <v>2132</v>
      </c>
      <c r="G1062" s="270" t="s">
        <v>176</v>
      </c>
      <c r="H1062" s="271">
        <v>1</v>
      </c>
      <c r="I1062" s="272"/>
      <c r="J1062" s="273">
        <f>ROUND(I1062*H1062,2)</f>
        <v>0</v>
      </c>
      <c r="K1062" s="274"/>
      <c r="L1062" s="275"/>
      <c r="M1062" s="276" t="s">
        <v>19</v>
      </c>
      <c r="N1062" s="277" t="s">
        <v>40</v>
      </c>
      <c r="O1062" s="86"/>
      <c r="P1062" s="225">
        <f>O1062*H1062</f>
        <v>0</v>
      </c>
      <c r="Q1062" s="225">
        <v>0</v>
      </c>
      <c r="R1062" s="225">
        <f>Q1062*H1062</f>
        <v>0</v>
      </c>
      <c r="S1062" s="225">
        <v>0</v>
      </c>
      <c r="T1062" s="226">
        <f>S1062*H1062</f>
        <v>0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27" t="s">
        <v>348</v>
      </c>
      <c r="AT1062" s="227" t="s">
        <v>204</v>
      </c>
      <c r="AU1062" s="227" t="s">
        <v>160</v>
      </c>
      <c r="AY1062" s="19" t="s">
        <v>152</v>
      </c>
      <c r="BE1062" s="228">
        <f>IF(N1062="základní",J1062,0)</f>
        <v>0</v>
      </c>
      <c r="BF1062" s="228">
        <f>IF(N1062="snížená",J1062,0)</f>
        <v>0</v>
      </c>
      <c r="BG1062" s="228">
        <f>IF(N1062="zákl. přenesená",J1062,0)</f>
        <v>0</v>
      </c>
      <c r="BH1062" s="228">
        <f>IF(N1062="sníž. přenesená",J1062,0)</f>
        <v>0</v>
      </c>
      <c r="BI1062" s="228">
        <f>IF(N1062="nulová",J1062,0)</f>
        <v>0</v>
      </c>
      <c r="BJ1062" s="19" t="s">
        <v>76</v>
      </c>
      <c r="BK1062" s="228">
        <f>ROUND(I1062*H1062,2)</f>
        <v>0</v>
      </c>
      <c r="BL1062" s="19" t="s">
        <v>262</v>
      </c>
      <c r="BM1062" s="227" t="s">
        <v>2133</v>
      </c>
    </row>
    <row r="1063" spans="1:65" s="2" customFormat="1" ht="38.55" customHeight="1">
      <c r="A1063" s="40"/>
      <c r="B1063" s="41"/>
      <c r="C1063" s="267" t="s">
        <v>2134</v>
      </c>
      <c r="D1063" s="267" t="s">
        <v>204</v>
      </c>
      <c r="E1063" s="268" t="s">
        <v>2135</v>
      </c>
      <c r="F1063" s="269" t="s">
        <v>2136</v>
      </c>
      <c r="G1063" s="270" t="s">
        <v>176</v>
      </c>
      <c r="H1063" s="271">
        <v>1</v>
      </c>
      <c r="I1063" s="272"/>
      <c r="J1063" s="273">
        <f>ROUND(I1063*H1063,2)</f>
        <v>0</v>
      </c>
      <c r="K1063" s="274"/>
      <c r="L1063" s="275"/>
      <c r="M1063" s="276" t="s">
        <v>19</v>
      </c>
      <c r="N1063" s="277" t="s">
        <v>40</v>
      </c>
      <c r="O1063" s="86"/>
      <c r="P1063" s="225">
        <f>O1063*H1063</f>
        <v>0</v>
      </c>
      <c r="Q1063" s="225">
        <v>0</v>
      </c>
      <c r="R1063" s="225">
        <f>Q1063*H1063</f>
        <v>0</v>
      </c>
      <c r="S1063" s="225">
        <v>0</v>
      </c>
      <c r="T1063" s="226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7" t="s">
        <v>348</v>
      </c>
      <c r="AT1063" s="227" t="s">
        <v>204</v>
      </c>
      <c r="AU1063" s="227" t="s">
        <v>160</v>
      </c>
      <c r="AY1063" s="19" t="s">
        <v>152</v>
      </c>
      <c r="BE1063" s="228">
        <f>IF(N1063="základní",J1063,0)</f>
        <v>0</v>
      </c>
      <c r="BF1063" s="228">
        <f>IF(N1063="snížená",J1063,0)</f>
        <v>0</v>
      </c>
      <c r="BG1063" s="228">
        <f>IF(N1063="zákl. přenesená",J1063,0)</f>
        <v>0</v>
      </c>
      <c r="BH1063" s="228">
        <f>IF(N1063="sníž. přenesená",J1063,0)</f>
        <v>0</v>
      </c>
      <c r="BI1063" s="228">
        <f>IF(N1063="nulová",J1063,0)</f>
        <v>0</v>
      </c>
      <c r="BJ1063" s="19" t="s">
        <v>76</v>
      </c>
      <c r="BK1063" s="228">
        <f>ROUND(I1063*H1063,2)</f>
        <v>0</v>
      </c>
      <c r="BL1063" s="19" t="s">
        <v>262</v>
      </c>
      <c r="BM1063" s="227" t="s">
        <v>2137</v>
      </c>
    </row>
    <row r="1064" spans="1:65" s="2" customFormat="1" ht="38.55" customHeight="1">
      <c r="A1064" s="40"/>
      <c r="B1064" s="41"/>
      <c r="C1064" s="267" t="s">
        <v>2138</v>
      </c>
      <c r="D1064" s="267" t="s">
        <v>204</v>
      </c>
      <c r="E1064" s="268" t="s">
        <v>2139</v>
      </c>
      <c r="F1064" s="269" t="s">
        <v>2140</v>
      </c>
      <c r="G1064" s="270" t="s">
        <v>176</v>
      </c>
      <c r="H1064" s="271">
        <v>1</v>
      </c>
      <c r="I1064" s="272"/>
      <c r="J1064" s="273">
        <f>ROUND(I1064*H1064,2)</f>
        <v>0</v>
      </c>
      <c r="K1064" s="274"/>
      <c r="L1064" s="275"/>
      <c r="M1064" s="276" t="s">
        <v>19</v>
      </c>
      <c r="N1064" s="277" t="s">
        <v>40</v>
      </c>
      <c r="O1064" s="86"/>
      <c r="P1064" s="225">
        <f>O1064*H1064</f>
        <v>0</v>
      </c>
      <c r="Q1064" s="225">
        <v>0</v>
      </c>
      <c r="R1064" s="225">
        <f>Q1064*H1064</f>
        <v>0</v>
      </c>
      <c r="S1064" s="225">
        <v>0</v>
      </c>
      <c r="T1064" s="226">
        <f>S1064*H1064</f>
        <v>0</v>
      </c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R1064" s="227" t="s">
        <v>348</v>
      </c>
      <c r="AT1064" s="227" t="s">
        <v>204</v>
      </c>
      <c r="AU1064" s="227" t="s">
        <v>160</v>
      </c>
      <c r="AY1064" s="19" t="s">
        <v>152</v>
      </c>
      <c r="BE1064" s="228">
        <f>IF(N1064="základní",J1064,0)</f>
        <v>0</v>
      </c>
      <c r="BF1064" s="228">
        <f>IF(N1064="snížená",J1064,0)</f>
        <v>0</v>
      </c>
      <c r="BG1064" s="228">
        <f>IF(N1064="zákl. přenesená",J1064,0)</f>
        <v>0</v>
      </c>
      <c r="BH1064" s="228">
        <f>IF(N1064="sníž. přenesená",J1064,0)</f>
        <v>0</v>
      </c>
      <c r="BI1064" s="228">
        <f>IF(N1064="nulová",J1064,0)</f>
        <v>0</v>
      </c>
      <c r="BJ1064" s="19" t="s">
        <v>76</v>
      </c>
      <c r="BK1064" s="228">
        <f>ROUND(I1064*H1064,2)</f>
        <v>0</v>
      </c>
      <c r="BL1064" s="19" t="s">
        <v>262</v>
      </c>
      <c r="BM1064" s="227" t="s">
        <v>2141</v>
      </c>
    </row>
    <row r="1065" spans="1:65" s="2" customFormat="1" ht="24.15" customHeight="1">
      <c r="A1065" s="40"/>
      <c r="B1065" s="41"/>
      <c r="C1065" s="215" t="s">
        <v>2142</v>
      </c>
      <c r="D1065" s="215" t="s">
        <v>156</v>
      </c>
      <c r="E1065" s="216" t="s">
        <v>2143</v>
      </c>
      <c r="F1065" s="217" t="s">
        <v>2144</v>
      </c>
      <c r="G1065" s="218" t="s">
        <v>176</v>
      </c>
      <c r="H1065" s="219">
        <v>14</v>
      </c>
      <c r="I1065" s="220"/>
      <c r="J1065" s="221">
        <f>ROUND(I1065*H1065,2)</f>
        <v>0</v>
      </c>
      <c r="K1065" s="222"/>
      <c r="L1065" s="46"/>
      <c r="M1065" s="223" t="s">
        <v>19</v>
      </c>
      <c r="N1065" s="224" t="s">
        <v>40</v>
      </c>
      <c r="O1065" s="86"/>
      <c r="P1065" s="225">
        <f>O1065*H1065</f>
        <v>0</v>
      </c>
      <c r="Q1065" s="225">
        <v>0</v>
      </c>
      <c r="R1065" s="225">
        <f>Q1065*H1065</f>
        <v>0</v>
      </c>
      <c r="S1065" s="225">
        <v>0</v>
      </c>
      <c r="T1065" s="226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27" t="s">
        <v>262</v>
      </c>
      <c r="AT1065" s="227" t="s">
        <v>156</v>
      </c>
      <c r="AU1065" s="227" t="s">
        <v>160</v>
      </c>
      <c r="AY1065" s="19" t="s">
        <v>152</v>
      </c>
      <c r="BE1065" s="228">
        <f>IF(N1065="základní",J1065,0)</f>
        <v>0</v>
      </c>
      <c r="BF1065" s="228">
        <f>IF(N1065="snížená",J1065,0)</f>
        <v>0</v>
      </c>
      <c r="BG1065" s="228">
        <f>IF(N1065="zákl. přenesená",J1065,0)</f>
        <v>0</v>
      </c>
      <c r="BH1065" s="228">
        <f>IF(N1065="sníž. přenesená",J1065,0)</f>
        <v>0</v>
      </c>
      <c r="BI1065" s="228">
        <f>IF(N1065="nulová",J1065,0)</f>
        <v>0</v>
      </c>
      <c r="BJ1065" s="19" t="s">
        <v>76</v>
      </c>
      <c r="BK1065" s="228">
        <f>ROUND(I1065*H1065,2)</f>
        <v>0</v>
      </c>
      <c r="BL1065" s="19" t="s">
        <v>262</v>
      </c>
      <c r="BM1065" s="227" t="s">
        <v>2145</v>
      </c>
    </row>
    <row r="1066" spans="1:47" s="2" customFormat="1" ht="12">
      <c r="A1066" s="40"/>
      <c r="B1066" s="41"/>
      <c r="C1066" s="42"/>
      <c r="D1066" s="229" t="s">
        <v>162</v>
      </c>
      <c r="E1066" s="42"/>
      <c r="F1066" s="230" t="s">
        <v>2146</v>
      </c>
      <c r="G1066" s="42"/>
      <c r="H1066" s="42"/>
      <c r="I1066" s="231"/>
      <c r="J1066" s="42"/>
      <c r="K1066" s="42"/>
      <c r="L1066" s="46"/>
      <c r="M1066" s="232"/>
      <c r="N1066" s="233"/>
      <c r="O1066" s="86"/>
      <c r="P1066" s="86"/>
      <c r="Q1066" s="86"/>
      <c r="R1066" s="86"/>
      <c r="S1066" s="86"/>
      <c r="T1066" s="87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T1066" s="19" t="s">
        <v>162</v>
      </c>
      <c r="AU1066" s="19" t="s">
        <v>160</v>
      </c>
    </row>
    <row r="1067" spans="1:65" s="2" customFormat="1" ht="21.75" customHeight="1">
      <c r="A1067" s="40"/>
      <c r="B1067" s="41"/>
      <c r="C1067" s="267" t="s">
        <v>2147</v>
      </c>
      <c r="D1067" s="267" t="s">
        <v>204</v>
      </c>
      <c r="E1067" s="268" t="s">
        <v>2148</v>
      </c>
      <c r="F1067" s="269" t="s">
        <v>2149</v>
      </c>
      <c r="G1067" s="270" t="s">
        <v>176</v>
      </c>
      <c r="H1067" s="271">
        <v>14</v>
      </c>
      <c r="I1067" s="272"/>
      <c r="J1067" s="273">
        <f>ROUND(I1067*H1067,2)</f>
        <v>0</v>
      </c>
      <c r="K1067" s="274"/>
      <c r="L1067" s="275"/>
      <c r="M1067" s="276" t="s">
        <v>19</v>
      </c>
      <c r="N1067" s="277" t="s">
        <v>40</v>
      </c>
      <c r="O1067" s="86"/>
      <c r="P1067" s="225">
        <f>O1067*H1067</f>
        <v>0</v>
      </c>
      <c r="Q1067" s="225">
        <v>0.0047</v>
      </c>
      <c r="R1067" s="225">
        <f>Q1067*H1067</f>
        <v>0.0658</v>
      </c>
      <c r="S1067" s="225">
        <v>0</v>
      </c>
      <c r="T1067" s="226">
        <f>S1067*H1067</f>
        <v>0</v>
      </c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R1067" s="227" t="s">
        <v>348</v>
      </c>
      <c r="AT1067" s="227" t="s">
        <v>204</v>
      </c>
      <c r="AU1067" s="227" t="s">
        <v>160</v>
      </c>
      <c r="AY1067" s="19" t="s">
        <v>152</v>
      </c>
      <c r="BE1067" s="228">
        <f>IF(N1067="základní",J1067,0)</f>
        <v>0</v>
      </c>
      <c r="BF1067" s="228">
        <f>IF(N1067="snížená",J1067,0)</f>
        <v>0</v>
      </c>
      <c r="BG1067" s="228">
        <f>IF(N1067="zákl. přenesená",J1067,0)</f>
        <v>0</v>
      </c>
      <c r="BH1067" s="228">
        <f>IF(N1067="sníž. přenesená",J1067,0)</f>
        <v>0</v>
      </c>
      <c r="BI1067" s="228">
        <f>IF(N1067="nulová",J1067,0)</f>
        <v>0</v>
      </c>
      <c r="BJ1067" s="19" t="s">
        <v>76</v>
      </c>
      <c r="BK1067" s="228">
        <f>ROUND(I1067*H1067,2)</f>
        <v>0</v>
      </c>
      <c r="BL1067" s="19" t="s">
        <v>262</v>
      </c>
      <c r="BM1067" s="227" t="s">
        <v>2150</v>
      </c>
    </row>
    <row r="1068" spans="1:65" s="2" customFormat="1" ht="24.15" customHeight="1">
      <c r="A1068" s="40"/>
      <c r="B1068" s="41"/>
      <c r="C1068" s="215" t="s">
        <v>2151</v>
      </c>
      <c r="D1068" s="215" t="s">
        <v>156</v>
      </c>
      <c r="E1068" s="216" t="s">
        <v>2152</v>
      </c>
      <c r="F1068" s="217" t="s">
        <v>2153</v>
      </c>
      <c r="G1068" s="218" t="s">
        <v>176</v>
      </c>
      <c r="H1068" s="219">
        <v>22</v>
      </c>
      <c r="I1068" s="220"/>
      <c r="J1068" s="221">
        <f>ROUND(I1068*H1068,2)</f>
        <v>0</v>
      </c>
      <c r="K1068" s="222"/>
      <c r="L1068" s="46"/>
      <c r="M1068" s="223" t="s">
        <v>19</v>
      </c>
      <c r="N1068" s="224" t="s">
        <v>40</v>
      </c>
      <c r="O1068" s="86"/>
      <c r="P1068" s="225">
        <f>O1068*H1068</f>
        <v>0</v>
      </c>
      <c r="Q1068" s="225">
        <v>0</v>
      </c>
      <c r="R1068" s="225">
        <f>Q1068*H1068</f>
        <v>0</v>
      </c>
      <c r="S1068" s="225">
        <v>0</v>
      </c>
      <c r="T1068" s="226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7" t="s">
        <v>262</v>
      </c>
      <c r="AT1068" s="227" t="s">
        <v>156</v>
      </c>
      <c r="AU1068" s="227" t="s">
        <v>160</v>
      </c>
      <c r="AY1068" s="19" t="s">
        <v>152</v>
      </c>
      <c r="BE1068" s="228">
        <f>IF(N1068="základní",J1068,0)</f>
        <v>0</v>
      </c>
      <c r="BF1068" s="228">
        <f>IF(N1068="snížená",J1068,0)</f>
        <v>0</v>
      </c>
      <c r="BG1068" s="228">
        <f>IF(N1068="zákl. přenesená",J1068,0)</f>
        <v>0</v>
      </c>
      <c r="BH1068" s="228">
        <f>IF(N1068="sníž. přenesená",J1068,0)</f>
        <v>0</v>
      </c>
      <c r="BI1068" s="228">
        <f>IF(N1068="nulová",J1068,0)</f>
        <v>0</v>
      </c>
      <c r="BJ1068" s="19" t="s">
        <v>76</v>
      </c>
      <c r="BK1068" s="228">
        <f>ROUND(I1068*H1068,2)</f>
        <v>0</v>
      </c>
      <c r="BL1068" s="19" t="s">
        <v>262</v>
      </c>
      <c r="BM1068" s="227" t="s">
        <v>2154</v>
      </c>
    </row>
    <row r="1069" spans="1:47" s="2" customFormat="1" ht="12">
      <c r="A1069" s="40"/>
      <c r="B1069" s="41"/>
      <c r="C1069" s="42"/>
      <c r="D1069" s="229" t="s">
        <v>162</v>
      </c>
      <c r="E1069" s="42"/>
      <c r="F1069" s="230" t="s">
        <v>2155</v>
      </c>
      <c r="G1069" s="42"/>
      <c r="H1069" s="42"/>
      <c r="I1069" s="231"/>
      <c r="J1069" s="42"/>
      <c r="K1069" s="42"/>
      <c r="L1069" s="46"/>
      <c r="M1069" s="232"/>
      <c r="N1069" s="233"/>
      <c r="O1069" s="86"/>
      <c r="P1069" s="86"/>
      <c r="Q1069" s="86"/>
      <c r="R1069" s="86"/>
      <c r="S1069" s="86"/>
      <c r="T1069" s="87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T1069" s="19" t="s">
        <v>162</v>
      </c>
      <c r="AU1069" s="19" t="s">
        <v>160</v>
      </c>
    </row>
    <row r="1070" spans="1:65" s="2" customFormat="1" ht="24.15" customHeight="1">
      <c r="A1070" s="40"/>
      <c r="B1070" s="41"/>
      <c r="C1070" s="267" t="s">
        <v>2156</v>
      </c>
      <c r="D1070" s="267" t="s">
        <v>204</v>
      </c>
      <c r="E1070" s="268" t="s">
        <v>2157</v>
      </c>
      <c r="F1070" s="269" t="s">
        <v>2158</v>
      </c>
      <c r="G1070" s="270" t="s">
        <v>176</v>
      </c>
      <c r="H1070" s="271">
        <v>22</v>
      </c>
      <c r="I1070" s="272"/>
      <c r="J1070" s="273">
        <f>ROUND(I1070*H1070,2)</f>
        <v>0</v>
      </c>
      <c r="K1070" s="274"/>
      <c r="L1070" s="275"/>
      <c r="M1070" s="276" t="s">
        <v>19</v>
      </c>
      <c r="N1070" s="277" t="s">
        <v>40</v>
      </c>
      <c r="O1070" s="86"/>
      <c r="P1070" s="225">
        <f>O1070*H1070</f>
        <v>0</v>
      </c>
      <c r="Q1070" s="225">
        <v>0.0012</v>
      </c>
      <c r="R1070" s="225">
        <f>Q1070*H1070</f>
        <v>0.026399999999999996</v>
      </c>
      <c r="S1070" s="225">
        <v>0</v>
      </c>
      <c r="T1070" s="226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27" t="s">
        <v>348</v>
      </c>
      <c r="AT1070" s="227" t="s">
        <v>204</v>
      </c>
      <c r="AU1070" s="227" t="s">
        <v>160</v>
      </c>
      <c r="AY1070" s="19" t="s">
        <v>152</v>
      </c>
      <c r="BE1070" s="228">
        <f>IF(N1070="základní",J1070,0)</f>
        <v>0</v>
      </c>
      <c r="BF1070" s="228">
        <f>IF(N1070="snížená",J1070,0)</f>
        <v>0</v>
      </c>
      <c r="BG1070" s="228">
        <f>IF(N1070="zákl. přenesená",J1070,0)</f>
        <v>0</v>
      </c>
      <c r="BH1070" s="228">
        <f>IF(N1070="sníž. přenesená",J1070,0)</f>
        <v>0</v>
      </c>
      <c r="BI1070" s="228">
        <f>IF(N1070="nulová",J1070,0)</f>
        <v>0</v>
      </c>
      <c r="BJ1070" s="19" t="s">
        <v>76</v>
      </c>
      <c r="BK1070" s="228">
        <f>ROUND(I1070*H1070,2)</f>
        <v>0</v>
      </c>
      <c r="BL1070" s="19" t="s">
        <v>262</v>
      </c>
      <c r="BM1070" s="227" t="s">
        <v>2159</v>
      </c>
    </row>
    <row r="1071" spans="1:65" s="2" customFormat="1" ht="37.8" customHeight="1">
      <c r="A1071" s="40"/>
      <c r="B1071" s="41"/>
      <c r="C1071" s="215" t="s">
        <v>2160</v>
      </c>
      <c r="D1071" s="215" t="s">
        <v>156</v>
      </c>
      <c r="E1071" s="216" t="s">
        <v>2161</v>
      </c>
      <c r="F1071" s="217" t="s">
        <v>2162</v>
      </c>
      <c r="G1071" s="218" t="s">
        <v>176</v>
      </c>
      <c r="H1071" s="219">
        <v>2</v>
      </c>
      <c r="I1071" s="220"/>
      <c r="J1071" s="221">
        <f>ROUND(I1071*H1071,2)</f>
        <v>0</v>
      </c>
      <c r="K1071" s="222"/>
      <c r="L1071" s="46"/>
      <c r="M1071" s="223" t="s">
        <v>19</v>
      </c>
      <c r="N1071" s="224" t="s">
        <v>40</v>
      </c>
      <c r="O1071" s="86"/>
      <c r="P1071" s="225">
        <f>O1071*H1071</f>
        <v>0</v>
      </c>
      <c r="Q1071" s="225">
        <v>0</v>
      </c>
      <c r="R1071" s="225">
        <f>Q1071*H1071</f>
        <v>0</v>
      </c>
      <c r="S1071" s="225">
        <v>0</v>
      </c>
      <c r="T1071" s="226">
        <f>S1071*H1071</f>
        <v>0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27" t="s">
        <v>262</v>
      </c>
      <c r="AT1071" s="227" t="s">
        <v>156</v>
      </c>
      <c r="AU1071" s="227" t="s">
        <v>160</v>
      </c>
      <c r="AY1071" s="19" t="s">
        <v>152</v>
      </c>
      <c r="BE1071" s="228">
        <f>IF(N1071="základní",J1071,0)</f>
        <v>0</v>
      </c>
      <c r="BF1071" s="228">
        <f>IF(N1071="snížená",J1071,0)</f>
        <v>0</v>
      </c>
      <c r="BG1071" s="228">
        <f>IF(N1071="zákl. přenesená",J1071,0)</f>
        <v>0</v>
      </c>
      <c r="BH1071" s="228">
        <f>IF(N1071="sníž. přenesená",J1071,0)</f>
        <v>0</v>
      </c>
      <c r="BI1071" s="228">
        <f>IF(N1071="nulová",J1071,0)</f>
        <v>0</v>
      </c>
      <c r="BJ1071" s="19" t="s">
        <v>76</v>
      </c>
      <c r="BK1071" s="228">
        <f>ROUND(I1071*H1071,2)</f>
        <v>0</v>
      </c>
      <c r="BL1071" s="19" t="s">
        <v>262</v>
      </c>
      <c r="BM1071" s="227" t="s">
        <v>2163</v>
      </c>
    </row>
    <row r="1072" spans="1:47" s="2" customFormat="1" ht="12">
      <c r="A1072" s="40"/>
      <c r="B1072" s="41"/>
      <c r="C1072" s="42"/>
      <c r="D1072" s="229" t="s">
        <v>162</v>
      </c>
      <c r="E1072" s="42"/>
      <c r="F1072" s="230" t="s">
        <v>2164</v>
      </c>
      <c r="G1072" s="42"/>
      <c r="H1072" s="42"/>
      <c r="I1072" s="231"/>
      <c r="J1072" s="42"/>
      <c r="K1072" s="42"/>
      <c r="L1072" s="46"/>
      <c r="M1072" s="232"/>
      <c r="N1072" s="233"/>
      <c r="O1072" s="86"/>
      <c r="P1072" s="86"/>
      <c r="Q1072" s="86"/>
      <c r="R1072" s="86"/>
      <c r="S1072" s="86"/>
      <c r="T1072" s="87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T1072" s="19" t="s">
        <v>162</v>
      </c>
      <c r="AU1072" s="19" t="s">
        <v>160</v>
      </c>
    </row>
    <row r="1073" spans="1:47" s="2" customFormat="1" ht="12">
      <c r="A1073" s="40"/>
      <c r="B1073" s="41"/>
      <c r="C1073" s="42"/>
      <c r="D1073" s="236" t="s">
        <v>366</v>
      </c>
      <c r="E1073" s="42"/>
      <c r="F1073" s="278" t="s">
        <v>2165</v>
      </c>
      <c r="G1073" s="42"/>
      <c r="H1073" s="42"/>
      <c r="I1073" s="231"/>
      <c r="J1073" s="42"/>
      <c r="K1073" s="42"/>
      <c r="L1073" s="46"/>
      <c r="M1073" s="232"/>
      <c r="N1073" s="233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366</v>
      </c>
      <c r="AU1073" s="19" t="s">
        <v>160</v>
      </c>
    </row>
    <row r="1074" spans="1:65" s="2" customFormat="1" ht="24.15" customHeight="1">
      <c r="A1074" s="40"/>
      <c r="B1074" s="41"/>
      <c r="C1074" s="267" t="s">
        <v>2166</v>
      </c>
      <c r="D1074" s="267" t="s">
        <v>204</v>
      </c>
      <c r="E1074" s="268" t="s">
        <v>2167</v>
      </c>
      <c r="F1074" s="269" t="s">
        <v>2168</v>
      </c>
      <c r="G1074" s="270" t="s">
        <v>169</v>
      </c>
      <c r="H1074" s="271">
        <v>1.62</v>
      </c>
      <c r="I1074" s="272"/>
      <c r="J1074" s="273">
        <f>ROUND(I1074*H1074,2)</f>
        <v>0</v>
      </c>
      <c r="K1074" s="274"/>
      <c r="L1074" s="275"/>
      <c r="M1074" s="276" t="s">
        <v>19</v>
      </c>
      <c r="N1074" s="277" t="s">
        <v>40</v>
      </c>
      <c r="O1074" s="86"/>
      <c r="P1074" s="225">
        <f>O1074*H1074</f>
        <v>0</v>
      </c>
      <c r="Q1074" s="225">
        <v>0.0342</v>
      </c>
      <c r="R1074" s="225">
        <f>Q1074*H1074</f>
        <v>0.05540400000000001</v>
      </c>
      <c r="S1074" s="225">
        <v>0</v>
      </c>
      <c r="T1074" s="226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27" t="s">
        <v>348</v>
      </c>
      <c r="AT1074" s="227" t="s">
        <v>204</v>
      </c>
      <c r="AU1074" s="227" t="s">
        <v>160</v>
      </c>
      <c r="AY1074" s="19" t="s">
        <v>152</v>
      </c>
      <c r="BE1074" s="228">
        <f>IF(N1074="základní",J1074,0)</f>
        <v>0</v>
      </c>
      <c r="BF1074" s="228">
        <f>IF(N1074="snížená",J1074,0)</f>
        <v>0</v>
      </c>
      <c r="BG1074" s="228">
        <f>IF(N1074="zákl. přenesená",J1074,0)</f>
        <v>0</v>
      </c>
      <c r="BH1074" s="228">
        <f>IF(N1074="sníž. přenesená",J1074,0)</f>
        <v>0</v>
      </c>
      <c r="BI1074" s="228">
        <f>IF(N1074="nulová",J1074,0)</f>
        <v>0</v>
      </c>
      <c r="BJ1074" s="19" t="s">
        <v>76</v>
      </c>
      <c r="BK1074" s="228">
        <f>ROUND(I1074*H1074,2)</f>
        <v>0</v>
      </c>
      <c r="BL1074" s="19" t="s">
        <v>262</v>
      </c>
      <c r="BM1074" s="227" t="s">
        <v>2169</v>
      </c>
    </row>
    <row r="1075" spans="1:51" s="13" customFormat="1" ht="12">
      <c r="A1075" s="13"/>
      <c r="B1075" s="234"/>
      <c r="C1075" s="235"/>
      <c r="D1075" s="236" t="s">
        <v>164</v>
      </c>
      <c r="E1075" s="237" t="s">
        <v>19</v>
      </c>
      <c r="F1075" s="238" t="s">
        <v>2170</v>
      </c>
      <c r="G1075" s="235"/>
      <c r="H1075" s="239">
        <v>1.62</v>
      </c>
      <c r="I1075" s="240"/>
      <c r="J1075" s="235"/>
      <c r="K1075" s="235"/>
      <c r="L1075" s="241"/>
      <c r="M1075" s="242"/>
      <c r="N1075" s="243"/>
      <c r="O1075" s="243"/>
      <c r="P1075" s="243"/>
      <c r="Q1075" s="243"/>
      <c r="R1075" s="243"/>
      <c r="S1075" s="243"/>
      <c r="T1075" s="244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5" t="s">
        <v>164</v>
      </c>
      <c r="AU1075" s="245" t="s">
        <v>160</v>
      </c>
      <c r="AV1075" s="13" t="s">
        <v>78</v>
      </c>
      <c r="AW1075" s="13" t="s">
        <v>31</v>
      </c>
      <c r="AX1075" s="13" t="s">
        <v>76</v>
      </c>
      <c r="AY1075" s="245" t="s">
        <v>152</v>
      </c>
    </row>
    <row r="1076" spans="1:65" s="2" customFormat="1" ht="33" customHeight="1">
      <c r="A1076" s="40"/>
      <c r="B1076" s="41"/>
      <c r="C1076" s="215" t="s">
        <v>2171</v>
      </c>
      <c r="D1076" s="215" t="s">
        <v>156</v>
      </c>
      <c r="E1076" s="216" t="s">
        <v>2172</v>
      </c>
      <c r="F1076" s="217" t="s">
        <v>2173</v>
      </c>
      <c r="G1076" s="218" t="s">
        <v>176</v>
      </c>
      <c r="H1076" s="219">
        <v>3</v>
      </c>
      <c r="I1076" s="220"/>
      <c r="J1076" s="221">
        <f>ROUND(I1076*H1076,2)</f>
        <v>0</v>
      </c>
      <c r="K1076" s="222"/>
      <c r="L1076" s="46"/>
      <c r="M1076" s="223" t="s">
        <v>19</v>
      </c>
      <c r="N1076" s="224" t="s">
        <v>40</v>
      </c>
      <c r="O1076" s="86"/>
      <c r="P1076" s="225">
        <f>O1076*H1076</f>
        <v>0</v>
      </c>
      <c r="Q1076" s="225">
        <v>0</v>
      </c>
      <c r="R1076" s="225">
        <f>Q1076*H1076</f>
        <v>0</v>
      </c>
      <c r="S1076" s="225">
        <v>0</v>
      </c>
      <c r="T1076" s="226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27" t="s">
        <v>262</v>
      </c>
      <c r="AT1076" s="227" t="s">
        <v>156</v>
      </c>
      <c r="AU1076" s="227" t="s">
        <v>160</v>
      </c>
      <c r="AY1076" s="19" t="s">
        <v>152</v>
      </c>
      <c r="BE1076" s="228">
        <f>IF(N1076="základní",J1076,0)</f>
        <v>0</v>
      </c>
      <c r="BF1076" s="228">
        <f>IF(N1076="snížená",J1076,0)</f>
        <v>0</v>
      </c>
      <c r="BG1076" s="228">
        <f>IF(N1076="zákl. přenesená",J1076,0)</f>
        <v>0</v>
      </c>
      <c r="BH1076" s="228">
        <f>IF(N1076="sníž. přenesená",J1076,0)</f>
        <v>0</v>
      </c>
      <c r="BI1076" s="228">
        <f>IF(N1076="nulová",J1076,0)</f>
        <v>0</v>
      </c>
      <c r="BJ1076" s="19" t="s">
        <v>76</v>
      </c>
      <c r="BK1076" s="228">
        <f>ROUND(I1076*H1076,2)</f>
        <v>0</v>
      </c>
      <c r="BL1076" s="19" t="s">
        <v>262</v>
      </c>
      <c r="BM1076" s="227" t="s">
        <v>2174</v>
      </c>
    </row>
    <row r="1077" spans="1:47" s="2" customFormat="1" ht="12">
      <c r="A1077" s="40"/>
      <c r="B1077" s="41"/>
      <c r="C1077" s="42"/>
      <c r="D1077" s="229" t="s">
        <v>162</v>
      </c>
      <c r="E1077" s="42"/>
      <c r="F1077" s="230" t="s">
        <v>2175</v>
      </c>
      <c r="G1077" s="42"/>
      <c r="H1077" s="42"/>
      <c r="I1077" s="231"/>
      <c r="J1077" s="42"/>
      <c r="K1077" s="42"/>
      <c r="L1077" s="46"/>
      <c r="M1077" s="232"/>
      <c r="N1077" s="233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162</v>
      </c>
      <c r="AU1077" s="19" t="s">
        <v>160</v>
      </c>
    </row>
    <row r="1078" spans="1:47" s="2" customFormat="1" ht="12">
      <c r="A1078" s="40"/>
      <c r="B1078" s="41"/>
      <c r="C1078" s="42"/>
      <c r="D1078" s="236" t="s">
        <v>366</v>
      </c>
      <c r="E1078" s="42"/>
      <c r="F1078" s="278" t="s">
        <v>2176</v>
      </c>
      <c r="G1078" s="42"/>
      <c r="H1078" s="42"/>
      <c r="I1078" s="231"/>
      <c r="J1078" s="42"/>
      <c r="K1078" s="42"/>
      <c r="L1078" s="46"/>
      <c r="M1078" s="232"/>
      <c r="N1078" s="233"/>
      <c r="O1078" s="86"/>
      <c r="P1078" s="86"/>
      <c r="Q1078" s="86"/>
      <c r="R1078" s="86"/>
      <c r="S1078" s="86"/>
      <c r="T1078" s="87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T1078" s="19" t="s">
        <v>366</v>
      </c>
      <c r="AU1078" s="19" t="s">
        <v>160</v>
      </c>
    </row>
    <row r="1079" spans="1:65" s="2" customFormat="1" ht="33" customHeight="1">
      <c r="A1079" s="40"/>
      <c r="B1079" s="41"/>
      <c r="C1079" s="215" t="s">
        <v>2177</v>
      </c>
      <c r="D1079" s="215" t="s">
        <v>156</v>
      </c>
      <c r="E1079" s="216" t="s">
        <v>2178</v>
      </c>
      <c r="F1079" s="217" t="s">
        <v>2179</v>
      </c>
      <c r="G1079" s="218" t="s">
        <v>176</v>
      </c>
      <c r="H1079" s="219">
        <v>3</v>
      </c>
      <c r="I1079" s="220"/>
      <c r="J1079" s="221">
        <f>ROUND(I1079*H1079,2)</f>
        <v>0</v>
      </c>
      <c r="K1079" s="222"/>
      <c r="L1079" s="46"/>
      <c r="M1079" s="223" t="s">
        <v>19</v>
      </c>
      <c r="N1079" s="224" t="s">
        <v>40</v>
      </c>
      <c r="O1079" s="86"/>
      <c r="P1079" s="225">
        <f>O1079*H1079</f>
        <v>0</v>
      </c>
      <c r="Q1079" s="225">
        <v>0</v>
      </c>
      <c r="R1079" s="225">
        <f>Q1079*H1079</f>
        <v>0</v>
      </c>
      <c r="S1079" s="225">
        <v>0</v>
      </c>
      <c r="T1079" s="226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27" t="s">
        <v>262</v>
      </c>
      <c r="AT1079" s="227" t="s">
        <v>156</v>
      </c>
      <c r="AU1079" s="227" t="s">
        <v>160</v>
      </c>
      <c r="AY1079" s="19" t="s">
        <v>152</v>
      </c>
      <c r="BE1079" s="228">
        <f>IF(N1079="základní",J1079,0)</f>
        <v>0</v>
      </c>
      <c r="BF1079" s="228">
        <f>IF(N1079="snížená",J1079,0)</f>
        <v>0</v>
      </c>
      <c r="BG1079" s="228">
        <f>IF(N1079="zákl. přenesená",J1079,0)</f>
        <v>0</v>
      </c>
      <c r="BH1079" s="228">
        <f>IF(N1079="sníž. přenesená",J1079,0)</f>
        <v>0</v>
      </c>
      <c r="BI1079" s="228">
        <f>IF(N1079="nulová",J1079,0)</f>
        <v>0</v>
      </c>
      <c r="BJ1079" s="19" t="s">
        <v>76</v>
      </c>
      <c r="BK1079" s="228">
        <f>ROUND(I1079*H1079,2)</f>
        <v>0</v>
      </c>
      <c r="BL1079" s="19" t="s">
        <v>262</v>
      </c>
      <c r="BM1079" s="227" t="s">
        <v>2180</v>
      </c>
    </row>
    <row r="1080" spans="1:47" s="2" customFormat="1" ht="12">
      <c r="A1080" s="40"/>
      <c r="B1080" s="41"/>
      <c r="C1080" s="42"/>
      <c r="D1080" s="229" t="s">
        <v>162</v>
      </c>
      <c r="E1080" s="42"/>
      <c r="F1080" s="230" t="s">
        <v>2181</v>
      </c>
      <c r="G1080" s="42"/>
      <c r="H1080" s="42"/>
      <c r="I1080" s="231"/>
      <c r="J1080" s="42"/>
      <c r="K1080" s="42"/>
      <c r="L1080" s="46"/>
      <c r="M1080" s="232"/>
      <c r="N1080" s="233"/>
      <c r="O1080" s="86"/>
      <c r="P1080" s="86"/>
      <c r="Q1080" s="86"/>
      <c r="R1080" s="86"/>
      <c r="S1080" s="86"/>
      <c r="T1080" s="87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T1080" s="19" t="s">
        <v>162</v>
      </c>
      <c r="AU1080" s="19" t="s">
        <v>160</v>
      </c>
    </row>
    <row r="1081" spans="1:65" s="2" customFormat="1" ht="37.8" customHeight="1">
      <c r="A1081" s="40"/>
      <c r="B1081" s="41"/>
      <c r="C1081" s="215" t="s">
        <v>2182</v>
      </c>
      <c r="D1081" s="215" t="s">
        <v>156</v>
      </c>
      <c r="E1081" s="216" t="s">
        <v>2183</v>
      </c>
      <c r="F1081" s="217" t="s">
        <v>2184</v>
      </c>
      <c r="G1081" s="218" t="s">
        <v>176</v>
      </c>
      <c r="H1081" s="219">
        <v>12</v>
      </c>
      <c r="I1081" s="220"/>
      <c r="J1081" s="221">
        <f>ROUND(I1081*H1081,2)</f>
        <v>0</v>
      </c>
      <c r="K1081" s="222"/>
      <c r="L1081" s="46"/>
      <c r="M1081" s="223" t="s">
        <v>19</v>
      </c>
      <c r="N1081" s="224" t="s">
        <v>40</v>
      </c>
      <c r="O1081" s="86"/>
      <c r="P1081" s="225">
        <f>O1081*H1081</f>
        <v>0</v>
      </c>
      <c r="Q1081" s="225">
        <v>0</v>
      </c>
      <c r="R1081" s="225">
        <f>Q1081*H1081</f>
        <v>0</v>
      </c>
      <c r="S1081" s="225">
        <v>0</v>
      </c>
      <c r="T1081" s="226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27" t="s">
        <v>262</v>
      </c>
      <c r="AT1081" s="227" t="s">
        <v>156</v>
      </c>
      <c r="AU1081" s="227" t="s">
        <v>160</v>
      </c>
      <c r="AY1081" s="19" t="s">
        <v>152</v>
      </c>
      <c r="BE1081" s="228">
        <f>IF(N1081="základní",J1081,0)</f>
        <v>0</v>
      </c>
      <c r="BF1081" s="228">
        <f>IF(N1081="snížená",J1081,0)</f>
        <v>0</v>
      </c>
      <c r="BG1081" s="228">
        <f>IF(N1081="zákl. přenesená",J1081,0)</f>
        <v>0</v>
      </c>
      <c r="BH1081" s="228">
        <f>IF(N1081="sníž. přenesená",J1081,0)</f>
        <v>0</v>
      </c>
      <c r="BI1081" s="228">
        <f>IF(N1081="nulová",J1081,0)</f>
        <v>0</v>
      </c>
      <c r="BJ1081" s="19" t="s">
        <v>76</v>
      </c>
      <c r="BK1081" s="228">
        <f>ROUND(I1081*H1081,2)</f>
        <v>0</v>
      </c>
      <c r="BL1081" s="19" t="s">
        <v>262</v>
      </c>
      <c r="BM1081" s="227" t="s">
        <v>2185</v>
      </c>
    </row>
    <row r="1082" spans="1:47" s="2" customFormat="1" ht="12">
      <c r="A1082" s="40"/>
      <c r="B1082" s="41"/>
      <c r="C1082" s="42"/>
      <c r="D1082" s="229" t="s">
        <v>162</v>
      </c>
      <c r="E1082" s="42"/>
      <c r="F1082" s="230" t="s">
        <v>2186</v>
      </c>
      <c r="G1082" s="42"/>
      <c r="H1082" s="42"/>
      <c r="I1082" s="231"/>
      <c r="J1082" s="42"/>
      <c r="K1082" s="42"/>
      <c r="L1082" s="46"/>
      <c r="M1082" s="232"/>
      <c r="N1082" s="233"/>
      <c r="O1082" s="86"/>
      <c r="P1082" s="86"/>
      <c r="Q1082" s="86"/>
      <c r="R1082" s="86"/>
      <c r="S1082" s="86"/>
      <c r="T1082" s="87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T1082" s="19" t="s">
        <v>162</v>
      </c>
      <c r="AU1082" s="19" t="s">
        <v>160</v>
      </c>
    </row>
    <row r="1083" spans="1:51" s="13" customFormat="1" ht="12">
      <c r="A1083" s="13"/>
      <c r="B1083" s="234"/>
      <c r="C1083" s="235"/>
      <c r="D1083" s="236" t="s">
        <v>164</v>
      </c>
      <c r="E1083" s="237" t="s">
        <v>19</v>
      </c>
      <c r="F1083" s="238" t="s">
        <v>8</v>
      </c>
      <c r="G1083" s="235"/>
      <c r="H1083" s="239">
        <v>12</v>
      </c>
      <c r="I1083" s="240"/>
      <c r="J1083" s="235"/>
      <c r="K1083" s="235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5" t="s">
        <v>164</v>
      </c>
      <c r="AU1083" s="245" t="s">
        <v>160</v>
      </c>
      <c r="AV1083" s="13" t="s">
        <v>78</v>
      </c>
      <c r="AW1083" s="13" t="s">
        <v>31</v>
      </c>
      <c r="AX1083" s="13" t="s">
        <v>76</v>
      </c>
      <c r="AY1083" s="245" t="s">
        <v>152</v>
      </c>
    </row>
    <row r="1084" spans="1:65" s="2" customFormat="1" ht="24.15" customHeight="1">
      <c r="A1084" s="40"/>
      <c r="B1084" s="41"/>
      <c r="C1084" s="267" t="s">
        <v>2187</v>
      </c>
      <c r="D1084" s="267" t="s">
        <v>204</v>
      </c>
      <c r="E1084" s="268" t="s">
        <v>2188</v>
      </c>
      <c r="F1084" s="269" t="s">
        <v>2189</v>
      </c>
      <c r="G1084" s="270" t="s">
        <v>545</v>
      </c>
      <c r="H1084" s="271">
        <v>7.2</v>
      </c>
      <c r="I1084" s="272"/>
      <c r="J1084" s="273">
        <f>ROUND(I1084*H1084,2)</f>
        <v>0</v>
      </c>
      <c r="K1084" s="274"/>
      <c r="L1084" s="275"/>
      <c r="M1084" s="276" t="s">
        <v>19</v>
      </c>
      <c r="N1084" s="277" t="s">
        <v>40</v>
      </c>
      <c r="O1084" s="86"/>
      <c r="P1084" s="225">
        <f>O1084*H1084</f>
        <v>0</v>
      </c>
      <c r="Q1084" s="225">
        <v>0.007</v>
      </c>
      <c r="R1084" s="225">
        <f>Q1084*H1084</f>
        <v>0.0504</v>
      </c>
      <c r="S1084" s="225">
        <v>0</v>
      </c>
      <c r="T1084" s="226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27" t="s">
        <v>348</v>
      </c>
      <c r="AT1084" s="227" t="s">
        <v>204</v>
      </c>
      <c r="AU1084" s="227" t="s">
        <v>160</v>
      </c>
      <c r="AY1084" s="19" t="s">
        <v>152</v>
      </c>
      <c r="BE1084" s="228">
        <f>IF(N1084="základní",J1084,0)</f>
        <v>0</v>
      </c>
      <c r="BF1084" s="228">
        <f>IF(N1084="snížená",J1084,0)</f>
        <v>0</v>
      </c>
      <c r="BG1084" s="228">
        <f>IF(N1084="zákl. přenesená",J1084,0)</f>
        <v>0</v>
      </c>
      <c r="BH1084" s="228">
        <f>IF(N1084="sníž. přenesená",J1084,0)</f>
        <v>0</v>
      </c>
      <c r="BI1084" s="228">
        <f>IF(N1084="nulová",J1084,0)</f>
        <v>0</v>
      </c>
      <c r="BJ1084" s="19" t="s">
        <v>76</v>
      </c>
      <c r="BK1084" s="228">
        <f>ROUND(I1084*H1084,2)</f>
        <v>0</v>
      </c>
      <c r="BL1084" s="19" t="s">
        <v>262</v>
      </c>
      <c r="BM1084" s="227" t="s">
        <v>2190</v>
      </c>
    </row>
    <row r="1085" spans="1:51" s="13" customFormat="1" ht="12">
      <c r="A1085" s="13"/>
      <c r="B1085" s="234"/>
      <c r="C1085" s="235"/>
      <c r="D1085" s="236" t="s">
        <v>164</v>
      </c>
      <c r="E1085" s="237" t="s">
        <v>19</v>
      </c>
      <c r="F1085" s="238" t="s">
        <v>2191</v>
      </c>
      <c r="G1085" s="235"/>
      <c r="H1085" s="239">
        <v>7.2</v>
      </c>
      <c r="I1085" s="240"/>
      <c r="J1085" s="235"/>
      <c r="K1085" s="235"/>
      <c r="L1085" s="241"/>
      <c r="M1085" s="242"/>
      <c r="N1085" s="243"/>
      <c r="O1085" s="243"/>
      <c r="P1085" s="243"/>
      <c r="Q1085" s="243"/>
      <c r="R1085" s="243"/>
      <c r="S1085" s="243"/>
      <c r="T1085" s="24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5" t="s">
        <v>164</v>
      </c>
      <c r="AU1085" s="245" t="s">
        <v>160</v>
      </c>
      <c r="AV1085" s="13" t="s">
        <v>78</v>
      </c>
      <c r="AW1085" s="13" t="s">
        <v>31</v>
      </c>
      <c r="AX1085" s="13" t="s">
        <v>76</v>
      </c>
      <c r="AY1085" s="245" t="s">
        <v>152</v>
      </c>
    </row>
    <row r="1086" spans="1:65" s="2" customFormat="1" ht="44.25" customHeight="1">
      <c r="A1086" s="40"/>
      <c r="B1086" s="41"/>
      <c r="C1086" s="215" t="s">
        <v>2192</v>
      </c>
      <c r="D1086" s="215" t="s">
        <v>156</v>
      </c>
      <c r="E1086" s="216" t="s">
        <v>2193</v>
      </c>
      <c r="F1086" s="217" t="s">
        <v>2194</v>
      </c>
      <c r="G1086" s="218" t="s">
        <v>176</v>
      </c>
      <c r="H1086" s="219">
        <v>33</v>
      </c>
      <c r="I1086" s="220"/>
      <c r="J1086" s="221">
        <f>ROUND(I1086*H1086,2)</f>
        <v>0</v>
      </c>
      <c r="K1086" s="222"/>
      <c r="L1086" s="46"/>
      <c r="M1086" s="223" t="s">
        <v>19</v>
      </c>
      <c r="N1086" s="224" t="s">
        <v>40</v>
      </c>
      <c r="O1086" s="86"/>
      <c r="P1086" s="225">
        <f>O1086*H1086</f>
        <v>0</v>
      </c>
      <c r="Q1086" s="225">
        <v>0</v>
      </c>
      <c r="R1086" s="225">
        <f>Q1086*H1086</f>
        <v>0</v>
      </c>
      <c r="S1086" s="225">
        <v>0</v>
      </c>
      <c r="T1086" s="226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27" t="s">
        <v>262</v>
      </c>
      <c r="AT1086" s="227" t="s">
        <v>156</v>
      </c>
      <c r="AU1086" s="227" t="s">
        <v>160</v>
      </c>
      <c r="AY1086" s="19" t="s">
        <v>152</v>
      </c>
      <c r="BE1086" s="228">
        <f>IF(N1086="základní",J1086,0)</f>
        <v>0</v>
      </c>
      <c r="BF1086" s="228">
        <f>IF(N1086="snížená",J1086,0)</f>
        <v>0</v>
      </c>
      <c r="BG1086" s="228">
        <f>IF(N1086="zákl. přenesená",J1086,0)</f>
        <v>0</v>
      </c>
      <c r="BH1086" s="228">
        <f>IF(N1086="sníž. přenesená",J1086,0)</f>
        <v>0</v>
      </c>
      <c r="BI1086" s="228">
        <f>IF(N1086="nulová",J1086,0)</f>
        <v>0</v>
      </c>
      <c r="BJ1086" s="19" t="s">
        <v>76</v>
      </c>
      <c r="BK1086" s="228">
        <f>ROUND(I1086*H1086,2)</f>
        <v>0</v>
      </c>
      <c r="BL1086" s="19" t="s">
        <v>262</v>
      </c>
      <c r="BM1086" s="227" t="s">
        <v>2195</v>
      </c>
    </row>
    <row r="1087" spans="1:47" s="2" customFormat="1" ht="12">
      <c r="A1087" s="40"/>
      <c r="B1087" s="41"/>
      <c r="C1087" s="42"/>
      <c r="D1087" s="229" t="s">
        <v>162</v>
      </c>
      <c r="E1087" s="42"/>
      <c r="F1087" s="230" t="s">
        <v>2196</v>
      </c>
      <c r="G1087" s="42"/>
      <c r="H1087" s="42"/>
      <c r="I1087" s="231"/>
      <c r="J1087" s="42"/>
      <c r="K1087" s="42"/>
      <c r="L1087" s="46"/>
      <c r="M1087" s="232"/>
      <c r="N1087" s="233"/>
      <c r="O1087" s="86"/>
      <c r="P1087" s="86"/>
      <c r="Q1087" s="86"/>
      <c r="R1087" s="86"/>
      <c r="S1087" s="86"/>
      <c r="T1087" s="87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T1087" s="19" t="s">
        <v>162</v>
      </c>
      <c r="AU1087" s="19" t="s">
        <v>160</v>
      </c>
    </row>
    <row r="1088" spans="1:51" s="13" customFormat="1" ht="12">
      <c r="A1088" s="13"/>
      <c r="B1088" s="234"/>
      <c r="C1088" s="235"/>
      <c r="D1088" s="236" t="s">
        <v>164</v>
      </c>
      <c r="E1088" s="237" t="s">
        <v>19</v>
      </c>
      <c r="F1088" s="238" t="s">
        <v>353</v>
      </c>
      <c r="G1088" s="235"/>
      <c r="H1088" s="239">
        <v>33</v>
      </c>
      <c r="I1088" s="240"/>
      <c r="J1088" s="235"/>
      <c r="K1088" s="235"/>
      <c r="L1088" s="241"/>
      <c r="M1088" s="242"/>
      <c r="N1088" s="243"/>
      <c r="O1088" s="243"/>
      <c r="P1088" s="243"/>
      <c r="Q1088" s="243"/>
      <c r="R1088" s="243"/>
      <c r="S1088" s="243"/>
      <c r="T1088" s="244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5" t="s">
        <v>164</v>
      </c>
      <c r="AU1088" s="245" t="s">
        <v>160</v>
      </c>
      <c r="AV1088" s="13" t="s">
        <v>78</v>
      </c>
      <c r="AW1088" s="13" t="s">
        <v>31</v>
      </c>
      <c r="AX1088" s="13" t="s">
        <v>76</v>
      </c>
      <c r="AY1088" s="245" t="s">
        <v>152</v>
      </c>
    </row>
    <row r="1089" spans="1:65" s="2" customFormat="1" ht="24.15" customHeight="1">
      <c r="A1089" s="40"/>
      <c r="B1089" s="41"/>
      <c r="C1089" s="267" t="s">
        <v>2197</v>
      </c>
      <c r="D1089" s="267" t="s">
        <v>204</v>
      </c>
      <c r="E1089" s="268" t="s">
        <v>2188</v>
      </c>
      <c r="F1089" s="269" t="s">
        <v>2189</v>
      </c>
      <c r="G1089" s="270" t="s">
        <v>545</v>
      </c>
      <c r="H1089" s="271">
        <v>49.5</v>
      </c>
      <c r="I1089" s="272"/>
      <c r="J1089" s="273">
        <f>ROUND(I1089*H1089,2)</f>
        <v>0</v>
      </c>
      <c r="K1089" s="274"/>
      <c r="L1089" s="275"/>
      <c r="M1089" s="276" t="s">
        <v>19</v>
      </c>
      <c r="N1089" s="277" t="s">
        <v>40</v>
      </c>
      <c r="O1089" s="86"/>
      <c r="P1089" s="225">
        <f>O1089*H1089</f>
        <v>0</v>
      </c>
      <c r="Q1089" s="225">
        <v>0.007</v>
      </c>
      <c r="R1089" s="225">
        <f>Q1089*H1089</f>
        <v>0.34650000000000003</v>
      </c>
      <c r="S1089" s="225">
        <v>0</v>
      </c>
      <c r="T1089" s="226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27" t="s">
        <v>348</v>
      </c>
      <c r="AT1089" s="227" t="s">
        <v>204</v>
      </c>
      <c r="AU1089" s="227" t="s">
        <v>160</v>
      </c>
      <c r="AY1089" s="19" t="s">
        <v>152</v>
      </c>
      <c r="BE1089" s="228">
        <f>IF(N1089="základní",J1089,0)</f>
        <v>0</v>
      </c>
      <c r="BF1089" s="228">
        <f>IF(N1089="snížená",J1089,0)</f>
        <v>0</v>
      </c>
      <c r="BG1089" s="228">
        <f>IF(N1089="zákl. přenesená",J1089,0)</f>
        <v>0</v>
      </c>
      <c r="BH1089" s="228">
        <f>IF(N1089="sníž. přenesená",J1089,0)</f>
        <v>0</v>
      </c>
      <c r="BI1089" s="228">
        <f>IF(N1089="nulová",J1089,0)</f>
        <v>0</v>
      </c>
      <c r="BJ1089" s="19" t="s">
        <v>76</v>
      </c>
      <c r="BK1089" s="228">
        <f>ROUND(I1089*H1089,2)</f>
        <v>0</v>
      </c>
      <c r="BL1089" s="19" t="s">
        <v>262</v>
      </c>
      <c r="BM1089" s="227" t="s">
        <v>2198</v>
      </c>
    </row>
    <row r="1090" spans="1:51" s="13" customFormat="1" ht="12">
      <c r="A1090" s="13"/>
      <c r="B1090" s="234"/>
      <c r="C1090" s="235"/>
      <c r="D1090" s="236" t="s">
        <v>164</v>
      </c>
      <c r="E1090" s="237" t="s">
        <v>19</v>
      </c>
      <c r="F1090" s="238" t="s">
        <v>2199</v>
      </c>
      <c r="G1090" s="235"/>
      <c r="H1090" s="239">
        <v>49.5</v>
      </c>
      <c r="I1090" s="240"/>
      <c r="J1090" s="235"/>
      <c r="K1090" s="235"/>
      <c r="L1090" s="241"/>
      <c r="M1090" s="242"/>
      <c r="N1090" s="243"/>
      <c r="O1090" s="243"/>
      <c r="P1090" s="243"/>
      <c r="Q1090" s="243"/>
      <c r="R1090" s="243"/>
      <c r="S1090" s="243"/>
      <c r="T1090" s="244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5" t="s">
        <v>164</v>
      </c>
      <c r="AU1090" s="245" t="s">
        <v>160</v>
      </c>
      <c r="AV1090" s="13" t="s">
        <v>78</v>
      </c>
      <c r="AW1090" s="13" t="s">
        <v>31</v>
      </c>
      <c r="AX1090" s="13" t="s">
        <v>76</v>
      </c>
      <c r="AY1090" s="245" t="s">
        <v>152</v>
      </c>
    </row>
    <row r="1091" spans="1:65" s="2" customFormat="1" ht="49.05" customHeight="1">
      <c r="A1091" s="40"/>
      <c r="B1091" s="41"/>
      <c r="C1091" s="215" t="s">
        <v>2200</v>
      </c>
      <c r="D1091" s="215" t="s">
        <v>156</v>
      </c>
      <c r="E1091" s="216" t="s">
        <v>2201</v>
      </c>
      <c r="F1091" s="217" t="s">
        <v>2202</v>
      </c>
      <c r="G1091" s="218" t="s">
        <v>196</v>
      </c>
      <c r="H1091" s="219">
        <v>2.087</v>
      </c>
      <c r="I1091" s="220"/>
      <c r="J1091" s="221">
        <f>ROUND(I1091*H1091,2)</f>
        <v>0</v>
      </c>
      <c r="K1091" s="222"/>
      <c r="L1091" s="46"/>
      <c r="M1091" s="223" t="s">
        <v>19</v>
      </c>
      <c r="N1091" s="224" t="s">
        <v>40</v>
      </c>
      <c r="O1091" s="86"/>
      <c r="P1091" s="225">
        <f>O1091*H1091</f>
        <v>0</v>
      </c>
      <c r="Q1091" s="225">
        <v>0</v>
      </c>
      <c r="R1091" s="225">
        <f>Q1091*H1091</f>
        <v>0</v>
      </c>
      <c r="S1091" s="225">
        <v>0</v>
      </c>
      <c r="T1091" s="226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27" t="s">
        <v>262</v>
      </c>
      <c r="AT1091" s="227" t="s">
        <v>156</v>
      </c>
      <c r="AU1091" s="227" t="s">
        <v>160</v>
      </c>
      <c r="AY1091" s="19" t="s">
        <v>152</v>
      </c>
      <c r="BE1091" s="228">
        <f>IF(N1091="základní",J1091,0)</f>
        <v>0</v>
      </c>
      <c r="BF1091" s="228">
        <f>IF(N1091="snížená",J1091,0)</f>
        <v>0</v>
      </c>
      <c r="BG1091" s="228">
        <f>IF(N1091="zákl. přenesená",J1091,0)</f>
        <v>0</v>
      </c>
      <c r="BH1091" s="228">
        <f>IF(N1091="sníž. přenesená",J1091,0)</f>
        <v>0</v>
      </c>
      <c r="BI1091" s="228">
        <f>IF(N1091="nulová",J1091,0)</f>
        <v>0</v>
      </c>
      <c r="BJ1091" s="19" t="s">
        <v>76</v>
      </c>
      <c r="BK1091" s="228">
        <f>ROUND(I1091*H1091,2)</f>
        <v>0</v>
      </c>
      <c r="BL1091" s="19" t="s">
        <v>262</v>
      </c>
      <c r="BM1091" s="227" t="s">
        <v>2203</v>
      </c>
    </row>
    <row r="1092" spans="1:47" s="2" customFormat="1" ht="12">
      <c r="A1092" s="40"/>
      <c r="B1092" s="41"/>
      <c r="C1092" s="42"/>
      <c r="D1092" s="229" t="s">
        <v>162</v>
      </c>
      <c r="E1092" s="42"/>
      <c r="F1092" s="230" t="s">
        <v>2204</v>
      </c>
      <c r="G1092" s="42"/>
      <c r="H1092" s="42"/>
      <c r="I1092" s="231"/>
      <c r="J1092" s="42"/>
      <c r="K1092" s="42"/>
      <c r="L1092" s="46"/>
      <c r="M1092" s="232"/>
      <c r="N1092" s="233"/>
      <c r="O1092" s="86"/>
      <c r="P1092" s="86"/>
      <c r="Q1092" s="86"/>
      <c r="R1092" s="86"/>
      <c r="S1092" s="86"/>
      <c r="T1092" s="87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T1092" s="19" t="s">
        <v>162</v>
      </c>
      <c r="AU1092" s="19" t="s">
        <v>160</v>
      </c>
    </row>
    <row r="1093" spans="1:65" s="2" customFormat="1" ht="49.05" customHeight="1">
      <c r="A1093" s="40"/>
      <c r="B1093" s="41"/>
      <c r="C1093" s="215" t="s">
        <v>2205</v>
      </c>
      <c r="D1093" s="215" t="s">
        <v>156</v>
      </c>
      <c r="E1093" s="216" t="s">
        <v>2206</v>
      </c>
      <c r="F1093" s="217" t="s">
        <v>2207</v>
      </c>
      <c r="G1093" s="218" t="s">
        <v>196</v>
      </c>
      <c r="H1093" s="219">
        <v>2.087</v>
      </c>
      <c r="I1093" s="220"/>
      <c r="J1093" s="221">
        <f>ROUND(I1093*H1093,2)</f>
        <v>0</v>
      </c>
      <c r="K1093" s="222"/>
      <c r="L1093" s="46"/>
      <c r="M1093" s="223" t="s">
        <v>19</v>
      </c>
      <c r="N1093" s="224" t="s">
        <v>40</v>
      </c>
      <c r="O1093" s="86"/>
      <c r="P1093" s="225">
        <f>O1093*H1093</f>
        <v>0</v>
      </c>
      <c r="Q1093" s="225">
        <v>0</v>
      </c>
      <c r="R1093" s="225">
        <f>Q1093*H1093</f>
        <v>0</v>
      </c>
      <c r="S1093" s="225">
        <v>0</v>
      </c>
      <c r="T1093" s="226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27" t="s">
        <v>262</v>
      </c>
      <c r="AT1093" s="227" t="s">
        <v>156</v>
      </c>
      <c r="AU1093" s="227" t="s">
        <v>160</v>
      </c>
      <c r="AY1093" s="19" t="s">
        <v>152</v>
      </c>
      <c r="BE1093" s="228">
        <f>IF(N1093="základní",J1093,0)</f>
        <v>0</v>
      </c>
      <c r="BF1093" s="228">
        <f>IF(N1093="snížená",J1093,0)</f>
        <v>0</v>
      </c>
      <c r="BG1093" s="228">
        <f>IF(N1093="zákl. přenesená",J1093,0)</f>
        <v>0</v>
      </c>
      <c r="BH1093" s="228">
        <f>IF(N1093="sníž. přenesená",J1093,0)</f>
        <v>0</v>
      </c>
      <c r="BI1093" s="228">
        <f>IF(N1093="nulová",J1093,0)</f>
        <v>0</v>
      </c>
      <c r="BJ1093" s="19" t="s">
        <v>76</v>
      </c>
      <c r="BK1093" s="228">
        <f>ROUND(I1093*H1093,2)</f>
        <v>0</v>
      </c>
      <c r="BL1093" s="19" t="s">
        <v>262</v>
      </c>
      <c r="BM1093" s="227" t="s">
        <v>2208</v>
      </c>
    </row>
    <row r="1094" spans="1:47" s="2" customFormat="1" ht="12">
      <c r="A1094" s="40"/>
      <c r="B1094" s="41"/>
      <c r="C1094" s="42"/>
      <c r="D1094" s="229" t="s">
        <v>162</v>
      </c>
      <c r="E1094" s="42"/>
      <c r="F1094" s="230" t="s">
        <v>2209</v>
      </c>
      <c r="G1094" s="42"/>
      <c r="H1094" s="42"/>
      <c r="I1094" s="231"/>
      <c r="J1094" s="42"/>
      <c r="K1094" s="42"/>
      <c r="L1094" s="46"/>
      <c r="M1094" s="232"/>
      <c r="N1094" s="233"/>
      <c r="O1094" s="86"/>
      <c r="P1094" s="86"/>
      <c r="Q1094" s="86"/>
      <c r="R1094" s="86"/>
      <c r="S1094" s="86"/>
      <c r="T1094" s="87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T1094" s="19" t="s">
        <v>162</v>
      </c>
      <c r="AU1094" s="19" t="s">
        <v>160</v>
      </c>
    </row>
    <row r="1095" spans="1:63" s="12" customFormat="1" ht="20.85" customHeight="1">
      <c r="A1095" s="12"/>
      <c r="B1095" s="199"/>
      <c r="C1095" s="200"/>
      <c r="D1095" s="201" t="s">
        <v>68</v>
      </c>
      <c r="E1095" s="213" t="s">
        <v>2210</v>
      </c>
      <c r="F1095" s="213" t="s">
        <v>2211</v>
      </c>
      <c r="G1095" s="200"/>
      <c r="H1095" s="200"/>
      <c r="I1095" s="203"/>
      <c r="J1095" s="214">
        <f>BK1095</f>
        <v>0</v>
      </c>
      <c r="K1095" s="200"/>
      <c r="L1095" s="205"/>
      <c r="M1095" s="206"/>
      <c r="N1095" s="207"/>
      <c r="O1095" s="207"/>
      <c r="P1095" s="208">
        <f>SUM(P1096:P1125)</f>
        <v>0</v>
      </c>
      <c r="Q1095" s="207"/>
      <c r="R1095" s="208">
        <f>SUM(R1096:R1125)</f>
        <v>0.006920000000000001</v>
      </c>
      <c r="S1095" s="207"/>
      <c r="T1095" s="209">
        <f>SUM(T1096:T1125)</f>
        <v>0.112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10" t="s">
        <v>78</v>
      </c>
      <c r="AT1095" s="211" t="s">
        <v>68</v>
      </c>
      <c r="AU1095" s="211" t="s">
        <v>78</v>
      </c>
      <c r="AY1095" s="210" t="s">
        <v>152</v>
      </c>
      <c r="BK1095" s="212">
        <f>SUM(BK1096:BK1125)</f>
        <v>0</v>
      </c>
    </row>
    <row r="1096" spans="1:65" s="2" customFormat="1" ht="37.8" customHeight="1">
      <c r="A1096" s="40"/>
      <c r="B1096" s="41"/>
      <c r="C1096" s="215" t="s">
        <v>2212</v>
      </c>
      <c r="D1096" s="215" t="s">
        <v>156</v>
      </c>
      <c r="E1096" s="216" t="s">
        <v>2213</v>
      </c>
      <c r="F1096" s="217" t="s">
        <v>2214</v>
      </c>
      <c r="G1096" s="218" t="s">
        <v>1208</v>
      </c>
      <c r="H1096" s="219">
        <v>1</v>
      </c>
      <c r="I1096" s="220"/>
      <c r="J1096" s="221">
        <f>ROUND(I1096*H1096,2)</f>
        <v>0</v>
      </c>
      <c r="K1096" s="222"/>
      <c r="L1096" s="46"/>
      <c r="M1096" s="223" t="s">
        <v>19</v>
      </c>
      <c r="N1096" s="224" t="s">
        <v>40</v>
      </c>
      <c r="O1096" s="86"/>
      <c r="P1096" s="225">
        <f>O1096*H1096</f>
        <v>0</v>
      </c>
      <c r="Q1096" s="225">
        <v>0</v>
      </c>
      <c r="R1096" s="225">
        <f>Q1096*H1096</f>
        <v>0</v>
      </c>
      <c r="S1096" s="225">
        <v>0</v>
      </c>
      <c r="T1096" s="226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7" t="s">
        <v>262</v>
      </c>
      <c r="AT1096" s="227" t="s">
        <v>156</v>
      </c>
      <c r="AU1096" s="227" t="s">
        <v>160</v>
      </c>
      <c r="AY1096" s="19" t="s">
        <v>152</v>
      </c>
      <c r="BE1096" s="228">
        <f>IF(N1096="základní",J1096,0)</f>
        <v>0</v>
      </c>
      <c r="BF1096" s="228">
        <f>IF(N1096="snížená",J1096,0)</f>
        <v>0</v>
      </c>
      <c r="BG1096" s="228">
        <f>IF(N1096="zákl. přenesená",J1096,0)</f>
        <v>0</v>
      </c>
      <c r="BH1096" s="228">
        <f>IF(N1096="sníž. přenesená",J1096,0)</f>
        <v>0</v>
      </c>
      <c r="BI1096" s="228">
        <f>IF(N1096="nulová",J1096,0)</f>
        <v>0</v>
      </c>
      <c r="BJ1096" s="19" t="s">
        <v>76</v>
      </c>
      <c r="BK1096" s="228">
        <f>ROUND(I1096*H1096,2)</f>
        <v>0</v>
      </c>
      <c r="BL1096" s="19" t="s">
        <v>262</v>
      </c>
      <c r="BM1096" s="227" t="s">
        <v>2215</v>
      </c>
    </row>
    <row r="1097" spans="1:47" s="2" customFormat="1" ht="12">
      <c r="A1097" s="40"/>
      <c r="B1097" s="41"/>
      <c r="C1097" s="42"/>
      <c r="D1097" s="236" t="s">
        <v>366</v>
      </c>
      <c r="E1097" s="42"/>
      <c r="F1097" s="278" t="s">
        <v>2216</v>
      </c>
      <c r="G1097" s="42"/>
      <c r="H1097" s="42"/>
      <c r="I1097" s="231"/>
      <c r="J1097" s="42"/>
      <c r="K1097" s="42"/>
      <c r="L1097" s="46"/>
      <c r="M1097" s="232"/>
      <c r="N1097" s="233"/>
      <c r="O1097" s="86"/>
      <c r="P1097" s="86"/>
      <c r="Q1097" s="86"/>
      <c r="R1097" s="86"/>
      <c r="S1097" s="86"/>
      <c r="T1097" s="87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9" t="s">
        <v>366</v>
      </c>
      <c r="AU1097" s="19" t="s">
        <v>160</v>
      </c>
    </row>
    <row r="1098" spans="1:65" s="2" customFormat="1" ht="24.15" customHeight="1">
      <c r="A1098" s="40"/>
      <c r="B1098" s="41"/>
      <c r="C1098" s="215" t="s">
        <v>2217</v>
      </c>
      <c r="D1098" s="215" t="s">
        <v>156</v>
      </c>
      <c r="E1098" s="216" t="s">
        <v>2218</v>
      </c>
      <c r="F1098" s="217" t="s">
        <v>2219</v>
      </c>
      <c r="G1098" s="218" t="s">
        <v>1208</v>
      </c>
      <c r="H1098" s="219">
        <v>1</v>
      </c>
      <c r="I1098" s="220"/>
      <c r="J1098" s="221">
        <f>ROUND(I1098*H1098,2)</f>
        <v>0</v>
      </c>
      <c r="K1098" s="222"/>
      <c r="L1098" s="46"/>
      <c r="M1098" s="223" t="s">
        <v>19</v>
      </c>
      <c r="N1098" s="224" t="s">
        <v>40</v>
      </c>
      <c r="O1098" s="86"/>
      <c r="P1098" s="225">
        <f>O1098*H1098</f>
        <v>0</v>
      </c>
      <c r="Q1098" s="225">
        <v>0</v>
      </c>
      <c r="R1098" s="225">
        <f>Q1098*H1098</f>
        <v>0</v>
      </c>
      <c r="S1098" s="225">
        <v>0</v>
      </c>
      <c r="T1098" s="226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27" t="s">
        <v>262</v>
      </c>
      <c r="AT1098" s="227" t="s">
        <v>156</v>
      </c>
      <c r="AU1098" s="227" t="s">
        <v>160</v>
      </c>
      <c r="AY1098" s="19" t="s">
        <v>152</v>
      </c>
      <c r="BE1098" s="228">
        <f>IF(N1098="základní",J1098,0)</f>
        <v>0</v>
      </c>
      <c r="BF1098" s="228">
        <f>IF(N1098="snížená",J1098,0)</f>
        <v>0</v>
      </c>
      <c r="BG1098" s="228">
        <f>IF(N1098="zákl. přenesená",J1098,0)</f>
        <v>0</v>
      </c>
      <c r="BH1098" s="228">
        <f>IF(N1098="sníž. přenesená",J1098,0)</f>
        <v>0</v>
      </c>
      <c r="BI1098" s="228">
        <f>IF(N1098="nulová",J1098,0)</f>
        <v>0</v>
      </c>
      <c r="BJ1098" s="19" t="s">
        <v>76</v>
      </c>
      <c r="BK1098" s="228">
        <f>ROUND(I1098*H1098,2)</f>
        <v>0</v>
      </c>
      <c r="BL1098" s="19" t="s">
        <v>262</v>
      </c>
      <c r="BM1098" s="227" t="s">
        <v>2220</v>
      </c>
    </row>
    <row r="1099" spans="1:47" s="2" customFormat="1" ht="12">
      <c r="A1099" s="40"/>
      <c r="B1099" s="41"/>
      <c r="C1099" s="42"/>
      <c r="D1099" s="236" t="s">
        <v>366</v>
      </c>
      <c r="E1099" s="42"/>
      <c r="F1099" s="278" t="s">
        <v>2221</v>
      </c>
      <c r="G1099" s="42"/>
      <c r="H1099" s="42"/>
      <c r="I1099" s="231"/>
      <c r="J1099" s="42"/>
      <c r="K1099" s="42"/>
      <c r="L1099" s="46"/>
      <c r="M1099" s="232"/>
      <c r="N1099" s="233"/>
      <c r="O1099" s="86"/>
      <c r="P1099" s="86"/>
      <c r="Q1099" s="86"/>
      <c r="R1099" s="86"/>
      <c r="S1099" s="86"/>
      <c r="T1099" s="87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T1099" s="19" t="s">
        <v>366</v>
      </c>
      <c r="AU1099" s="19" t="s">
        <v>160</v>
      </c>
    </row>
    <row r="1100" spans="1:65" s="2" customFormat="1" ht="24.15" customHeight="1">
      <c r="A1100" s="40"/>
      <c r="B1100" s="41"/>
      <c r="C1100" s="215" t="s">
        <v>2222</v>
      </c>
      <c r="D1100" s="215" t="s">
        <v>156</v>
      </c>
      <c r="E1100" s="216" t="s">
        <v>2223</v>
      </c>
      <c r="F1100" s="217" t="s">
        <v>2219</v>
      </c>
      <c r="G1100" s="218" t="s">
        <v>1208</v>
      </c>
      <c r="H1100" s="219">
        <v>1</v>
      </c>
      <c r="I1100" s="220"/>
      <c r="J1100" s="221">
        <f>ROUND(I1100*H1100,2)</f>
        <v>0</v>
      </c>
      <c r="K1100" s="222"/>
      <c r="L1100" s="46"/>
      <c r="M1100" s="223" t="s">
        <v>19</v>
      </c>
      <c r="N1100" s="224" t="s">
        <v>40</v>
      </c>
      <c r="O1100" s="86"/>
      <c r="P1100" s="225">
        <f>O1100*H1100</f>
        <v>0</v>
      </c>
      <c r="Q1100" s="225">
        <v>0</v>
      </c>
      <c r="R1100" s="225">
        <f>Q1100*H1100</f>
        <v>0</v>
      </c>
      <c r="S1100" s="225">
        <v>0</v>
      </c>
      <c r="T1100" s="226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7" t="s">
        <v>262</v>
      </c>
      <c r="AT1100" s="227" t="s">
        <v>156</v>
      </c>
      <c r="AU1100" s="227" t="s">
        <v>160</v>
      </c>
      <c r="AY1100" s="19" t="s">
        <v>152</v>
      </c>
      <c r="BE1100" s="228">
        <f>IF(N1100="základní",J1100,0)</f>
        <v>0</v>
      </c>
      <c r="BF1100" s="228">
        <f>IF(N1100="snížená",J1100,0)</f>
        <v>0</v>
      </c>
      <c r="BG1100" s="228">
        <f>IF(N1100="zákl. přenesená",J1100,0)</f>
        <v>0</v>
      </c>
      <c r="BH1100" s="228">
        <f>IF(N1100="sníž. přenesená",J1100,0)</f>
        <v>0</v>
      </c>
      <c r="BI1100" s="228">
        <f>IF(N1100="nulová",J1100,0)</f>
        <v>0</v>
      </c>
      <c r="BJ1100" s="19" t="s">
        <v>76</v>
      </c>
      <c r="BK1100" s="228">
        <f>ROUND(I1100*H1100,2)</f>
        <v>0</v>
      </c>
      <c r="BL1100" s="19" t="s">
        <v>262</v>
      </c>
      <c r="BM1100" s="227" t="s">
        <v>2224</v>
      </c>
    </row>
    <row r="1101" spans="1:47" s="2" customFormat="1" ht="12">
      <c r="A1101" s="40"/>
      <c r="B1101" s="41"/>
      <c r="C1101" s="42"/>
      <c r="D1101" s="236" t="s">
        <v>366</v>
      </c>
      <c r="E1101" s="42"/>
      <c r="F1101" s="278" t="s">
        <v>2225</v>
      </c>
      <c r="G1101" s="42"/>
      <c r="H1101" s="42"/>
      <c r="I1101" s="231"/>
      <c r="J1101" s="42"/>
      <c r="K1101" s="42"/>
      <c r="L1101" s="46"/>
      <c r="M1101" s="232"/>
      <c r="N1101" s="233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366</v>
      </c>
      <c r="AU1101" s="19" t="s">
        <v>160</v>
      </c>
    </row>
    <row r="1102" spans="1:65" s="2" customFormat="1" ht="24.15" customHeight="1">
      <c r="A1102" s="40"/>
      <c r="B1102" s="41"/>
      <c r="C1102" s="215" t="s">
        <v>2226</v>
      </c>
      <c r="D1102" s="215" t="s">
        <v>156</v>
      </c>
      <c r="E1102" s="216" t="s">
        <v>2227</v>
      </c>
      <c r="F1102" s="217" t="s">
        <v>2219</v>
      </c>
      <c r="G1102" s="218" t="s">
        <v>1208</v>
      </c>
      <c r="H1102" s="219">
        <v>1</v>
      </c>
      <c r="I1102" s="220"/>
      <c r="J1102" s="221">
        <f>ROUND(I1102*H1102,2)</f>
        <v>0</v>
      </c>
      <c r="K1102" s="222"/>
      <c r="L1102" s="46"/>
      <c r="M1102" s="223" t="s">
        <v>19</v>
      </c>
      <c r="N1102" s="224" t="s">
        <v>40</v>
      </c>
      <c r="O1102" s="86"/>
      <c r="P1102" s="225">
        <f>O1102*H1102</f>
        <v>0</v>
      </c>
      <c r="Q1102" s="225">
        <v>0</v>
      </c>
      <c r="R1102" s="225">
        <f>Q1102*H1102</f>
        <v>0</v>
      </c>
      <c r="S1102" s="225">
        <v>0</v>
      </c>
      <c r="T1102" s="226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27" t="s">
        <v>262</v>
      </c>
      <c r="AT1102" s="227" t="s">
        <v>156</v>
      </c>
      <c r="AU1102" s="227" t="s">
        <v>160</v>
      </c>
      <c r="AY1102" s="19" t="s">
        <v>152</v>
      </c>
      <c r="BE1102" s="228">
        <f>IF(N1102="základní",J1102,0)</f>
        <v>0</v>
      </c>
      <c r="BF1102" s="228">
        <f>IF(N1102="snížená",J1102,0)</f>
        <v>0</v>
      </c>
      <c r="BG1102" s="228">
        <f>IF(N1102="zákl. přenesená",J1102,0)</f>
        <v>0</v>
      </c>
      <c r="BH1102" s="228">
        <f>IF(N1102="sníž. přenesená",J1102,0)</f>
        <v>0</v>
      </c>
      <c r="BI1102" s="228">
        <f>IF(N1102="nulová",J1102,0)</f>
        <v>0</v>
      </c>
      <c r="BJ1102" s="19" t="s">
        <v>76</v>
      </c>
      <c r="BK1102" s="228">
        <f>ROUND(I1102*H1102,2)</f>
        <v>0</v>
      </c>
      <c r="BL1102" s="19" t="s">
        <v>262</v>
      </c>
      <c r="BM1102" s="227" t="s">
        <v>2228</v>
      </c>
    </row>
    <row r="1103" spans="1:47" s="2" customFormat="1" ht="12">
      <c r="A1103" s="40"/>
      <c r="B1103" s="41"/>
      <c r="C1103" s="42"/>
      <c r="D1103" s="236" t="s">
        <v>366</v>
      </c>
      <c r="E1103" s="42"/>
      <c r="F1103" s="278" t="s">
        <v>2229</v>
      </c>
      <c r="G1103" s="42"/>
      <c r="H1103" s="42"/>
      <c r="I1103" s="231"/>
      <c r="J1103" s="42"/>
      <c r="K1103" s="42"/>
      <c r="L1103" s="46"/>
      <c r="M1103" s="232"/>
      <c r="N1103" s="233"/>
      <c r="O1103" s="86"/>
      <c r="P1103" s="86"/>
      <c r="Q1103" s="86"/>
      <c r="R1103" s="86"/>
      <c r="S1103" s="86"/>
      <c r="T1103" s="87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T1103" s="19" t="s">
        <v>366</v>
      </c>
      <c r="AU1103" s="19" t="s">
        <v>160</v>
      </c>
    </row>
    <row r="1104" spans="1:65" s="2" customFormat="1" ht="49.05" customHeight="1">
      <c r="A1104" s="40"/>
      <c r="B1104" s="41"/>
      <c r="C1104" s="215" t="s">
        <v>2230</v>
      </c>
      <c r="D1104" s="215" t="s">
        <v>156</v>
      </c>
      <c r="E1104" s="216" t="s">
        <v>2231</v>
      </c>
      <c r="F1104" s="217" t="s">
        <v>2232</v>
      </c>
      <c r="G1104" s="218" t="s">
        <v>1208</v>
      </c>
      <c r="H1104" s="219">
        <v>3</v>
      </c>
      <c r="I1104" s="220"/>
      <c r="J1104" s="221">
        <f>ROUND(I1104*H1104,2)</f>
        <v>0</v>
      </c>
      <c r="K1104" s="222"/>
      <c r="L1104" s="46"/>
      <c r="M1104" s="223" t="s">
        <v>19</v>
      </c>
      <c r="N1104" s="224" t="s">
        <v>40</v>
      </c>
      <c r="O1104" s="86"/>
      <c r="P1104" s="225">
        <f>O1104*H1104</f>
        <v>0</v>
      </c>
      <c r="Q1104" s="225">
        <v>0</v>
      </c>
      <c r="R1104" s="225">
        <f>Q1104*H1104</f>
        <v>0</v>
      </c>
      <c r="S1104" s="225">
        <v>0</v>
      </c>
      <c r="T1104" s="226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27" t="s">
        <v>262</v>
      </c>
      <c r="AT1104" s="227" t="s">
        <v>156</v>
      </c>
      <c r="AU1104" s="227" t="s">
        <v>160</v>
      </c>
      <c r="AY1104" s="19" t="s">
        <v>152</v>
      </c>
      <c r="BE1104" s="228">
        <f>IF(N1104="základní",J1104,0)</f>
        <v>0</v>
      </c>
      <c r="BF1104" s="228">
        <f>IF(N1104="snížená",J1104,0)</f>
        <v>0</v>
      </c>
      <c r="BG1104" s="228">
        <f>IF(N1104="zákl. přenesená",J1104,0)</f>
        <v>0</v>
      </c>
      <c r="BH1104" s="228">
        <f>IF(N1104="sníž. přenesená",J1104,0)</f>
        <v>0</v>
      </c>
      <c r="BI1104" s="228">
        <f>IF(N1104="nulová",J1104,0)</f>
        <v>0</v>
      </c>
      <c r="BJ1104" s="19" t="s">
        <v>76</v>
      </c>
      <c r="BK1104" s="228">
        <f>ROUND(I1104*H1104,2)</f>
        <v>0</v>
      </c>
      <c r="BL1104" s="19" t="s">
        <v>262</v>
      </c>
      <c r="BM1104" s="227" t="s">
        <v>2233</v>
      </c>
    </row>
    <row r="1105" spans="1:47" s="2" customFormat="1" ht="12">
      <c r="A1105" s="40"/>
      <c r="B1105" s="41"/>
      <c r="C1105" s="42"/>
      <c r="D1105" s="236" t="s">
        <v>366</v>
      </c>
      <c r="E1105" s="42"/>
      <c r="F1105" s="278" t="s">
        <v>2234</v>
      </c>
      <c r="G1105" s="42"/>
      <c r="H1105" s="42"/>
      <c r="I1105" s="231"/>
      <c r="J1105" s="42"/>
      <c r="K1105" s="42"/>
      <c r="L1105" s="46"/>
      <c r="M1105" s="232"/>
      <c r="N1105" s="233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366</v>
      </c>
      <c r="AU1105" s="19" t="s">
        <v>160</v>
      </c>
    </row>
    <row r="1106" spans="1:65" s="2" customFormat="1" ht="33" customHeight="1">
      <c r="A1106" s="40"/>
      <c r="B1106" s="41"/>
      <c r="C1106" s="215" t="s">
        <v>2235</v>
      </c>
      <c r="D1106" s="215" t="s">
        <v>156</v>
      </c>
      <c r="E1106" s="216" t="s">
        <v>2236</v>
      </c>
      <c r="F1106" s="217" t="s">
        <v>2237</v>
      </c>
      <c r="G1106" s="218" t="s">
        <v>545</v>
      </c>
      <c r="H1106" s="219">
        <v>1.5</v>
      </c>
      <c r="I1106" s="220"/>
      <c r="J1106" s="221">
        <f>ROUND(I1106*H1106,2)</f>
        <v>0</v>
      </c>
      <c r="K1106" s="222"/>
      <c r="L1106" s="46"/>
      <c r="M1106" s="223" t="s">
        <v>19</v>
      </c>
      <c r="N1106" s="224" t="s">
        <v>40</v>
      </c>
      <c r="O1106" s="86"/>
      <c r="P1106" s="225">
        <f>O1106*H1106</f>
        <v>0</v>
      </c>
      <c r="Q1106" s="225">
        <v>0</v>
      </c>
      <c r="R1106" s="225">
        <f>Q1106*H1106</f>
        <v>0</v>
      </c>
      <c r="S1106" s="225">
        <v>0</v>
      </c>
      <c r="T1106" s="226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27" t="s">
        <v>262</v>
      </c>
      <c r="AT1106" s="227" t="s">
        <v>156</v>
      </c>
      <c r="AU1106" s="227" t="s">
        <v>160</v>
      </c>
      <c r="AY1106" s="19" t="s">
        <v>152</v>
      </c>
      <c r="BE1106" s="228">
        <f>IF(N1106="základní",J1106,0)</f>
        <v>0</v>
      </c>
      <c r="BF1106" s="228">
        <f>IF(N1106="snížená",J1106,0)</f>
        <v>0</v>
      </c>
      <c r="BG1106" s="228">
        <f>IF(N1106="zákl. přenesená",J1106,0)</f>
        <v>0</v>
      </c>
      <c r="BH1106" s="228">
        <f>IF(N1106="sníž. přenesená",J1106,0)</f>
        <v>0</v>
      </c>
      <c r="BI1106" s="228">
        <f>IF(N1106="nulová",J1106,0)</f>
        <v>0</v>
      </c>
      <c r="BJ1106" s="19" t="s">
        <v>76</v>
      </c>
      <c r="BK1106" s="228">
        <f>ROUND(I1106*H1106,2)</f>
        <v>0</v>
      </c>
      <c r="BL1106" s="19" t="s">
        <v>262</v>
      </c>
      <c r="BM1106" s="227" t="s">
        <v>2238</v>
      </c>
    </row>
    <row r="1107" spans="1:47" s="2" customFormat="1" ht="12">
      <c r="A1107" s="40"/>
      <c r="B1107" s="41"/>
      <c r="C1107" s="42"/>
      <c r="D1107" s="236" t="s">
        <v>366</v>
      </c>
      <c r="E1107" s="42"/>
      <c r="F1107" s="278" t="s">
        <v>2239</v>
      </c>
      <c r="G1107" s="42"/>
      <c r="H1107" s="42"/>
      <c r="I1107" s="231"/>
      <c r="J1107" s="42"/>
      <c r="K1107" s="42"/>
      <c r="L1107" s="46"/>
      <c r="M1107" s="232"/>
      <c r="N1107" s="233"/>
      <c r="O1107" s="86"/>
      <c r="P1107" s="86"/>
      <c r="Q1107" s="86"/>
      <c r="R1107" s="86"/>
      <c r="S1107" s="86"/>
      <c r="T1107" s="87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T1107" s="19" t="s">
        <v>366</v>
      </c>
      <c r="AU1107" s="19" t="s">
        <v>160</v>
      </c>
    </row>
    <row r="1108" spans="1:65" s="2" customFormat="1" ht="37.8" customHeight="1">
      <c r="A1108" s="40"/>
      <c r="B1108" s="41"/>
      <c r="C1108" s="215" t="s">
        <v>2240</v>
      </c>
      <c r="D1108" s="215" t="s">
        <v>156</v>
      </c>
      <c r="E1108" s="216" t="s">
        <v>2241</v>
      </c>
      <c r="F1108" s="217" t="s">
        <v>2242</v>
      </c>
      <c r="G1108" s="218" t="s">
        <v>545</v>
      </c>
      <c r="H1108" s="219">
        <v>2.7</v>
      </c>
      <c r="I1108" s="220"/>
      <c r="J1108" s="221">
        <f>ROUND(I1108*H1108,2)</f>
        <v>0</v>
      </c>
      <c r="K1108" s="222"/>
      <c r="L1108" s="46"/>
      <c r="M1108" s="223" t="s">
        <v>19</v>
      </c>
      <c r="N1108" s="224" t="s">
        <v>40</v>
      </c>
      <c r="O1108" s="86"/>
      <c r="P1108" s="225">
        <f>O1108*H1108</f>
        <v>0</v>
      </c>
      <c r="Q1108" s="225">
        <v>0</v>
      </c>
      <c r="R1108" s="225">
        <f>Q1108*H1108</f>
        <v>0</v>
      </c>
      <c r="S1108" s="225">
        <v>0</v>
      </c>
      <c r="T1108" s="226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27" t="s">
        <v>262</v>
      </c>
      <c r="AT1108" s="227" t="s">
        <v>156</v>
      </c>
      <c r="AU1108" s="227" t="s">
        <v>160</v>
      </c>
      <c r="AY1108" s="19" t="s">
        <v>152</v>
      </c>
      <c r="BE1108" s="228">
        <f>IF(N1108="základní",J1108,0)</f>
        <v>0</v>
      </c>
      <c r="BF1108" s="228">
        <f>IF(N1108="snížená",J1108,0)</f>
        <v>0</v>
      </c>
      <c r="BG1108" s="228">
        <f>IF(N1108="zákl. přenesená",J1108,0)</f>
        <v>0</v>
      </c>
      <c r="BH1108" s="228">
        <f>IF(N1108="sníž. přenesená",J1108,0)</f>
        <v>0</v>
      </c>
      <c r="BI1108" s="228">
        <f>IF(N1108="nulová",J1108,0)</f>
        <v>0</v>
      </c>
      <c r="BJ1108" s="19" t="s">
        <v>76</v>
      </c>
      <c r="BK1108" s="228">
        <f>ROUND(I1108*H1108,2)</f>
        <v>0</v>
      </c>
      <c r="BL1108" s="19" t="s">
        <v>262</v>
      </c>
      <c r="BM1108" s="227" t="s">
        <v>2243</v>
      </c>
    </row>
    <row r="1109" spans="1:47" s="2" customFormat="1" ht="12">
      <c r="A1109" s="40"/>
      <c r="B1109" s="41"/>
      <c r="C1109" s="42"/>
      <c r="D1109" s="236" t="s">
        <v>366</v>
      </c>
      <c r="E1109" s="42"/>
      <c r="F1109" s="278" t="s">
        <v>2239</v>
      </c>
      <c r="G1109" s="42"/>
      <c r="H1109" s="42"/>
      <c r="I1109" s="231"/>
      <c r="J1109" s="42"/>
      <c r="K1109" s="42"/>
      <c r="L1109" s="46"/>
      <c r="M1109" s="232"/>
      <c r="N1109" s="233"/>
      <c r="O1109" s="86"/>
      <c r="P1109" s="86"/>
      <c r="Q1109" s="86"/>
      <c r="R1109" s="86"/>
      <c r="S1109" s="86"/>
      <c r="T1109" s="87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9" t="s">
        <v>366</v>
      </c>
      <c r="AU1109" s="19" t="s">
        <v>160</v>
      </c>
    </row>
    <row r="1110" spans="1:65" s="2" customFormat="1" ht="24.15" customHeight="1">
      <c r="A1110" s="40"/>
      <c r="B1110" s="41"/>
      <c r="C1110" s="215" t="s">
        <v>2244</v>
      </c>
      <c r="D1110" s="215" t="s">
        <v>156</v>
      </c>
      <c r="E1110" s="216" t="s">
        <v>2245</v>
      </c>
      <c r="F1110" s="217" t="s">
        <v>2246</v>
      </c>
      <c r="G1110" s="218" t="s">
        <v>2247</v>
      </c>
      <c r="H1110" s="219">
        <v>1</v>
      </c>
      <c r="I1110" s="220"/>
      <c r="J1110" s="221">
        <f>ROUND(I1110*H1110,2)</f>
        <v>0</v>
      </c>
      <c r="K1110" s="222"/>
      <c r="L1110" s="46"/>
      <c r="M1110" s="223" t="s">
        <v>19</v>
      </c>
      <c r="N1110" s="224" t="s">
        <v>40</v>
      </c>
      <c r="O1110" s="86"/>
      <c r="P1110" s="225">
        <f>O1110*H1110</f>
        <v>0</v>
      </c>
      <c r="Q1110" s="225">
        <v>0</v>
      </c>
      <c r="R1110" s="225">
        <f>Q1110*H1110</f>
        <v>0</v>
      </c>
      <c r="S1110" s="225">
        <v>0</v>
      </c>
      <c r="T1110" s="226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27" t="s">
        <v>262</v>
      </c>
      <c r="AT1110" s="227" t="s">
        <v>156</v>
      </c>
      <c r="AU1110" s="227" t="s">
        <v>160</v>
      </c>
      <c r="AY1110" s="19" t="s">
        <v>152</v>
      </c>
      <c r="BE1110" s="228">
        <f>IF(N1110="základní",J1110,0)</f>
        <v>0</v>
      </c>
      <c r="BF1110" s="228">
        <f>IF(N1110="snížená",J1110,0)</f>
        <v>0</v>
      </c>
      <c r="BG1110" s="228">
        <f>IF(N1110="zákl. přenesená",J1110,0)</f>
        <v>0</v>
      </c>
      <c r="BH1110" s="228">
        <f>IF(N1110="sníž. přenesená",J1110,0)</f>
        <v>0</v>
      </c>
      <c r="BI1110" s="228">
        <f>IF(N1110="nulová",J1110,0)</f>
        <v>0</v>
      </c>
      <c r="BJ1110" s="19" t="s">
        <v>76</v>
      </c>
      <c r="BK1110" s="228">
        <f>ROUND(I1110*H1110,2)</f>
        <v>0</v>
      </c>
      <c r="BL1110" s="19" t="s">
        <v>262</v>
      </c>
      <c r="BM1110" s="227" t="s">
        <v>2248</v>
      </c>
    </row>
    <row r="1111" spans="1:47" s="2" customFormat="1" ht="12">
      <c r="A1111" s="40"/>
      <c r="B1111" s="41"/>
      <c r="C1111" s="42"/>
      <c r="D1111" s="236" t="s">
        <v>366</v>
      </c>
      <c r="E1111" s="42"/>
      <c r="F1111" s="278" t="s">
        <v>2249</v>
      </c>
      <c r="G1111" s="42"/>
      <c r="H1111" s="42"/>
      <c r="I1111" s="231"/>
      <c r="J1111" s="42"/>
      <c r="K1111" s="42"/>
      <c r="L1111" s="46"/>
      <c r="M1111" s="232"/>
      <c r="N1111" s="233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T1111" s="19" t="s">
        <v>366</v>
      </c>
      <c r="AU1111" s="19" t="s">
        <v>160</v>
      </c>
    </row>
    <row r="1112" spans="1:65" s="2" customFormat="1" ht="33" customHeight="1">
      <c r="A1112" s="40"/>
      <c r="B1112" s="41"/>
      <c r="C1112" s="215" t="s">
        <v>2250</v>
      </c>
      <c r="D1112" s="215" t="s">
        <v>156</v>
      </c>
      <c r="E1112" s="216" t="s">
        <v>2251</v>
      </c>
      <c r="F1112" s="217" t="s">
        <v>2252</v>
      </c>
      <c r="G1112" s="218" t="s">
        <v>545</v>
      </c>
      <c r="H1112" s="219">
        <v>7</v>
      </c>
      <c r="I1112" s="220"/>
      <c r="J1112" s="221">
        <f>ROUND(I1112*H1112,2)</f>
        <v>0</v>
      </c>
      <c r="K1112" s="222"/>
      <c r="L1112" s="46"/>
      <c r="M1112" s="223" t="s">
        <v>19</v>
      </c>
      <c r="N1112" s="224" t="s">
        <v>40</v>
      </c>
      <c r="O1112" s="86"/>
      <c r="P1112" s="225">
        <f>O1112*H1112</f>
        <v>0</v>
      </c>
      <c r="Q1112" s="225">
        <v>0</v>
      </c>
      <c r="R1112" s="225">
        <f>Q1112*H1112</f>
        <v>0</v>
      </c>
      <c r="S1112" s="225">
        <v>0.016</v>
      </c>
      <c r="T1112" s="226">
        <f>S1112*H1112</f>
        <v>0.112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27" t="s">
        <v>262</v>
      </c>
      <c r="AT1112" s="227" t="s">
        <v>156</v>
      </c>
      <c r="AU1112" s="227" t="s">
        <v>160</v>
      </c>
      <c r="AY1112" s="19" t="s">
        <v>152</v>
      </c>
      <c r="BE1112" s="228">
        <f>IF(N1112="základní",J1112,0)</f>
        <v>0</v>
      </c>
      <c r="BF1112" s="228">
        <f>IF(N1112="snížená",J1112,0)</f>
        <v>0</v>
      </c>
      <c r="BG1112" s="228">
        <f>IF(N1112="zákl. přenesená",J1112,0)</f>
        <v>0</v>
      </c>
      <c r="BH1112" s="228">
        <f>IF(N1112="sníž. přenesená",J1112,0)</f>
        <v>0</v>
      </c>
      <c r="BI1112" s="228">
        <f>IF(N1112="nulová",J1112,0)</f>
        <v>0</v>
      </c>
      <c r="BJ1112" s="19" t="s">
        <v>76</v>
      </c>
      <c r="BK1112" s="228">
        <f>ROUND(I1112*H1112,2)</f>
        <v>0</v>
      </c>
      <c r="BL1112" s="19" t="s">
        <v>262</v>
      </c>
      <c r="BM1112" s="227" t="s">
        <v>2253</v>
      </c>
    </row>
    <row r="1113" spans="1:47" s="2" customFormat="1" ht="12">
      <c r="A1113" s="40"/>
      <c r="B1113" s="41"/>
      <c r="C1113" s="42"/>
      <c r="D1113" s="229" t="s">
        <v>162</v>
      </c>
      <c r="E1113" s="42"/>
      <c r="F1113" s="230" t="s">
        <v>2254</v>
      </c>
      <c r="G1113" s="42"/>
      <c r="H1113" s="42"/>
      <c r="I1113" s="231"/>
      <c r="J1113" s="42"/>
      <c r="K1113" s="42"/>
      <c r="L1113" s="46"/>
      <c r="M1113" s="232"/>
      <c r="N1113" s="233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T1113" s="19" t="s">
        <v>162</v>
      </c>
      <c r="AU1113" s="19" t="s">
        <v>160</v>
      </c>
    </row>
    <row r="1114" spans="1:65" s="2" customFormat="1" ht="24.15" customHeight="1">
      <c r="A1114" s="40"/>
      <c r="B1114" s="41"/>
      <c r="C1114" s="215" t="s">
        <v>2255</v>
      </c>
      <c r="D1114" s="215" t="s">
        <v>156</v>
      </c>
      <c r="E1114" s="216" t="s">
        <v>2256</v>
      </c>
      <c r="F1114" s="217" t="s">
        <v>2257</v>
      </c>
      <c r="G1114" s="218" t="s">
        <v>545</v>
      </c>
      <c r="H1114" s="219">
        <v>10.5</v>
      </c>
      <c r="I1114" s="220"/>
      <c r="J1114" s="221">
        <f>ROUND(I1114*H1114,2)</f>
        <v>0</v>
      </c>
      <c r="K1114" s="222"/>
      <c r="L1114" s="46"/>
      <c r="M1114" s="223" t="s">
        <v>19</v>
      </c>
      <c r="N1114" s="224" t="s">
        <v>40</v>
      </c>
      <c r="O1114" s="86"/>
      <c r="P1114" s="225">
        <f>O1114*H1114</f>
        <v>0</v>
      </c>
      <c r="Q1114" s="225">
        <v>0.0004</v>
      </c>
      <c r="R1114" s="225">
        <f>Q1114*H1114</f>
        <v>0.004200000000000001</v>
      </c>
      <c r="S1114" s="225">
        <v>0</v>
      </c>
      <c r="T1114" s="226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27" t="s">
        <v>262</v>
      </c>
      <c r="AT1114" s="227" t="s">
        <v>156</v>
      </c>
      <c r="AU1114" s="227" t="s">
        <v>160</v>
      </c>
      <c r="AY1114" s="19" t="s">
        <v>152</v>
      </c>
      <c r="BE1114" s="228">
        <f>IF(N1114="základní",J1114,0)</f>
        <v>0</v>
      </c>
      <c r="BF1114" s="228">
        <f>IF(N1114="snížená",J1114,0)</f>
        <v>0</v>
      </c>
      <c r="BG1114" s="228">
        <f>IF(N1114="zákl. přenesená",J1114,0)</f>
        <v>0</v>
      </c>
      <c r="BH1114" s="228">
        <f>IF(N1114="sníž. přenesená",J1114,0)</f>
        <v>0</v>
      </c>
      <c r="BI1114" s="228">
        <f>IF(N1114="nulová",J1114,0)</f>
        <v>0</v>
      </c>
      <c r="BJ1114" s="19" t="s">
        <v>76</v>
      </c>
      <c r="BK1114" s="228">
        <f>ROUND(I1114*H1114,2)</f>
        <v>0</v>
      </c>
      <c r="BL1114" s="19" t="s">
        <v>262</v>
      </c>
      <c r="BM1114" s="227" t="s">
        <v>2258</v>
      </c>
    </row>
    <row r="1115" spans="1:47" s="2" customFormat="1" ht="12">
      <c r="A1115" s="40"/>
      <c r="B1115" s="41"/>
      <c r="C1115" s="42"/>
      <c r="D1115" s="229" t="s">
        <v>162</v>
      </c>
      <c r="E1115" s="42"/>
      <c r="F1115" s="230" t="s">
        <v>2259</v>
      </c>
      <c r="G1115" s="42"/>
      <c r="H1115" s="42"/>
      <c r="I1115" s="231"/>
      <c r="J1115" s="42"/>
      <c r="K1115" s="42"/>
      <c r="L1115" s="46"/>
      <c r="M1115" s="232"/>
      <c r="N1115" s="233"/>
      <c r="O1115" s="86"/>
      <c r="P1115" s="86"/>
      <c r="Q1115" s="86"/>
      <c r="R1115" s="86"/>
      <c r="S1115" s="86"/>
      <c r="T1115" s="87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T1115" s="19" t="s">
        <v>162</v>
      </c>
      <c r="AU1115" s="19" t="s">
        <v>160</v>
      </c>
    </row>
    <row r="1116" spans="1:65" s="2" customFormat="1" ht="16.5" customHeight="1">
      <c r="A1116" s="40"/>
      <c r="B1116" s="41"/>
      <c r="C1116" s="267" t="s">
        <v>2260</v>
      </c>
      <c r="D1116" s="267" t="s">
        <v>204</v>
      </c>
      <c r="E1116" s="268" t="s">
        <v>2261</v>
      </c>
      <c r="F1116" s="269" t="s">
        <v>2262</v>
      </c>
      <c r="G1116" s="270" t="s">
        <v>545</v>
      </c>
      <c r="H1116" s="271">
        <v>10.5</v>
      </c>
      <c r="I1116" s="272"/>
      <c r="J1116" s="273">
        <f>ROUND(I1116*H1116,2)</f>
        <v>0</v>
      </c>
      <c r="K1116" s="274"/>
      <c r="L1116" s="275"/>
      <c r="M1116" s="276" t="s">
        <v>19</v>
      </c>
      <c r="N1116" s="277" t="s">
        <v>40</v>
      </c>
      <c r="O1116" s="86"/>
      <c r="P1116" s="225">
        <f>O1116*H1116</f>
        <v>0</v>
      </c>
      <c r="Q1116" s="225">
        <v>0</v>
      </c>
      <c r="R1116" s="225">
        <f>Q1116*H1116</f>
        <v>0</v>
      </c>
      <c r="S1116" s="225">
        <v>0</v>
      </c>
      <c r="T1116" s="226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7" t="s">
        <v>348</v>
      </c>
      <c r="AT1116" s="227" t="s">
        <v>204</v>
      </c>
      <c r="AU1116" s="227" t="s">
        <v>160</v>
      </c>
      <c r="AY1116" s="19" t="s">
        <v>152</v>
      </c>
      <c r="BE1116" s="228">
        <f>IF(N1116="základní",J1116,0)</f>
        <v>0</v>
      </c>
      <c r="BF1116" s="228">
        <f>IF(N1116="snížená",J1116,0)</f>
        <v>0</v>
      </c>
      <c r="BG1116" s="228">
        <f>IF(N1116="zákl. přenesená",J1116,0)</f>
        <v>0</v>
      </c>
      <c r="BH1116" s="228">
        <f>IF(N1116="sníž. přenesená",J1116,0)</f>
        <v>0</v>
      </c>
      <c r="BI1116" s="228">
        <f>IF(N1116="nulová",J1116,0)</f>
        <v>0</v>
      </c>
      <c r="BJ1116" s="19" t="s">
        <v>76</v>
      </c>
      <c r="BK1116" s="228">
        <f>ROUND(I1116*H1116,2)</f>
        <v>0</v>
      </c>
      <c r="BL1116" s="19" t="s">
        <v>262</v>
      </c>
      <c r="BM1116" s="227" t="s">
        <v>2263</v>
      </c>
    </row>
    <row r="1117" spans="1:47" s="2" customFormat="1" ht="12">
      <c r="A1117" s="40"/>
      <c r="B1117" s="41"/>
      <c r="C1117" s="42"/>
      <c r="D1117" s="236" t="s">
        <v>366</v>
      </c>
      <c r="E1117" s="42"/>
      <c r="F1117" s="278" t="s">
        <v>2264</v>
      </c>
      <c r="G1117" s="42"/>
      <c r="H1117" s="42"/>
      <c r="I1117" s="231"/>
      <c r="J1117" s="42"/>
      <c r="K1117" s="42"/>
      <c r="L1117" s="46"/>
      <c r="M1117" s="232"/>
      <c r="N1117" s="233"/>
      <c r="O1117" s="86"/>
      <c r="P1117" s="86"/>
      <c r="Q1117" s="86"/>
      <c r="R1117" s="86"/>
      <c r="S1117" s="86"/>
      <c r="T1117" s="87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9" t="s">
        <v>366</v>
      </c>
      <c r="AU1117" s="19" t="s">
        <v>160</v>
      </c>
    </row>
    <row r="1118" spans="1:65" s="2" customFormat="1" ht="33" customHeight="1">
      <c r="A1118" s="40"/>
      <c r="B1118" s="41"/>
      <c r="C1118" s="215" t="s">
        <v>2265</v>
      </c>
      <c r="D1118" s="215" t="s">
        <v>156</v>
      </c>
      <c r="E1118" s="216" t="s">
        <v>2266</v>
      </c>
      <c r="F1118" s="217" t="s">
        <v>2267</v>
      </c>
      <c r="G1118" s="218" t="s">
        <v>545</v>
      </c>
      <c r="H1118" s="219">
        <v>13.6</v>
      </c>
      <c r="I1118" s="220"/>
      <c r="J1118" s="221">
        <f>ROUND(I1118*H1118,2)</f>
        <v>0</v>
      </c>
      <c r="K1118" s="222"/>
      <c r="L1118" s="46"/>
      <c r="M1118" s="223" t="s">
        <v>19</v>
      </c>
      <c r="N1118" s="224" t="s">
        <v>40</v>
      </c>
      <c r="O1118" s="86"/>
      <c r="P1118" s="225">
        <f>O1118*H1118</f>
        <v>0</v>
      </c>
      <c r="Q1118" s="225">
        <v>0</v>
      </c>
      <c r="R1118" s="225">
        <f>Q1118*H1118</f>
        <v>0</v>
      </c>
      <c r="S1118" s="225">
        <v>0</v>
      </c>
      <c r="T1118" s="226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7" t="s">
        <v>262</v>
      </c>
      <c r="AT1118" s="227" t="s">
        <v>156</v>
      </c>
      <c r="AU1118" s="227" t="s">
        <v>160</v>
      </c>
      <c r="AY1118" s="19" t="s">
        <v>152</v>
      </c>
      <c r="BE1118" s="228">
        <f>IF(N1118="základní",J1118,0)</f>
        <v>0</v>
      </c>
      <c r="BF1118" s="228">
        <f>IF(N1118="snížená",J1118,0)</f>
        <v>0</v>
      </c>
      <c r="BG1118" s="228">
        <f>IF(N1118="zákl. přenesená",J1118,0)</f>
        <v>0</v>
      </c>
      <c r="BH1118" s="228">
        <f>IF(N1118="sníž. přenesená",J1118,0)</f>
        <v>0</v>
      </c>
      <c r="BI1118" s="228">
        <f>IF(N1118="nulová",J1118,0)</f>
        <v>0</v>
      </c>
      <c r="BJ1118" s="19" t="s">
        <v>76</v>
      </c>
      <c r="BK1118" s="228">
        <f>ROUND(I1118*H1118,2)</f>
        <v>0</v>
      </c>
      <c r="BL1118" s="19" t="s">
        <v>262</v>
      </c>
      <c r="BM1118" s="227" t="s">
        <v>2268</v>
      </c>
    </row>
    <row r="1119" spans="1:47" s="2" customFormat="1" ht="12">
      <c r="A1119" s="40"/>
      <c r="B1119" s="41"/>
      <c r="C1119" s="42"/>
      <c r="D1119" s="229" t="s">
        <v>162</v>
      </c>
      <c r="E1119" s="42"/>
      <c r="F1119" s="230" t="s">
        <v>2269</v>
      </c>
      <c r="G1119" s="42"/>
      <c r="H1119" s="42"/>
      <c r="I1119" s="231"/>
      <c r="J1119" s="42"/>
      <c r="K1119" s="42"/>
      <c r="L1119" s="46"/>
      <c r="M1119" s="232"/>
      <c r="N1119" s="233"/>
      <c r="O1119" s="86"/>
      <c r="P1119" s="86"/>
      <c r="Q1119" s="86"/>
      <c r="R1119" s="86"/>
      <c r="S1119" s="86"/>
      <c r="T1119" s="87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T1119" s="19" t="s">
        <v>162</v>
      </c>
      <c r="AU1119" s="19" t="s">
        <v>160</v>
      </c>
    </row>
    <row r="1120" spans="1:51" s="13" customFormat="1" ht="12">
      <c r="A1120" s="13"/>
      <c r="B1120" s="234"/>
      <c r="C1120" s="235"/>
      <c r="D1120" s="236" t="s">
        <v>164</v>
      </c>
      <c r="E1120" s="237" t="s">
        <v>19</v>
      </c>
      <c r="F1120" s="238" t="s">
        <v>2270</v>
      </c>
      <c r="G1120" s="235"/>
      <c r="H1120" s="239">
        <v>13.6</v>
      </c>
      <c r="I1120" s="240"/>
      <c r="J1120" s="235"/>
      <c r="K1120" s="235"/>
      <c r="L1120" s="241"/>
      <c r="M1120" s="242"/>
      <c r="N1120" s="243"/>
      <c r="O1120" s="243"/>
      <c r="P1120" s="243"/>
      <c r="Q1120" s="243"/>
      <c r="R1120" s="243"/>
      <c r="S1120" s="243"/>
      <c r="T1120" s="244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5" t="s">
        <v>164</v>
      </c>
      <c r="AU1120" s="245" t="s">
        <v>160</v>
      </c>
      <c r="AV1120" s="13" t="s">
        <v>78</v>
      </c>
      <c r="AW1120" s="13" t="s">
        <v>31</v>
      </c>
      <c r="AX1120" s="13" t="s">
        <v>76</v>
      </c>
      <c r="AY1120" s="245" t="s">
        <v>152</v>
      </c>
    </row>
    <row r="1121" spans="1:65" s="2" customFormat="1" ht="21.75" customHeight="1">
      <c r="A1121" s="40"/>
      <c r="B1121" s="41"/>
      <c r="C1121" s="267" t="s">
        <v>2271</v>
      </c>
      <c r="D1121" s="267" t="s">
        <v>204</v>
      </c>
      <c r="E1121" s="268" t="s">
        <v>2272</v>
      </c>
      <c r="F1121" s="269" t="s">
        <v>2273</v>
      </c>
      <c r="G1121" s="270" t="s">
        <v>545</v>
      </c>
      <c r="H1121" s="271">
        <v>13.6</v>
      </c>
      <c r="I1121" s="272"/>
      <c r="J1121" s="273">
        <f>ROUND(I1121*H1121,2)</f>
        <v>0</v>
      </c>
      <c r="K1121" s="274"/>
      <c r="L1121" s="275"/>
      <c r="M1121" s="276" t="s">
        <v>19</v>
      </c>
      <c r="N1121" s="277" t="s">
        <v>40</v>
      </c>
      <c r="O1121" s="86"/>
      <c r="P1121" s="225">
        <f>O1121*H1121</f>
        <v>0</v>
      </c>
      <c r="Q1121" s="225">
        <v>0.0002</v>
      </c>
      <c r="R1121" s="225">
        <f>Q1121*H1121</f>
        <v>0.00272</v>
      </c>
      <c r="S1121" s="225">
        <v>0</v>
      </c>
      <c r="T1121" s="226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27" t="s">
        <v>348</v>
      </c>
      <c r="AT1121" s="227" t="s">
        <v>204</v>
      </c>
      <c r="AU1121" s="227" t="s">
        <v>160</v>
      </c>
      <c r="AY1121" s="19" t="s">
        <v>152</v>
      </c>
      <c r="BE1121" s="228">
        <f>IF(N1121="základní",J1121,0)</f>
        <v>0</v>
      </c>
      <c r="BF1121" s="228">
        <f>IF(N1121="snížená",J1121,0)</f>
        <v>0</v>
      </c>
      <c r="BG1121" s="228">
        <f>IF(N1121="zákl. přenesená",J1121,0)</f>
        <v>0</v>
      </c>
      <c r="BH1121" s="228">
        <f>IF(N1121="sníž. přenesená",J1121,0)</f>
        <v>0</v>
      </c>
      <c r="BI1121" s="228">
        <f>IF(N1121="nulová",J1121,0)</f>
        <v>0</v>
      </c>
      <c r="BJ1121" s="19" t="s">
        <v>76</v>
      </c>
      <c r="BK1121" s="228">
        <f>ROUND(I1121*H1121,2)</f>
        <v>0</v>
      </c>
      <c r="BL1121" s="19" t="s">
        <v>262</v>
      </c>
      <c r="BM1121" s="227" t="s">
        <v>2274</v>
      </c>
    </row>
    <row r="1122" spans="1:65" s="2" customFormat="1" ht="49.05" customHeight="1">
      <c r="A1122" s="40"/>
      <c r="B1122" s="41"/>
      <c r="C1122" s="215" t="s">
        <v>2275</v>
      </c>
      <c r="D1122" s="215" t="s">
        <v>156</v>
      </c>
      <c r="E1122" s="216" t="s">
        <v>2276</v>
      </c>
      <c r="F1122" s="217" t="s">
        <v>2277</v>
      </c>
      <c r="G1122" s="218" t="s">
        <v>196</v>
      </c>
      <c r="H1122" s="219">
        <v>0.2</v>
      </c>
      <c r="I1122" s="220"/>
      <c r="J1122" s="221">
        <f>ROUND(I1122*H1122,2)</f>
        <v>0</v>
      </c>
      <c r="K1122" s="222"/>
      <c r="L1122" s="46"/>
      <c r="M1122" s="223" t="s">
        <v>19</v>
      </c>
      <c r="N1122" s="224" t="s">
        <v>40</v>
      </c>
      <c r="O1122" s="86"/>
      <c r="P1122" s="225">
        <f>O1122*H1122</f>
        <v>0</v>
      </c>
      <c r="Q1122" s="225">
        <v>0</v>
      </c>
      <c r="R1122" s="225">
        <f>Q1122*H1122</f>
        <v>0</v>
      </c>
      <c r="S1122" s="225">
        <v>0</v>
      </c>
      <c r="T1122" s="226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27" t="s">
        <v>262</v>
      </c>
      <c r="AT1122" s="227" t="s">
        <v>156</v>
      </c>
      <c r="AU1122" s="227" t="s">
        <v>160</v>
      </c>
      <c r="AY1122" s="19" t="s">
        <v>152</v>
      </c>
      <c r="BE1122" s="228">
        <f>IF(N1122="základní",J1122,0)</f>
        <v>0</v>
      </c>
      <c r="BF1122" s="228">
        <f>IF(N1122="snížená",J1122,0)</f>
        <v>0</v>
      </c>
      <c r="BG1122" s="228">
        <f>IF(N1122="zákl. přenesená",J1122,0)</f>
        <v>0</v>
      </c>
      <c r="BH1122" s="228">
        <f>IF(N1122="sníž. přenesená",J1122,0)</f>
        <v>0</v>
      </c>
      <c r="BI1122" s="228">
        <f>IF(N1122="nulová",J1122,0)</f>
        <v>0</v>
      </c>
      <c r="BJ1122" s="19" t="s">
        <v>76</v>
      </c>
      <c r="BK1122" s="228">
        <f>ROUND(I1122*H1122,2)</f>
        <v>0</v>
      </c>
      <c r="BL1122" s="19" t="s">
        <v>262</v>
      </c>
      <c r="BM1122" s="227" t="s">
        <v>2278</v>
      </c>
    </row>
    <row r="1123" spans="1:47" s="2" customFormat="1" ht="12">
      <c r="A1123" s="40"/>
      <c r="B1123" s="41"/>
      <c r="C1123" s="42"/>
      <c r="D1123" s="229" t="s">
        <v>162</v>
      </c>
      <c r="E1123" s="42"/>
      <c r="F1123" s="230" t="s">
        <v>2279</v>
      </c>
      <c r="G1123" s="42"/>
      <c r="H1123" s="42"/>
      <c r="I1123" s="231"/>
      <c r="J1123" s="42"/>
      <c r="K1123" s="42"/>
      <c r="L1123" s="46"/>
      <c r="M1123" s="232"/>
      <c r="N1123" s="233"/>
      <c r="O1123" s="86"/>
      <c r="P1123" s="86"/>
      <c r="Q1123" s="86"/>
      <c r="R1123" s="86"/>
      <c r="S1123" s="86"/>
      <c r="T1123" s="87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T1123" s="19" t="s">
        <v>162</v>
      </c>
      <c r="AU1123" s="19" t="s">
        <v>160</v>
      </c>
    </row>
    <row r="1124" spans="1:65" s="2" customFormat="1" ht="49.05" customHeight="1">
      <c r="A1124" s="40"/>
      <c r="B1124" s="41"/>
      <c r="C1124" s="215" t="s">
        <v>2280</v>
      </c>
      <c r="D1124" s="215" t="s">
        <v>156</v>
      </c>
      <c r="E1124" s="216" t="s">
        <v>2281</v>
      </c>
      <c r="F1124" s="217" t="s">
        <v>2282</v>
      </c>
      <c r="G1124" s="218" t="s">
        <v>196</v>
      </c>
      <c r="H1124" s="219">
        <v>0.2</v>
      </c>
      <c r="I1124" s="220"/>
      <c r="J1124" s="221">
        <f>ROUND(I1124*H1124,2)</f>
        <v>0</v>
      </c>
      <c r="K1124" s="222"/>
      <c r="L1124" s="46"/>
      <c r="M1124" s="223" t="s">
        <v>19</v>
      </c>
      <c r="N1124" s="224" t="s">
        <v>40</v>
      </c>
      <c r="O1124" s="86"/>
      <c r="P1124" s="225">
        <f>O1124*H1124</f>
        <v>0</v>
      </c>
      <c r="Q1124" s="225">
        <v>0</v>
      </c>
      <c r="R1124" s="225">
        <f>Q1124*H1124</f>
        <v>0</v>
      </c>
      <c r="S1124" s="225">
        <v>0</v>
      </c>
      <c r="T1124" s="226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27" t="s">
        <v>262</v>
      </c>
      <c r="AT1124" s="227" t="s">
        <v>156</v>
      </c>
      <c r="AU1124" s="227" t="s">
        <v>160</v>
      </c>
      <c r="AY1124" s="19" t="s">
        <v>152</v>
      </c>
      <c r="BE1124" s="228">
        <f>IF(N1124="základní",J1124,0)</f>
        <v>0</v>
      </c>
      <c r="BF1124" s="228">
        <f>IF(N1124="snížená",J1124,0)</f>
        <v>0</v>
      </c>
      <c r="BG1124" s="228">
        <f>IF(N1124="zákl. přenesená",J1124,0)</f>
        <v>0</v>
      </c>
      <c r="BH1124" s="228">
        <f>IF(N1124="sníž. přenesená",J1124,0)</f>
        <v>0</v>
      </c>
      <c r="BI1124" s="228">
        <f>IF(N1124="nulová",J1124,0)</f>
        <v>0</v>
      </c>
      <c r="BJ1124" s="19" t="s">
        <v>76</v>
      </c>
      <c r="BK1124" s="228">
        <f>ROUND(I1124*H1124,2)</f>
        <v>0</v>
      </c>
      <c r="BL1124" s="19" t="s">
        <v>262</v>
      </c>
      <c r="BM1124" s="227" t="s">
        <v>2283</v>
      </c>
    </row>
    <row r="1125" spans="1:47" s="2" customFormat="1" ht="12">
      <c r="A1125" s="40"/>
      <c r="B1125" s="41"/>
      <c r="C1125" s="42"/>
      <c r="D1125" s="229" t="s">
        <v>162</v>
      </c>
      <c r="E1125" s="42"/>
      <c r="F1125" s="230" t="s">
        <v>2284</v>
      </c>
      <c r="G1125" s="42"/>
      <c r="H1125" s="42"/>
      <c r="I1125" s="231"/>
      <c r="J1125" s="42"/>
      <c r="K1125" s="42"/>
      <c r="L1125" s="46"/>
      <c r="M1125" s="232"/>
      <c r="N1125" s="233"/>
      <c r="O1125" s="86"/>
      <c r="P1125" s="86"/>
      <c r="Q1125" s="86"/>
      <c r="R1125" s="86"/>
      <c r="S1125" s="86"/>
      <c r="T1125" s="87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T1125" s="19" t="s">
        <v>162</v>
      </c>
      <c r="AU1125" s="19" t="s">
        <v>160</v>
      </c>
    </row>
    <row r="1126" spans="1:63" s="12" customFormat="1" ht="20.85" customHeight="1">
      <c r="A1126" s="12"/>
      <c r="B1126" s="199"/>
      <c r="C1126" s="200"/>
      <c r="D1126" s="201" t="s">
        <v>68</v>
      </c>
      <c r="E1126" s="213" t="s">
        <v>2285</v>
      </c>
      <c r="F1126" s="213" t="s">
        <v>2286</v>
      </c>
      <c r="G1126" s="200"/>
      <c r="H1126" s="200"/>
      <c r="I1126" s="203"/>
      <c r="J1126" s="214">
        <f>BK1126</f>
        <v>0</v>
      </c>
      <c r="K1126" s="200"/>
      <c r="L1126" s="205"/>
      <c r="M1126" s="206"/>
      <c r="N1126" s="207"/>
      <c r="O1126" s="207"/>
      <c r="P1126" s="208">
        <f>SUM(P1127:P1168)</f>
        <v>0</v>
      </c>
      <c r="Q1126" s="207"/>
      <c r="R1126" s="208">
        <f>SUM(R1127:R1168)</f>
        <v>13.02885202</v>
      </c>
      <c r="S1126" s="207"/>
      <c r="T1126" s="209">
        <f>SUM(T1127:T1168)</f>
        <v>0</v>
      </c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R1126" s="210" t="s">
        <v>78</v>
      </c>
      <c r="AT1126" s="211" t="s">
        <v>68</v>
      </c>
      <c r="AU1126" s="211" t="s">
        <v>78</v>
      </c>
      <c r="AY1126" s="210" t="s">
        <v>152</v>
      </c>
      <c r="BK1126" s="212">
        <f>SUM(BK1127:BK1168)</f>
        <v>0</v>
      </c>
    </row>
    <row r="1127" spans="1:65" s="2" customFormat="1" ht="24.15" customHeight="1">
      <c r="A1127" s="40"/>
      <c r="B1127" s="41"/>
      <c r="C1127" s="215" t="s">
        <v>2287</v>
      </c>
      <c r="D1127" s="215" t="s">
        <v>156</v>
      </c>
      <c r="E1127" s="216" t="s">
        <v>2288</v>
      </c>
      <c r="F1127" s="217" t="s">
        <v>2289</v>
      </c>
      <c r="G1127" s="218" t="s">
        <v>169</v>
      </c>
      <c r="H1127" s="219">
        <v>352.41</v>
      </c>
      <c r="I1127" s="220"/>
      <c r="J1127" s="221">
        <f>ROUND(I1127*H1127,2)</f>
        <v>0</v>
      </c>
      <c r="K1127" s="222"/>
      <c r="L1127" s="46"/>
      <c r="M1127" s="223" t="s">
        <v>19</v>
      </c>
      <c r="N1127" s="224" t="s">
        <v>40</v>
      </c>
      <c r="O1127" s="86"/>
      <c r="P1127" s="225">
        <f>O1127*H1127</f>
        <v>0</v>
      </c>
      <c r="Q1127" s="225">
        <v>0</v>
      </c>
      <c r="R1127" s="225">
        <f>Q1127*H1127</f>
        <v>0</v>
      </c>
      <c r="S1127" s="225">
        <v>0</v>
      </c>
      <c r="T1127" s="226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7" t="s">
        <v>262</v>
      </c>
      <c r="AT1127" s="227" t="s">
        <v>156</v>
      </c>
      <c r="AU1127" s="227" t="s">
        <v>160</v>
      </c>
      <c r="AY1127" s="19" t="s">
        <v>152</v>
      </c>
      <c r="BE1127" s="228">
        <f>IF(N1127="základní",J1127,0)</f>
        <v>0</v>
      </c>
      <c r="BF1127" s="228">
        <f>IF(N1127="snížená",J1127,0)</f>
        <v>0</v>
      </c>
      <c r="BG1127" s="228">
        <f>IF(N1127="zákl. přenesená",J1127,0)</f>
        <v>0</v>
      </c>
      <c r="BH1127" s="228">
        <f>IF(N1127="sníž. přenesená",J1127,0)</f>
        <v>0</v>
      </c>
      <c r="BI1127" s="228">
        <f>IF(N1127="nulová",J1127,0)</f>
        <v>0</v>
      </c>
      <c r="BJ1127" s="19" t="s">
        <v>76</v>
      </c>
      <c r="BK1127" s="228">
        <f>ROUND(I1127*H1127,2)</f>
        <v>0</v>
      </c>
      <c r="BL1127" s="19" t="s">
        <v>262</v>
      </c>
      <c r="BM1127" s="227" t="s">
        <v>2290</v>
      </c>
    </row>
    <row r="1128" spans="1:47" s="2" customFormat="1" ht="12">
      <c r="A1128" s="40"/>
      <c r="B1128" s="41"/>
      <c r="C1128" s="42"/>
      <c r="D1128" s="229" t="s">
        <v>162</v>
      </c>
      <c r="E1128" s="42"/>
      <c r="F1128" s="230" t="s">
        <v>2291</v>
      </c>
      <c r="G1128" s="42"/>
      <c r="H1128" s="42"/>
      <c r="I1128" s="231"/>
      <c r="J1128" s="42"/>
      <c r="K1128" s="42"/>
      <c r="L1128" s="46"/>
      <c r="M1128" s="232"/>
      <c r="N1128" s="233"/>
      <c r="O1128" s="86"/>
      <c r="P1128" s="86"/>
      <c r="Q1128" s="86"/>
      <c r="R1128" s="86"/>
      <c r="S1128" s="86"/>
      <c r="T1128" s="87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T1128" s="19" t="s">
        <v>162</v>
      </c>
      <c r="AU1128" s="19" t="s">
        <v>160</v>
      </c>
    </row>
    <row r="1129" spans="1:51" s="14" customFormat="1" ht="12">
      <c r="A1129" s="14"/>
      <c r="B1129" s="246"/>
      <c r="C1129" s="247"/>
      <c r="D1129" s="236" t="s">
        <v>164</v>
      </c>
      <c r="E1129" s="248" t="s">
        <v>19</v>
      </c>
      <c r="F1129" s="249" t="s">
        <v>234</v>
      </c>
      <c r="G1129" s="247"/>
      <c r="H1129" s="248" t="s">
        <v>19</v>
      </c>
      <c r="I1129" s="250"/>
      <c r="J1129" s="247"/>
      <c r="K1129" s="247"/>
      <c r="L1129" s="251"/>
      <c r="M1129" s="252"/>
      <c r="N1129" s="253"/>
      <c r="O1129" s="253"/>
      <c r="P1129" s="253"/>
      <c r="Q1129" s="253"/>
      <c r="R1129" s="253"/>
      <c r="S1129" s="253"/>
      <c r="T1129" s="25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5" t="s">
        <v>164</v>
      </c>
      <c r="AU1129" s="255" t="s">
        <v>160</v>
      </c>
      <c r="AV1129" s="14" t="s">
        <v>76</v>
      </c>
      <c r="AW1129" s="14" t="s">
        <v>31</v>
      </c>
      <c r="AX1129" s="14" t="s">
        <v>69</v>
      </c>
      <c r="AY1129" s="255" t="s">
        <v>152</v>
      </c>
    </row>
    <row r="1130" spans="1:51" s="13" customFormat="1" ht="12">
      <c r="A1130" s="13"/>
      <c r="B1130" s="234"/>
      <c r="C1130" s="235"/>
      <c r="D1130" s="236" t="s">
        <v>164</v>
      </c>
      <c r="E1130" s="237" t="s">
        <v>19</v>
      </c>
      <c r="F1130" s="238" t="s">
        <v>267</v>
      </c>
      <c r="G1130" s="235"/>
      <c r="H1130" s="239">
        <v>352.41</v>
      </c>
      <c r="I1130" s="240"/>
      <c r="J1130" s="235"/>
      <c r="K1130" s="235"/>
      <c r="L1130" s="241"/>
      <c r="M1130" s="242"/>
      <c r="N1130" s="243"/>
      <c r="O1130" s="243"/>
      <c r="P1130" s="243"/>
      <c r="Q1130" s="243"/>
      <c r="R1130" s="243"/>
      <c r="S1130" s="243"/>
      <c r="T1130" s="244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5" t="s">
        <v>164</v>
      </c>
      <c r="AU1130" s="245" t="s">
        <v>160</v>
      </c>
      <c r="AV1130" s="13" t="s">
        <v>78</v>
      </c>
      <c r="AW1130" s="13" t="s">
        <v>31</v>
      </c>
      <c r="AX1130" s="13" t="s">
        <v>69</v>
      </c>
      <c r="AY1130" s="245" t="s">
        <v>152</v>
      </c>
    </row>
    <row r="1131" spans="1:51" s="15" customFormat="1" ht="12">
      <c r="A1131" s="15"/>
      <c r="B1131" s="256"/>
      <c r="C1131" s="257"/>
      <c r="D1131" s="236" t="s">
        <v>164</v>
      </c>
      <c r="E1131" s="258" t="s">
        <v>19</v>
      </c>
      <c r="F1131" s="259" t="s">
        <v>192</v>
      </c>
      <c r="G1131" s="257"/>
      <c r="H1131" s="260">
        <v>352.41</v>
      </c>
      <c r="I1131" s="261"/>
      <c r="J1131" s="257"/>
      <c r="K1131" s="257"/>
      <c r="L1131" s="262"/>
      <c r="M1131" s="263"/>
      <c r="N1131" s="264"/>
      <c r="O1131" s="264"/>
      <c r="P1131" s="264"/>
      <c r="Q1131" s="264"/>
      <c r="R1131" s="264"/>
      <c r="S1131" s="264"/>
      <c r="T1131" s="26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T1131" s="266" t="s">
        <v>164</v>
      </c>
      <c r="AU1131" s="266" t="s">
        <v>160</v>
      </c>
      <c r="AV1131" s="15" t="s">
        <v>151</v>
      </c>
      <c r="AW1131" s="15" t="s">
        <v>31</v>
      </c>
      <c r="AX1131" s="15" t="s">
        <v>76</v>
      </c>
      <c r="AY1131" s="266" t="s">
        <v>152</v>
      </c>
    </row>
    <row r="1132" spans="1:65" s="2" customFormat="1" ht="24.15" customHeight="1">
      <c r="A1132" s="40"/>
      <c r="B1132" s="41"/>
      <c r="C1132" s="215" t="s">
        <v>2292</v>
      </c>
      <c r="D1132" s="215" t="s">
        <v>156</v>
      </c>
      <c r="E1132" s="216" t="s">
        <v>2293</v>
      </c>
      <c r="F1132" s="217" t="s">
        <v>2294</v>
      </c>
      <c r="G1132" s="218" t="s">
        <v>169</v>
      </c>
      <c r="H1132" s="219">
        <v>352.41</v>
      </c>
      <c r="I1132" s="220"/>
      <c r="J1132" s="221">
        <f>ROUND(I1132*H1132,2)</f>
        <v>0</v>
      </c>
      <c r="K1132" s="222"/>
      <c r="L1132" s="46"/>
      <c r="M1132" s="223" t="s">
        <v>19</v>
      </c>
      <c r="N1132" s="224" t="s">
        <v>40</v>
      </c>
      <c r="O1132" s="86"/>
      <c r="P1132" s="225">
        <f>O1132*H1132</f>
        <v>0</v>
      </c>
      <c r="Q1132" s="225">
        <v>0.0003</v>
      </c>
      <c r="R1132" s="225">
        <f>Q1132*H1132</f>
        <v>0.105723</v>
      </c>
      <c r="S1132" s="225">
        <v>0</v>
      </c>
      <c r="T1132" s="226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27" t="s">
        <v>262</v>
      </c>
      <c r="AT1132" s="227" t="s">
        <v>156</v>
      </c>
      <c r="AU1132" s="227" t="s">
        <v>160</v>
      </c>
      <c r="AY1132" s="19" t="s">
        <v>152</v>
      </c>
      <c r="BE1132" s="228">
        <f>IF(N1132="základní",J1132,0)</f>
        <v>0</v>
      </c>
      <c r="BF1132" s="228">
        <f>IF(N1132="snížená",J1132,0)</f>
        <v>0</v>
      </c>
      <c r="BG1132" s="228">
        <f>IF(N1132="zákl. přenesená",J1132,0)</f>
        <v>0</v>
      </c>
      <c r="BH1132" s="228">
        <f>IF(N1132="sníž. přenesená",J1132,0)</f>
        <v>0</v>
      </c>
      <c r="BI1132" s="228">
        <f>IF(N1132="nulová",J1132,0)</f>
        <v>0</v>
      </c>
      <c r="BJ1132" s="19" t="s">
        <v>76</v>
      </c>
      <c r="BK1132" s="228">
        <f>ROUND(I1132*H1132,2)</f>
        <v>0</v>
      </c>
      <c r="BL1132" s="19" t="s">
        <v>262</v>
      </c>
      <c r="BM1132" s="227" t="s">
        <v>2295</v>
      </c>
    </row>
    <row r="1133" spans="1:47" s="2" customFormat="1" ht="12">
      <c r="A1133" s="40"/>
      <c r="B1133" s="41"/>
      <c r="C1133" s="42"/>
      <c r="D1133" s="229" t="s">
        <v>162</v>
      </c>
      <c r="E1133" s="42"/>
      <c r="F1133" s="230" t="s">
        <v>2296</v>
      </c>
      <c r="G1133" s="42"/>
      <c r="H1133" s="42"/>
      <c r="I1133" s="231"/>
      <c r="J1133" s="42"/>
      <c r="K1133" s="42"/>
      <c r="L1133" s="46"/>
      <c r="M1133" s="232"/>
      <c r="N1133" s="233"/>
      <c r="O1133" s="86"/>
      <c r="P1133" s="86"/>
      <c r="Q1133" s="86"/>
      <c r="R1133" s="86"/>
      <c r="S1133" s="86"/>
      <c r="T1133" s="87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T1133" s="19" t="s">
        <v>162</v>
      </c>
      <c r="AU1133" s="19" t="s">
        <v>160</v>
      </c>
    </row>
    <row r="1134" spans="1:65" s="2" customFormat="1" ht="24.15" customHeight="1">
      <c r="A1134" s="40"/>
      <c r="B1134" s="41"/>
      <c r="C1134" s="215" t="s">
        <v>2297</v>
      </c>
      <c r="D1134" s="215" t="s">
        <v>156</v>
      </c>
      <c r="E1134" s="216" t="s">
        <v>2298</v>
      </c>
      <c r="F1134" s="217" t="s">
        <v>2299</v>
      </c>
      <c r="G1134" s="218" t="s">
        <v>545</v>
      </c>
      <c r="H1134" s="219">
        <v>24</v>
      </c>
      <c r="I1134" s="220"/>
      <c r="J1134" s="221">
        <f>ROUND(I1134*H1134,2)</f>
        <v>0</v>
      </c>
      <c r="K1134" s="222"/>
      <c r="L1134" s="46"/>
      <c r="M1134" s="223" t="s">
        <v>19</v>
      </c>
      <c r="N1134" s="224" t="s">
        <v>40</v>
      </c>
      <c r="O1134" s="86"/>
      <c r="P1134" s="225">
        <f>O1134*H1134</f>
        <v>0</v>
      </c>
      <c r="Q1134" s="225">
        <v>0</v>
      </c>
      <c r="R1134" s="225">
        <f>Q1134*H1134</f>
        <v>0</v>
      </c>
      <c r="S1134" s="225">
        <v>0</v>
      </c>
      <c r="T1134" s="226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27" t="s">
        <v>262</v>
      </c>
      <c r="AT1134" s="227" t="s">
        <v>156</v>
      </c>
      <c r="AU1134" s="227" t="s">
        <v>160</v>
      </c>
      <c r="AY1134" s="19" t="s">
        <v>152</v>
      </c>
      <c r="BE1134" s="228">
        <f>IF(N1134="základní",J1134,0)</f>
        <v>0</v>
      </c>
      <c r="BF1134" s="228">
        <f>IF(N1134="snížená",J1134,0)</f>
        <v>0</v>
      </c>
      <c r="BG1134" s="228">
        <f>IF(N1134="zákl. přenesená",J1134,0)</f>
        <v>0</v>
      </c>
      <c r="BH1134" s="228">
        <f>IF(N1134="sníž. přenesená",J1134,0)</f>
        <v>0</v>
      </c>
      <c r="BI1134" s="228">
        <f>IF(N1134="nulová",J1134,0)</f>
        <v>0</v>
      </c>
      <c r="BJ1134" s="19" t="s">
        <v>76</v>
      </c>
      <c r="BK1134" s="228">
        <f>ROUND(I1134*H1134,2)</f>
        <v>0</v>
      </c>
      <c r="BL1134" s="19" t="s">
        <v>262</v>
      </c>
      <c r="BM1134" s="227" t="s">
        <v>2300</v>
      </c>
    </row>
    <row r="1135" spans="1:47" s="2" customFormat="1" ht="12">
      <c r="A1135" s="40"/>
      <c r="B1135" s="41"/>
      <c r="C1135" s="42"/>
      <c r="D1135" s="229" t="s">
        <v>162</v>
      </c>
      <c r="E1135" s="42"/>
      <c r="F1135" s="230" t="s">
        <v>2301</v>
      </c>
      <c r="G1135" s="42"/>
      <c r="H1135" s="42"/>
      <c r="I1135" s="231"/>
      <c r="J1135" s="42"/>
      <c r="K1135" s="42"/>
      <c r="L1135" s="46"/>
      <c r="M1135" s="232"/>
      <c r="N1135" s="233"/>
      <c r="O1135" s="86"/>
      <c r="P1135" s="86"/>
      <c r="Q1135" s="86"/>
      <c r="R1135" s="86"/>
      <c r="S1135" s="86"/>
      <c r="T1135" s="87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9" t="s">
        <v>162</v>
      </c>
      <c r="AU1135" s="19" t="s">
        <v>160</v>
      </c>
    </row>
    <row r="1136" spans="1:51" s="13" customFormat="1" ht="12">
      <c r="A1136" s="13"/>
      <c r="B1136" s="234"/>
      <c r="C1136" s="235"/>
      <c r="D1136" s="236" t="s">
        <v>164</v>
      </c>
      <c r="E1136" s="237" t="s">
        <v>19</v>
      </c>
      <c r="F1136" s="238" t="s">
        <v>2302</v>
      </c>
      <c r="G1136" s="235"/>
      <c r="H1136" s="239">
        <v>24</v>
      </c>
      <c r="I1136" s="240"/>
      <c r="J1136" s="235"/>
      <c r="K1136" s="235"/>
      <c r="L1136" s="241"/>
      <c r="M1136" s="242"/>
      <c r="N1136" s="243"/>
      <c r="O1136" s="243"/>
      <c r="P1136" s="243"/>
      <c r="Q1136" s="243"/>
      <c r="R1136" s="243"/>
      <c r="S1136" s="243"/>
      <c r="T1136" s="24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5" t="s">
        <v>164</v>
      </c>
      <c r="AU1136" s="245" t="s">
        <v>160</v>
      </c>
      <c r="AV1136" s="13" t="s">
        <v>78</v>
      </c>
      <c r="AW1136" s="13" t="s">
        <v>31</v>
      </c>
      <c r="AX1136" s="13" t="s">
        <v>76</v>
      </c>
      <c r="AY1136" s="245" t="s">
        <v>152</v>
      </c>
    </row>
    <row r="1137" spans="1:65" s="2" customFormat="1" ht="21.75" customHeight="1">
      <c r="A1137" s="40"/>
      <c r="B1137" s="41"/>
      <c r="C1137" s="267" t="s">
        <v>2303</v>
      </c>
      <c r="D1137" s="267" t="s">
        <v>204</v>
      </c>
      <c r="E1137" s="268" t="s">
        <v>2304</v>
      </c>
      <c r="F1137" s="269" t="s">
        <v>2305</v>
      </c>
      <c r="G1137" s="270" t="s">
        <v>545</v>
      </c>
      <c r="H1137" s="271">
        <v>26.4</v>
      </c>
      <c r="I1137" s="272"/>
      <c r="J1137" s="273">
        <f>ROUND(I1137*H1137,2)</f>
        <v>0</v>
      </c>
      <c r="K1137" s="274"/>
      <c r="L1137" s="275"/>
      <c r="M1137" s="276" t="s">
        <v>19</v>
      </c>
      <c r="N1137" s="277" t="s">
        <v>40</v>
      </c>
      <c r="O1137" s="86"/>
      <c r="P1137" s="225">
        <f>O1137*H1137</f>
        <v>0</v>
      </c>
      <c r="Q1137" s="225">
        <v>0.00013</v>
      </c>
      <c r="R1137" s="225">
        <f>Q1137*H1137</f>
        <v>0.0034319999999999997</v>
      </c>
      <c r="S1137" s="225">
        <v>0</v>
      </c>
      <c r="T1137" s="226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27" t="s">
        <v>348</v>
      </c>
      <c r="AT1137" s="227" t="s">
        <v>204</v>
      </c>
      <c r="AU1137" s="227" t="s">
        <v>160</v>
      </c>
      <c r="AY1137" s="19" t="s">
        <v>152</v>
      </c>
      <c r="BE1137" s="228">
        <f>IF(N1137="základní",J1137,0)</f>
        <v>0</v>
      </c>
      <c r="BF1137" s="228">
        <f>IF(N1137="snížená",J1137,0)</f>
        <v>0</v>
      </c>
      <c r="BG1137" s="228">
        <f>IF(N1137="zákl. přenesená",J1137,0)</f>
        <v>0</v>
      </c>
      <c r="BH1137" s="228">
        <f>IF(N1137="sníž. přenesená",J1137,0)</f>
        <v>0</v>
      </c>
      <c r="BI1137" s="228">
        <f>IF(N1137="nulová",J1137,0)</f>
        <v>0</v>
      </c>
      <c r="BJ1137" s="19" t="s">
        <v>76</v>
      </c>
      <c r="BK1137" s="228">
        <f>ROUND(I1137*H1137,2)</f>
        <v>0</v>
      </c>
      <c r="BL1137" s="19" t="s">
        <v>262</v>
      </c>
      <c r="BM1137" s="227" t="s">
        <v>2306</v>
      </c>
    </row>
    <row r="1138" spans="1:51" s="13" customFormat="1" ht="12">
      <c r="A1138" s="13"/>
      <c r="B1138" s="234"/>
      <c r="C1138" s="235"/>
      <c r="D1138" s="236" t="s">
        <v>164</v>
      </c>
      <c r="E1138" s="235"/>
      <c r="F1138" s="238" t="s">
        <v>2307</v>
      </c>
      <c r="G1138" s="235"/>
      <c r="H1138" s="239">
        <v>26.4</v>
      </c>
      <c r="I1138" s="240"/>
      <c r="J1138" s="235"/>
      <c r="K1138" s="235"/>
      <c r="L1138" s="241"/>
      <c r="M1138" s="242"/>
      <c r="N1138" s="243"/>
      <c r="O1138" s="243"/>
      <c r="P1138" s="243"/>
      <c r="Q1138" s="243"/>
      <c r="R1138" s="243"/>
      <c r="S1138" s="243"/>
      <c r="T1138" s="24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5" t="s">
        <v>164</v>
      </c>
      <c r="AU1138" s="245" t="s">
        <v>160</v>
      </c>
      <c r="AV1138" s="13" t="s">
        <v>78</v>
      </c>
      <c r="AW1138" s="13" t="s">
        <v>4</v>
      </c>
      <c r="AX1138" s="13" t="s">
        <v>76</v>
      </c>
      <c r="AY1138" s="245" t="s">
        <v>152</v>
      </c>
    </row>
    <row r="1139" spans="1:65" s="2" customFormat="1" ht="24.15" customHeight="1">
      <c r="A1139" s="40"/>
      <c r="B1139" s="41"/>
      <c r="C1139" s="215" t="s">
        <v>2308</v>
      </c>
      <c r="D1139" s="215" t="s">
        <v>156</v>
      </c>
      <c r="E1139" s="216" t="s">
        <v>2309</v>
      </c>
      <c r="F1139" s="217" t="s">
        <v>2310</v>
      </c>
      <c r="G1139" s="218" t="s">
        <v>545</v>
      </c>
      <c r="H1139" s="219">
        <v>217.995</v>
      </c>
      <c r="I1139" s="220"/>
      <c r="J1139" s="221">
        <f>ROUND(I1139*H1139,2)</f>
        <v>0</v>
      </c>
      <c r="K1139" s="222"/>
      <c r="L1139" s="46"/>
      <c r="M1139" s="223" t="s">
        <v>19</v>
      </c>
      <c r="N1139" s="224" t="s">
        <v>40</v>
      </c>
      <c r="O1139" s="86"/>
      <c r="P1139" s="225">
        <f>O1139*H1139</f>
        <v>0</v>
      </c>
      <c r="Q1139" s="225">
        <v>0.0003</v>
      </c>
      <c r="R1139" s="225">
        <f>Q1139*H1139</f>
        <v>0.0653985</v>
      </c>
      <c r="S1139" s="225">
        <v>0</v>
      </c>
      <c r="T1139" s="226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7" t="s">
        <v>262</v>
      </c>
      <c r="AT1139" s="227" t="s">
        <v>156</v>
      </c>
      <c r="AU1139" s="227" t="s">
        <v>160</v>
      </c>
      <c r="AY1139" s="19" t="s">
        <v>152</v>
      </c>
      <c r="BE1139" s="228">
        <f>IF(N1139="základní",J1139,0)</f>
        <v>0</v>
      </c>
      <c r="BF1139" s="228">
        <f>IF(N1139="snížená",J1139,0)</f>
        <v>0</v>
      </c>
      <c r="BG1139" s="228">
        <f>IF(N1139="zákl. přenesená",J1139,0)</f>
        <v>0</v>
      </c>
      <c r="BH1139" s="228">
        <f>IF(N1139="sníž. přenesená",J1139,0)</f>
        <v>0</v>
      </c>
      <c r="BI1139" s="228">
        <f>IF(N1139="nulová",J1139,0)</f>
        <v>0</v>
      </c>
      <c r="BJ1139" s="19" t="s">
        <v>76</v>
      </c>
      <c r="BK1139" s="228">
        <f>ROUND(I1139*H1139,2)</f>
        <v>0</v>
      </c>
      <c r="BL1139" s="19" t="s">
        <v>262</v>
      </c>
      <c r="BM1139" s="227" t="s">
        <v>2311</v>
      </c>
    </row>
    <row r="1140" spans="1:47" s="2" customFormat="1" ht="12">
      <c r="A1140" s="40"/>
      <c r="B1140" s="41"/>
      <c r="C1140" s="42"/>
      <c r="D1140" s="229" t="s">
        <v>162</v>
      </c>
      <c r="E1140" s="42"/>
      <c r="F1140" s="230" t="s">
        <v>2312</v>
      </c>
      <c r="G1140" s="42"/>
      <c r="H1140" s="42"/>
      <c r="I1140" s="231"/>
      <c r="J1140" s="42"/>
      <c r="K1140" s="42"/>
      <c r="L1140" s="46"/>
      <c r="M1140" s="232"/>
      <c r="N1140" s="233"/>
      <c r="O1140" s="86"/>
      <c r="P1140" s="86"/>
      <c r="Q1140" s="86"/>
      <c r="R1140" s="86"/>
      <c r="S1140" s="86"/>
      <c r="T1140" s="87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T1140" s="19" t="s">
        <v>162</v>
      </c>
      <c r="AU1140" s="19" t="s">
        <v>160</v>
      </c>
    </row>
    <row r="1141" spans="1:51" s="14" customFormat="1" ht="12">
      <c r="A1141" s="14"/>
      <c r="B1141" s="246"/>
      <c r="C1141" s="247"/>
      <c r="D1141" s="236" t="s">
        <v>164</v>
      </c>
      <c r="E1141" s="248" t="s">
        <v>19</v>
      </c>
      <c r="F1141" s="249" t="s">
        <v>234</v>
      </c>
      <c r="G1141" s="247"/>
      <c r="H1141" s="248" t="s">
        <v>19</v>
      </c>
      <c r="I1141" s="250"/>
      <c r="J1141" s="247"/>
      <c r="K1141" s="247"/>
      <c r="L1141" s="251"/>
      <c r="M1141" s="252"/>
      <c r="N1141" s="253"/>
      <c r="O1141" s="253"/>
      <c r="P1141" s="253"/>
      <c r="Q1141" s="253"/>
      <c r="R1141" s="253"/>
      <c r="S1141" s="253"/>
      <c r="T1141" s="25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55" t="s">
        <v>164</v>
      </c>
      <c r="AU1141" s="255" t="s">
        <v>160</v>
      </c>
      <c r="AV1141" s="14" t="s">
        <v>76</v>
      </c>
      <c r="AW1141" s="14" t="s">
        <v>31</v>
      </c>
      <c r="AX1141" s="14" t="s">
        <v>69</v>
      </c>
      <c r="AY1141" s="255" t="s">
        <v>152</v>
      </c>
    </row>
    <row r="1142" spans="1:51" s="13" customFormat="1" ht="12">
      <c r="A1142" s="13"/>
      <c r="B1142" s="234"/>
      <c r="C1142" s="235"/>
      <c r="D1142" s="236" t="s">
        <v>164</v>
      </c>
      <c r="E1142" s="237" t="s">
        <v>19</v>
      </c>
      <c r="F1142" s="238" t="s">
        <v>2313</v>
      </c>
      <c r="G1142" s="235"/>
      <c r="H1142" s="239">
        <v>217.995</v>
      </c>
      <c r="I1142" s="240"/>
      <c r="J1142" s="235"/>
      <c r="K1142" s="235"/>
      <c r="L1142" s="241"/>
      <c r="M1142" s="242"/>
      <c r="N1142" s="243"/>
      <c r="O1142" s="243"/>
      <c r="P1142" s="243"/>
      <c r="Q1142" s="243"/>
      <c r="R1142" s="243"/>
      <c r="S1142" s="243"/>
      <c r="T1142" s="24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5" t="s">
        <v>164</v>
      </c>
      <c r="AU1142" s="245" t="s">
        <v>160</v>
      </c>
      <c r="AV1142" s="13" t="s">
        <v>78</v>
      </c>
      <c r="AW1142" s="13" t="s">
        <v>31</v>
      </c>
      <c r="AX1142" s="13" t="s">
        <v>69</v>
      </c>
      <c r="AY1142" s="245" t="s">
        <v>152</v>
      </c>
    </row>
    <row r="1143" spans="1:51" s="15" customFormat="1" ht="12">
      <c r="A1143" s="15"/>
      <c r="B1143" s="256"/>
      <c r="C1143" s="257"/>
      <c r="D1143" s="236" t="s">
        <v>164</v>
      </c>
      <c r="E1143" s="258" t="s">
        <v>19</v>
      </c>
      <c r="F1143" s="259" t="s">
        <v>192</v>
      </c>
      <c r="G1143" s="257"/>
      <c r="H1143" s="260">
        <v>217.995</v>
      </c>
      <c r="I1143" s="261"/>
      <c r="J1143" s="257"/>
      <c r="K1143" s="257"/>
      <c r="L1143" s="262"/>
      <c r="M1143" s="263"/>
      <c r="N1143" s="264"/>
      <c r="O1143" s="264"/>
      <c r="P1143" s="264"/>
      <c r="Q1143" s="264"/>
      <c r="R1143" s="264"/>
      <c r="S1143" s="264"/>
      <c r="T1143" s="26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T1143" s="266" t="s">
        <v>164</v>
      </c>
      <c r="AU1143" s="266" t="s">
        <v>160</v>
      </c>
      <c r="AV1143" s="15" t="s">
        <v>151</v>
      </c>
      <c r="AW1143" s="15" t="s">
        <v>31</v>
      </c>
      <c r="AX1143" s="15" t="s">
        <v>76</v>
      </c>
      <c r="AY1143" s="266" t="s">
        <v>152</v>
      </c>
    </row>
    <row r="1144" spans="1:65" s="2" customFormat="1" ht="33" customHeight="1">
      <c r="A1144" s="40"/>
      <c r="B1144" s="41"/>
      <c r="C1144" s="267" t="s">
        <v>2314</v>
      </c>
      <c r="D1144" s="267" t="s">
        <v>204</v>
      </c>
      <c r="E1144" s="268" t="s">
        <v>2315</v>
      </c>
      <c r="F1144" s="269" t="s">
        <v>2316</v>
      </c>
      <c r="G1144" s="270" t="s">
        <v>169</v>
      </c>
      <c r="H1144" s="271">
        <v>15.26</v>
      </c>
      <c r="I1144" s="272"/>
      <c r="J1144" s="273">
        <f>ROUND(I1144*H1144,2)</f>
        <v>0</v>
      </c>
      <c r="K1144" s="274"/>
      <c r="L1144" s="275"/>
      <c r="M1144" s="276" t="s">
        <v>19</v>
      </c>
      <c r="N1144" s="277" t="s">
        <v>40</v>
      </c>
      <c r="O1144" s="86"/>
      <c r="P1144" s="225">
        <f>O1144*H1144</f>
        <v>0</v>
      </c>
      <c r="Q1144" s="225">
        <v>0.0192</v>
      </c>
      <c r="R1144" s="225">
        <f>Q1144*H1144</f>
        <v>0.292992</v>
      </c>
      <c r="S1144" s="225">
        <v>0</v>
      </c>
      <c r="T1144" s="226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7" t="s">
        <v>348</v>
      </c>
      <c r="AT1144" s="227" t="s">
        <v>204</v>
      </c>
      <c r="AU1144" s="227" t="s">
        <v>160</v>
      </c>
      <c r="AY1144" s="19" t="s">
        <v>152</v>
      </c>
      <c r="BE1144" s="228">
        <f>IF(N1144="základní",J1144,0)</f>
        <v>0</v>
      </c>
      <c r="BF1144" s="228">
        <f>IF(N1144="snížená",J1144,0)</f>
        <v>0</v>
      </c>
      <c r="BG1144" s="228">
        <f>IF(N1144="zákl. přenesená",J1144,0)</f>
        <v>0</v>
      </c>
      <c r="BH1144" s="228">
        <f>IF(N1144="sníž. přenesená",J1144,0)</f>
        <v>0</v>
      </c>
      <c r="BI1144" s="228">
        <f>IF(N1144="nulová",J1144,0)</f>
        <v>0</v>
      </c>
      <c r="BJ1144" s="19" t="s">
        <v>76</v>
      </c>
      <c r="BK1144" s="228">
        <f>ROUND(I1144*H1144,2)</f>
        <v>0</v>
      </c>
      <c r="BL1144" s="19" t="s">
        <v>262</v>
      </c>
      <c r="BM1144" s="227" t="s">
        <v>2317</v>
      </c>
    </row>
    <row r="1145" spans="1:47" s="2" customFormat="1" ht="12">
      <c r="A1145" s="40"/>
      <c r="B1145" s="41"/>
      <c r="C1145" s="42"/>
      <c r="D1145" s="236" t="s">
        <v>366</v>
      </c>
      <c r="E1145" s="42"/>
      <c r="F1145" s="278" t="s">
        <v>2318</v>
      </c>
      <c r="G1145" s="42"/>
      <c r="H1145" s="42"/>
      <c r="I1145" s="231"/>
      <c r="J1145" s="42"/>
      <c r="K1145" s="42"/>
      <c r="L1145" s="46"/>
      <c r="M1145" s="232"/>
      <c r="N1145" s="233"/>
      <c r="O1145" s="86"/>
      <c r="P1145" s="86"/>
      <c r="Q1145" s="86"/>
      <c r="R1145" s="86"/>
      <c r="S1145" s="86"/>
      <c r="T1145" s="87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T1145" s="19" t="s">
        <v>366</v>
      </c>
      <c r="AU1145" s="19" t="s">
        <v>160</v>
      </c>
    </row>
    <row r="1146" spans="1:51" s="13" customFormat="1" ht="12">
      <c r="A1146" s="13"/>
      <c r="B1146" s="234"/>
      <c r="C1146" s="235"/>
      <c r="D1146" s="236" t="s">
        <v>164</v>
      </c>
      <c r="E1146" s="235"/>
      <c r="F1146" s="238" t="s">
        <v>2319</v>
      </c>
      <c r="G1146" s="235"/>
      <c r="H1146" s="239">
        <v>15.26</v>
      </c>
      <c r="I1146" s="240"/>
      <c r="J1146" s="235"/>
      <c r="K1146" s="235"/>
      <c r="L1146" s="241"/>
      <c r="M1146" s="242"/>
      <c r="N1146" s="243"/>
      <c r="O1146" s="243"/>
      <c r="P1146" s="243"/>
      <c r="Q1146" s="243"/>
      <c r="R1146" s="243"/>
      <c r="S1146" s="243"/>
      <c r="T1146" s="24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5" t="s">
        <v>164</v>
      </c>
      <c r="AU1146" s="245" t="s">
        <v>160</v>
      </c>
      <c r="AV1146" s="13" t="s">
        <v>78</v>
      </c>
      <c r="AW1146" s="13" t="s">
        <v>4</v>
      </c>
      <c r="AX1146" s="13" t="s">
        <v>76</v>
      </c>
      <c r="AY1146" s="245" t="s">
        <v>152</v>
      </c>
    </row>
    <row r="1147" spans="1:65" s="2" customFormat="1" ht="37.8" customHeight="1">
      <c r="A1147" s="40"/>
      <c r="B1147" s="41"/>
      <c r="C1147" s="215" t="s">
        <v>2320</v>
      </c>
      <c r="D1147" s="215" t="s">
        <v>156</v>
      </c>
      <c r="E1147" s="216" t="s">
        <v>2321</v>
      </c>
      <c r="F1147" s="217" t="s">
        <v>2322</v>
      </c>
      <c r="G1147" s="218" t="s">
        <v>169</v>
      </c>
      <c r="H1147" s="219">
        <v>352.41</v>
      </c>
      <c r="I1147" s="220"/>
      <c r="J1147" s="221">
        <f>ROUND(I1147*H1147,2)</f>
        <v>0</v>
      </c>
      <c r="K1147" s="222"/>
      <c r="L1147" s="46"/>
      <c r="M1147" s="223" t="s">
        <v>19</v>
      </c>
      <c r="N1147" s="224" t="s">
        <v>40</v>
      </c>
      <c r="O1147" s="86"/>
      <c r="P1147" s="225">
        <f>O1147*H1147</f>
        <v>0</v>
      </c>
      <c r="Q1147" s="225">
        <v>0.009</v>
      </c>
      <c r="R1147" s="225">
        <f>Q1147*H1147</f>
        <v>3.17169</v>
      </c>
      <c r="S1147" s="225">
        <v>0</v>
      </c>
      <c r="T1147" s="226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27" t="s">
        <v>262</v>
      </c>
      <c r="AT1147" s="227" t="s">
        <v>156</v>
      </c>
      <c r="AU1147" s="227" t="s">
        <v>160</v>
      </c>
      <c r="AY1147" s="19" t="s">
        <v>152</v>
      </c>
      <c r="BE1147" s="228">
        <f>IF(N1147="základní",J1147,0)</f>
        <v>0</v>
      </c>
      <c r="BF1147" s="228">
        <f>IF(N1147="snížená",J1147,0)</f>
        <v>0</v>
      </c>
      <c r="BG1147" s="228">
        <f>IF(N1147="zákl. přenesená",J1147,0)</f>
        <v>0</v>
      </c>
      <c r="BH1147" s="228">
        <f>IF(N1147="sníž. přenesená",J1147,0)</f>
        <v>0</v>
      </c>
      <c r="BI1147" s="228">
        <f>IF(N1147="nulová",J1147,0)</f>
        <v>0</v>
      </c>
      <c r="BJ1147" s="19" t="s">
        <v>76</v>
      </c>
      <c r="BK1147" s="228">
        <f>ROUND(I1147*H1147,2)</f>
        <v>0</v>
      </c>
      <c r="BL1147" s="19" t="s">
        <v>262</v>
      </c>
      <c r="BM1147" s="227" t="s">
        <v>2323</v>
      </c>
    </row>
    <row r="1148" spans="1:47" s="2" customFormat="1" ht="12">
      <c r="A1148" s="40"/>
      <c r="B1148" s="41"/>
      <c r="C1148" s="42"/>
      <c r="D1148" s="229" t="s">
        <v>162</v>
      </c>
      <c r="E1148" s="42"/>
      <c r="F1148" s="230" t="s">
        <v>2324</v>
      </c>
      <c r="G1148" s="42"/>
      <c r="H1148" s="42"/>
      <c r="I1148" s="231"/>
      <c r="J1148" s="42"/>
      <c r="K1148" s="42"/>
      <c r="L1148" s="46"/>
      <c r="M1148" s="232"/>
      <c r="N1148" s="233"/>
      <c r="O1148" s="86"/>
      <c r="P1148" s="86"/>
      <c r="Q1148" s="86"/>
      <c r="R1148" s="86"/>
      <c r="S1148" s="86"/>
      <c r="T1148" s="87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T1148" s="19" t="s">
        <v>162</v>
      </c>
      <c r="AU1148" s="19" t="s">
        <v>160</v>
      </c>
    </row>
    <row r="1149" spans="1:51" s="14" customFormat="1" ht="12">
      <c r="A1149" s="14"/>
      <c r="B1149" s="246"/>
      <c r="C1149" s="247"/>
      <c r="D1149" s="236" t="s">
        <v>164</v>
      </c>
      <c r="E1149" s="248" t="s">
        <v>19</v>
      </c>
      <c r="F1149" s="249" t="s">
        <v>234</v>
      </c>
      <c r="G1149" s="247"/>
      <c r="H1149" s="248" t="s">
        <v>19</v>
      </c>
      <c r="I1149" s="250"/>
      <c r="J1149" s="247"/>
      <c r="K1149" s="247"/>
      <c r="L1149" s="251"/>
      <c r="M1149" s="252"/>
      <c r="N1149" s="253"/>
      <c r="O1149" s="253"/>
      <c r="P1149" s="253"/>
      <c r="Q1149" s="253"/>
      <c r="R1149" s="253"/>
      <c r="S1149" s="253"/>
      <c r="T1149" s="25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5" t="s">
        <v>164</v>
      </c>
      <c r="AU1149" s="255" t="s">
        <v>160</v>
      </c>
      <c r="AV1149" s="14" t="s">
        <v>76</v>
      </c>
      <c r="AW1149" s="14" t="s">
        <v>31</v>
      </c>
      <c r="AX1149" s="14" t="s">
        <v>69</v>
      </c>
      <c r="AY1149" s="255" t="s">
        <v>152</v>
      </c>
    </row>
    <row r="1150" spans="1:51" s="13" customFormat="1" ht="12">
      <c r="A1150" s="13"/>
      <c r="B1150" s="234"/>
      <c r="C1150" s="235"/>
      <c r="D1150" s="236" t="s">
        <v>164</v>
      </c>
      <c r="E1150" s="237" t="s">
        <v>19</v>
      </c>
      <c r="F1150" s="238" t="s">
        <v>267</v>
      </c>
      <c r="G1150" s="235"/>
      <c r="H1150" s="239">
        <v>352.41</v>
      </c>
      <c r="I1150" s="240"/>
      <c r="J1150" s="235"/>
      <c r="K1150" s="235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5" t="s">
        <v>164</v>
      </c>
      <c r="AU1150" s="245" t="s">
        <v>160</v>
      </c>
      <c r="AV1150" s="13" t="s">
        <v>78</v>
      </c>
      <c r="AW1150" s="13" t="s">
        <v>31</v>
      </c>
      <c r="AX1150" s="13" t="s">
        <v>69</v>
      </c>
      <c r="AY1150" s="245" t="s">
        <v>152</v>
      </c>
    </row>
    <row r="1151" spans="1:51" s="15" customFormat="1" ht="12">
      <c r="A1151" s="15"/>
      <c r="B1151" s="256"/>
      <c r="C1151" s="257"/>
      <c r="D1151" s="236" t="s">
        <v>164</v>
      </c>
      <c r="E1151" s="258" t="s">
        <v>19</v>
      </c>
      <c r="F1151" s="259" t="s">
        <v>192</v>
      </c>
      <c r="G1151" s="257"/>
      <c r="H1151" s="260">
        <v>352.41</v>
      </c>
      <c r="I1151" s="261"/>
      <c r="J1151" s="257"/>
      <c r="K1151" s="257"/>
      <c r="L1151" s="262"/>
      <c r="M1151" s="263"/>
      <c r="N1151" s="264"/>
      <c r="O1151" s="264"/>
      <c r="P1151" s="264"/>
      <c r="Q1151" s="264"/>
      <c r="R1151" s="264"/>
      <c r="S1151" s="264"/>
      <c r="T1151" s="26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66" t="s">
        <v>164</v>
      </c>
      <c r="AU1151" s="266" t="s">
        <v>160</v>
      </c>
      <c r="AV1151" s="15" t="s">
        <v>151</v>
      </c>
      <c r="AW1151" s="15" t="s">
        <v>31</v>
      </c>
      <c r="AX1151" s="15" t="s">
        <v>76</v>
      </c>
      <c r="AY1151" s="266" t="s">
        <v>152</v>
      </c>
    </row>
    <row r="1152" spans="1:65" s="2" customFormat="1" ht="24.15" customHeight="1">
      <c r="A1152" s="40"/>
      <c r="B1152" s="41"/>
      <c r="C1152" s="267" t="s">
        <v>2325</v>
      </c>
      <c r="D1152" s="267" t="s">
        <v>204</v>
      </c>
      <c r="E1152" s="268" t="s">
        <v>2326</v>
      </c>
      <c r="F1152" s="269" t="s">
        <v>2327</v>
      </c>
      <c r="G1152" s="270" t="s">
        <v>169</v>
      </c>
      <c r="H1152" s="271">
        <v>405.272</v>
      </c>
      <c r="I1152" s="272"/>
      <c r="J1152" s="273">
        <f>ROUND(I1152*H1152,2)</f>
        <v>0</v>
      </c>
      <c r="K1152" s="274"/>
      <c r="L1152" s="275"/>
      <c r="M1152" s="276" t="s">
        <v>19</v>
      </c>
      <c r="N1152" s="277" t="s">
        <v>40</v>
      </c>
      <c r="O1152" s="86"/>
      <c r="P1152" s="225">
        <f>O1152*H1152</f>
        <v>0</v>
      </c>
      <c r="Q1152" s="225">
        <v>0.023</v>
      </c>
      <c r="R1152" s="225">
        <f>Q1152*H1152</f>
        <v>9.321256</v>
      </c>
      <c r="S1152" s="225">
        <v>0</v>
      </c>
      <c r="T1152" s="226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27" t="s">
        <v>348</v>
      </c>
      <c r="AT1152" s="227" t="s">
        <v>204</v>
      </c>
      <c r="AU1152" s="227" t="s">
        <v>160</v>
      </c>
      <c r="AY1152" s="19" t="s">
        <v>152</v>
      </c>
      <c r="BE1152" s="228">
        <f>IF(N1152="základní",J1152,0)</f>
        <v>0</v>
      </c>
      <c r="BF1152" s="228">
        <f>IF(N1152="snížená",J1152,0)</f>
        <v>0</v>
      </c>
      <c r="BG1152" s="228">
        <f>IF(N1152="zákl. přenesená",J1152,0)</f>
        <v>0</v>
      </c>
      <c r="BH1152" s="228">
        <f>IF(N1152="sníž. přenesená",J1152,0)</f>
        <v>0</v>
      </c>
      <c r="BI1152" s="228">
        <f>IF(N1152="nulová",J1152,0)</f>
        <v>0</v>
      </c>
      <c r="BJ1152" s="19" t="s">
        <v>76</v>
      </c>
      <c r="BK1152" s="228">
        <f>ROUND(I1152*H1152,2)</f>
        <v>0</v>
      </c>
      <c r="BL1152" s="19" t="s">
        <v>262</v>
      </c>
      <c r="BM1152" s="227" t="s">
        <v>2328</v>
      </c>
    </row>
    <row r="1153" spans="1:47" s="2" customFormat="1" ht="12">
      <c r="A1153" s="40"/>
      <c r="B1153" s="41"/>
      <c r="C1153" s="42"/>
      <c r="D1153" s="236" t="s">
        <v>366</v>
      </c>
      <c r="E1153" s="42"/>
      <c r="F1153" s="278" t="s">
        <v>2318</v>
      </c>
      <c r="G1153" s="42"/>
      <c r="H1153" s="42"/>
      <c r="I1153" s="231"/>
      <c r="J1153" s="42"/>
      <c r="K1153" s="42"/>
      <c r="L1153" s="46"/>
      <c r="M1153" s="232"/>
      <c r="N1153" s="233"/>
      <c r="O1153" s="86"/>
      <c r="P1153" s="86"/>
      <c r="Q1153" s="86"/>
      <c r="R1153" s="86"/>
      <c r="S1153" s="86"/>
      <c r="T1153" s="87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T1153" s="19" t="s">
        <v>366</v>
      </c>
      <c r="AU1153" s="19" t="s">
        <v>160</v>
      </c>
    </row>
    <row r="1154" spans="1:51" s="13" customFormat="1" ht="12">
      <c r="A1154" s="13"/>
      <c r="B1154" s="234"/>
      <c r="C1154" s="235"/>
      <c r="D1154" s="236" t="s">
        <v>164</v>
      </c>
      <c r="E1154" s="235"/>
      <c r="F1154" s="238" t="s">
        <v>2329</v>
      </c>
      <c r="G1154" s="235"/>
      <c r="H1154" s="239">
        <v>405.272</v>
      </c>
      <c r="I1154" s="240"/>
      <c r="J1154" s="235"/>
      <c r="K1154" s="235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5" t="s">
        <v>164</v>
      </c>
      <c r="AU1154" s="245" t="s">
        <v>160</v>
      </c>
      <c r="AV1154" s="13" t="s">
        <v>78</v>
      </c>
      <c r="AW1154" s="13" t="s">
        <v>4</v>
      </c>
      <c r="AX1154" s="13" t="s">
        <v>76</v>
      </c>
      <c r="AY1154" s="245" t="s">
        <v>152</v>
      </c>
    </row>
    <row r="1155" spans="1:65" s="2" customFormat="1" ht="37.8" customHeight="1">
      <c r="A1155" s="40"/>
      <c r="B1155" s="41"/>
      <c r="C1155" s="215" t="s">
        <v>2330</v>
      </c>
      <c r="D1155" s="215" t="s">
        <v>156</v>
      </c>
      <c r="E1155" s="216" t="s">
        <v>2331</v>
      </c>
      <c r="F1155" s="217" t="s">
        <v>2332</v>
      </c>
      <c r="G1155" s="218" t="s">
        <v>169</v>
      </c>
      <c r="H1155" s="219">
        <v>0.72</v>
      </c>
      <c r="I1155" s="220"/>
      <c r="J1155" s="221">
        <f>ROUND(I1155*H1155,2)</f>
        <v>0</v>
      </c>
      <c r="K1155" s="222"/>
      <c r="L1155" s="46"/>
      <c r="M1155" s="223" t="s">
        <v>19</v>
      </c>
      <c r="N1155" s="224" t="s">
        <v>40</v>
      </c>
      <c r="O1155" s="86"/>
      <c r="P1155" s="225">
        <f>O1155*H1155</f>
        <v>0</v>
      </c>
      <c r="Q1155" s="225">
        <v>0</v>
      </c>
      <c r="R1155" s="225">
        <f>Q1155*H1155</f>
        <v>0</v>
      </c>
      <c r="S1155" s="225">
        <v>0</v>
      </c>
      <c r="T1155" s="226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27" t="s">
        <v>262</v>
      </c>
      <c r="AT1155" s="227" t="s">
        <v>156</v>
      </c>
      <c r="AU1155" s="227" t="s">
        <v>160</v>
      </c>
      <c r="AY1155" s="19" t="s">
        <v>152</v>
      </c>
      <c r="BE1155" s="228">
        <f>IF(N1155="základní",J1155,0)</f>
        <v>0</v>
      </c>
      <c r="BF1155" s="228">
        <f>IF(N1155="snížená",J1155,0)</f>
        <v>0</v>
      </c>
      <c r="BG1155" s="228">
        <f>IF(N1155="zákl. přenesená",J1155,0)</f>
        <v>0</v>
      </c>
      <c r="BH1155" s="228">
        <f>IF(N1155="sníž. přenesená",J1155,0)</f>
        <v>0</v>
      </c>
      <c r="BI1155" s="228">
        <f>IF(N1155="nulová",J1155,0)</f>
        <v>0</v>
      </c>
      <c r="BJ1155" s="19" t="s">
        <v>76</v>
      </c>
      <c r="BK1155" s="228">
        <f>ROUND(I1155*H1155,2)</f>
        <v>0</v>
      </c>
      <c r="BL1155" s="19" t="s">
        <v>262</v>
      </c>
      <c r="BM1155" s="227" t="s">
        <v>2333</v>
      </c>
    </row>
    <row r="1156" spans="1:47" s="2" customFormat="1" ht="12">
      <c r="A1156" s="40"/>
      <c r="B1156" s="41"/>
      <c r="C1156" s="42"/>
      <c r="D1156" s="229" t="s">
        <v>162</v>
      </c>
      <c r="E1156" s="42"/>
      <c r="F1156" s="230" t="s">
        <v>2334</v>
      </c>
      <c r="G1156" s="42"/>
      <c r="H1156" s="42"/>
      <c r="I1156" s="231"/>
      <c r="J1156" s="42"/>
      <c r="K1156" s="42"/>
      <c r="L1156" s="46"/>
      <c r="M1156" s="232"/>
      <c r="N1156" s="233"/>
      <c r="O1156" s="86"/>
      <c r="P1156" s="86"/>
      <c r="Q1156" s="86"/>
      <c r="R1156" s="86"/>
      <c r="S1156" s="86"/>
      <c r="T1156" s="87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T1156" s="19" t="s">
        <v>162</v>
      </c>
      <c r="AU1156" s="19" t="s">
        <v>160</v>
      </c>
    </row>
    <row r="1157" spans="1:47" s="2" customFormat="1" ht="12">
      <c r="A1157" s="40"/>
      <c r="B1157" s="41"/>
      <c r="C1157" s="42"/>
      <c r="D1157" s="236" t="s">
        <v>366</v>
      </c>
      <c r="E1157" s="42"/>
      <c r="F1157" s="278" t="s">
        <v>2335</v>
      </c>
      <c r="G1157" s="42"/>
      <c r="H1157" s="42"/>
      <c r="I1157" s="231"/>
      <c r="J1157" s="42"/>
      <c r="K1157" s="42"/>
      <c r="L1157" s="46"/>
      <c r="M1157" s="232"/>
      <c r="N1157" s="233"/>
      <c r="O1157" s="86"/>
      <c r="P1157" s="86"/>
      <c r="Q1157" s="86"/>
      <c r="R1157" s="86"/>
      <c r="S1157" s="86"/>
      <c r="T1157" s="87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T1157" s="19" t="s">
        <v>366</v>
      </c>
      <c r="AU1157" s="19" t="s">
        <v>160</v>
      </c>
    </row>
    <row r="1158" spans="1:51" s="13" customFormat="1" ht="12">
      <c r="A1158" s="13"/>
      <c r="B1158" s="234"/>
      <c r="C1158" s="235"/>
      <c r="D1158" s="236" t="s">
        <v>164</v>
      </c>
      <c r="E1158" s="237" t="s">
        <v>19</v>
      </c>
      <c r="F1158" s="238" t="s">
        <v>2336</v>
      </c>
      <c r="G1158" s="235"/>
      <c r="H1158" s="239">
        <v>0.72</v>
      </c>
      <c r="I1158" s="240"/>
      <c r="J1158" s="235"/>
      <c r="K1158" s="235"/>
      <c r="L1158" s="241"/>
      <c r="M1158" s="242"/>
      <c r="N1158" s="243"/>
      <c r="O1158" s="243"/>
      <c r="P1158" s="243"/>
      <c r="Q1158" s="243"/>
      <c r="R1158" s="243"/>
      <c r="S1158" s="243"/>
      <c r="T1158" s="24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5" t="s">
        <v>164</v>
      </c>
      <c r="AU1158" s="245" t="s">
        <v>160</v>
      </c>
      <c r="AV1158" s="13" t="s">
        <v>78</v>
      </c>
      <c r="AW1158" s="13" t="s">
        <v>31</v>
      </c>
      <c r="AX1158" s="13" t="s">
        <v>76</v>
      </c>
      <c r="AY1158" s="245" t="s">
        <v>152</v>
      </c>
    </row>
    <row r="1159" spans="1:65" s="2" customFormat="1" ht="24.15" customHeight="1">
      <c r="A1159" s="40"/>
      <c r="B1159" s="41"/>
      <c r="C1159" s="215" t="s">
        <v>2337</v>
      </c>
      <c r="D1159" s="215" t="s">
        <v>156</v>
      </c>
      <c r="E1159" s="216" t="s">
        <v>2338</v>
      </c>
      <c r="F1159" s="217" t="s">
        <v>2339</v>
      </c>
      <c r="G1159" s="218" t="s">
        <v>169</v>
      </c>
      <c r="H1159" s="219">
        <v>44.17</v>
      </c>
      <c r="I1159" s="220"/>
      <c r="J1159" s="221">
        <f>ROUND(I1159*H1159,2)</f>
        <v>0</v>
      </c>
      <c r="K1159" s="222"/>
      <c r="L1159" s="46"/>
      <c r="M1159" s="223" t="s">
        <v>19</v>
      </c>
      <c r="N1159" s="224" t="s">
        <v>40</v>
      </c>
      <c r="O1159" s="86"/>
      <c r="P1159" s="225">
        <f>O1159*H1159</f>
        <v>0</v>
      </c>
      <c r="Q1159" s="225">
        <v>0.0015</v>
      </c>
      <c r="R1159" s="225">
        <f>Q1159*H1159</f>
        <v>0.06625500000000001</v>
      </c>
      <c r="S1159" s="225">
        <v>0</v>
      </c>
      <c r="T1159" s="226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27" t="s">
        <v>262</v>
      </c>
      <c r="AT1159" s="227" t="s">
        <v>156</v>
      </c>
      <c r="AU1159" s="227" t="s">
        <v>160</v>
      </c>
      <c r="AY1159" s="19" t="s">
        <v>152</v>
      </c>
      <c r="BE1159" s="228">
        <f>IF(N1159="základní",J1159,0)</f>
        <v>0</v>
      </c>
      <c r="BF1159" s="228">
        <f>IF(N1159="snížená",J1159,0)</f>
        <v>0</v>
      </c>
      <c r="BG1159" s="228">
        <f>IF(N1159="zákl. přenesená",J1159,0)</f>
        <v>0</v>
      </c>
      <c r="BH1159" s="228">
        <f>IF(N1159="sníž. přenesená",J1159,0)</f>
        <v>0</v>
      </c>
      <c r="BI1159" s="228">
        <f>IF(N1159="nulová",J1159,0)</f>
        <v>0</v>
      </c>
      <c r="BJ1159" s="19" t="s">
        <v>76</v>
      </c>
      <c r="BK1159" s="228">
        <f>ROUND(I1159*H1159,2)</f>
        <v>0</v>
      </c>
      <c r="BL1159" s="19" t="s">
        <v>262</v>
      </c>
      <c r="BM1159" s="227" t="s">
        <v>2340</v>
      </c>
    </row>
    <row r="1160" spans="1:47" s="2" customFormat="1" ht="12">
      <c r="A1160" s="40"/>
      <c r="B1160" s="41"/>
      <c r="C1160" s="42"/>
      <c r="D1160" s="229" t="s">
        <v>162</v>
      </c>
      <c r="E1160" s="42"/>
      <c r="F1160" s="230" t="s">
        <v>2341</v>
      </c>
      <c r="G1160" s="42"/>
      <c r="H1160" s="42"/>
      <c r="I1160" s="231"/>
      <c r="J1160" s="42"/>
      <c r="K1160" s="42"/>
      <c r="L1160" s="46"/>
      <c r="M1160" s="232"/>
      <c r="N1160" s="233"/>
      <c r="O1160" s="86"/>
      <c r="P1160" s="86"/>
      <c r="Q1160" s="86"/>
      <c r="R1160" s="86"/>
      <c r="S1160" s="86"/>
      <c r="T1160" s="87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T1160" s="19" t="s">
        <v>162</v>
      </c>
      <c r="AU1160" s="19" t="s">
        <v>160</v>
      </c>
    </row>
    <row r="1161" spans="1:51" s="13" customFormat="1" ht="12">
      <c r="A1161" s="13"/>
      <c r="B1161" s="234"/>
      <c r="C1161" s="235"/>
      <c r="D1161" s="236" t="s">
        <v>164</v>
      </c>
      <c r="E1161" s="237" t="s">
        <v>19</v>
      </c>
      <c r="F1161" s="238" t="s">
        <v>2342</v>
      </c>
      <c r="G1161" s="235"/>
      <c r="H1161" s="239">
        <v>44.17</v>
      </c>
      <c r="I1161" s="240"/>
      <c r="J1161" s="235"/>
      <c r="K1161" s="235"/>
      <c r="L1161" s="241"/>
      <c r="M1161" s="242"/>
      <c r="N1161" s="243"/>
      <c r="O1161" s="243"/>
      <c r="P1161" s="243"/>
      <c r="Q1161" s="243"/>
      <c r="R1161" s="243"/>
      <c r="S1161" s="243"/>
      <c r="T1161" s="244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5" t="s">
        <v>164</v>
      </c>
      <c r="AU1161" s="245" t="s">
        <v>160</v>
      </c>
      <c r="AV1161" s="13" t="s">
        <v>78</v>
      </c>
      <c r="AW1161" s="13" t="s">
        <v>31</v>
      </c>
      <c r="AX1161" s="13" t="s">
        <v>76</v>
      </c>
      <c r="AY1161" s="245" t="s">
        <v>152</v>
      </c>
    </row>
    <row r="1162" spans="1:65" s="2" customFormat="1" ht="16.5" customHeight="1">
      <c r="A1162" s="40"/>
      <c r="B1162" s="41"/>
      <c r="C1162" s="215" t="s">
        <v>2343</v>
      </c>
      <c r="D1162" s="215" t="s">
        <v>156</v>
      </c>
      <c r="E1162" s="216" t="s">
        <v>2344</v>
      </c>
      <c r="F1162" s="217" t="s">
        <v>2345</v>
      </c>
      <c r="G1162" s="218" t="s">
        <v>545</v>
      </c>
      <c r="H1162" s="219">
        <v>70.184</v>
      </c>
      <c r="I1162" s="220"/>
      <c r="J1162" s="221">
        <f>ROUND(I1162*H1162,2)</f>
        <v>0</v>
      </c>
      <c r="K1162" s="222"/>
      <c r="L1162" s="46"/>
      <c r="M1162" s="223" t="s">
        <v>19</v>
      </c>
      <c r="N1162" s="224" t="s">
        <v>40</v>
      </c>
      <c r="O1162" s="86"/>
      <c r="P1162" s="225">
        <f>O1162*H1162</f>
        <v>0</v>
      </c>
      <c r="Q1162" s="225">
        <v>3E-05</v>
      </c>
      <c r="R1162" s="225">
        <f>Q1162*H1162</f>
        <v>0.00210552</v>
      </c>
      <c r="S1162" s="225">
        <v>0</v>
      </c>
      <c r="T1162" s="226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27" t="s">
        <v>262</v>
      </c>
      <c r="AT1162" s="227" t="s">
        <v>156</v>
      </c>
      <c r="AU1162" s="227" t="s">
        <v>160</v>
      </c>
      <c r="AY1162" s="19" t="s">
        <v>152</v>
      </c>
      <c r="BE1162" s="228">
        <f>IF(N1162="základní",J1162,0)</f>
        <v>0</v>
      </c>
      <c r="BF1162" s="228">
        <f>IF(N1162="snížená",J1162,0)</f>
        <v>0</v>
      </c>
      <c r="BG1162" s="228">
        <f>IF(N1162="zákl. přenesená",J1162,0)</f>
        <v>0</v>
      </c>
      <c r="BH1162" s="228">
        <f>IF(N1162="sníž. přenesená",J1162,0)</f>
        <v>0</v>
      </c>
      <c r="BI1162" s="228">
        <f>IF(N1162="nulová",J1162,0)</f>
        <v>0</v>
      </c>
      <c r="BJ1162" s="19" t="s">
        <v>76</v>
      </c>
      <c r="BK1162" s="228">
        <f>ROUND(I1162*H1162,2)</f>
        <v>0</v>
      </c>
      <c r="BL1162" s="19" t="s">
        <v>262</v>
      </c>
      <c r="BM1162" s="227" t="s">
        <v>2346</v>
      </c>
    </row>
    <row r="1163" spans="1:47" s="2" customFormat="1" ht="12">
      <c r="A1163" s="40"/>
      <c r="B1163" s="41"/>
      <c r="C1163" s="42"/>
      <c r="D1163" s="229" t="s">
        <v>162</v>
      </c>
      <c r="E1163" s="42"/>
      <c r="F1163" s="230" t="s">
        <v>2347</v>
      </c>
      <c r="G1163" s="42"/>
      <c r="H1163" s="42"/>
      <c r="I1163" s="231"/>
      <c r="J1163" s="42"/>
      <c r="K1163" s="42"/>
      <c r="L1163" s="46"/>
      <c r="M1163" s="232"/>
      <c r="N1163" s="233"/>
      <c r="O1163" s="86"/>
      <c r="P1163" s="86"/>
      <c r="Q1163" s="86"/>
      <c r="R1163" s="86"/>
      <c r="S1163" s="86"/>
      <c r="T1163" s="87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T1163" s="19" t="s">
        <v>162</v>
      </c>
      <c r="AU1163" s="19" t="s">
        <v>160</v>
      </c>
    </row>
    <row r="1164" spans="1:51" s="13" customFormat="1" ht="12">
      <c r="A1164" s="13"/>
      <c r="B1164" s="234"/>
      <c r="C1164" s="235"/>
      <c r="D1164" s="236" t="s">
        <v>164</v>
      </c>
      <c r="E1164" s="237" t="s">
        <v>19</v>
      </c>
      <c r="F1164" s="238" t="s">
        <v>2348</v>
      </c>
      <c r="G1164" s="235"/>
      <c r="H1164" s="239">
        <v>70.184</v>
      </c>
      <c r="I1164" s="240"/>
      <c r="J1164" s="235"/>
      <c r="K1164" s="235"/>
      <c r="L1164" s="241"/>
      <c r="M1164" s="242"/>
      <c r="N1164" s="243"/>
      <c r="O1164" s="243"/>
      <c r="P1164" s="243"/>
      <c r="Q1164" s="243"/>
      <c r="R1164" s="243"/>
      <c r="S1164" s="243"/>
      <c r="T1164" s="244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5" t="s">
        <v>164</v>
      </c>
      <c r="AU1164" s="245" t="s">
        <v>160</v>
      </c>
      <c r="AV1164" s="13" t="s">
        <v>78</v>
      </c>
      <c r="AW1164" s="13" t="s">
        <v>31</v>
      </c>
      <c r="AX1164" s="13" t="s">
        <v>76</v>
      </c>
      <c r="AY1164" s="245" t="s">
        <v>152</v>
      </c>
    </row>
    <row r="1165" spans="1:65" s="2" customFormat="1" ht="49.05" customHeight="1">
      <c r="A1165" s="40"/>
      <c r="B1165" s="41"/>
      <c r="C1165" s="215" t="s">
        <v>2349</v>
      </c>
      <c r="D1165" s="215" t="s">
        <v>156</v>
      </c>
      <c r="E1165" s="216" t="s">
        <v>2350</v>
      </c>
      <c r="F1165" s="217" t="s">
        <v>2351</v>
      </c>
      <c r="G1165" s="218" t="s">
        <v>196</v>
      </c>
      <c r="H1165" s="219">
        <v>13.029</v>
      </c>
      <c r="I1165" s="220"/>
      <c r="J1165" s="221">
        <f>ROUND(I1165*H1165,2)</f>
        <v>0</v>
      </c>
      <c r="K1165" s="222"/>
      <c r="L1165" s="46"/>
      <c r="M1165" s="223" t="s">
        <v>19</v>
      </c>
      <c r="N1165" s="224" t="s">
        <v>40</v>
      </c>
      <c r="O1165" s="86"/>
      <c r="P1165" s="225">
        <f>O1165*H1165</f>
        <v>0</v>
      </c>
      <c r="Q1165" s="225">
        <v>0</v>
      </c>
      <c r="R1165" s="225">
        <f>Q1165*H1165</f>
        <v>0</v>
      </c>
      <c r="S1165" s="225">
        <v>0</v>
      </c>
      <c r="T1165" s="226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27" t="s">
        <v>262</v>
      </c>
      <c r="AT1165" s="227" t="s">
        <v>156</v>
      </c>
      <c r="AU1165" s="227" t="s">
        <v>160</v>
      </c>
      <c r="AY1165" s="19" t="s">
        <v>152</v>
      </c>
      <c r="BE1165" s="228">
        <f>IF(N1165="základní",J1165,0)</f>
        <v>0</v>
      </c>
      <c r="BF1165" s="228">
        <f>IF(N1165="snížená",J1165,0)</f>
        <v>0</v>
      </c>
      <c r="BG1165" s="228">
        <f>IF(N1165="zákl. přenesená",J1165,0)</f>
        <v>0</v>
      </c>
      <c r="BH1165" s="228">
        <f>IF(N1165="sníž. přenesená",J1165,0)</f>
        <v>0</v>
      </c>
      <c r="BI1165" s="228">
        <f>IF(N1165="nulová",J1165,0)</f>
        <v>0</v>
      </c>
      <c r="BJ1165" s="19" t="s">
        <v>76</v>
      </c>
      <c r="BK1165" s="228">
        <f>ROUND(I1165*H1165,2)</f>
        <v>0</v>
      </c>
      <c r="BL1165" s="19" t="s">
        <v>262</v>
      </c>
      <c r="BM1165" s="227" t="s">
        <v>2352</v>
      </c>
    </row>
    <row r="1166" spans="1:47" s="2" customFormat="1" ht="12">
      <c r="A1166" s="40"/>
      <c r="B1166" s="41"/>
      <c r="C1166" s="42"/>
      <c r="D1166" s="229" t="s">
        <v>162</v>
      </c>
      <c r="E1166" s="42"/>
      <c r="F1166" s="230" t="s">
        <v>2353</v>
      </c>
      <c r="G1166" s="42"/>
      <c r="H1166" s="42"/>
      <c r="I1166" s="231"/>
      <c r="J1166" s="42"/>
      <c r="K1166" s="42"/>
      <c r="L1166" s="46"/>
      <c r="M1166" s="232"/>
      <c r="N1166" s="233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162</v>
      </c>
      <c r="AU1166" s="19" t="s">
        <v>160</v>
      </c>
    </row>
    <row r="1167" spans="1:65" s="2" customFormat="1" ht="49.05" customHeight="1">
      <c r="A1167" s="40"/>
      <c r="B1167" s="41"/>
      <c r="C1167" s="215" t="s">
        <v>2354</v>
      </c>
      <c r="D1167" s="215" t="s">
        <v>156</v>
      </c>
      <c r="E1167" s="216" t="s">
        <v>2355</v>
      </c>
      <c r="F1167" s="217" t="s">
        <v>2356</v>
      </c>
      <c r="G1167" s="218" t="s">
        <v>196</v>
      </c>
      <c r="H1167" s="219">
        <v>13.029</v>
      </c>
      <c r="I1167" s="220"/>
      <c r="J1167" s="221">
        <f>ROUND(I1167*H1167,2)</f>
        <v>0</v>
      </c>
      <c r="K1167" s="222"/>
      <c r="L1167" s="46"/>
      <c r="M1167" s="223" t="s">
        <v>19</v>
      </c>
      <c r="N1167" s="224" t="s">
        <v>40</v>
      </c>
      <c r="O1167" s="86"/>
      <c r="P1167" s="225">
        <f>O1167*H1167</f>
        <v>0</v>
      </c>
      <c r="Q1167" s="225">
        <v>0</v>
      </c>
      <c r="R1167" s="225">
        <f>Q1167*H1167</f>
        <v>0</v>
      </c>
      <c r="S1167" s="225">
        <v>0</v>
      </c>
      <c r="T1167" s="226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7" t="s">
        <v>262</v>
      </c>
      <c r="AT1167" s="227" t="s">
        <v>156</v>
      </c>
      <c r="AU1167" s="227" t="s">
        <v>160</v>
      </c>
      <c r="AY1167" s="19" t="s">
        <v>152</v>
      </c>
      <c r="BE1167" s="228">
        <f>IF(N1167="základní",J1167,0)</f>
        <v>0</v>
      </c>
      <c r="BF1167" s="228">
        <f>IF(N1167="snížená",J1167,0)</f>
        <v>0</v>
      </c>
      <c r="BG1167" s="228">
        <f>IF(N1167="zákl. přenesená",J1167,0)</f>
        <v>0</v>
      </c>
      <c r="BH1167" s="228">
        <f>IF(N1167="sníž. přenesená",J1167,0)</f>
        <v>0</v>
      </c>
      <c r="BI1167" s="228">
        <f>IF(N1167="nulová",J1167,0)</f>
        <v>0</v>
      </c>
      <c r="BJ1167" s="19" t="s">
        <v>76</v>
      </c>
      <c r="BK1167" s="228">
        <f>ROUND(I1167*H1167,2)</f>
        <v>0</v>
      </c>
      <c r="BL1167" s="19" t="s">
        <v>262</v>
      </c>
      <c r="BM1167" s="227" t="s">
        <v>2357</v>
      </c>
    </row>
    <row r="1168" spans="1:47" s="2" customFormat="1" ht="12">
      <c r="A1168" s="40"/>
      <c r="B1168" s="41"/>
      <c r="C1168" s="42"/>
      <c r="D1168" s="229" t="s">
        <v>162</v>
      </c>
      <c r="E1168" s="42"/>
      <c r="F1168" s="230" t="s">
        <v>2358</v>
      </c>
      <c r="G1168" s="42"/>
      <c r="H1168" s="42"/>
      <c r="I1168" s="231"/>
      <c r="J1168" s="42"/>
      <c r="K1168" s="42"/>
      <c r="L1168" s="46"/>
      <c r="M1168" s="232"/>
      <c r="N1168" s="233"/>
      <c r="O1168" s="86"/>
      <c r="P1168" s="86"/>
      <c r="Q1168" s="86"/>
      <c r="R1168" s="86"/>
      <c r="S1168" s="86"/>
      <c r="T1168" s="87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T1168" s="19" t="s">
        <v>162</v>
      </c>
      <c r="AU1168" s="19" t="s">
        <v>160</v>
      </c>
    </row>
    <row r="1169" spans="1:63" s="12" customFormat="1" ht="20.85" customHeight="1">
      <c r="A1169" s="12"/>
      <c r="B1169" s="199"/>
      <c r="C1169" s="200"/>
      <c r="D1169" s="201" t="s">
        <v>68</v>
      </c>
      <c r="E1169" s="213" t="s">
        <v>2359</v>
      </c>
      <c r="F1169" s="213" t="s">
        <v>2360</v>
      </c>
      <c r="G1169" s="200"/>
      <c r="H1169" s="200"/>
      <c r="I1169" s="203"/>
      <c r="J1169" s="214">
        <f>BK1169</f>
        <v>0</v>
      </c>
      <c r="K1169" s="200"/>
      <c r="L1169" s="205"/>
      <c r="M1169" s="206"/>
      <c r="N1169" s="207"/>
      <c r="O1169" s="207"/>
      <c r="P1169" s="208">
        <f>SUM(P1170:P1177)</f>
        <v>0</v>
      </c>
      <c r="Q1169" s="207"/>
      <c r="R1169" s="208">
        <f>SUM(R1170:R1177)</f>
        <v>0.022176</v>
      </c>
      <c r="S1169" s="207"/>
      <c r="T1169" s="209">
        <f>SUM(T1170:T1177)</f>
        <v>0</v>
      </c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R1169" s="210" t="s">
        <v>78</v>
      </c>
      <c r="AT1169" s="211" t="s">
        <v>68</v>
      </c>
      <c r="AU1169" s="211" t="s">
        <v>78</v>
      </c>
      <c r="AY1169" s="210" t="s">
        <v>152</v>
      </c>
      <c r="BK1169" s="212">
        <f>SUM(BK1170:BK1177)</f>
        <v>0</v>
      </c>
    </row>
    <row r="1170" spans="1:65" s="2" customFormat="1" ht="24.15" customHeight="1">
      <c r="A1170" s="40"/>
      <c r="B1170" s="41"/>
      <c r="C1170" s="215" t="s">
        <v>2361</v>
      </c>
      <c r="D1170" s="215" t="s">
        <v>156</v>
      </c>
      <c r="E1170" s="216" t="s">
        <v>2362</v>
      </c>
      <c r="F1170" s="217" t="s">
        <v>2363</v>
      </c>
      <c r="G1170" s="218" t="s">
        <v>169</v>
      </c>
      <c r="H1170" s="219">
        <v>5.28</v>
      </c>
      <c r="I1170" s="220"/>
      <c r="J1170" s="221">
        <f>ROUND(I1170*H1170,2)</f>
        <v>0</v>
      </c>
      <c r="K1170" s="222"/>
      <c r="L1170" s="46"/>
      <c r="M1170" s="223" t="s">
        <v>19</v>
      </c>
      <c r="N1170" s="224" t="s">
        <v>40</v>
      </c>
      <c r="O1170" s="86"/>
      <c r="P1170" s="225">
        <f>O1170*H1170</f>
        <v>0</v>
      </c>
      <c r="Q1170" s="225">
        <v>0</v>
      </c>
      <c r="R1170" s="225">
        <f>Q1170*H1170</f>
        <v>0</v>
      </c>
      <c r="S1170" s="225">
        <v>0</v>
      </c>
      <c r="T1170" s="226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7" t="s">
        <v>262</v>
      </c>
      <c r="AT1170" s="227" t="s">
        <v>156</v>
      </c>
      <c r="AU1170" s="227" t="s">
        <v>160</v>
      </c>
      <c r="AY1170" s="19" t="s">
        <v>152</v>
      </c>
      <c r="BE1170" s="228">
        <f>IF(N1170="základní",J1170,0)</f>
        <v>0</v>
      </c>
      <c r="BF1170" s="228">
        <f>IF(N1170="snížená",J1170,0)</f>
        <v>0</v>
      </c>
      <c r="BG1170" s="228">
        <f>IF(N1170="zákl. přenesená",J1170,0)</f>
        <v>0</v>
      </c>
      <c r="BH1170" s="228">
        <f>IF(N1170="sníž. přenesená",J1170,0)</f>
        <v>0</v>
      </c>
      <c r="BI1170" s="228">
        <f>IF(N1170="nulová",J1170,0)</f>
        <v>0</v>
      </c>
      <c r="BJ1170" s="19" t="s">
        <v>76</v>
      </c>
      <c r="BK1170" s="228">
        <f>ROUND(I1170*H1170,2)</f>
        <v>0</v>
      </c>
      <c r="BL1170" s="19" t="s">
        <v>262</v>
      </c>
      <c r="BM1170" s="227" t="s">
        <v>2364</v>
      </c>
    </row>
    <row r="1171" spans="1:47" s="2" customFormat="1" ht="12">
      <c r="A1171" s="40"/>
      <c r="B1171" s="41"/>
      <c r="C1171" s="42"/>
      <c r="D1171" s="229" t="s">
        <v>162</v>
      </c>
      <c r="E1171" s="42"/>
      <c r="F1171" s="230" t="s">
        <v>2365</v>
      </c>
      <c r="G1171" s="42"/>
      <c r="H1171" s="42"/>
      <c r="I1171" s="231"/>
      <c r="J1171" s="42"/>
      <c r="K1171" s="42"/>
      <c r="L1171" s="46"/>
      <c r="M1171" s="232"/>
      <c r="N1171" s="233"/>
      <c r="O1171" s="86"/>
      <c r="P1171" s="86"/>
      <c r="Q1171" s="86"/>
      <c r="R1171" s="86"/>
      <c r="S1171" s="86"/>
      <c r="T1171" s="87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T1171" s="19" t="s">
        <v>162</v>
      </c>
      <c r="AU1171" s="19" t="s">
        <v>160</v>
      </c>
    </row>
    <row r="1172" spans="1:51" s="13" customFormat="1" ht="12">
      <c r="A1172" s="13"/>
      <c r="B1172" s="234"/>
      <c r="C1172" s="235"/>
      <c r="D1172" s="236" t="s">
        <v>164</v>
      </c>
      <c r="E1172" s="237" t="s">
        <v>19</v>
      </c>
      <c r="F1172" s="238" t="s">
        <v>2366</v>
      </c>
      <c r="G1172" s="235"/>
      <c r="H1172" s="239">
        <v>5.28</v>
      </c>
      <c r="I1172" s="240"/>
      <c r="J1172" s="235"/>
      <c r="K1172" s="235"/>
      <c r="L1172" s="241"/>
      <c r="M1172" s="242"/>
      <c r="N1172" s="243"/>
      <c r="O1172" s="243"/>
      <c r="P1172" s="243"/>
      <c r="Q1172" s="243"/>
      <c r="R1172" s="243"/>
      <c r="S1172" s="243"/>
      <c r="T1172" s="24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5" t="s">
        <v>164</v>
      </c>
      <c r="AU1172" s="245" t="s">
        <v>160</v>
      </c>
      <c r="AV1172" s="13" t="s">
        <v>78</v>
      </c>
      <c r="AW1172" s="13" t="s">
        <v>31</v>
      </c>
      <c r="AX1172" s="13" t="s">
        <v>76</v>
      </c>
      <c r="AY1172" s="245" t="s">
        <v>152</v>
      </c>
    </row>
    <row r="1173" spans="1:65" s="2" customFormat="1" ht="24.15" customHeight="1">
      <c r="A1173" s="40"/>
      <c r="B1173" s="41"/>
      <c r="C1173" s="267" t="s">
        <v>2367</v>
      </c>
      <c r="D1173" s="267" t="s">
        <v>204</v>
      </c>
      <c r="E1173" s="268" t="s">
        <v>2368</v>
      </c>
      <c r="F1173" s="269" t="s">
        <v>2369</v>
      </c>
      <c r="G1173" s="270" t="s">
        <v>169</v>
      </c>
      <c r="H1173" s="271">
        <v>5.28</v>
      </c>
      <c r="I1173" s="272"/>
      <c r="J1173" s="273">
        <f>ROUND(I1173*H1173,2)</f>
        <v>0</v>
      </c>
      <c r="K1173" s="274"/>
      <c r="L1173" s="275"/>
      <c r="M1173" s="276" t="s">
        <v>19</v>
      </c>
      <c r="N1173" s="277" t="s">
        <v>40</v>
      </c>
      <c r="O1173" s="86"/>
      <c r="P1173" s="225">
        <f>O1173*H1173</f>
        <v>0</v>
      </c>
      <c r="Q1173" s="225">
        <v>0.0042</v>
      </c>
      <c r="R1173" s="225">
        <f>Q1173*H1173</f>
        <v>0.022176</v>
      </c>
      <c r="S1173" s="225">
        <v>0</v>
      </c>
      <c r="T1173" s="226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7" t="s">
        <v>348</v>
      </c>
      <c r="AT1173" s="227" t="s">
        <v>204</v>
      </c>
      <c r="AU1173" s="227" t="s">
        <v>160</v>
      </c>
      <c r="AY1173" s="19" t="s">
        <v>152</v>
      </c>
      <c r="BE1173" s="228">
        <f>IF(N1173="základní",J1173,0)</f>
        <v>0</v>
      </c>
      <c r="BF1173" s="228">
        <f>IF(N1173="snížená",J1173,0)</f>
        <v>0</v>
      </c>
      <c r="BG1173" s="228">
        <f>IF(N1173="zákl. přenesená",J1173,0)</f>
        <v>0</v>
      </c>
      <c r="BH1173" s="228">
        <f>IF(N1173="sníž. přenesená",J1173,0)</f>
        <v>0</v>
      </c>
      <c r="BI1173" s="228">
        <f>IF(N1173="nulová",J1173,0)</f>
        <v>0</v>
      </c>
      <c r="BJ1173" s="19" t="s">
        <v>76</v>
      </c>
      <c r="BK1173" s="228">
        <f>ROUND(I1173*H1173,2)</f>
        <v>0</v>
      </c>
      <c r="BL1173" s="19" t="s">
        <v>262</v>
      </c>
      <c r="BM1173" s="227" t="s">
        <v>2370</v>
      </c>
    </row>
    <row r="1174" spans="1:65" s="2" customFormat="1" ht="49.05" customHeight="1">
      <c r="A1174" s="40"/>
      <c r="B1174" s="41"/>
      <c r="C1174" s="215" t="s">
        <v>2371</v>
      </c>
      <c r="D1174" s="215" t="s">
        <v>156</v>
      </c>
      <c r="E1174" s="216" t="s">
        <v>2372</v>
      </c>
      <c r="F1174" s="217" t="s">
        <v>2373</v>
      </c>
      <c r="G1174" s="218" t="s">
        <v>196</v>
      </c>
      <c r="H1174" s="219">
        <v>0.022</v>
      </c>
      <c r="I1174" s="220"/>
      <c r="J1174" s="221">
        <f>ROUND(I1174*H1174,2)</f>
        <v>0</v>
      </c>
      <c r="K1174" s="222"/>
      <c r="L1174" s="46"/>
      <c r="M1174" s="223" t="s">
        <v>19</v>
      </c>
      <c r="N1174" s="224" t="s">
        <v>40</v>
      </c>
      <c r="O1174" s="86"/>
      <c r="P1174" s="225">
        <f>O1174*H1174</f>
        <v>0</v>
      </c>
      <c r="Q1174" s="225">
        <v>0</v>
      </c>
      <c r="R1174" s="225">
        <f>Q1174*H1174</f>
        <v>0</v>
      </c>
      <c r="S1174" s="225">
        <v>0</v>
      </c>
      <c r="T1174" s="226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27" t="s">
        <v>262</v>
      </c>
      <c r="AT1174" s="227" t="s">
        <v>156</v>
      </c>
      <c r="AU1174" s="227" t="s">
        <v>160</v>
      </c>
      <c r="AY1174" s="19" t="s">
        <v>152</v>
      </c>
      <c r="BE1174" s="228">
        <f>IF(N1174="základní",J1174,0)</f>
        <v>0</v>
      </c>
      <c r="BF1174" s="228">
        <f>IF(N1174="snížená",J1174,0)</f>
        <v>0</v>
      </c>
      <c r="BG1174" s="228">
        <f>IF(N1174="zákl. přenesená",J1174,0)</f>
        <v>0</v>
      </c>
      <c r="BH1174" s="228">
        <f>IF(N1174="sníž. přenesená",J1174,0)</f>
        <v>0</v>
      </c>
      <c r="BI1174" s="228">
        <f>IF(N1174="nulová",J1174,0)</f>
        <v>0</v>
      </c>
      <c r="BJ1174" s="19" t="s">
        <v>76</v>
      </c>
      <c r="BK1174" s="228">
        <f>ROUND(I1174*H1174,2)</f>
        <v>0</v>
      </c>
      <c r="BL1174" s="19" t="s">
        <v>262</v>
      </c>
      <c r="BM1174" s="227" t="s">
        <v>2374</v>
      </c>
    </row>
    <row r="1175" spans="1:47" s="2" customFormat="1" ht="12">
      <c r="A1175" s="40"/>
      <c r="B1175" s="41"/>
      <c r="C1175" s="42"/>
      <c r="D1175" s="229" t="s">
        <v>162</v>
      </c>
      <c r="E1175" s="42"/>
      <c r="F1175" s="230" t="s">
        <v>2375</v>
      </c>
      <c r="G1175" s="42"/>
      <c r="H1175" s="42"/>
      <c r="I1175" s="231"/>
      <c r="J1175" s="42"/>
      <c r="K1175" s="42"/>
      <c r="L1175" s="46"/>
      <c r="M1175" s="232"/>
      <c r="N1175" s="233"/>
      <c r="O1175" s="86"/>
      <c r="P1175" s="86"/>
      <c r="Q1175" s="86"/>
      <c r="R1175" s="86"/>
      <c r="S1175" s="86"/>
      <c r="T1175" s="87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T1175" s="19" t="s">
        <v>162</v>
      </c>
      <c r="AU1175" s="19" t="s">
        <v>160</v>
      </c>
    </row>
    <row r="1176" spans="1:65" s="2" customFormat="1" ht="49.05" customHeight="1">
      <c r="A1176" s="40"/>
      <c r="B1176" s="41"/>
      <c r="C1176" s="215" t="s">
        <v>2376</v>
      </c>
      <c r="D1176" s="215" t="s">
        <v>156</v>
      </c>
      <c r="E1176" s="216" t="s">
        <v>2377</v>
      </c>
      <c r="F1176" s="217" t="s">
        <v>2378</v>
      </c>
      <c r="G1176" s="218" t="s">
        <v>196</v>
      </c>
      <c r="H1176" s="219">
        <v>0.022</v>
      </c>
      <c r="I1176" s="220"/>
      <c r="J1176" s="221">
        <f>ROUND(I1176*H1176,2)</f>
        <v>0</v>
      </c>
      <c r="K1176" s="222"/>
      <c r="L1176" s="46"/>
      <c r="M1176" s="223" t="s">
        <v>19</v>
      </c>
      <c r="N1176" s="224" t="s">
        <v>40</v>
      </c>
      <c r="O1176" s="86"/>
      <c r="P1176" s="225">
        <f>O1176*H1176</f>
        <v>0</v>
      </c>
      <c r="Q1176" s="225">
        <v>0</v>
      </c>
      <c r="R1176" s="225">
        <f>Q1176*H1176</f>
        <v>0</v>
      </c>
      <c r="S1176" s="225">
        <v>0</v>
      </c>
      <c r="T1176" s="226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27" t="s">
        <v>262</v>
      </c>
      <c r="AT1176" s="227" t="s">
        <v>156</v>
      </c>
      <c r="AU1176" s="227" t="s">
        <v>160</v>
      </c>
      <c r="AY1176" s="19" t="s">
        <v>152</v>
      </c>
      <c r="BE1176" s="228">
        <f>IF(N1176="základní",J1176,0)</f>
        <v>0</v>
      </c>
      <c r="BF1176" s="228">
        <f>IF(N1176="snížená",J1176,0)</f>
        <v>0</v>
      </c>
      <c r="BG1176" s="228">
        <f>IF(N1176="zákl. přenesená",J1176,0)</f>
        <v>0</v>
      </c>
      <c r="BH1176" s="228">
        <f>IF(N1176="sníž. přenesená",J1176,0)</f>
        <v>0</v>
      </c>
      <c r="BI1176" s="228">
        <f>IF(N1176="nulová",J1176,0)</f>
        <v>0</v>
      </c>
      <c r="BJ1176" s="19" t="s">
        <v>76</v>
      </c>
      <c r="BK1176" s="228">
        <f>ROUND(I1176*H1176,2)</f>
        <v>0</v>
      </c>
      <c r="BL1176" s="19" t="s">
        <v>262</v>
      </c>
      <c r="BM1176" s="227" t="s">
        <v>2379</v>
      </c>
    </row>
    <row r="1177" spans="1:47" s="2" customFormat="1" ht="12">
      <c r="A1177" s="40"/>
      <c r="B1177" s="41"/>
      <c r="C1177" s="42"/>
      <c r="D1177" s="229" t="s">
        <v>162</v>
      </c>
      <c r="E1177" s="42"/>
      <c r="F1177" s="230" t="s">
        <v>2380</v>
      </c>
      <c r="G1177" s="42"/>
      <c r="H1177" s="42"/>
      <c r="I1177" s="231"/>
      <c r="J1177" s="42"/>
      <c r="K1177" s="42"/>
      <c r="L1177" s="46"/>
      <c r="M1177" s="232"/>
      <c r="N1177" s="233"/>
      <c r="O1177" s="86"/>
      <c r="P1177" s="86"/>
      <c r="Q1177" s="86"/>
      <c r="R1177" s="86"/>
      <c r="S1177" s="86"/>
      <c r="T1177" s="87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T1177" s="19" t="s">
        <v>162</v>
      </c>
      <c r="AU1177" s="19" t="s">
        <v>160</v>
      </c>
    </row>
    <row r="1178" spans="1:63" s="12" customFormat="1" ht="20.85" customHeight="1">
      <c r="A1178" s="12"/>
      <c r="B1178" s="199"/>
      <c r="C1178" s="200"/>
      <c r="D1178" s="201" t="s">
        <v>68</v>
      </c>
      <c r="E1178" s="213" t="s">
        <v>2381</v>
      </c>
      <c r="F1178" s="213" t="s">
        <v>2382</v>
      </c>
      <c r="G1178" s="200"/>
      <c r="H1178" s="200"/>
      <c r="I1178" s="203"/>
      <c r="J1178" s="214">
        <f>BK1178</f>
        <v>0</v>
      </c>
      <c r="K1178" s="200"/>
      <c r="L1178" s="205"/>
      <c r="M1178" s="206"/>
      <c r="N1178" s="207"/>
      <c r="O1178" s="207"/>
      <c r="P1178" s="208">
        <f>SUM(P1179:P1243)</f>
        <v>0</v>
      </c>
      <c r="Q1178" s="207"/>
      <c r="R1178" s="208">
        <f>SUM(R1179:R1243)</f>
        <v>4.79469375</v>
      </c>
      <c r="S1178" s="207"/>
      <c r="T1178" s="209">
        <f>SUM(T1179:T1243)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10" t="s">
        <v>78</v>
      </c>
      <c r="AT1178" s="211" t="s">
        <v>68</v>
      </c>
      <c r="AU1178" s="211" t="s">
        <v>78</v>
      </c>
      <c r="AY1178" s="210" t="s">
        <v>152</v>
      </c>
      <c r="BK1178" s="212">
        <f>SUM(BK1179:BK1243)</f>
        <v>0</v>
      </c>
    </row>
    <row r="1179" spans="1:65" s="2" customFormat="1" ht="24.15" customHeight="1">
      <c r="A1179" s="40"/>
      <c r="B1179" s="41"/>
      <c r="C1179" s="215" t="s">
        <v>2383</v>
      </c>
      <c r="D1179" s="215" t="s">
        <v>156</v>
      </c>
      <c r="E1179" s="216" t="s">
        <v>2384</v>
      </c>
      <c r="F1179" s="217" t="s">
        <v>2385</v>
      </c>
      <c r="G1179" s="218" t="s">
        <v>169</v>
      </c>
      <c r="H1179" s="219">
        <v>141.772</v>
      </c>
      <c r="I1179" s="220"/>
      <c r="J1179" s="221">
        <f>ROUND(I1179*H1179,2)</f>
        <v>0</v>
      </c>
      <c r="K1179" s="222"/>
      <c r="L1179" s="46"/>
      <c r="M1179" s="223" t="s">
        <v>19</v>
      </c>
      <c r="N1179" s="224" t="s">
        <v>40</v>
      </c>
      <c r="O1179" s="86"/>
      <c r="P1179" s="225">
        <f>O1179*H1179</f>
        <v>0</v>
      </c>
      <c r="Q1179" s="225">
        <v>0.0015</v>
      </c>
      <c r="R1179" s="225">
        <f>Q1179*H1179</f>
        <v>0.21265799999999999</v>
      </c>
      <c r="S1179" s="225">
        <v>0</v>
      </c>
      <c r="T1179" s="226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27" t="s">
        <v>262</v>
      </c>
      <c r="AT1179" s="227" t="s">
        <v>156</v>
      </c>
      <c r="AU1179" s="227" t="s">
        <v>160</v>
      </c>
      <c r="AY1179" s="19" t="s">
        <v>152</v>
      </c>
      <c r="BE1179" s="228">
        <f>IF(N1179="základní",J1179,0)</f>
        <v>0</v>
      </c>
      <c r="BF1179" s="228">
        <f>IF(N1179="snížená",J1179,0)</f>
        <v>0</v>
      </c>
      <c r="BG1179" s="228">
        <f>IF(N1179="zákl. přenesená",J1179,0)</f>
        <v>0</v>
      </c>
      <c r="BH1179" s="228">
        <f>IF(N1179="sníž. přenesená",J1179,0)</f>
        <v>0</v>
      </c>
      <c r="BI1179" s="228">
        <f>IF(N1179="nulová",J1179,0)</f>
        <v>0</v>
      </c>
      <c r="BJ1179" s="19" t="s">
        <v>76</v>
      </c>
      <c r="BK1179" s="228">
        <f>ROUND(I1179*H1179,2)</f>
        <v>0</v>
      </c>
      <c r="BL1179" s="19" t="s">
        <v>262</v>
      </c>
      <c r="BM1179" s="227" t="s">
        <v>2386</v>
      </c>
    </row>
    <row r="1180" spans="1:47" s="2" customFormat="1" ht="12">
      <c r="A1180" s="40"/>
      <c r="B1180" s="41"/>
      <c r="C1180" s="42"/>
      <c r="D1180" s="229" t="s">
        <v>162</v>
      </c>
      <c r="E1180" s="42"/>
      <c r="F1180" s="230" t="s">
        <v>2387</v>
      </c>
      <c r="G1180" s="42"/>
      <c r="H1180" s="42"/>
      <c r="I1180" s="231"/>
      <c r="J1180" s="42"/>
      <c r="K1180" s="42"/>
      <c r="L1180" s="46"/>
      <c r="M1180" s="232"/>
      <c r="N1180" s="233"/>
      <c r="O1180" s="86"/>
      <c r="P1180" s="86"/>
      <c r="Q1180" s="86"/>
      <c r="R1180" s="86"/>
      <c r="S1180" s="86"/>
      <c r="T1180" s="87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T1180" s="19" t="s">
        <v>162</v>
      </c>
      <c r="AU1180" s="19" t="s">
        <v>160</v>
      </c>
    </row>
    <row r="1181" spans="1:51" s="14" customFormat="1" ht="12">
      <c r="A1181" s="14"/>
      <c r="B1181" s="246"/>
      <c r="C1181" s="247"/>
      <c r="D1181" s="236" t="s">
        <v>164</v>
      </c>
      <c r="E1181" s="248" t="s">
        <v>19</v>
      </c>
      <c r="F1181" s="249" t="s">
        <v>234</v>
      </c>
      <c r="G1181" s="247"/>
      <c r="H1181" s="248" t="s">
        <v>19</v>
      </c>
      <c r="I1181" s="250"/>
      <c r="J1181" s="247"/>
      <c r="K1181" s="247"/>
      <c r="L1181" s="251"/>
      <c r="M1181" s="252"/>
      <c r="N1181" s="253"/>
      <c r="O1181" s="253"/>
      <c r="P1181" s="253"/>
      <c r="Q1181" s="253"/>
      <c r="R1181" s="253"/>
      <c r="S1181" s="253"/>
      <c r="T1181" s="25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55" t="s">
        <v>164</v>
      </c>
      <c r="AU1181" s="255" t="s">
        <v>160</v>
      </c>
      <c r="AV1181" s="14" t="s">
        <v>76</v>
      </c>
      <c r="AW1181" s="14" t="s">
        <v>31</v>
      </c>
      <c r="AX1181" s="14" t="s">
        <v>69</v>
      </c>
      <c r="AY1181" s="255" t="s">
        <v>152</v>
      </c>
    </row>
    <row r="1182" spans="1:51" s="13" customFormat="1" ht="12">
      <c r="A1182" s="13"/>
      <c r="B1182" s="234"/>
      <c r="C1182" s="235"/>
      <c r="D1182" s="236" t="s">
        <v>164</v>
      </c>
      <c r="E1182" s="237" t="s">
        <v>19</v>
      </c>
      <c r="F1182" s="238" t="s">
        <v>2388</v>
      </c>
      <c r="G1182" s="235"/>
      <c r="H1182" s="239">
        <v>27.26</v>
      </c>
      <c r="I1182" s="240"/>
      <c r="J1182" s="235"/>
      <c r="K1182" s="235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5" t="s">
        <v>164</v>
      </c>
      <c r="AU1182" s="245" t="s">
        <v>160</v>
      </c>
      <c r="AV1182" s="13" t="s">
        <v>78</v>
      </c>
      <c r="AW1182" s="13" t="s">
        <v>31</v>
      </c>
      <c r="AX1182" s="13" t="s">
        <v>69</v>
      </c>
      <c r="AY1182" s="245" t="s">
        <v>152</v>
      </c>
    </row>
    <row r="1183" spans="1:51" s="13" customFormat="1" ht="12">
      <c r="A1183" s="13"/>
      <c r="B1183" s="234"/>
      <c r="C1183" s="235"/>
      <c r="D1183" s="236" t="s">
        <v>164</v>
      </c>
      <c r="E1183" s="237" t="s">
        <v>19</v>
      </c>
      <c r="F1183" s="238" t="s">
        <v>2389</v>
      </c>
      <c r="G1183" s="235"/>
      <c r="H1183" s="239">
        <v>31.543</v>
      </c>
      <c r="I1183" s="240"/>
      <c r="J1183" s="235"/>
      <c r="K1183" s="235"/>
      <c r="L1183" s="241"/>
      <c r="M1183" s="242"/>
      <c r="N1183" s="243"/>
      <c r="O1183" s="243"/>
      <c r="P1183" s="243"/>
      <c r="Q1183" s="243"/>
      <c r="R1183" s="243"/>
      <c r="S1183" s="243"/>
      <c r="T1183" s="24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5" t="s">
        <v>164</v>
      </c>
      <c r="AU1183" s="245" t="s">
        <v>160</v>
      </c>
      <c r="AV1183" s="13" t="s">
        <v>78</v>
      </c>
      <c r="AW1183" s="13" t="s">
        <v>31</v>
      </c>
      <c r="AX1183" s="13" t="s">
        <v>69</v>
      </c>
      <c r="AY1183" s="245" t="s">
        <v>152</v>
      </c>
    </row>
    <row r="1184" spans="1:51" s="13" customFormat="1" ht="12">
      <c r="A1184" s="13"/>
      <c r="B1184" s="234"/>
      <c r="C1184" s="235"/>
      <c r="D1184" s="236" t="s">
        <v>164</v>
      </c>
      <c r="E1184" s="237" t="s">
        <v>19</v>
      </c>
      <c r="F1184" s="238" t="s">
        <v>2390</v>
      </c>
      <c r="G1184" s="235"/>
      <c r="H1184" s="239">
        <v>8.03</v>
      </c>
      <c r="I1184" s="240"/>
      <c r="J1184" s="235"/>
      <c r="K1184" s="235"/>
      <c r="L1184" s="241"/>
      <c r="M1184" s="242"/>
      <c r="N1184" s="243"/>
      <c r="O1184" s="243"/>
      <c r="P1184" s="243"/>
      <c r="Q1184" s="243"/>
      <c r="R1184" s="243"/>
      <c r="S1184" s="243"/>
      <c r="T1184" s="24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5" t="s">
        <v>164</v>
      </c>
      <c r="AU1184" s="245" t="s">
        <v>160</v>
      </c>
      <c r="AV1184" s="13" t="s">
        <v>78</v>
      </c>
      <c r="AW1184" s="13" t="s">
        <v>31</v>
      </c>
      <c r="AX1184" s="13" t="s">
        <v>69</v>
      </c>
      <c r="AY1184" s="245" t="s">
        <v>152</v>
      </c>
    </row>
    <row r="1185" spans="1:51" s="13" customFormat="1" ht="12">
      <c r="A1185" s="13"/>
      <c r="B1185" s="234"/>
      <c r="C1185" s="235"/>
      <c r="D1185" s="236" t="s">
        <v>164</v>
      </c>
      <c r="E1185" s="237" t="s">
        <v>19</v>
      </c>
      <c r="F1185" s="238" t="s">
        <v>2391</v>
      </c>
      <c r="G1185" s="235"/>
      <c r="H1185" s="239">
        <v>43.043</v>
      </c>
      <c r="I1185" s="240"/>
      <c r="J1185" s="235"/>
      <c r="K1185" s="235"/>
      <c r="L1185" s="241"/>
      <c r="M1185" s="242"/>
      <c r="N1185" s="243"/>
      <c r="O1185" s="243"/>
      <c r="P1185" s="243"/>
      <c r="Q1185" s="243"/>
      <c r="R1185" s="243"/>
      <c r="S1185" s="243"/>
      <c r="T1185" s="24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5" t="s">
        <v>164</v>
      </c>
      <c r="AU1185" s="245" t="s">
        <v>160</v>
      </c>
      <c r="AV1185" s="13" t="s">
        <v>78</v>
      </c>
      <c r="AW1185" s="13" t="s">
        <v>31</v>
      </c>
      <c r="AX1185" s="13" t="s">
        <v>69</v>
      </c>
      <c r="AY1185" s="245" t="s">
        <v>152</v>
      </c>
    </row>
    <row r="1186" spans="1:51" s="13" customFormat="1" ht="12">
      <c r="A1186" s="13"/>
      <c r="B1186" s="234"/>
      <c r="C1186" s="235"/>
      <c r="D1186" s="236" t="s">
        <v>164</v>
      </c>
      <c r="E1186" s="237" t="s">
        <v>19</v>
      </c>
      <c r="F1186" s="238" t="s">
        <v>2392</v>
      </c>
      <c r="G1186" s="235"/>
      <c r="H1186" s="239">
        <v>-3.4</v>
      </c>
      <c r="I1186" s="240"/>
      <c r="J1186" s="235"/>
      <c r="K1186" s="235"/>
      <c r="L1186" s="241"/>
      <c r="M1186" s="242"/>
      <c r="N1186" s="243"/>
      <c r="O1186" s="243"/>
      <c r="P1186" s="243"/>
      <c r="Q1186" s="243"/>
      <c r="R1186" s="243"/>
      <c r="S1186" s="243"/>
      <c r="T1186" s="244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5" t="s">
        <v>164</v>
      </c>
      <c r="AU1186" s="245" t="s">
        <v>160</v>
      </c>
      <c r="AV1186" s="13" t="s">
        <v>78</v>
      </c>
      <c r="AW1186" s="13" t="s">
        <v>31</v>
      </c>
      <c r="AX1186" s="13" t="s">
        <v>69</v>
      </c>
      <c r="AY1186" s="245" t="s">
        <v>152</v>
      </c>
    </row>
    <row r="1187" spans="1:51" s="13" customFormat="1" ht="12">
      <c r="A1187" s="13"/>
      <c r="B1187" s="234"/>
      <c r="C1187" s="235"/>
      <c r="D1187" s="236" t="s">
        <v>164</v>
      </c>
      <c r="E1187" s="237" t="s">
        <v>19</v>
      </c>
      <c r="F1187" s="238" t="s">
        <v>2393</v>
      </c>
      <c r="G1187" s="235"/>
      <c r="H1187" s="239">
        <v>14.616</v>
      </c>
      <c r="I1187" s="240"/>
      <c r="J1187" s="235"/>
      <c r="K1187" s="235"/>
      <c r="L1187" s="241"/>
      <c r="M1187" s="242"/>
      <c r="N1187" s="243"/>
      <c r="O1187" s="243"/>
      <c r="P1187" s="243"/>
      <c r="Q1187" s="243"/>
      <c r="R1187" s="243"/>
      <c r="S1187" s="243"/>
      <c r="T1187" s="24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5" t="s">
        <v>164</v>
      </c>
      <c r="AU1187" s="245" t="s">
        <v>160</v>
      </c>
      <c r="AV1187" s="13" t="s">
        <v>78</v>
      </c>
      <c r="AW1187" s="13" t="s">
        <v>31</v>
      </c>
      <c r="AX1187" s="13" t="s">
        <v>69</v>
      </c>
      <c r="AY1187" s="245" t="s">
        <v>152</v>
      </c>
    </row>
    <row r="1188" spans="1:51" s="13" customFormat="1" ht="12">
      <c r="A1188" s="13"/>
      <c r="B1188" s="234"/>
      <c r="C1188" s="235"/>
      <c r="D1188" s="236" t="s">
        <v>164</v>
      </c>
      <c r="E1188" s="237" t="s">
        <v>19</v>
      </c>
      <c r="F1188" s="238" t="s">
        <v>2394</v>
      </c>
      <c r="G1188" s="235"/>
      <c r="H1188" s="239">
        <v>20.68</v>
      </c>
      <c r="I1188" s="240"/>
      <c r="J1188" s="235"/>
      <c r="K1188" s="235"/>
      <c r="L1188" s="241"/>
      <c r="M1188" s="242"/>
      <c r="N1188" s="243"/>
      <c r="O1188" s="243"/>
      <c r="P1188" s="243"/>
      <c r="Q1188" s="243"/>
      <c r="R1188" s="243"/>
      <c r="S1188" s="243"/>
      <c r="T1188" s="244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5" t="s">
        <v>164</v>
      </c>
      <c r="AU1188" s="245" t="s">
        <v>160</v>
      </c>
      <c r="AV1188" s="13" t="s">
        <v>78</v>
      </c>
      <c r="AW1188" s="13" t="s">
        <v>31</v>
      </c>
      <c r="AX1188" s="13" t="s">
        <v>69</v>
      </c>
      <c r="AY1188" s="245" t="s">
        <v>152</v>
      </c>
    </row>
    <row r="1189" spans="1:51" s="15" customFormat="1" ht="12">
      <c r="A1189" s="15"/>
      <c r="B1189" s="256"/>
      <c r="C1189" s="257"/>
      <c r="D1189" s="236" t="s">
        <v>164</v>
      </c>
      <c r="E1189" s="258" t="s">
        <v>19</v>
      </c>
      <c r="F1189" s="259" t="s">
        <v>192</v>
      </c>
      <c r="G1189" s="257"/>
      <c r="H1189" s="260">
        <v>141.772</v>
      </c>
      <c r="I1189" s="261"/>
      <c r="J1189" s="257"/>
      <c r="K1189" s="257"/>
      <c r="L1189" s="262"/>
      <c r="M1189" s="263"/>
      <c r="N1189" s="264"/>
      <c r="O1189" s="264"/>
      <c r="P1189" s="264"/>
      <c r="Q1189" s="264"/>
      <c r="R1189" s="264"/>
      <c r="S1189" s="264"/>
      <c r="T1189" s="26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66" t="s">
        <v>164</v>
      </c>
      <c r="AU1189" s="266" t="s">
        <v>160</v>
      </c>
      <c r="AV1189" s="15" t="s">
        <v>151</v>
      </c>
      <c r="AW1189" s="15" t="s">
        <v>31</v>
      </c>
      <c r="AX1189" s="15" t="s">
        <v>76</v>
      </c>
      <c r="AY1189" s="266" t="s">
        <v>152</v>
      </c>
    </row>
    <row r="1190" spans="1:65" s="2" customFormat="1" ht="24.15" customHeight="1">
      <c r="A1190" s="40"/>
      <c r="B1190" s="41"/>
      <c r="C1190" s="215" t="s">
        <v>2395</v>
      </c>
      <c r="D1190" s="215" t="s">
        <v>156</v>
      </c>
      <c r="E1190" s="216" t="s">
        <v>2396</v>
      </c>
      <c r="F1190" s="217" t="s">
        <v>2397</v>
      </c>
      <c r="G1190" s="218" t="s">
        <v>176</v>
      </c>
      <c r="H1190" s="219">
        <v>44</v>
      </c>
      <c r="I1190" s="220"/>
      <c r="J1190" s="221">
        <f>ROUND(I1190*H1190,2)</f>
        <v>0</v>
      </c>
      <c r="K1190" s="222"/>
      <c r="L1190" s="46"/>
      <c r="M1190" s="223" t="s">
        <v>19</v>
      </c>
      <c r="N1190" s="224" t="s">
        <v>40</v>
      </c>
      <c r="O1190" s="86"/>
      <c r="P1190" s="225">
        <f>O1190*H1190</f>
        <v>0</v>
      </c>
      <c r="Q1190" s="225">
        <v>0.00021</v>
      </c>
      <c r="R1190" s="225">
        <f>Q1190*H1190</f>
        <v>0.00924</v>
      </c>
      <c r="S1190" s="225">
        <v>0</v>
      </c>
      <c r="T1190" s="226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27" t="s">
        <v>262</v>
      </c>
      <c r="AT1190" s="227" t="s">
        <v>156</v>
      </c>
      <c r="AU1190" s="227" t="s">
        <v>160</v>
      </c>
      <c r="AY1190" s="19" t="s">
        <v>152</v>
      </c>
      <c r="BE1190" s="228">
        <f>IF(N1190="základní",J1190,0)</f>
        <v>0</v>
      </c>
      <c r="BF1190" s="228">
        <f>IF(N1190="snížená",J1190,0)</f>
        <v>0</v>
      </c>
      <c r="BG1190" s="228">
        <f>IF(N1190="zákl. přenesená",J1190,0)</f>
        <v>0</v>
      </c>
      <c r="BH1190" s="228">
        <f>IF(N1190="sníž. přenesená",J1190,0)</f>
        <v>0</v>
      </c>
      <c r="BI1190" s="228">
        <f>IF(N1190="nulová",J1190,0)</f>
        <v>0</v>
      </c>
      <c r="BJ1190" s="19" t="s">
        <v>76</v>
      </c>
      <c r="BK1190" s="228">
        <f>ROUND(I1190*H1190,2)</f>
        <v>0</v>
      </c>
      <c r="BL1190" s="19" t="s">
        <v>262</v>
      </c>
      <c r="BM1190" s="227" t="s">
        <v>2398</v>
      </c>
    </row>
    <row r="1191" spans="1:47" s="2" customFormat="1" ht="12">
      <c r="A1191" s="40"/>
      <c r="B1191" s="41"/>
      <c r="C1191" s="42"/>
      <c r="D1191" s="229" t="s">
        <v>162</v>
      </c>
      <c r="E1191" s="42"/>
      <c r="F1191" s="230" t="s">
        <v>2399</v>
      </c>
      <c r="G1191" s="42"/>
      <c r="H1191" s="42"/>
      <c r="I1191" s="231"/>
      <c r="J1191" s="42"/>
      <c r="K1191" s="42"/>
      <c r="L1191" s="46"/>
      <c r="M1191" s="232"/>
      <c r="N1191" s="233"/>
      <c r="O1191" s="86"/>
      <c r="P1191" s="86"/>
      <c r="Q1191" s="86"/>
      <c r="R1191" s="86"/>
      <c r="S1191" s="86"/>
      <c r="T1191" s="87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T1191" s="19" t="s">
        <v>162</v>
      </c>
      <c r="AU1191" s="19" t="s">
        <v>160</v>
      </c>
    </row>
    <row r="1192" spans="1:51" s="13" customFormat="1" ht="12">
      <c r="A1192" s="13"/>
      <c r="B1192" s="234"/>
      <c r="C1192" s="235"/>
      <c r="D1192" s="236" t="s">
        <v>164</v>
      </c>
      <c r="E1192" s="237" t="s">
        <v>19</v>
      </c>
      <c r="F1192" s="238" t="s">
        <v>2400</v>
      </c>
      <c r="G1192" s="235"/>
      <c r="H1192" s="239">
        <v>44</v>
      </c>
      <c r="I1192" s="240"/>
      <c r="J1192" s="235"/>
      <c r="K1192" s="235"/>
      <c r="L1192" s="241"/>
      <c r="M1192" s="242"/>
      <c r="N1192" s="243"/>
      <c r="O1192" s="243"/>
      <c r="P1192" s="243"/>
      <c r="Q1192" s="243"/>
      <c r="R1192" s="243"/>
      <c r="S1192" s="243"/>
      <c r="T1192" s="24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5" t="s">
        <v>164</v>
      </c>
      <c r="AU1192" s="245" t="s">
        <v>160</v>
      </c>
      <c r="AV1192" s="13" t="s">
        <v>78</v>
      </c>
      <c r="AW1192" s="13" t="s">
        <v>31</v>
      </c>
      <c r="AX1192" s="13" t="s">
        <v>76</v>
      </c>
      <c r="AY1192" s="245" t="s">
        <v>152</v>
      </c>
    </row>
    <row r="1193" spans="1:65" s="2" customFormat="1" ht="24.15" customHeight="1">
      <c r="A1193" s="40"/>
      <c r="B1193" s="41"/>
      <c r="C1193" s="215" t="s">
        <v>2401</v>
      </c>
      <c r="D1193" s="215" t="s">
        <v>156</v>
      </c>
      <c r="E1193" s="216" t="s">
        <v>2402</v>
      </c>
      <c r="F1193" s="217" t="s">
        <v>2403</v>
      </c>
      <c r="G1193" s="218" t="s">
        <v>176</v>
      </c>
      <c r="H1193" s="219">
        <v>6.6</v>
      </c>
      <c r="I1193" s="220"/>
      <c r="J1193" s="221">
        <f>ROUND(I1193*H1193,2)</f>
        <v>0</v>
      </c>
      <c r="K1193" s="222"/>
      <c r="L1193" s="46"/>
      <c r="M1193" s="223" t="s">
        <v>19</v>
      </c>
      <c r="N1193" s="224" t="s">
        <v>40</v>
      </c>
      <c r="O1193" s="86"/>
      <c r="P1193" s="225">
        <f>O1193*H1193</f>
        <v>0</v>
      </c>
      <c r="Q1193" s="225">
        <v>0.0002</v>
      </c>
      <c r="R1193" s="225">
        <f>Q1193*H1193</f>
        <v>0.00132</v>
      </c>
      <c r="S1193" s="225">
        <v>0</v>
      </c>
      <c r="T1193" s="226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27" t="s">
        <v>262</v>
      </c>
      <c r="AT1193" s="227" t="s">
        <v>156</v>
      </c>
      <c r="AU1193" s="227" t="s">
        <v>160</v>
      </c>
      <c r="AY1193" s="19" t="s">
        <v>152</v>
      </c>
      <c r="BE1193" s="228">
        <f>IF(N1193="základní",J1193,0)</f>
        <v>0</v>
      </c>
      <c r="BF1193" s="228">
        <f>IF(N1193="snížená",J1193,0)</f>
        <v>0</v>
      </c>
      <c r="BG1193" s="228">
        <f>IF(N1193="zákl. přenesená",J1193,0)</f>
        <v>0</v>
      </c>
      <c r="BH1193" s="228">
        <f>IF(N1193="sníž. přenesená",J1193,0)</f>
        <v>0</v>
      </c>
      <c r="BI1193" s="228">
        <f>IF(N1193="nulová",J1193,0)</f>
        <v>0</v>
      </c>
      <c r="BJ1193" s="19" t="s">
        <v>76</v>
      </c>
      <c r="BK1193" s="228">
        <f>ROUND(I1193*H1193,2)</f>
        <v>0</v>
      </c>
      <c r="BL1193" s="19" t="s">
        <v>262</v>
      </c>
      <c r="BM1193" s="227" t="s">
        <v>2404</v>
      </c>
    </row>
    <row r="1194" spans="1:47" s="2" customFormat="1" ht="12">
      <c r="A1194" s="40"/>
      <c r="B1194" s="41"/>
      <c r="C1194" s="42"/>
      <c r="D1194" s="229" t="s">
        <v>162</v>
      </c>
      <c r="E1194" s="42"/>
      <c r="F1194" s="230" t="s">
        <v>2405</v>
      </c>
      <c r="G1194" s="42"/>
      <c r="H1194" s="42"/>
      <c r="I1194" s="231"/>
      <c r="J1194" s="42"/>
      <c r="K1194" s="42"/>
      <c r="L1194" s="46"/>
      <c r="M1194" s="232"/>
      <c r="N1194" s="233"/>
      <c r="O1194" s="86"/>
      <c r="P1194" s="86"/>
      <c r="Q1194" s="86"/>
      <c r="R1194" s="86"/>
      <c r="S1194" s="86"/>
      <c r="T1194" s="87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T1194" s="19" t="s">
        <v>162</v>
      </c>
      <c r="AU1194" s="19" t="s">
        <v>160</v>
      </c>
    </row>
    <row r="1195" spans="1:51" s="13" customFormat="1" ht="12">
      <c r="A1195" s="13"/>
      <c r="B1195" s="234"/>
      <c r="C1195" s="235"/>
      <c r="D1195" s="236" t="s">
        <v>164</v>
      </c>
      <c r="E1195" s="237" t="s">
        <v>19</v>
      </c>
      <c r="F1195" s="238" t="s">
        <v>2406</v>
      </c>
      <c r="G1195" s="235"/>
      <c r="H1195" s="239">
        <v>6.6</v>
      </c>
      <c r="I1195" s="240"/>
      <c r="J1195" s="235"/>
      <c r="K1195" s="235"/>
      <c r="L1195" s="241"/>
      <c r="M1195" s="242"/>
      <c r="N1195" s="243"/>
      <c r="O1195" s="243"/>
      <c r="P1195" s="243"/>
      <c r="Q1195" s="243"/>
      <c r="R1195" s="243"/>
      <c r="S1195" s="243"/>
      <c r="T1195" s="24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5" t="s">
        <v>164</v>
      </c>
      <c r="AU1195" s="245" t="s">
        <v>160</v>
      </c>
      <c r="AV1195" s="13" t="s">
        <v>78</v>
      </c>
      <c r="AW1195" s="13" t="s">
        <v>31</v>
      </c>
      <c r="AX1195" s="13" t="s">
        <v>76</v>
      </c>
      <c r="AY1195" s="245" t="s">
        <v>152</v>
      </c>
    </row>
    <row r="1196" spans="1:65" s="2" customFormat="1" ht="24.15" customHeight="1">
      <c r="A1196" s="40"/>
      <c r="B1196" s="41"/>
      <c r="C1196" s="215" t="s">
        <v>2407</v>
      </c>
      <c r="D1196" s="215" t="s">
        <v>156</v>
      </c>
      <c r="E1196" s="216" t="s">
        <v>2408</v>
      </c>
      <c r="F1196" s="217" t="s">
        <v>2409</v>
      </c>
      <c r="G1196" s="218" t="s">
        <v>545</v>
      </c>
      <c r="H1196" s="219">
        <v>64.765</v>
      </c>
      <c r="I1196" s="220"/>
      <c r="J1196" s="221">
        <f>ROUND(I1196*H1196,2)</f>
        <v>0</v>
      </c>
      <c r="K1196" s="222"/>
      <c r="L1196" s="46"/>
      <c r="M1196" s="223" t="s">
        <v>19</v>
      </c>
      <c r="N1196" s="224" t="s">
        <v>40</v>
      </c>
      <c r="O1196" s="86"/>
      <c r="P1196" s="225">
        <f>O1196*H1196</f>
        <v>0</v>
      </c>
      <c r="Q1196" s="225">
        <v>0.00032</v>
      </c>
      <c r="R1196" s="225">
        <f>Q1196*H1196</f>
        <v>0.0207248</v>
      </c>
      <c r="S1196" s="225">
        <v>0</v>
      </c>
      <c r="T1196" s="226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27" t="s">
        <v>262</v>
      </c>
      <c r="AT1196" s="227" t="s">
        <v>156</v>
      </c>
      <c r="AU1196" s="227" t="s">
        <v>160</v>
      </c>
      <c r="AY1196" s="19" t="s">
        <v>152</v>
      </c>
      <c r="BE1196" s="228">
        <f>IF(N1196="základní",J1196,0)</f>
        <v>0</v>
      </c>
      <c r="BF1196" s="228">
        <f>IF(N1196="snížená",J1196,0)</f>
        <v>0</v>
      </c>
      <c r="BG1196" s="228">
        <f>IF(N1196="zákl. přenesená",J1196,0)</f>
        <v>0</v>
      </c>
      <c r="BH1196" s="228">
        <f>IF(N1196="sníž. přenesená",J1196,0)</f>
        <v>0</v>
      </c>
      <c r="BI1196" s="228">
        <f>IF(N1196="nulová",J1196,0)</f>
        <v>0</v>
      </c>
      <c r="BJ1196" s="19" t="s">
        <v>76</v>
      </c>
      <c r="BK1196" s="228">
        <f>ROUND(I1196*H1196,2)</f>
        <v>0</v>
      </c>
      <c r="BL1196" s="19" t="s">
        <v>262</v>
      </c>
      <c r="BM1196" s="227" t="s">
        <v>2410</v>
      </c>
    </row>
    <row r="1197" spans="1:47" s="2" customFormat="1" ht="12">
      <c r="A1197" s="40"/>
      <c r="B1197" s="41"/>
      <c r="C1197" s="42"/>
      <c r="D1197" s="229" t="s">
        <v>162</v>
      </c>
      <c r="E1197" s="42"/>
      <c r="F1197" s="230" t="s">
        <v>2411</v>
      </c>
      <c r="G1197" s="42"/>
      <c r="H1197" s="42"/>
      <c r="I1197" s="231"/>
      <c r="J1197" s="42"/>
      <c r="K1197" s="42"/>
      <c r="L1197" s="46"/>
      <c r="M1197" s="232"/>
      <c r="N1197" s="233"/>
      <c r="O1197" s="86"/>
      <c r="P1197" s="86"/>
      <c r="Q1197" s="86"/>
      <c r="R1197" s="86"/>
      <c r="S1197" s="86"/>
      <c r="T1197" s="87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T1197" s="19" t="s">
        <v>162</v>
      </c>
      <c r="AU1197" s="19" t="s">
        <v>160</v>
      </c>
    </row>
    <row r="1198" spans="1:51" s="14" customFormat="1" ht="12">
      <c r="A1198" s="14"/>
      <c r="B1198" s="246"/>
      <c r="C1198" s="247"/>
      <c r="D1198" s="236" t="s">
        <v>164</v>
      </c>
      <c r="E1198" s="248" t="s">
        <v>19</v>
      </c>
      <c r="F1198" s="249" t="s">
        <v>234</v>
      </c>
      <c r="G1198" s="247"/>
      <c r="H1198" s="248" t="s">
        <v>19</v>
      </c>
      <c r="I1198" s="250"/>
      <c r="J1198" s="247"/>
      <c r="K1198" s="247"/>
      <c r="L1198" s="251"/>
      <c r="M1198" s="252"/>
      <c r="N1198" s="253"/>
      <c r="O1198" s="253"/>
      <c r="P1198" s="253"/>
      <c r="Q1198" s="253"/>
      <c r="R1198" s="253"/>
      <c r="S1198" s="253"/>
      <c r="T1198" s="25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5" t="s">
        <v>164</v>
      </c>
      <c r="AU1198" s="255" t="s">
        <v>160</v>
      </c>
      <c r="AV1198" s="14" t="s">
        <v>76</v>
      </c>
      <c r="AW1198" s="14" t="s">
        <v>31</v>
      </c>
      <c r="AX1198" s="14" t="s">
        <v>69</v>
      </c>
      <c r="AY1198" s="255" t="s">
        <v>152</v>
      </c>
    </row>
    <row r="1199" spans="1:51" s="13" customFormat="1" ht="12">
      <c r="A1199" s="13"/>
      <c r="B1199" s="234"/>
      <c r="C1199" s="235"/>
      <c r="D1199" s="236" t="s">
        <v>164</v>
      </c>
      <c r="E1199" s="237" t="s">
        <v>19</v>
      </c>
      <c r="F1199" s="238" t="s">
        <v>2412</v>
      </c>
      <c r="G1199" s="235"/>
      <c r="H1199" s="239">
        <v>13</v>
      </c>
      <c r="I1199" s="240"/>
      <c r="J1199" s="235"/>
      <c r="K1199" s="235"/>
      <c r="L1199" s="241"/>
      <c r="M1199" s="242"/>
      <c r="N1199" s="243"/>
      <c r="O1199" s="243"/>
      <c r="P1199" s="243"/>
      <c r="Q1199" s="243"/>
      <c r="R1199" s="243"/>
      <c r="S1199" s="243"/>
      <c r="T1199" s="244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5" t="s">
        <v>164</v>
      </c>
      <c r="AU1199" s="245" t="s">
        <v>160</v>
      </c>
      <c r="AV1199" s="13" t="s">
        <v>78</v>
      </c>
      <c r="AW1199" s="13" t="s">
        <v>31</v>
      </c>
      <c r="AX1199" s="13" t="s">
        <v>69</v>
      </c>
      <c r="AY1199" s="245" t="s">
        <v>152</v>
      </c>
    </row>
    <row r="1200" spans="1:51" s="13" customFormat="1" ht="12">
      <c r="A1200" s="13"/>
      <c r="B1200" s="234"/>
      <c r="C1200" s="235"/>
      <c r="D1200" s="236" t="s">
        <v>164</v>
      </c>
      <c r="E1200" s="237" t="s">
        <v>19</v>
      </c>
      <c r="F1200" s="238" t="s">
        <v>2413</v>
      </c>
      <c r="G1200" s="235"/>
      <c r="H1200" s="239">
        <v>14.265</v>
      </c>
      <c r="I1200" s="240"/>
      <c r="J1200" s="235"/>
      <c r="K1200" s="235"/>
      <c r="L1200" s="241"/>
      <c r="M1200" s="242"/>
      <c r="N1200" s="243"/>
      <c r="O1200" s="243"/>
      <c r="P1200" s="243"/>
      <c r="Q1200" s="243"/>
      <c r="R1200" s="243"/>
      <c r="S1200" s="243"/>
      <c r="T1200" s="244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5" t="s">
        <v>164</v>
      </c>
      <c r="AU1200" s="245" t="s">
        <v>160</v>
      </c>
      <c r="AV1200" s="13" t="s">
        <v>78</v>
      </c>
      <c r="AW1200" s="13" t="s">
        <v>31</v>
      </c>
      <c r="AX1200" s="13" t="s">
        <v>69</v>
      </c>
      <c r="AY1200" s="245" t="s">
        <v>152</v>
      </c>
    </row>
    <row r="1201" spans="1:51" s="13" customFormat="1" ht="12">
      <c r="A1201" s="13"/>
      <c r="B1201" s="234"/>
      <c r="C1201" s="235"/>
      <c r="D1201" s="236" t="s">
        <v>164</v>
      </c>
      <c r="E1201" s="237" t="s">
        <v>19</v>
      </c>
      <c r="F1201" s="238" t="s">
        <v>2414</v>
      </c>
      <c r="G1201" s="235"/>
      <c r="H1201" s="239">
        <v>3.65</v>
      </c>
      <c r="I1201" s="240"/>
      <c r="J1201" s="235"/>
      <c r="K1201" s="235"/>
      <c r="L1201" s="241"/>
      <c r="M1201" s="242"/>
      <c r="N1201" s="243"/>
      <c r="O1201" s="243"/>
      <c r="P1201" s="243"/>
      <c r="Q1201" s="243"/>
      <c r="R1201" s="243"/>
      <c r="S1201" s="243"/>
      <c r="T1201" s="24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5" t="s">
        <v>164</v>
      </c>
      <c r="AU1201" s="245" t="s">
        <v>160</v>
      </c>
      <c r="AV1201" s="13" t="s">
        <v>78</v>
      </c>
      <c r="AW1201" s="13" t="s">
        <v>31</v>
      </c>
      <c r="AX1201" s="13" t="s">
        <v>69</v>
      </c>
      <c r="AY1201" s="245" t="s">
        <v>152</v>
      </c>
    </row>
    <row r="1202" spans="1:51" s="13" customFormat="1" ht="12">
      <c r="A1202" s="13"/>
      <c r="B1202" s="234"/>
      <c r="C1202" s="235"/>
      <c r="D1202" s="236" t="s">
        <v>164</v>
      </c>
      <c r="E1202" s="237" t="s">
        <v>19</v>
      </c>
      <c r="F1202" s="238" t="s">
        <v>2415</v>
      </c>
      <c r="G1202" s="235"/>
      <c r="H1202" s="239">
        <v>19.57</v>
      </c>
      <c r="I1202" s="240"/>
      <c r="J1202" s="235"/>
      <c r="K1202" s="235"/>
      <c r="L1202" s="241"/>
      <c r="M1202" s="242"/>
      <c r="N1202" s="243"/>
      <c r="O1202" s="243"/>
      <c r="P1202" s="243"/>
      <c r="Q1202" s="243"/>
      <c r="R1202" s="243"/>
      <c r="S1202" s="243"/>
      <c r="T1202" s="244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5" t="s">
        <v>164</v>
      </c>
      <c r="AU1202" s="245" t="s">
        <v>160</v>
      </c>
      <c r="AV1202" s="13" t="s">
        <v>78</v>
      </c>
      <c r="AW1202" s="13" t="s">
        <v>31</v>
      </c>
      <c r="AX1202" s="13" t="s">
        <v>69</v>
      </c>
      <c r="AY1202" s="245" t="s">
        <v>152</v>
      </c>
    </row>
    <row r="1203" spans="1:51" s="13" customFormat="1" ht="12">
      <c r="A1203" s="13"/>
      <c r="B1203" s="234"/>
      <c r="C1203" s="235"/>
      <c r="D1203" s="236" t="s">
        <v>164</v>
      </c>
      <c r="E1203" s="237" t="s">
        <v>19</v>
      </c>
      <c r="F1203" s="238" t="s">
        <v>2416</v>
      </c>
      <c r="G1203" s="235"/>
      <c r="H1203" s="239">
        <v>-1.7</v>
      </c>
      <c r="I1203" s="240"/>
      <c r="J1203" s="235"/>
      <c r="K1203" s="235"/>
      <c r="L1203" s="241"/>
      <c r="M1203" s="242"/>
      <c r="N1203" s="243"/>
      <c r="O1203" s="243"/>
      <c r="P1203" s="243"/>
      <c r="Q1203" s="243"/>
      <c r="R1203" s="243"/>
      <c r="S1203" s="243"/>
      <c r="T1203" s="244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5" t="s">
        <v>164</v>
      </c>
      <c r="AU1203" s="245" t="s">
        <v>160</v>
      </c>
      <c r="AV1203" s="13" t="s">
        <v>78</v>
      </c>
      <c r="AW1203" s="13" t="s">
        <v>31</v>
      </c>
      <c r="AX1203" s="13" t="s">
        <v>69</v>
      </c>
      <c r="AY1203" s="245" t="s">
        <v>152</v>
      </c>
    </row>
    <row r="1204" spans="1:51" s="13" customFormat="1" ht="12">
      <c r="A1204" s="13"/>
      <c r="B1204" s="234"/>
      <c r="C1204" s="235"/>
      <c r="D1204" s="236" t="s">
        <v>164</v>
      </c>
      <c r="E1204" s="237" t="s">
        <v>19</v>
      </c>
      <c r="F1204" s="238" t="s">
        <v>2417</v>
      </c>
      <c r="G1204" s="235"/>
      <c r="H1204" s="239">
        <v>6.58</v>
      </c>
      <c r="I1204" s="240"/>
      <c r="J1204" s="235"/>
      <c r="K1204" s="235"/>
      <c r="L1204" s="241"/>
      <c r="M1204" s="242"/>
      <c r="N1204" s="243"/>
      <c r="O1204" s="243"/>
      <c r="P1204" s="243"/>
      <c r="Q1204" s="243"/>
      <c r="R1204" s="243"/>
      <c r="S1204" s="243"/>
      <c r="T1204" s="244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5" t="s">
        <v>164</v>
      </c>
      <c r="AU1204" s="245" t="s">
        <v>160</v>
      </c>
      <c r="AV1204" s="13" t="s">
        <v>78</v>
      </c>
      <c r="AW1204" s="13" t="s">
        <v>31</v>
      </c>
      <c r="AX1204" s="13" t="s">
        <v>69</v>
      </c>
      <c r="AY1204" s="245" t="s">
        <v>152</v>
      </c>
    </row>
    <row r="1205" spans="1:51" s="13" customFormat="1" ht="12">
      <c r="A1205" s="13"/>
      <c r="B1205" s="234"/>
      <c r="C1205" s="235"/>
      <c r="D1205" s="236" t="s">
        <v>164</v>
      </c>
      <c r="E1205" s="237" t="s">
        <v>19</v>
      </c>
      <c r="F1205" s="238" t="s">
        <v>2418</v>
      </c>
      <c r="G1205" s="235"/>
      <c r="H1205" s="239">
        <v>9.4</v>
      </c>
      <c r="I1205" s="240"/>
      <c r="J1205" s="235"/>
      <c r="K1205" s="235"/>
      <c r="L1205" s="241"/>
      <c r="M1205" s="242"/>
      <c r="N1205" s="243"/>
      <c r="O1205" s="243"/>
      <c r="P1205" s="243"/>
      <c r="Q1205" s="243"/>
      <c r="R1205" s="243"/>
      <c r="S1205" s="243"/>
      <c r="T1205" s="24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5" t="s">
        <v>164</v>
      </c>
      <c r="AU1205" s="245" t="s">
        <v>160</v>
      </c>
      <c r="AV1205" s="13" t="s">
        <v>78</v>
      </c>
      <c r="AW1205" s="13" t="s">
        <v>31</v>
      </c>
      <c r="AX1205" s="13" t="s">
        <v>69</v>
      </c>
      <c r="AY1205" s="245" t="s">
        <v>152</v>
      </c>
    </row>
    <row r="1206" spans="1:51" s="15" customFormat="1" ht="12">
      <c r="A1206" s="15"/>
      <c r="B1206" s="256"/>
      <c r="C1206" s="257"/>
      <c r="D1206" s="236" t="s">
        <v>164</v>
      </c>
      <c r="E1206" s="258" t="s">
        <v>19</v>
      </c>
      <c r="F1206" s="259" t="s">
        <v>192</v>
      </c>
      <c r="G1206" s="257"/>
      <c r="H1206" s="260">
        <v>64.765</v>
      </c>
      <c r="I1206" s="261"/>
      <c r="J1206" s="257"/>
      <c r="K1206" s="257"/>
      <c r="L1206" s="262"/>
      <c r="M1206" s="263"/>
      <c r="N1206" s="264"/>
      <c r="O1206" s="264"/>
      <c r="P1206" s="264"/>
      <c r="Q1206" s="264"/>
      <c r="R1206" s="264"/>
      <c r="S1206" s="264"/>
      <c r="T1206" s="26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66" t="s">
        <v>164</v>
      </c>
      <c r="AU1206" s="266" t="s">
        <v>160</v>
      </c>
      <c r="AV1206" s="15" t="s">
        <v>151</v>
      </c>
      <c r="AW1206" s="15" t="s">
        <v>31</v>
      </c>
      <c r="AX1206" s="15" t="s">
        <v>76</v>
      </c>
      <c r="AY1206" s="266" t="s">
        <v>152</v>
      </c>
    </row>
    <row r="1207" spans="1:65" s="2" customFormat="1" ht="37.8" customHeight="1">
      <c r="A1207" s="40"/>
      <c r="B1207" s="41"/>
      <c r="C1207" s="215" t="s">
        <v>2419</v>
      </c>
      <c r="D1207" s="215" t="s">
        <v>156</v>
      </c>
      <c r="E1207" s="216" t="s">
        <v>2420</v>
      </c>
      <c r="F1207" s="217" t="s">
        <v>2421</v>
      </c>
      <c r="G1207" s="218" t="s">
        <v>169</v>
      </c>
      <c r="H1207" s="219">
        <v>141.772</v>
      </c>
      <c r="I1207" s="220"/>
      <c r="J1207" s="221">
        <f>ROUND(I1207*H1207,2)</f>
        <v>0</v>
      </c>
      <c r="K1207" s="222"/>
      <c r="L1207" s="46"/>
      <c r="M1207" s="223" t="s">
        <v>19</v>
      </c>
      <c r="N1207" s="224" t="s">
        <v>40</v>
      </c>
      <c r="O1207" s="86"/>
      <c r="P1207" s="225">
        <f>O1207*H1207</f>
        <v>0</v>
      </c>
      <c r="Q1207" s="225">
        <v>0.009</v>
      </c>
      <c r="R1207" s="225">
        <f>Q1207*H1207</f>
        <v>1.2759479999999999</v>
      </c>
      <c r="S1207" s="225">
        <v>0</v>
      </c>
      <c r="T1207" s="226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27" t="s">
        <v>262</v>
      </c>
      <c r="AT1207" s="227" t="s">
        <v>156</v>
      </c>
      <c r="AU1207" s="227" t="s">
        <v>160</v>
      </c>
      <c r="AY1207" s="19" t="s">
        <v>152</v>
      </c>
      <c r="BE1207" s="228">
        <f>IF(N1207="základní",J1207,0)</f>
        <v>0</v>
      </c>
      <c r="BF1207" s="228">
        <f>IF(N1207="snížená",J1207,0)</f>
        <v>0</v>
      </c>
      <c r="BG1207" s="228">
        <f>IF(N1207="zákl. přenesená",J1207,0)</f>
        <v>0</v>
      </c>
      <c r="BH1207" s="228">
        <f>IF(N1207="sníž. přenesená",J1207,0)</f>
        <v>0</v>
      </c>
      <c r="BI1207" s="228">
        <f>IF(N1207="nulová",J1207,0)</f>
        <v>0</v>
      </c>
      <c r="BJ1207" s="19" t="s">
        <v>76</v>
      </c>
      <c r="BK1207" s="228">
        <f>ROUND(I1207*H1207,2)</f>
        <v>0</v>
      </c>
      <c r="BL1207" s="19" t="s">
        <v>262</v>
      </c>
      <c r="BM1207" s="227" t="s">
        <v>2422</v>
      </c>
    </row>
    <row r="1208" spans="1:47" s="2" customFormat="1" ht="12">
      <c r="A1208" s="40"/>
      <c r="B1208" s="41"/>
      <c r="C1208" s="42"/>
      <c r="D1208" s="229" t="s">
        <v>162</v>
      </c>
      <c r="E1208" s="42"/>
      <c r="F1208" s="230" t="s">
        <v>2423</v>
      </c>
      <c r="G1208" s="42"/>
      <c r="H1208" s="42"/>
      <c r="I1208" s="231"/>
      <c r="J1208" s="42"/>
      <c r="K1208" s="42"/>
      <c r="L1208" s="46"/>
      <c r="M1208" s="232"/>
      <c r="N1208" s="233"/>
      <c r="O1208" s="86"/>
      <c r="P1208" s="86"/>
      <c r="Q1208" s="86"/>
      <c r="R1208" s="86"/>
      <c r="S1208" s="86"/>
      <c r="T1208" s="87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T1208" s="19" t="s">
        <v>162</v>
      </c>
      <c r="AU1208" s="19" t="s">
        <v>160</v>
      </c>
    </row>
    <row r="1209" spans="1:51" s="14" customFormat="1" ht="12">
      <c r="A1209" s="14"/>
      <c r="B1209" s="246"/>
      <c r="C1209" s="247"/>
      <c r="D1209" s="236" t="s">
        <v>164</v>
      </c>
      <c r="E1209" s="248" t="s">
        <v>19</v>
      </c>
      <c r="F1209" s="249" t="s">
        <v>234</v>
      </c>
      <c r="G1209" s="247"/>
      <c r="H1209" s="248" t="s">
        <v>19</v>
      </c>
      <c r="I1209" s="250"/>
      <c r="J1209" s="247"/>
      <c r="K1209" s="247"/>
      <c r="L1209" s="251"/>
      <c r="M1209" s="252"/>
      <c r="N1209" s="253"/>
      <c r="O1209" s="253"/>
      <c r="P1209" s="253"/>
      <c r="Q1209" s="253"/>
      <c r="R1209" s="253"/>
      <c r="S1209" s="253"/>
      <c r="T1209" s="25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55" t="s">
        <v>164</v>
      </c>
      <c r="AU1209" s="255" t="s">
        <v>160</v>
      </c>
      <c r="AV1209" s="14" t="s">
        <v>76</v>
      </c>
      <c r="AW1209" s="14" t="s">
        <v>31</v>
      </c>
      <c r="AX1209" s="14" t="s">
        <v>69</v>
      </c>
      <c r="AY1209" s="255" t="s">
        <v>152</v>
      </c>
    </row>
    <row r="1210" spans="1:51" s="13" customFormat="1" ht="12">
      <c r="A1210" s="13"/>
      <c r="B1210" s="234"/>
      <c r="C1210" s="235"/>
      <c r="D1210" s="236" t="s">
        <v>164</v>
      </c>
      <c r="E1210" s="237" t="s">
        <v>19</v>
      </c>
      <c r="F1210" s="238" t="s">
        <v>2388</v>
      </c>
      <c r="G1210" s="235"/>
      <c r="H1210" s="239">
        <v>27.26</v>
      </c>
      <c r="I1210" s="240"/>
      <c r="J1210" s="235"/>
      <c r="K1210" s="235"/>
      <c r="L1210" s="241"/>
      <c r="M1210" s="242"/>
      <c r="N1210" s="243"/>
      <c r="O1210" s="243"/>
      <c r="P1210" s="243"/>
      <c r="Q1210" s="243"/>
      <c r="R1210" s="243"/>
      <c r="S1210" s="243"/>
      <c r="T1210" s="24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5" t="s">
        <v>164</v>
      </c>
      <c r="AU1210" s="245" t="s">
        <v>160</v>
      </c>
      <c r="AV1210" s="13" t="s">
        <v>78</v>
      </c>
      <c r="AW1210" s="13" t="s">
        <v>31</v>
      </c>
      <c r="AX1210" s="13" t="s">
        <v>69</v>
      </c>
      <c r="AY1210" s="245" t="s">
        <v>152</v>
      </c>
    </row>
    <row r="1211" spans="1:51" s="13" customFormat="1" ht="12">
      <c r="A1211" s="13"/>
      <c r="B1211" s="234"/>
      <c r="C1211" s="235"/>
      <c r="D1211" s="236" t="s">
        <v>164</v>
      </c>
      <c r="E1211" s="237" t="s">
        <v>19</v>
      </c>
      <c r="F1211" s="238" t="s">
        <v>2389</v>
      </c>
      <c r="G1211" s="235"/>
      <c r="H1211" s="239">
        <v>31.543</v>
      </c>
      <c r="I1211" s="240"/>
      <c r="J1211" s="235"/>
      <c r="K1211" s="235"/>
      <c r="L1211" s="241"/>
      <c r="M1211" s="242"/>
      <c r="N1211" s="243"/>
      <c r="O1211" s="243"/>
      <c r="P1211" s="243"/>
      <c r="Q1211" s="243"/>
      <c r="R1211" s="243"/>
      <c r="S1211" s="243"/>
      <c r="T1211" s="24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5" t="s">
        <v>164</v>
      </c>
      <c r="AU1211" s="245" t="s">
        <v>160</v>
      </c>
      <c r="AV1211" s="13" t="s">
        <v>78</v>
      </c>
      <c r="AW1211" s="13" t="s">
        <v>31</v>
      </c>
      <c r="AX1211" s="13" t="s">
        <v>69</v>
      </c>
      <c r="AY1211" s="245" t="s">
        <v>152</v>
      </c>
    </row>
    <row r="1212" spans="1:51" s="13" customFormat="1" ht="12">
      <c r="A1212" s="13"/>
      <c r="B1212" s="234"/>
      <c r="C1212" s="235"/>
      <c r="D1212" s="236" t="s">
        <v>164</v>
      </c>
      <c r="E1212" s="237" t="s">
        <v>19</v>
      </c>
      <c r="F1212" s="238" t="s">
        <v>2390</v>
      </c>
      <c r="G1212" s="235"/>
      <c r="H1212" s="239">
        <v>8.03</v>
      </c>
      <c r="I1212" s="240"/>
      <c r="J1212" s="235"/>
      <c r="K1212" s="235"/>
      <c r="L1212" s="241"/>
      <c r="M1212" s="242"/>
      <c r="N1212" s="243"/>
      <c r="O1212" s="243"/>
      <c r="P1212" s="243"/>
      <c r="Q1212" s="243"/>
      <c r="R1212" s="243"/>
      <c r="S1212" s="243"/>
      <c r="T1212" s="24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5" t="s">
        <v>164</v>
      </c>
      <c r="AU1212" s="245" t="s">
        <v>160</v>
      </c>
      <c r="AV1212" s="13" t="s">
        <v>78</v>
      </c>
      <c r="AW1212" s="13" t="s">
        <v>31</v>
      </c>
      <c r="AX1212" s="13" t="s">
        <v>69</v>
      </c>
      <c r="AY1212" s="245" t="s">
        <v>152</v>
      </c>
    </row>
    <row r="1213" spans="1:51" s="13" customFormat="1" ht="12">
      <c r="A1213" s="13"/>
      <c r="B1213" s="234"/>
      <c r="C1213" s="235"/>
      <c r="D1213" s="236" t="s">
        <v>164</v>
      </c>
      <c r="E1213" s="237" t="s">
        <v>19</v>
      </c>
      <c r="F1213" s="238" t="s">
        <v>2391</v>
      </c>
      <c r="G1213" s="235"/>
      <c r="H1213" s="239">
        <v>43.043</v>
      </c>
      <c r="I1213" s="240"/>
      <c r="J1213" s="235"/>
      <c r="K1213" s="235"/>
      <c r="L1213" s="241"/>
      <c r="M1213" s="242"/>
      <c r="N1213" s="243"/>
      <c r="O1213" s="243"/>
      <c r="P1213" s="243"/>
      <c r="Q1213" s="243"/>
      <c r="R1213" s="243"/>
      <c r="S1213" s="243"/>
      <c r="T1213" s="24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5" t="s">
        <v>164</v>
      </c>
      <c r="AU1213" s="245" t="s">
        <v>160</v>
      </c>
      <c r="AV1213" s="13" t="s">
        <v>78</v>
      </c>
      <c r="AW1213" s="13" t="s">
        <v>31</v>
      </c>
      <c r="AX1213" s="13" t="s">
        <v>69</v>
      </c>
      <c r="AY1213" s="245" t="s">
        <v>152</v>
      </c>
    </row>
    <row r="1214" spans="1:51" s="13" customFormat="1" ht="12">
      <c r="A1214" s="13"/>
      <c r="B1214" s="234"/>
      <c r="C1214" s="235"/>
      <c r="D1214" s="236" t="s">
        <v>164</v>
      </c>
      <c r="E1214" s="237" t="s">
        <v>19</v>
      </c>
      <c r="F1214" s="238" t="s">
        <v>2392</v>
      </c>
      <c r="G1214" s="235"/>
      <c r="H1214" s="239">
        <v>-3.4</v>
      </c>
      <c r="I1214" s="240"/>
      <c r="J1214" s="235"/>
      <c r="K1214" s="235"/>
      <c r="L1214" s="241"/>
      <c r="M1214" s="242"/>
      <c r="N1214" s="243"/>
      <c r="O1214" s="243"/>
      <c r="P1214" s="243"/>
      <c r="Q1214" s="243"/>
      <c r="R1214" s="243"/>
      <c r="S1214" s="243"/>
      <c r="T1214" s="244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5" t="s">
        <v>164</v>
      </c>
      <c r="AU1214" s="245" t="s">
        <v>160</v>
      </c>
      <c r="AV1214" s="13" t="s">
        <v>78</v>
      </c>
      <c r="AW1214" s="13" t="s">
        <v>31</v>
      </c>
      <c r="AX1214" s="13" t="s">
        <v>69</v>
      </c>
      <c r="AY1214" s="245" t="s">
        <v>152</v>
      </c>
    </row>
    <row r="1215" spans="1:51" s="13" customFormat="1" ht="12">
      <c r="A1215" s="13"/>
      <c r="B1215" s="234"/>
      <c r="C1215" s="235"/>
      <c r="D1215" s="236" t="s">
        <v>164</v>
      </c>
      <c r="E1215" s="237" t="s">
        <v>19</v>
      </c>
      <c r="F1215" s="238" t="s">
        <v>2393</v>
      </c>
      <c r="G1215" s="235"/>
      <c r="H1215" s="239">
        <v>14.616</v>
      </c>
      <c r="I1215" s="240"/>
      <c r="J1215" s="235"/>
      <c r="K1215" s="235"/>
      <c r="L1215" s="241"/>
      <c r="M1215" s="242"/>
      <c r="N1215" s="243"/>
      <c r="O1215" s="243"/>
      <c r="P1215" s="243"/>
      <c r="Q1215" s="243"/>
      <c r="R1215" s="243"/>
      <c r="S1215" s="243"/>
      <c r="T1215" s="244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5" t="s">
        <v>164</v>
      </c>
      <c r="AU1215" s="245" t="s">
        <v>160</v>
      </c>
      <c r="AV1215" s="13" t="s">
        <v>78</v>
      </c>
      <c r="AW1215" s="13" t="s">
        <v>31</v>
      </c>
      <c r="AX1215" s="13" t="s">
        <v>69</v>
      </c>
      <c r="AY1215" s="245" t="s">
        <v>152</v>
      </c>
    </row>
    <row r="1216" spans="1:51" s="13" customFormat="1" ht="12">
      <c r="A1216" s="13"/>
      <c r="B1216" s="234"/>
      <c r="C1216" s="235"/>
      <c r="D1216" s="236" t="s">
        <v>164</v>
      </c>
      <c r="E1216" s="237" t="s">
        <v>19</v>
      </c>
      <c r="F1216" s="238" t="s">
        <v>2394</v>
      </c>
      <c r="G1216" s="235"/>
      <c r="H1216" s="239">
        <v>20.68</v>
      </c>
      <c r="I1216" s="240"/>
      <c r="J1216" s="235"/>
      <c r="K1216" s="235"/>
      <c r="L1216" s="241"/>
      <c r="M1216" s="242"/>
      <c r="N1216" s="243"/>
      <c r="O1216" s="243"/>
      <c r="P1216" s="243"/>
      <c r="Q1216" s="243"/>
      <c r="R1216" s="243"/>
      <c r="S1216" s="243"/>
      <c r="T1216" s="24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5" t="s">
        <v>164</v>
      </c>
      <c r="AU1216" s="245" t="s">
        <v>160</v>
      </c>
      <c r="AV1216" s="13" t="s">
        <v>78</v>
      </c>
      <c r="AW1216" s="13" t="s">
        <v>31</v>
      </c>
      <c r="AX1216" s="13" t="s">
        <v>69</v>
      </c>
      <c r="AY1216" s="245" t="s">
        <v>152</v>
      </c>
    </row>
    <row r="1217" spans="1:51" s="15" customFormat="1" ht="12">
      <c r="A1217" s="15"/>
      <c r="B1217" s="256"/>
      <c r="C1217" s="257"/>
      <c r="D1217" s="236" t="s">
        <v>164</v>
      </c>
      <c r="E1217" s="258" t="s">
        <v>19</v>
      </c>
      <c r="F1217" s="259" t="s">
        <v>192</v>
      </c>
      <c r="G1217" s="257"/>
      <c r="H1217" s="260">
        <v>141.772</v>
      </c>
      <c r="I1217" s="261"/>
      <c r="J1217" s="257"/>
      <c r="K1217" s="257"/>
      <c r="L1217" s="262"/>
      <c r="M1217" s="263"/>
      <c r="N1217" s="264"/>
      <c r="O1217" s="264"/>
      <c r="P1217" s="264"/>
      <c r="Q1217" s="264"/>
      <c r="R1217" s="264"/>
      <c r="S1217" s="264"/>
      <c r="T1217" s="26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6" t="s">
        <v>164</v>
      </c>
      <c r="AU1217" s="266" t="s">
        <v>160</v>
      </c>
      <c r="AV1217" s="15" t="s">
        <v>151</v>
      </c>
      <c r="AW1217" s="15" t="s">
        <v>31</v>
      </c>
      <c r="AX1217" s="15" t="s">
        <v>76</v>
      </c>
      <c r="AY1217" s="266" t="s">
        <v>152</v>
      </c>
    </row>
    <row r="1218" spans="1:65" s="2" customFormat="1" ht="24.15" customHeight="1">
      <c r="A1218" s="40"/>
      <c r="B1218" s="41"/>
      <c r="C1218" s="267" t="s">
        <v>2424</v>
      </c>
      <c r="D1218" s="267" t="s">
        <v>204</v>
      </c>
      <c r="E1218" s="268" t="s">
        <v>2425</v>
      </c>
      <c r="F1218" s="269" t="s">
        <v>2426</v>
      </c>
      <c r="G1218" s="270" t="s">
        <v>169</v>
      </c>
      <c r="H1218" s="271">
        <v>163.038</v>
      </c>
      <c r="I1218" s="272"/>
      <c r="J1218" s="273">
        <f>ROUND(I1218*H1218,2)</f>
        <v>0</v>
      </c>
      <c r="K1218" s="274"/>
      <c r="L1218" s="275"/>
      <c r="M1218" s="276" t="s">
        <v>19</v>
      </c>
      <c r="N1218" s="277" t="s">
        <v>40</v>
      </c>
      <c r="O1218" s="86"/>
      <c r="P1218" s="225">
        <f>O1218*H1218</f>
        <v>0</v>
      </c>
      <c r="Q1218" s="225">
        <v>0.02</v>
      </c>
      <c r="R1218" s="225">
        <f>Q1218*H1218</f>
        <v>3.2607600000000003</v>
      </c>
      <c r="S1218" s="225">
        <v>0</v>
      </c>
      <c r="T1218" s="226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7" t="s">
        <v>348</v>
      </c>
      <c r="AT1218" s="227" t="s">
        <v>204</v>
      </c>
      <c r="AU1218" s="227" t="s">
        <v>160</v>
      </c>
      <c r="AY1218" s="19" t="s">
        <v>152</v>
      </c>
      <c r="BE1218" s="228">
        <f>IF(N1218="základní",J1218,0)</f>
        <v>0</v>
      </c>
      <c r="BF1218" s="228">
        <f>IF(N1218="snížená",J1218,0)</f>
        <v>0</v>
      </c>
      <c r="BG1218" s="228">
        <f>IF(N1218="zákl. přenesená",J1218,0)</f>
        <v>0</v>
      </c>
      <c r="BH1218" s="228">
        <f>IF(N1218="sníž. přenesená",J1218,0)</f>
        <v>0</v>
      </c>
      <c r="BI1218" s="228">
        <f>IF(N1218="nulová",J1218,0)</f>
        <v>0</v>
      </c>
      <c r="BJ1218" s="19" t="s">
        <v>76</v>
      </c>
      <c r="BK1218" s="228">
        <f>ROUND(I1218*H1218,2)</f>
        <v>0</v>
      </c>
      <c r="BL1218" s="19" t="s">
        <v>262</v>
      </c>
      <c r="BM1218" s="227" t="s">
        <v>2427</v>
      </c>
    </row>
    <row r="1219" spans="1:47" s="2" customFormat="1" ht="12">
      <c r="A1219" s="40"/>
      <c r="B1219" s="41"/>
      <c r="C1219" s="42"/>
      <c r="D1219" s="236" t="s">
        <v>366</v>
      </c>
      <c r="E1219" s="42"/>
      <c r="F1219" s="278" t="s">
        <v>2428</v>
      </c>
      <c r="G1219" s="42"/>
      <c r="H1219" s="42"/>
      <c r="I1219" s="231"/>
      <c r="J1219" s="42"/>
      <c r="K1219" s="42"/>
      <c r="L1219" s="46"/>
      <c r="M1219" s="232"/>
      <c r="N1219" s="233"/>
      <c r="O1219" s="86"/>
      <c r="P1219" s="86"/>
      <c r="Q1219" s="86"/>
      <c r="R1219" s="86"/>
      <c r="S1219" s="86"/>
      <c r="T1219" s="87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9" t="s">
        <v>366</v>
      </c>
      <c r="AU1219" s="19" t="s">
        <v>160</v>
      </c>
    </row>
    <row r="1220" spans="1:51" s="13" customFormat="1" ht="12">
      <c r="A1220" s="13"/>
      <c r="B1220" s="234"/>
      <c r="C1220" s="235"/>
      <c r="D1220" s="236" t="s">
        <v>164</v>
      </c>
      <c r="E1220" s="235"/>
      <c r="F1220" s="238" t="s">
        <v>2429</v>
      </c>
      <c r="G1220" s="235"/>
      <c r="H1220" s="239">
        <v>163.038</v>
      </c>
      <c r="I1220" s="240"/>
      <c r="J1220" s="235"/>
      <c r="K1220" s="235"/>
      <c r="L1220" s="241"/>
      <c r="M1220" s="242"/>
      <c r="N1220" s="243"/>
      <c r="O1220" s="243"/>
      <c r="P1220" s="243"/>
      <c r="Q1220" s="243"/>
      <c r="R1220" s="243"/>
      <c r="S1220" s="243"/>
      <c r="T1220" s="24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5" t="s">
        <v>164</v>
      </c>
      <c r="AU1220" s="245" t="s">
        <v>160</v>
      </c>
      <c r="AV1220" s="13" t="s">
        <v>78</v>
      </c>
      <c r="AW1220" s="13" t="s">
        <v>4</v>
      </c>
      <c r="AX1220" s="13" t="s">
        <v>76</v>
      </c>
      <c r="AY1220" s="245" t="s">
        <v>152</v>
      </c>
    </row>
    <row r="1221" spans="1:65" s="2" customFormat="1" ht="24.15" customHeight="1">
      <c r="A1221" s="40"/>
      <c r="B1221" s="41"/>
      <c r="C1221" s="215" t="s">
        <v>2430</v>
      </c>
      <c r="D1221" s="215" t="s">
        <v>156</v>
      </c>
      <c r="E1221" s="216" t="s">
        <v>2431</v>
      </c>
      <c r="F1221" s="217" t="s">
        <v>2432</v>
      </c>
      <c r="G1221" s="218" t="s">
        <v>176</v>
      </c>
      <c r="H1221" s="219">
        <v>2</v>
      </c>
      <c r="I1221" s="220"/>
      <c r="J1221" s="221">
        <f>ROUND(I1221*H1221,2)</f>
        <v>0</v>
      </c>
      <c r="K1221" s="222"/>
      <c r="L1221" s="46"/>
      <c r="M1221" s="223" t="s">
        <v>19</v>
      </c>
      <c r="N1221" s="224" t="s">
        <v>40</v>
      </c>
      <c r="O1221" s="86"/>
      <c r="P1221" s="225">
        <f>O1221*H1221</f>
        <v>0</v>
      </c>
      <c r="Q1221" s="225">
        <v>0.0002</v>
      </c>
      <c r="R1221" s="225">
        <f>Q1221*H1221</f>
        <v>0.0004</v>
      </c>
      <c r="S1221" s="225">
        <v>0</v>
      </c>
      <c r="T1221" s="226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27" t="s">
        <v>262</v>
      </c>
      <c r="AT1221" s="227" t="s">
        <v>156</v>
      </c>
      <c r="AU1221" s="227" t="s">
        <v>160</v>
      </c>
      <c r="AY1221" s="19" t="s">
        <v>152</v>
      </c>
      <c r="BE1221" s="228">
        <f>IF(N1221="základní",J1221,0)</f>
        <v>0</v>
      </c>
      <c r="BF1221" s="228">
        <f>IF(N1221="snížená",J1221,0)</f>
        <v>0</v>
      </c>
      <c r="BG1221" s="228">
        <f>IF(N1221="zákl. přenesená",J1221,0)</f>
        <v>0</v>
      </c>
      <c r="BH1221" s="228">
        <f>IF(N1221="sníž. přenesená",J1221,0)</f>
        <v>0</v>
      </c>
      <c r="BI1221" s="228">
        <f>IF(N1221="nulová",J1221,0)</f>
        <v>0</v>
      </c>
      <c r="BJ1221" s="19" t="s">
        <v>76</v>
      </c>
      <c r="BK1221" s="228">
        <f>ROUND(I1221*H1221,2)</f>
        <v>0</v>
      </c>
      <c r="BL1221" s="19" t="s">
        <v>262</v>
      </c>
      <c r="BM1221" s="227" t="s">
        <v>2433</v>
      </c>
    </row>
    <row r="1222" spans="1:47" s="2" customFormat="1" ht="12">
      <c r="A1222" s="40"/>
      <c r="B1222" s="41"/>
      <c r="C1222" s="42"/>
      <c r="D1222" s="229" t="s">
        <v>162</v>
      </c>
      <c r="E1222" s="42"/>
      <c r="F1222" s="230" t="s">
        <v>2434</v>
      </c>
      <c r="G1222" s="42"/>
      <c r="H1222" s="42"/>
      <c r="I1222" s="231"/>
      <c r="J1222" s="42"/>
      <c r="K1222" s="42"/>
      <c r="L1222" s="46"/>
      <c r="M1222" s="232"/>
      <c r="N1222" s="233"/>
      <c r="O1222" s="86"/>
      <c r="P1222" s="86"/>
      <c r="Q1222" s="86"/>
      <c r="R1222" s="86"/>
      <c r="S1222" s="86"/>
      <c r="T1222" s="87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T1222" s="19" t="s">
        <v>162</v>
      </c>
      <c r="AU1222" s="19" t="s">
        <v>160</v>
      </c>
    </row>
    <row r="1223" spans="1:65" s="2" customFormat="1" ht="16.5" customHeight="1">
      <c r="A1223" s="40"/>
      <c r="B1223" s="41"/>
      <c r="C1223" s="267" t="s">
        <v>2435</v>
      </c>
      <c r="D1223" s="267" t="s">
        <v>204</v>
      </c>
      <c r="E1223" s="268" t="s">
        <v>2436</v>
      </c>
      <c r="F1223" s="269" t="s">
        <v>2437</v>
      </c>
      <c r="G1223" s="270" t="s">
        <v>176</v>
      </c>
      <c r="H1223" s="271">
        <v>2</v>
      </c>
      <c r="I1223" s="272"/>
      <c r="J1223" s="273">
        <f>ROUND(I1223*H1223,2)</f>
        <v>0</v>
      </c>
      <c r="K1223" s="274"/>
      <c r="L1223" s="275"/>
      <c r="M1223" s="276" t="s">
        <v>19</v>
      </c>
      <c r="N1223" s="277" t="s">
        <v>40</v>
      </c>
      <c r="O1223" s="86"/>
      <c r="P1223" s="225">
        <f>O1223*H1223</f>
        <v>0</v>
      </c>
      <c r="Q1223" s="225">
        <v>0.00112</v>
      </c>
      <c r="R1223" s="225">
        <f>Q1223*H1223</f>
        <v>0.00224</v>
      </c>
      <c r="S1223" s="225">
        <v>0</v>
      </c>
      <c r="T1223" s="226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7" t="s">
        <v>348</v>
      </c>
      <c r="AT1223" s="227" t="s">
        <v>204</v>
      </c>
      <c r="AU1223" s="227" t="s">
        <v>160</v>
      </c>
      <c r="AY1223" s="19" t="s">
        <v>152</v>
      </c>
      <c r="BE1223" s="228">
        <f>IF(N1223="základní",J1223,0)</f>
        <v>0</v>
      </c>
      <c r="BF1223" s="228">
        <f>IF(N1223="snížená",J1223,0)</f>
        <v>0</v>
      </c>
      <c r="BG1223" s="228">
        <f>IF(N1223="zákl. přenesená",J1223,0)</f>
        <v>0</v>
      </c>
      <c r="BH1223" s="228">
        <f>IF(N1223="sníž. přenesená",J1223,0)</f>
        <v>0</v>
      </c>
      <c r="BI1223" s="228">
        <f>IF(N1223="nulová",J1223,0)</f>
        <v>0</v>
      </c>
      <c r="BJ1223" s="19" t="s">
        <v>76</v>
      </c>
      <c r="BK1223" s="228">
        <f>ROUND(I1223*H1223,2)</f>
        <v>0</v>
      </c>
      <c r="BL1223" s="19" t="s">
        <v>262</v>
      </c>
      <c r="BM1223" s="227" t="s">
        <v>2438</v>
      </c>
    </row>
    <row r="1224" spans="1:65" s="2" customFormat="1" ht="24.15" customHeight="1">
      <c r="A1224" s="40"/>
      <c r="B1224" s="41"/>
      <c r="C1224" s="215" t="s">
        <v>2439</v>
      </c>
      <c r="D1224" s="215" t="s">
        <v>156</v>
      </c>
      <c r="E1224" s="216" t="s">
        <v>2440</v>
      </c>
      <c r="F1224" s="217" t="s">
        <v>2441</v>
      </c>
      <c r="G1224" s="218" t="s">
        <v>545</v>
      </c>
      <c r="H1224" s="219">
        <v>17.2</v>
      </c>
      <c r="I1224" s="220"/>
      <c r="J1224" s="221">
        <f>ROUND(I1224*H1224,2)</f>
        <v>0</v>
      </c>
      <c r="K1224" s="222"/>
      <c r="L1224" s="46"/>
      <c r="M1224" s="223" t="s">
        <v>19</v>
      </c>
      <c r="N1224" s="224" t="s">
        <v>40</v>
      </c>
      <c r="O1224" s="86"/>
      <c r="P1224" s="225">
        <f>O1224*H1224</f>
        <v>0</v>
      </c>
      <c r="Q1224" s="225">
        <v>0.00055</v>
      </c>
      <c r="R1224" s="225">
        <f>Q1224*H1224</f>
        <v>0.00946</v>
      </c>
      <c r="S1224" s="225">
        <v>0</v>
      </c>
      <c r="T1224" s="226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27" t="s">
        <v>262</v>
      </c>
      <c r="AT1224" s="227" t="s">
        <v>156</v>
      </c>
      <c r="AU1224" s="227" t="s">
        <v>160</v>
      </c>
      <c r="AY1224" s="19" t="s">
        <v>152</v>
      </c>
      <c r="BE1224" s="228">
        <f>IF(N1224="základní",J1224,0)</f>
        <v>0</v>
      </c>
      <c r="BF1224" s="228">
        <f>IF(N1224="snížená",J1224,0)</f>
        <v>0</v>
      </c>
      <c r="BG1224" s="228">
        <f>IF(N1224="zákl. přenesená",J1224,0)</f>
        <v>0</v>
      </c>
      <c r="BH1224" s="228">
        <f>IF(N1224="sníž. přenesená",J1224,0)</f>
        <v>0</v>
      </c>
      <c r="BI1224" s="228">
        <f>IF(N1224="nulová",J1224,0)</f>
        <v>0</v>
      </c>
      <c r="BJ1224" s="19" t="s">
        <v>76</v>
      </c>
      <c r="BK1224" s="228">
        <f>ROUND(I1224*H1224,2)</f>
        <v>0</v>
      </c>
      <c r="BL1224" s="19" t="s">
        <v>262</v>
      </c>
      <c r="BM1224" s="227" t="s">
        <v>2442</v>
      </c>
    </row>
    <row r="1225" spans="1:47" s="2" customFormat="1" ht="12">
      <c r="A1225" s="40"/>
      <c r="B1225" s="41"/>
      <c r="C1225" s="42"/>
      <c r="D1225" s="229" t="s">
        <v>162</v>
      </c>
      <c r="E1225" s="42"/>
      <c r="F1225" s="230" t="s">
        <v>2443</v>
      </c>
      <c r="G1225" s="42"/>
      <c r="H1225" s="42"/>
      <c r="I1225" s="231"/>
      <c r="J1225" s="42"/>
      <c r="K1225" s="42"/>
      <c r="L1225" s="46"/>
      <c r="M1225" s="232"/>
      <c r="N1225" s="233"/>
      <c r="O1225" s="86"/>
      <c r="P1225" s="86"/>
      <c r="Q1225" s="86"/>
      <c r="R1225" s="86"/>
      <c r="S1225" s="86"/>
      <c r="T1225" s="87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T1225" s="19" t="s">
        <v>162</v>
      </c>
      <c r="AU1225" s="19" t="s">
        <v>160</v>
      </c>
    </row>
    <row r="1226" spans="1:51" s="13" customFormat="1" ht="12">
      <c r="A1226" s="13"/>
      <c r="B1226" s="234"/>
      <c r="C1226" s="235"/>
      <c r="D1226" s="236" t="s">
        <v>164</v>
      </c>
      <c r="E1226" s="237" t="s">
        <v>19</v>
      </c>
      <c r="F1226" s="238" t="s">
        <v>2444</v>
      </c>
      <c r="G1226" s="235"/>
      <c r="H1226" s="239">
        <v>6.6</v>
      </c>
      <c r="I1226" s="240"/>
      <c r="J1226" s="235"/>
      <c r="K1226" s="235"/>
      <c r="L1226" s="241"/>
      <c r="M1226" s="242"/>
      <c r="N1226" s="243"/>
      <c r="O1226" s="243"/>
      <c r="P1226" s="243"/>
      <c r="Q1226" s="243"/>
      <c r="R1226" s="243"/>
      <c r="S1226" s="243"/>
      <c r="T1226" s="24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5" t="s">
        <v>164</v>
      </c>
      <c r="AU1226" s="245" t="s">
        <v>160</v>
      </c>
      <c r="AV1226" s="13" t="s">
        <v>78</v>
      </c>
      <c r="AW1226" s="13" t="s">
        <v>31</v>
      </c>
      <c r="AX1226" s="13" t="s">
        <v>69</v>
      </c>
      <c r="AY1226" s="245" t="s">
        <v>152</v>
      </c>
    </row>
    <row r="1227" spans="1:51" s="13" customFormat="1" ht="12">
      <c r="A1227" s="13"/>
      <c r="B1227" s="234"/>
      <c r="C1227" s="235"/>
      <c r="D1227" s="236" t="s">
        <v>164</v>
      </c>
      <c r="E1227" s="237" t="s">
        <v>19</v>
      </c>
      <c r="F1227" s="238" t="s">
        <v>2445</v>
      </c>
      <c r="G1227" s="235"/>
      <c r="H1227" s="239">
        <v>10.6</v>
      </c>
      <c r="I1227" s="240"/>
      <c r="J1227" s="235"/>
      <c r="K1227" s="235"/>
      <c r="L1227" s="241"/>
      <c r="M1227" s="242"/>
      <c r="N1227" s="243"/>
      <c r="O1227" s="243"/>
      <c r="P1227" s="243"/>
      <c r="Q1227" s="243"/>
      <c r="R1227" s="243"/>
      <c r="S1227" s="243"/>
      <c r="T1227" s="244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5" t="s">
        <v>164</v>
      </c>
      <c r="AU1227" s="245" t="s">
        <v>160</v>
      </c>
      <c r="AV1227" s="13" t="s">
        <v>78</v>
      </c>
      <c r="AW1227" s="13" t="s">
        <v>31</v>
      </c>
      <c r="AX1227" s="13" t="s">
        <v>69</v>
      </c>
      <c r="AY1227" s="245" t="s">
        <v>152</v>
      </c>
    </row>
    <row r="1228" spans="1:51" s="15" customFormat="1" ht="12">
      <c r="A1228" s="15"/>
      <c r="B1228" s="256"/>
      <c r="C1228" s="257"/>
      <c r="D1228" s="236" t="s">
        <v>164</v>
      </c>
      <c r="E1228" s="258" t="s">
        <v>19</v>
      </c>
      <c r="F1228" s="259" t="s">
        <v>192</v>
      </c>
      <c r="G1228" s="257"/>
      <c r="H1228" s="260">
        <v>17.2</v>
      </c>
      <c r="I1228" s="261"/>
      <c r="J1228" s="257"/>
      <c r="K1228" s="257"/>
      <c r="L1228" s="262"/>
      <c r="M1228" s="263"/>
      <c r="N1228" s="264"/>
      <c r="O1228" s="264"/>
      <c r="P1228" s="264"/>
      <c r="Q1228" s="264"/>
      <c r="R1228" s="264"/>
      <c r="S1228" s="264"/>
      <c r="T1228" s="26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66" t="s">
        <v>164</v>
      </c>
      <c r="AU1228" s="266" t="s">
        <v>160</v>
      </c>
      <c r="AV1228" s="15" t="s">
        <v>151</v>
      </c>
      <c r="AW1228" s="15" t="s">
        <v>31</v>
      </c>
      <c r="AX1228" s="15" t="s">
        <v>76</v>
      </c>
      <c r="AY1228" s="266" t="s">
        <v>152</v>
      </c>
    </row>
    <row r="1229" spans="1:65" s="2" customFormat="1" ht="24.15" customHeight="1">
      <c r="A1229" s="40"/>
      <c r="B1229" s="41"/>
      <c r="C1229" s="215" t="s">
        <v>2446</v>
      </c>
      <c r="D1229" s="215" t="s">
        <v>156</v>
      </c>
      <c r="E1229" s="216" t="s">
        <v>2447</v>
      </c>
      <c r="F1229" s="217" t="s">
        <v>2448</v>
      </c>
      <c r="G1229" s="218" t="s">
        <v>545</v>
      </c>
      <c r="H1229" s="219">
        <v>64.765</v>
      </c>
      <c r="I1229" s="220"/>
      <c r="J1229" s="221">
        <f>ROUND(I1229*H1229,2)</f>
        <v>0</v>
      </c>
      <c r="K1229" s="222"/>
      <c r="L1229" s="46"/>
      <c r="M1229" s="223" t="s">
        <v>19</v>
      </c>
      <c r="N1229" s="224" t="s">
        <v>40</v>
      </c>
      <c r="O1229" s="86"/>
      <c r="P1229" s="225">
        <f>O1229*H1229</f>
        <v>0</v>
      </c>
      <c r="Q1229" s="225">
        <v>3E-05</v>
      </c>
      <c r="R1229" s="225">
        <f>Q1229*H1229</f>
        <v>0.0019429500000000001</v>
      </c>
      <c r="S1229" s="225">
        <v>0</v>
      </c>
      <c r="T1229" s="226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27" t="s">
        <v>262</v>
      </c>
      <c r="AT1229" s="227" t="s">
        <v>156</v>
      </c>
      <c r="AU1229" s="227" t="s">
        <v>160</v>
      </c>
      <c r="AY1229" s="19" t="s">
        <v>152</v>
      </c>
      <c r="BE1229" s="228">
        <f>IF(N1229="základní",J1229,0)</f>
        <v>0</v>
      </c>
      <c r="BF1229" s="228">
        <f>IF(N1229="snížená",J1229,0)</f>
        <v>0</v>
      </c>
      <c r="BG1229" s="228">
        <f>IF(N1229="zákl. přenesená",J1229,0)</f>
        <v>0</v>
      </c>
      <c r="BH1229" s="228">
        <f>IF(N1229="sníž. přenesená",J1229,0)</f>
        <v>0</v>
      </c>
      <c r="BI1229" s="228">
        <f>IF(N1229="nulová",J1229,0)</f>
        <v>0</v>
      </c>
      <c r="BJ1229" s="19" t="s">
        <v>76</v>
      </c>
      <c r="BK1229" s="228">
        <f>ROUND(I1229*H1229,2)</f>
        <v>0</v>
      </c>
      <c r="BL1229" s="19" t="s">
        <v>262</v>
      </c>
      <c r="BM1229" s="227" t="s">
        <v>2449</v>
      </c>
    </row>
    <row r="1230" spans="1:47" s="2" customFormat="1" ht="12">
      <c r="A1230" s="40"/>
      <c r="B1230" s="41"/>
      <c r="C1230" s="42"/>
      <c r="D1230" s="229" t="s">
        <v>162</v>
      </c>
      <c r="E1230" s="42"/>
      <c r="F1230" s="230" t="s">
        <v>2450</v>
      </c>
      <c r="G1230" s="42"/>
      <c r="H1230" s="42"/>
      <c r="I1230" s="231"/>
      <c r="J1230" s="42"/>
      <c r="K1230" s="42"/>
      <c r="L1230" s="46"/>
      <c r="M1230" s="232"/>
      <c r="N1230" s="233"/>
      <c r="O1230" s="86"/>
      <c r="P1230" s="86"/>
      <c r="Q1230" s="86"/>
      <c r="R1230" s="86"/>
      <c r="S1230" s="86"/>
      <c r="T1230" s="87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T1230" s="19" t="s">
        <v>162</v>
      </c>
      <c r="AU1230" s="19" t="s">
        <v>160</v>
      </c>
    </row>
    <row r="1231" spans="1:51" s="14" customFormat="1" ht="12">
      <c r="A1231" s="14"/>
      <c r="B1231" s="246"/>
      <c r="C1231" s="247"/>
      <c r="D1231" s="236" t="s">
        <v>164</v>
      </c>
      <c r="E1231" s="248" t="s">
        <v>19</v>
      </c>
      <c r="F1231" s="249" t="s">
        <v>234</v>
      </c>
      <c r="G1231" s="247"/>
      <c r="H1231" s="248" t="s">
        <v>19</v>
      </c>
      <c r="I1231" s="250"/>
      <c r="J1231" s="247"/>
      <c r="K1231" s="247"/>
      <c r="L1231" s="251"/>
      <c r="M1231" s="252"/>
      <c r="N1231" s="253"/>
      <c r="O1231" s="253"/>
      <c r="P1231" s="253"/>
      <c r="Q1231" s="253"/>
      <c r="R1231" s="253"/>
      <c r="S1231" s="253"/>
      <c r="T1231" s="25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5" t="s">
        <v>164</v>
      </c>
      <c r="AU1231" s="255" t="s">
        <v>160</v>
      </c>
      <c r="AV1231" s="14" t="s">
        <v>76</v>
      </c>
      <c r="AW1231" s="14" t="s">
        <v>31</v>
      </c>
      <c r="AX1231" s="14" t="s">
        <v>69</v>
      </c>
      <c r="AY1231" s="255" t="s">
        <v>152</v>
      </c>
    </row>
    <row r="1232" spans="1:51" s="13" customFormat="1" ht="12">
      <c r="A1232" s="13"/>
      <c r="B1232" s="234"/>
      <c r="C1232" s="235"/>
      <c r="D1232" s="236" t="s">
        <v>164</v>
      </c>
      <c r="E1232" s="237" t="s">
        <v>19</v>
      </c>
      <c r="F1232" s="238" t="s">
        <v>2412</v>
      </c>
      <c r="G1232" s="235"/>
      <c r="H1232" s="239">
        <v>13</v>
      </c>
      <c r="I1232" s="240"/>
      <c r="J1232" s="235"/>
      <c r="K1232" s="235"/>
      <c r="L1232" s="241"/>
      <c r="M1232" s="242"/>
      <c r="N1232" s="243"/>
      <c r="O1232" s="243"/>
      <c r="P1232" s="243"/>
      <c r="Q1232" s="243"/>
      <c r="R1232" s="243"/>
      <c r="S1232" s="243"/>
      <c r="T1232" s="244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5" t="s">
        <v>164</v>
      </c>
      <c r="AU1232" s="245" t="s">
        <v>160</v>
      </c>
      <c r="AV1232" s="13" t="s">
        <v>78</v>
      </c>
      <c r="AW1232" s="13" t="s">
        <v>31</v>
      </c>
      <c r="AX1232" s="13" t="s">
        <v>69</v>
      </c>
      <c r="AY1232" s="245" t="s">
        <v>152</v>
      </c>
    </row>
    <row r="1233" spans="1:51" s="13" customFormat="1" ht="12">
      <c r="A1233" s="13"/>
      <c r="B1233" s="234"/>
      <c r="C1233" s="235"/>
      <c r="D1233" s="236" t="s">
        <v>164</v>
      </c>
      <c r="E1233" s="237" t="s">
        <v>19</v>
      </c>
      <c r="F1233" s="238" t="s">
        <v>2413</v>
      </c>
      <c r="G1233" s="235"/>
      <c r="H1233" s="239">
        <v>14.265</v>
      </c>
      <c r="I1233" s="240"/>
      <c r="J1233" s="235"/>
      <c r="K1233" s="235"/>
      <c r="L1233" s="241"/>
      <c r="M1233" s="242"/>
      <c r="N1233" s="243"/>
      <c r="O1233" s="243"/>
      <c r="P1233" s="243"/>
      <c r="Q1233" s="243"/>
      <c r="R1233" s="243"/>
      <c r="S1233" s="243"/>
      <c r="T1233" s="244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5" t="s">
        <v>164</v>
      </c>
      <c r="AU1233" s="245" t="s">
        <v>160</v>
      </c>
      <c r="AV1233" s="13" t="s">
        <v>78</v>
      </c>
      <c r="AW1233" s="13" t="s">
        <v>31</v>
      </c>
      <c r="AX1233" s="13" t="s">
        <v>69</v>
      </c>
      <c r="AY1233" s="245" t="s">
        <v>152</v>
      </c>
    </row>
    <row r="1234" spans="1:51" s="13" customFormat="1" ht="12">
      <c r="A1234" s="13"/>
      <c r="B1234" s="234"/>
      <c r="C1234" s="235"/>
      <c r="D1234" s="236" t="s">
        <v>164</v>
      </c>
      <c r="E1234" s="237" t="s">
        <v>19</v>
      </c>
      <c r="F1234" s="238" t="s">
        <v>2414</v>
      </c>
      <c r="G1234" s="235"/>
      <c r="H1234" s="239">
        <v>3.65</v>
      </c>
      <c r="I1234" s="240"/>
      <c r="J1234" s="235"/>
      <c r="K1234" s="235"/>
      <c r="L1234" s="241"/>
      <c r="M1234" s="242"/>
      <c r="N1234" s="243"/>
      <c r="O1234" s="243"/>
      <c r="P1234" s="243"/>
      <c r="Q1234" s="243"/>
      <c r="R1234" s="243"/>
      <c r="S1234" s="243"/>
      <c r="T1234" s="244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5" t="s">
        <v>164</v>
      </c>
      <c r="AU1234" s="245" t="s">
        <v>160</v>
      </c>
      <c r="AV1234" s="13" t="s">
        <v>78</v>
      </c>
      <c r="AW1234" s="13" t="s">
        <v>31</v>
      </c>
      <c r="AX1234" s="13" t="s">
        <v>69</v>
      </c>
      <c r="AY1234" s="245" t="s">
        <v>152</v>
      </c>
    </row>
    <row r="1235" spans="1:51" s="13" customFormat="1" ht="12">
      <c r="A1235" s="13"/>
      <c r="B1235" s="234"/>
      <c r="C1235" s="235"/>
      <c r="D1235" s="236" t="s">
        <v>164</v>
      </c>
      <c r="E1235" s="237" t="s">
        <v>19</v>
      </c>
      <c r="F1235" s="238" t="s">
        <v>2415</v>
      </c>
      <c r="G1235" s="235"/>
      <c r="H1235" s="239">
        <v>19.57</v>
      </c>
      <c r="I1235" s="240"/>
      <c r="J1235" s="235"/>
      <c r="K1235" s="235"/>
      <c r="L1235" s="241"/>
      <c r="M1235" s="242"/>
      <c r="N1235" s="243"/>
      <c r="O1235" s="243"/>
      <c r="P1235" s="243"/>
      <c r="Q1235" s="243"/>
      <c r="R1235" s="243"/>
      <c r="S1235" s="243"/>
      <c r="T1235" s="24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5" t="s">
        <v>164</v>
      </c>
      <c r="AU1235" s="245" t="s">
        <v>160</v>
      </c>
      <c r="AV1235" s="13" t="s">
        <v>78</v>
      </c>
      <c r="AW1235" s="13" t="s">
        <v>31</v>
      </c>
      <c r="AX1235" s="13" t="s">
        <v>69</v>
      </c>
      <c r="AY1235" s="245" t="s">
        <v>152</v>
      </c>
    </row>
    <row r="1236" spans="1:51" s="13" customFormat="1" ht="12">
      <c r="A1236" s="13"/>
      <c r="B1236" s="234"/>
      <c r="C1236" s="235"/>
      <c r="D1236" s="236" t="s">
        <v>164</v>
      </c>
      <c r="E1236" s="237" t="s">
        <v>19</v>
      </c>
      <c r="F1236" s="238" t="s">
        <v>2416</v>
      </c>
      <c r="G1236" s="235"/>
      <c r="H1236" s="239">
        <v>-1.7</v>
      </c>
      <c r="I1236" s="240"/>
      <c r="J1236" s="235"/>
      <c r="K1236" s="235"/>
      <c r="L1236" s="241"/>
      <c r="M1236" s="242"/>
      <c r="N1236" s="243"/>
      <c r="O1236" s="243"/>
      <c r="P1236" s="243"/>
      <c r="Q1236" s="243"/>
      <c r="R1236" s="243"/>
      <c r="S1236" s="243"/>
      <c r="T1236" s="244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5" t="s">
        <v>164</v>
      </c>
      <c r="AU1236" s="245" t="s">
        <v>160</v>
      </c>
      <c r="AV1236" s="13" t="s">
        <v>78</v>
      </c>
      <c r="AW1236" s="13" t="s">
        <v>31</v>
      </c>
      <c r="AX1236" s="13" t="s">
        <v>69</v>
      </c>
      <c r="AY1236" s="245" t="s">
        <v>152</v>
      </c>
    </row>
    <row r="1237" spans="1:51" s="13" customFormat="1" ht="12">
      <c r="A1237" s="13"/>
      <c r="B1237" s="234"/>
      <c r="C1237" s="235"/>
      <c r="D1237" s="236" t="s">
        <v>164</v>
      </c>
      <c r="E1237" s="237" t="s">
        <v>19</v>
      </c>
      <c r="F1237" s="238" t="s">
        <v>2417</v>
      </c>
      <c r="G1237" s="235"/>
      <c r="H1237" s="239">
        <v>6.58</v>
      </c>
      <c r="I1237" s="240"/>
      <c r="J1237" s="235"/>
      <c r="K1237" s="235"/>
      <c r="L1237" s="241"/>
      <c r="M1237" s="242"/>
      <c r="N1237" s="243"/>
      <c r="O1237" s="243"/>
      <c r="P1237" s="243"/>
      <c r="Q1237" s="243"/>
      <c r="R1237" s="243"/>
      <c r="S1237" s="243"/>
      <c r="T1237" s="24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5" t="s">
        <v>164</v>
      </c>
      <c r="AU1237" s="245" t="s">
        <v>160</v>
      </c>
      <c r="AV1237" s="13" t="s">
        <v>78</v>
      </c>
      <c r="AW1237" s="13" t="s">
        <v>31</v>
      </c>
      <c r="AX1237" s="13" t="s">
        <v>69</v>
      </c>
      <c r="AY1237" s="245" t="s">
        <v>152</v>
      </c>
    </row>
    <row r="1238" spans="1:51" s="13" customFormat="1" ht="12">
      <c r="A1238" s="13"/>
      <c r="B1238" s="234"/>
      <c r="C1238" s="235"/>
      <c r="D1238" s="236" t="s">
        <v>164</v>
      </c>
      <c r="E1238" s="237" t="s">
        <v>19</v>
      </c>
      <c r="F1238" s="238" t="s">
        <v>2418</v>
      </c>
      <c r="G1238" s="235"/>
      <c r="H1238" s="239">
        <v>9.4</v>
      </c>
      <c r="I1238" s="240"/>
      <c r="J1238" s="235"/>
      <c r="K1238" s="235"/>
      <c r="L1238" s="241"/>
      <c r="M1238" s="242"/>
      <c r="N1238" s="243"/>
      <c r="O1238" s="243"/>
      <c r="P1238" s="243"/>
      <c r="Q1238" s="243"/>
      <c r="R1238" s="243"/>
      <c r="S1238" s="243"/>
      <c r="T1238" s="244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5" t="s">
        <v>164</v>
      </c>
      <c r="AU1238" s="245" t="s">
        <v>160</v>
      </c>
      <c r="AV1238" s="13" t="s">
        <v>78</v>
      </c>
      <c r="AW1238" s="13" t="s">
        <v>31</v>
      </c>
      <c r="AX1238" s="13" t="s">
        <v>69</v>
      </c>
      <c r="AY1238" s="245" t="s">
        <v>152</v>
      </c>
    </row>
    <row r="1239" spans="1:51" s="15" customFormat="1" ht="12">
      <c r="A1239" s="15"/>
      <c r="B1239" s="256"/>
      <c r="C1239" s="257"/>
      <c r="D1239" s="236" t="s">
        <v>164</v>
      </c>
      <c r="E1239" s="258" t="s">
        <v>19</v>
      </c>
      <c r="F1239" s="259" t="s">
        <v>192</v>
      </c>
      <c r="G1239" s="257"/>
      <c r="H1239" s="260">
        <v>64.765</v>
      </c>
      <c r="I1239" s="261"/>
      <c r="J1239" s="257"/>
      <c r="K1239" s="257"/>
      <c r="L1239" s="262"/>
      <c r="M1239" s="263"/>
      <c r="N1239" s="264"/>
      <c r="O1239" s="264"/>
      <c r="P1239" s="264"/>
      <c r="Q1239" s="264"/>
      <c r="R1239" s="264"/>
      <c r="S1239" s="264"/>
      <c r="T1239" s="26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66" t="s">
        <v>164</v>
      </c>
      <c r="AU1239" s="266" t="s">
        <v>160</v>
      </c>
      <c r="AV1239" s="15" t="s">
        <v>151</v>
      </c>
      <c r="AW1239" s="15" t="s">
        <v>31</v>
      </c>
      <c r="AX1239" s="15" t="s">
        <v>76</v>
      </c>
      <c r="AY1239" s="266" t="s">
        <v>152</v>
      </c>
    </row>
    <row r="1240" spans="1:65" s="2" customFormat="1" ht="49.05" customHeight="1">
      <c r="A1240" s="40"/>
      <c r="B1240" s="41"/>
      <c r="C1240" s="215" t="s">
        <v>2451</v>
      </c>
      <c r="D1240" s="215" t="s">
        <v>156</v>
      </c>
      <c r="E1240" s="216" t="s">
        <v>2452</v>
      </c>
      <c r="F1240" s="217" t="s">
        <v>2453</v>
      </c>
      <c r="G1240" s="218" t="s">
        <v>196</v>
      </c>
      <c r="H1240" s="219">
        <v>4.795</v>
      </c>
      <c r="I1240" s="220"/>
      <c r="J1240" s="221">
        <f>ROUND(I1240*H1240,2)</f>
        <v>0</v>
      </c>
      <c r="K1240" s="222"/>
      <c r="L1240" s="46"/>
      <c r="M1240" s="223" t="s">
        <v>19</v>
      </c>
      <c r="N1240" s="224" t="s">
        <v>40</v>
      </c>
      <c r="O1240" s="86"/>
      <c r="P1240" s="225">
        <f>O1240*H1240</f>
        <v>0</v>
      </c>
      <c r="Q1240" s="225">
        <v>0</v>
      </c>
      <c r="R1240" s="225">
        <f>Q1240*H1240</f>
        <v>0</v>
      </c>
      <c r="S1240" s="225">
        <v>0</v>
      </c>
      <c r="T1240" s="226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7" t="s">
        <v>262</v>
      </c>
      <c r="AT1240" s="227" t="s">
        <v>156</v>
      </c>
      <c r="AU1240" s="227" t="s">
        <v>160</v>
      </c>
      <c r="AY1240" s="19" t="s">
        <v>152</v>
      </c>
      <c r="BE1240" s="228">
        <f>IF(N1240="základní",J1240,0)</f>
        <v>0</v>
      </c>
      <c r="BF1240" s="228">
        <f>IF(N1240="snížená",J1240,0)</f>
        <v>0</v>
      </c>
      <c r="BG1240" s="228">
        <f>IF(N1240="zákl. přenesená",J1240,0)</f>
        <v>0</v>
      </c>
      <c r="BH1240" s="228">
        <f>IF(N1240="sníž. přenesená",J1240,0)</f>
        <v>0</v>
      </c>
      <c r="BI1240" s="228">
        <f>IF(N1240="nulová",J1240,0)</f>
        <v>0</v>
      </c>
      <c r="BJ1240" s="19" t="s">
        <v>76</v>
      </c>
      <c r="BK1240" s="228">
        <f>ROUND(I1240*H1240,2)</f>
        <v>0</v>
      </c>
      <c r="BL1240" s="19" t="s">
        <v>262</v>
      </c>
      <c r="BM1240" s="227" t="s">
        <v>2454</v>
      </c>
    </row>
    <row r="1241" spans="1:47" s="2" customFormat="1" ht="12">
      <c r="A1241" s="40"/>
      <c r="B1241" s="41"/>
      <c r="C1241" s="42"/>
      <c r="D1241" s="229" t="s">
        <v>162</v>
      </c>
      <c r="E1241" s="42"/>
      <c r="F1241" s="230" t="s">
        <v>2455</v>
      </c>
      <c r="G1241" s="42"/>
      <c r="H1241" s="42"/>
      <c r="I1241" s="231"/>
      <c r="J1241" s="42"/>
      <c r="K1241" s="42"/>
      <c r="L1241" s="46"/>
      <c r="M1241" s="232"/>
      <c r="N1241" s="233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162</v>
      </c>
      <c r="AU1241" s="19" t="s">
        <v>160</v>
      </c>
    </row>
    <row r="1242" spans="1:65" s="2" customFormat="1" ht="49.05" customHeight="1">
      <c r="A1242" s="40"/>
      <c r="B1242" s="41"/>
      <c r="C1242" s="215" t="s">
        <v>2456</v>
      </c>
      <c r="D1242" s="215" t="s">
        <v>156</v>
      </c>
      <c r="E1242" s="216" t="s">
        <v>2457</v>
      </c>
      <c r="F1242" s="217" t="s">
        <v>2458</v>
      </c>
      <c r="G1242" s="218" t="s">
        <v>196</v>
      </c>
      <c r="H1242" s="219">
        <v>4.795</v>
      </c>
      <c r="I1242" s="220"/>
      <c r="J1242" s="221">
        <f>ROUND(I1242*H1242,2)</f>
        <v>0</v>
      </c>
      <c r="K1242" s="222"/>
      <c r="L1242" s="46"/>
      <c r="M1242" s="223" t="s">
        <v>19</v>
      </c>
      <c r="N1242" s="224" t="s">
        <v>40</v>
      </c>
      <c r="O1242" s="86"/>
      <c r="P1242" s="225">
        <f>O1242*H1242</f>
        <v>0</v>
      </c>
      <c r="Q1242" s="225">
        <v>0</v>
      </c>
      <c r="R1242" s="225">
        <f>Q1242*H1242</f>
        <v>0</v>
      </c>
      <c r="S1242" s="225">
        <v>0</v>
      </c>
      <c r="T1242" s="226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27" t="s">
        <v>262</v>
      </c>
      <c r="AT1242" s="227" t="s">
        <v>156</v>
      </c>
      <c r="AU1242" s="227" t="s">
        <v>160</v>
      </c>
      <c r="AY1242" s="19" t="s">
        <v>152</v>
      </c>
      <c r="BE1242" s="228">
        <f>IF(N1242="základní",J1242,0)</f>
        <v>0</v>
      </c>
      <c r="BF1242" s="228">
        <f>IF(N1242="snížená",J1242,0)</f>
        <v>0</v>
      </c>
      <c r="BG1242" s="228">
        <f>IF(N1242="zákl. přenesená",J1242,0)</f>
        <v>0</v>
      </c>
      <c r="BH1242" s="228">
        <f>IF(N1242="sníž. přenesená",J1242,0)</f>
        <v>0</v>
      </c>
      <c r="BI1242" s="228">
        <f>IF(N1242="nulová",J1242,0)</f>
        <v>0</v>
      </c>
      <c r="BJ1242" s="19" t="s">
        <v>76</v>
      </c>
      <c r="BK1242" s="228">
        <f>ROUND(I1242*H1242,2)</f>
        <v>0</v>
      </c>
      <c r="BL1242" s="19" t="s">
        <v>262</v>
      </c>
      <c r="BM1242" s="227" t="s">
        <v>2459</v>
      </c>
    </row>
    <row r="1243" spans="1:47" s="2" customFormat="1" ht="12">
      <c r="A1243" s="40"/>
      <c r="B1243" s="41"/>
      <c r="C1243" s="42"/>
      <c r="D1243" s="229" t="s">
        <v>162</v>
      </c>
      <c r="E1243" s="42"/>
      <c r="F1243" s="230" t="s">
        <v>2460</v>
      </c>
      <c r="G1243" s="42"/>
      <c r="H1243" s="42"/>
      <c r="I1243" s="231"/>
      <c r="J1243" s="42"/>
      <c r="K1243" s="42"/>
      <c r="L1243" s="46"/>
      <c r="M1243" s="232"/>
      <c r="N1243" s="233"/>
      <c r="O1243" s="86"/>
      <c r="P1243" s="86"/>
      <c r="Q1243" s="86"/>
      <c r="R1243" s="86"/>
      <c r="S1243" s="86"/>
      <c r="T1243" s="87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T1243" s="19" t="s">
        <v>162</v>
      </c>
      <c r="AU1243" s="19" t="s">
        <v>160</v>
      </c>
    </row>
    <row r="1244" spans="1:63" s="12" customFormat="1" ht="20.85" customHeight="1">
      <c r="A1244" s="12"/>
      <c r="B1244" s="199"/>
      <c r="C1244" s="200"/>
      <c r="D1244" s="201" t="s">
        <v>68</v>
      </c>
      <c r="E1244" s="213" t="s">
        <v>2461</v>
      </c>
      <c r="F1244" s="213" t="s">
        <v>2462</v>
      </c>
      <c r="G1244" s="200"/>
      <c r="H1244" s="200"/>
      <c r="I1244" s="203"/>
      <c r="J1244" s="214">
        <f>BK1244</f>
        <v>0</v>
      </c>
      <c r="K1244" s="200"/>
      <c r="L1244" s="205"/>
      <c r="M1244" s="206"/>
      <c r="N1244" s="207"/>
      <c r="O1244" s="207"/>
      <c r="P1244" s="208">
        <f>SUM(P1245:P1258)</f>
        <v>0</v>
      </c>
      <c r="Q1244" s="207"/>
      <c r="R1244" s="208">
        <f>SUM(R1245:R1258)</f>
        <v>0.0437307</v>
      </c>
      <c r="S1244" s="207"/>
      <c r="T1244" s="209">
        <f>SUM(T1245:T1258)</f>
        <v>0</v>
      </c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R1244" s="210" t="s">
        <v>78</v>
      </c>
      <c r="AT1244" s="211" t="s">
        <v>68</v>
      </c>
      <c r="AU1244" s="211" t="s">
        <v>78</v>
      </c>
      <c r="AY1244" s="210" t="s">
        <v>152</v>
      </c>
      <c r="BK1244" s="212">
        <f>SUM(BK1245:BK1258)</f>
        <v>0</v>
      </c>
    </row>
    <row r="1245" spans="1:65" s="2" customFormat="1" ht="24.15" customHeight="1">
      <c r="A1245" s="40"/>
      <c r="B1245" s="41"/>
      <c r="C1245" s="215" t="s">
        <v>2463</v>
      </c>
      <c r="D1245" s="215" t="s">
        <v>156</v>
      </c>
      <c r="E1245" s="216" t="s">
        <v>2464</v>
      </c>
      <c r="F1245" s="217" t="s">
        <v>2465</v>
      </c>
      <c r="G1245" s="218" t="s">
        <v>169</v>
      </c>
      <c r="H1245" s="219">
        <v>94.24</v>
      </c>
      <c r="I1245" s="220"/>
      <c r="J1245" s="221">
        <f>ROUND(I1245*H1245,2)</f>
        <v>0</v>
      </c>
      <c r="K1245" s="222"/>
      <c r="L1245" s="46"/>
      <c r="M1245" s="223" t="s">
        <v>19</v>
      </c>
      <c r="N1245" s="224" t="s">
        <v>40</v>
      </c>
      <c r="O1245" s="86"/>
      <c r="P1245" s="225">
        <f>O1245*H1245</f>
        <v>0</v>
      </c>
      <c r="Q1245" s="225">
        <v>0.00017</v>
      </c>
      <c r="R1245" s="225">
        <f>Q1245*H1245</f>
        <v>0.0160208</v>
      </c>
      <c r="S1245" s="225">
        <v>0</v>
      </c>
      <c r="T1245" s="226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27" t="s">
        <v>262</v>
      </c>
      <c r="AT1245" s="227" t="s">
        <v>156</v>
      </c>
      <c r="AU1245" s="227" t="s">
        <v>160</v>
      </c>
      <c r="AY1245" s="19" t="s">
        <v>152</v>
      </c>
      <c r="BE1245" s="228">
        <f>IF(N1245="základní",J1245,0)</f>
        <v>0</v>
      </c>
      <c r="BF1245" s="228">
        <f>IF(N1245="snížená",J1245,0)</f>
        <v>0</v>
      </c>
      <c r="BG1245" s="228">
        <f>IF(N1245="zákl. přenesená",J1245,0)</f>
        <v>0</v>
      </c>
      <c r="BH1245" s="228">
        <f>IF(N1245="sníž. přenesená",J1245,0)</f>
        <v>0</v>
      </c>
      <c r="BI1245" s="228">
        <f>IF(N1245="nulová",J1245,0)</f>
        <v>0</v>
      </c>
      <c r="BJ1245" s="19" t="s">
        <v>76</v>
      </c>
      <c r="BK1245" s="228">
        <f>ROUND(I1245*H1245,2)</f>
        <v>0</v>
      </c>
      <c r="BL1245" s="19" t="s">
        <v>262</v>
      </c>
      <c r="BM1245" s="227" t="s">
        <v>2466</v>
      </c>
    </row>
    <row r="1246" spans="1:47" s="2" customFormat="1" ht="12">
      <c r="A1246" s="40"/>
      <c r="B1246" s="41"/>
      <c r="C1246" s="42"/>
      <c r="D1246" s="229" t="s">
        <v>162</v>
      </c>
      <c r="E1246" s="42"/>
      <c r="F1246" s="230" t="s">
        <v>2467</v>
      </c>
      <c r="G1246" s="42"/>
      <c r="H1246" s="42"/>
      <c r="I1246" s="231"/>
      <c r="J1246" s="42"/>
      <c r="K1246" s="42"/>
      <c r="L1246" s="46"/>
      <c r="M1246" s="232"/>
      <c r="N1246" s="233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162</v>
      </c>
      <c r="AU1246" s="19" t="s">
        <v>160</v>
      </c>
    </row>
    <row r="1247" spans="1:51" s="14" customFormat="1" ht="12">
      <c r="A1247" s="14"/>
      <c r="B1247" s="246"/>
      <c r="C1247" s="247"/>
      <c r="D1247" s="236" t="s">
        <v>164</v>
      </c>
      <c r="E1247" s="248" t="s">
        <v>19</v>
      </c>
      <c r="F1247" s="249" t="s">
        <v>301</v>
      </c>
      <c r="G1247" s="247"/>
      <c r="H1247" s="248" t="s">
        <v>19</v>
      </c>
      <c r="I1247" s="250"/>
      <c r="J1247" s="247"/>
      <c r="K1247" s="247"/>
      <c r="L1247" s="251"/>
      <c r="M1247" s="252"/>
      <c r="N1247" s="253"/>
      <c r="O1247" s="253"/>
      <c r="P1247" s="253"/>
      <c r="Q1247" s="253"/>
      <c r="R1247" s="253"/>
      <c r="S1247" s="253"/>
      <c r="T1247" s="25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5" t="s">
        <v>164</v>
      </c>
      <c r="AU1247" s="255" t="s">
        <v>160</v>
      </c>
      <c r="AV1247" s="14" t="s">
        <v>76</v>
      </c>
      <c r="AW1247" s="14" t="s">
        <v>31</v>
      </c>
      <c r="AX1247" s="14" t="s">
        <v>69</v>
      </c>
      <c r="AY1247" s="255" t="s">
        <v>152</v>
      </c>
    </row>
    <row r="1248" spans="1:51" s="13" customFormat="1" ht="12">
      <c r="A1248" s="13"/>
      <c r="B1248" s="234"/>
      <c r="C1248" s="235"/>
      <c r="D1248" s="236" t="s">
        <v>164</v>
      </c>
      <c r="E1248" s="237" t="s">
        <v>19</v>
      </c>
      <c r="F1248" s="238" t="s">
        <v>302</v>
      </c>
      <c r="G1248" s="235"/>
      <c r="H1248" s="239">
        <v>94.24</v>
      </c>
      <c r="I1248" s="240"/>
      <c r="J1248" s="235"/>
      <c r="K1248" s="235"/>
      <c r="L1248" s="241"/>
      <c r="M1248" s="242"/>
      <c r="N1248" s="243"/>
      <c r="O1248" s="243"/>
      <c r="P1248" s="243"/>
      <c r="Q1248" s="243"/>
      <c r="R1248" s="243"/>
      <c r="S1248" s="243"/>
      <c r="T1248" s="244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5" t="s">
        <v>164</v>
      </c>
      <c r="AU1248" s="245" t="s">
        <v>160</v>
      </c>
      <c r="AV1248" s="13" t="s">
        <v>78</v>
      </c>
      <c r="AW1248" s="13" t="s">
        <v>31</v>
      </c>
      <c r="AX1248" s="13" t="s">
        <v>76</v>
      </c>
      <c r="AY1248" s="245" t="s">
        <v>152</v>
      </c>
    </row>
    <row r="1249" spans="1:65" s="2" customFormat="1" ht="24.15" customHeight="1">
      <c r="A1249" s="40"/>
      <c r="B1249" s="41"/>
      <c r="C1249" s="215" t="s">
        <v>2468</v>
      </c>
      <c r="D1249" s="215" t="s">
        <v>156</v>
      </c>
      <c r="E1249" s="216" t="s">
        <v>2469</v>
      </c>
      <c r="F1249" s="217" t="s">
        <v>2470</v>
      </c>
      <c r="G1249" s="218" t="s">
        <v>169</v>
      </c>
      <c r="H1249" s="219">
        <v>94.24</v>
      </c>
      <c r="I1249" s="220"/>
      <c r="J1249" s="221">
        <f>ROUND(I1249*H1249,2)</f>
        <v>0</v>
      </c>
      <c r="K1249" s="222"/>
      <c r="L1249" s="46"/>
      <c r="M1249" s="223" t="s">
        <v>19</v>
      </c>
      <c r="N1249" s="224" t="s">
        <v>40</v>
      </c>
      <c r="O1249" s="86"/>
      <c r="P1249" s="225">
        <f>O1249*H1249</f>
        <v>0</v>
      </c>
      <c r="Q1249" s="225">
        <v>0.00025</v>
      </c>
      <c r="R1249" s="225">
        <f>Q1249*H1249</f>
        <v>0.023559999999999998</v>
      </c>
      <c r="S1249" s="225">
        <v>0</v>
      </c>
      <c r="T1249" s="226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27" t="s">
        <v>262</v>
      </c>
      <c r="AT1249" s="227" t="s">
        <v>156</v>
      </c>
      <c r="AU1249" s="227" t="s">
        <v>160</v>
      </c>
      <c r="AY1249" s="19" t="s">
        <v>152</v>
      </c>
      <c r="BE1249" s="228">
        <f>IF(N1249="základní",J1249,0)</f>
        <v>0</v>
      </c>
      <c r="BF1249" s="228">
        <f>IF(N1249="snížená",J1249,0)</f>
        <v>0</v>
      </c>
      <c r="BG1249" s="228">
        <f>IF(N1249="zákl. přenesená",J1249,0)</f>
        <v>0</v>
      </c>
      <c r="BH1249" s="228">
        <f>IF(N1249="sníž. přenesená",J1249,0)</f>
        <v>0</v>
      </c>
      <c r="BI1249" s="228">
        <f>IF(N1249="nulová",J1249,0)</f>
        <v>0</v>
      </c>
      <c r="BJ1249" s="19" t="s">
        <v>76</v>
      </c>
      <c r="BK1249" s="228">
        <f>ROUND(I1249*H1249,2)</f>
        <v>0</v>
      </c>
      <c r="BL1249" s="19" t="s">
        <v>262</v>
      </c>
      <c r="BM1249" s="227" t="s">
        <v>2471</v>
      </c>
    </row>
    <row r="1250" spans="1:47" s="2" customFormat="1" ht="12">
      <c r="A1250" s="40"/>
      <c r="B1250" s="41"/>
      <c r="C1250" s="42"/>
      <c r="D1250" s="229" t="s">
        <v>162</v>
      </c>
      <c r="E1250" s="42"/>
      <c r="F1250" s="230" t="s">
        <v>2472</v>
      </c>
      <c r="G1250" s="42"/>
      <c r="H1250" s="42"/>
      <c r="I1250" s="231"/>
      <c r="J1250" s="42"/>
      <c r="K1250" s="42"/>
      <c r="L1250" s="46"/>
      <c r="M1250" s="232"/>
      <c r="N1250" s="233"/>
      <c r="O1250" s="86"/>
      <c r="P1250" s="86"/>
      <c r="Q1250" s="86"/>
      <c r="R1250" s="86"/>
      <c r="S1250" s="86"/>
      <c r="T1250" s="87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T1250" s="19" t="s">
        <v>162</v>
      </c>
      <c r="AU1250" s="19" t="s">
        <v>160</v>
      </c>
    </row>
    <row r="1251" spans="1:51" s="14" customFormat="1" ht="12">
      <c r="A1251" s="14"/>
      <c r="B1251" s="246"/>
      <c r="C1251" s="247"/>
      <c r="D1251" s="236" t="s">
        <v>164</v>
      </c>
      <c r="E1251" s="248" t="s">
        <v>19</v>
      </c>
      <c r="F1251" s="249" t="s">
        <v>301</v>
      </c>
      <c r="G1251" s="247"/>
      <c r="H1251" s="248" t="s">
        <v>19</v>
      </c>
      <c r="I1251" s="250"/>
      <c r="J1251" s="247"/>
      <c r="K1251" s="247"/>
      <c r="L1251" s="251"/>
      <c r="M1251" s="252"/>
      <c r="N1251" s="253"/>
      <c r="O1251" s="253"/>
      <c r="P1251" s="253"/>
      <c r="Q1251" s="253"/>
      <c r="R1251" s="253"/>
      <c r="S1251" s="253"/>
      <c r="T1251" s="25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5" t="s">
        <v>164</v>
      </c>
      <c r="AU1251" s="255" t="s">
        <v>160</v>
      </c>
      <c r="AV1251" s="14" t="s">
        <v>76</v>
      </c>
      <c r="AW1251" s="14" t="s">
        <v>31</v>
      </c>
      <c r="AX1251" s="14" t="s">
        <v>69</v>
      </c>
      <c r="AY1251" s="255" t="s">
        <v>152</v>
      </c>
    </row>
    <row r="1252" spans="1:51" s="13" customFormat="1" ht="12">
      <c r="A1252" s="13"/>
      <c r="B1252" s="234"/>
      <c r="C1252" s="235"/>
      <c r="D1252" s="236" t="s">
        <v>164</v>
      </c>
      <c r="E1252" s="237" t="s">
        <v>19</v>
      </c>
      <c r="F1252" s="238" t="s">
        <v>302</v>
      </c>
      <c r="G1252" s="235"/>
      <c r="H1252" s="239">
        <v>94.24</v>
      </c>
      <c r="I1252" s="240"/>
      <c r="J1252" s="235"/>
      <c r="K1252" s="235"/>
      <c r="L1252" s="241"/>
      <c r="M1252" s="242"/>
      <c r="N1252" s="243"/>
      <c r="O1252" s="243"/>
      <c r="P1252" s="243"/>
      <c r="Q1252" s="243"/>
      <c r="R1252" s="243"/>
      <c r="S1252" s="243"/>
      <c r="T1252" s="24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5" t="s">
        <v>164</v>
      </c>
      <c r="AU1252" s="245" t="s">
        <v>160</v>
      </c>
      <c r="AV1252" s="13" t="s">
        <v>78</v>
      </c>
      <c r="AW1252" s="13" t="s">
        <v>31</v>
      </c>
      <c r="AX1252" s="13" t="s">
        <v>76</v>
      </c>
      <c r="AY1252" s="245" t="s">
        <v>152</v>
      </c>
    </row>
    <row r="1253" spans="1:65" s="2" customFormat="1" ht="24.15" customHeight="1">
      <c r="A1253" s="40"/>
      <c r="B1253" s="41"/>
      <c r="C1253" s="215" t="s">
        <v>2473</v>
      </c>
      <c r="D1253" s="215" t="s">
        <v>156</v>
      </c>
      <c r="E1253" s="216" t="s">
        <v>2474</v>
      </c>
      <c r="F1253" s="217" t="s">
        <v>2475</v>
      </c>
      <c r="G1253" s="218" t="s">
        <v>169</v>
      </c>
      <c r="H1253" s="219">
        <v>46.11</v>
      </c>
      <c r="I1253" s="220"/>
      <c r="J1253" s="221">
        <f>ROUND(I1253*H1253,2)</f>
        <v>0</v>
      </c>
      <c r="K1253" s="222"/>
      <c r="L1253" s="46"/>
      <c r="M1253" s="223" t="s">
        <v>19</v>
      </c>
      <c r="N1253" s="224" t="s">
        <v>40</v>
      </c>
      <c r="O1253" s="86"/>
      <c r="P1253" s="225">
        <f>O1253*H1253</f>
        <v>0</v>
      </c>
      <c r="Q1253" s="225">
        <v>9E-05</v>
      </c>
      <c r="R1253" s="225">
        <f>Q1253*H1253</f>
        <v>0.004149900000000001</v>
      </c>
      <c r="S1253" s="225">
        <v>0</v>
      </c>
      <c r="T1253" s="226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27" t="s">
        <v>262</v>
      </c>
      <c r="AT1253" s="227" t="s">
        <v>156</v>
      </c>
      <c r="AU1253" s="227" t="s">
        <v>160</v>
      </c>
      <c r="AY1253" s="19" t="s">
        <v>152</v>
      </c>
      <c r="BE1253" s="228">
        <f>IF(N1253="základní",J1253,0)</f>
        <v>0</v>
      </c>
      <c r="BF1253" s="228">
        <f>IF(N1253="snížená",J1253,0)</f>
        <v>0</v>
      </c>
      <c r="BG1253" s="228">
        <f>IF(N1253="zákl. přenesená",J1253,0)</f>
        <v>0</v>
      </c>
      <c r="BH1253" s="228">
        <f>IF(N1253="sníž. přenesená",J1253,0)</f>
        <v>0</v>
      </c>
      <c r="BI1253" s="228">
        <f>IF(N1253="nulová",J1253,0)</f>
        <v>0</v>
      </c>
      <c r="BJ1253" s="19" t="s">
        <v>76</v>
      </c>
      <c r="BK1253" s="228">
        <f>ROUND(I1253*H1253,2)</f>
        <v>0</v>
      </c>
      <c r="BL1253" s="19" t="s">
        <v>262</v>
      </c>
      <c r="BM1253" s="227" t="s">
        <v>2476</v>
      </c>
    </row>
    <row r="1254" spans="1:47" s="2" customFormat="1" ht="12">
      <c r="A1254" s="40"/>
      <c r="B1254" s="41"/>
      <c r="C1254" s="42"/>
      <c r="D1254" s="229" t="s">
        <v>162</v>
      </c>
      <c r="E1254" s="42"/>
      <c r="F1254" s="230" t="s">
        <v>2477</v>
      </c>
      <c r="G1254" s="42"/>
      <c r="H1254" s="42"/>
      <c r="I1254" s="231"/>
      <c r="J1254" s="42"/>
      <c r="K1254" s="42"/>
      <c r="L1254" s="46"/>
      <c r="M1254" s="232"/>
      <c r="N1254" s="233"/>
      <c r="O1254" s="86"/>
      <c r="P1254" s="86"/>
      <c r="Q1254" s="86"/>
      <c r="R1254" s="86"/>
      <c r="S1254" s="86"/>
      <c r="T1254" s="87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T1254" s="19" t="s">
        <v>162</v>
      </c>
      <c r="AU1254" s="19" t="s">
        <v>160</v>
      </c>
    </row>
    <row r="1255" spans="1:51" s="14" customFormat="1" ht="12">
      <c r="A1255" s="14"/>
      <c r="B1255" s="246"/>
      <c r="C1255" s="247"/>
      <c r="D1255" s="236" t="s">
        <v>164</v>
      </c>
      <c r="E1255" s="248" t="s">
        <v>19</v>
      </c>
      <c r="F1255" s="249" t="s">
        <v>2478</v>
      </c>
      <c r="G1255" s="247"/>
      <c r="H1255" s="248" t="s">
        <v>19</v>
      </c>
      <c r="I1255" s="250"/>
      <c r="J1255" s="247"/>
      <c r="K1255" s="247"/>
      <c r="L1255" s="251"/>
      <c r="M1255" s="252"/>
      <c r="N1255" s="253"/>
      <c r="O1255" s="253"/>
      <c r="P1255" s="253"/>
      <c r="Q1255" s="253"/>
      <c r="R1255" s="253"/>
      <c r="S1255" s="253"/>
      <c r="T1255" s="25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5" t="s">
        <v>164</v>
      </c>
      <c r="AU1255" s="255" t="s">
        <v>160</v>
      </c>
      <c r="AV1255" s="14" t="s">
        <v>76</v>
      </c>
      <c r="AW1255" s="14" t="s">
        <v>31</v>
      </c>
      <c r="AX1255" s="14" t="s">
        <v>69</v>
      </c>
      <c r="AY1255" s="255" t="s">
        <v>152</v>
      </c>
    </row>
    <row r="1256" spans="1:51" s="13" customFormat="1" ht="12">
      <c r="A1256" s="13"/>
      <c r="B1256" s="234"/>
      <c r="C1256" s="235"/>
      <c r="D1256" s="236" t="s">
        <v>164</v>
      </c>
      <c r="E1256" s="237" t="s">
        <v>19</v>
      </c>
      <c r="F1256" s="238" t="s">
        <v>2479</v>
      </c>
      <c r="G1256" s="235"/>
      <c r="H1256" s="239">
        <v>37.8</v>
      </c>
      <c r="I1256" s="240"/>
      <c r="J1256" s="235"/>
      <c r="K1256" s="235"/>
      <c r="L1256" s="241"/>
      <c r="M1256" s="242"/>
      <c r="N1256" s="243"/>
      <c r="O1256" s="243"/>
      <c r="P1256" s="243"/>
      <c r="Q1256" s="243"/>
      <c r="R1256" s="243"/>
      <c r="S1256" s="243"/>
      <c r="T1256" s="24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5" t="s">
        <v>164</v>
      </c>
      <c r="AU1256" s="245" t="s">
        <v>160</v>
      </c>
      <c r="AV1256" s="13" t="s">
        <v>78</v>
      </c>
      <c r="AW1256" s="13" t="s">
        <v>31</v>
      </c>
      <c r="AX1256" s="13" t="s">
        <v>69</v>
      </c>
      <c r="AY1256" s="245" t="s">
        <v>152</v>
      </c>
    </row>
    <row r="1257" spans="1:51" s="13" customFormat="1" ht="12">
      <c r="A1257" s="13"/>
      <c r="B1257" s="234"/>
      <c r="C1257" s="235"/>
      <c r="D1257" s="236" t="s">
        <v>164</v>
      </c>
      <c r="E1257" s="237" t="s">
        <v>19</v>
      </c>
      <c r="F1257" s="238" t="s">
        <v>2480</v>
      </c>
      <c r="G1257" s="235"/>
      <c r="H1257" s="239">
        <v>8.31</v>
      </c>
      <c r="I1257" s="240"/>
      <c r="J1257" s="235"/>
      <c r="K1257" s="235"/>
      <c r="L1257" s="241"/>
      <c r="M1257" s="242"/>
      <c r="N1257" s="243"/>
      <c r="O1257" s="243"/>
      <c r="P1257" s="243"/>
      <c r="Q1257" s="243"/>
      <c r="R1257" s="243"/>
      <c r="S1257" s="243"/>
      <c r="T1257" s="24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5" t="s">
        <v>164</v>
      </c>
      <c r="AU1257" s="245" t="s">
        <v>160</v>
      </c>
      <c r="AV1257" s="13" t="s">
        <v>78</v>
      </c>
      <c r="AW1257" s="13" t="s">
        <v>31</v>
      </c>
      <c r="AX1257" s="13" t="s">
        <v>69</v>
      </c>
      <c r="AY1257" s="245" t="s">
        <v>152</v>
      </c>
    </row>
    <row r="1258" spans="1:51" s="15" customFormat="1" ht="12">
      <c r="A1258" s="15"/>
      <c r="B1258" s="256"/>
      <c r="C1258" s="257"/>
      <c r="D1258" s="236" t="s">
        <v>164</v>
      </c>
      <c r="E1258" s="258" t="s">
        <v>19</v>
      </c>
      <c r="F1258" s="259" t="s">
        <v>192</v>
      </c>
      <c r="G1258" s="257"/>
      <c r="H1258" s="260">
        <v>46.11</v>
      </c>
      <c r="I1258" s="261"/>
      <c r="J1258" s="257"/>
      <c r="K1258" s="257"/>
      <c r="L1258" s="262"/>
      <c r="M1258" s="263"/>
      <c r="N1258" s="264"/>
      <c r="O1258" s="264"/>
      <c r="P1258" s="264"/>
      <c r="Q1258" s="264"/>
      <c r="R1258" s="264"/>
      <c r="S1258" s="264"/>
      <c r="T1258" s="26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66" t="s">
        <v>164</v>
      </c>
      <c r="AU1258" s="266" t="s">
        <v>160</v>
      </c>
      <c r="AV1258" s="15" t="s">
        <v>151</v>
      </c>
      <c r="AW1258" s="15" t="s">
        <v>31</v>
      </c>
      <c r="AX1258" s="15" t="s">
        <v>76</v>
      </c>
      <c r="AY1258" s="266" t="s">
        <v>152</v>
      </c>
    </row>
    <row r="1259" spans="1:63" s="12" customFormat="1" ht="20.85" customHeight="1">
      <c r="A1259" s="12"/>
      <c r="B1259" s="199"/>
      <c r="C1259" s="200"/>
      <c r="D1259" s="201" t="s">
        <v>68</v>
      </c>
      <c r="E1259" s="213" t="s">
        <v>2481</v>
      </c>
      <c r="F1259" s="213" t="s">
        <v>2482</v>
      </c>
      <c r="G1259" s="200"/>
      <c r="H1259" s="200"/>
      <c r="I1259" s="203"/>
      <c r="J1259" s="214">
        <f>BK1259</f>
        <v>0</v>
      </c>
      <c r="K1259" s="200"/>
      <c r="L1259" s="205"/>
      <c r="M1259" s="206"/>
      <c r="N1259" s="207"/>
      <c r="O1259" s="207"/>
      <c r="P1259" s="208">
        <f>SUM(P1260:P1269)</f>
        <v>0</v>
      </c>
      <c r="Q1259" s="207"/>
      <c r="R1259" s="208">
        <f>SUM(R1260:R1269)</f>
        <v>0.1369047</v>
      </c>
      <c r="S1259" s="207"/>
      <c r="T1259" s="209">
        <f>SUM(T1260:T1269)</f>
        <v>0.1369047</v>
      </c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R1259" s="210" t="s">
        <v>78</v>
      </c>
      <c r="AT1259" s="211" t="s">
        <v>68</v>
      </c>
      <c r="AU1259" s="211" t="s">
        <v>78</v>
      </c>
      <c r="AY1259" s="210" t="s">
        <v>152</v>
      </c>
      <c r="BK1259" s="212">
        <f>SUM(BK1260:BK1269)</f>
        <v>0</v>
      </c>
    </row>
    <row r="1260" spans="1:65" s="2" customFormat="1" ht="24.15" customHeight="1">
      <c r="A1260" s="40"/>
      <c r="B1260" s="41"/>
      <c r="C1260" s="215" t="s">
        <v>2483</v>
      </c>
      <c r="D1260" s="215" t="s">
        <v>156</v>
      </c>
      <c r="E1260" s="216" t="s">
        <v>2484</v>
      </c>
      <c r="F1260" s="217" t="s">
        <v>2485</v>
      </c>
      <c r="G1260" s="218" t="s">
        <v>169</v>
      </c>
      <c r="H1260" s="219">
        <v>912.698</v>
      </c>
      <c r="I1260" s="220"/>
      <c r="J1260" s="221">
        <f>ROUND(I1260*H1260,2)</f>
        <v>0</v>
      </c>
      <c r="K1260" s="222"/>
      <c r="L1260" s="46"/>
      <c r="M1260" s="223" t="s">
        <v>19</v>
      </c>
      <c r="N1260" s="224" t="s">
        <v>40</v>
      </c>
      <c r="O1260" s="86"/>
      <c r="P1260" s="225">
        <f>O1260*H1260</f>
        <v>0</v>
      </c>
      <c r="Q1260" s="225">
        <v>0</v>
      </c>
      <c r="R1260" s="225">
        <f>Q1260*H1260</f>
        <v>0</v>
      </c>
      <c r="S1260" s="225">
        <v>0</v>
      </c>
      <c r="T1260" s="226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27" t="s">
        <v>262</v>
      </c>
      <c r="AT1260" s="227" t="s">
        <v>156</v>
      </c>
      <c r="AU1260" s="227" t="s">
        <v>160</v>
      </c>
      <c r="AY1260" s="19" t="s">
        <v>152</v>
      </c>
      <c r="BE1260" s="228">
        <f>IF(N1260="základní",J1260,0)</f>
        <v>0</v>
      </c>
      <c r="BF1260" s="228">
        <f>IF(N1260="snížená",J1260,0)</f>
        <v>0</v>
      </c>
      <c r="BG1260" s="228">
        <f>IF(N1260="zákl. přenesená",J1260,0)</f>
        <v>0</v>
      </c>
      <c r="BH1260" s="228">
        <f>IF(N1260="sníž. přenesená",J1260,0)</f>
        <v>0</v>
      </c>
      <c r="BI1260" s="228">
        <f>IF(N1260="nulová",J1260,0)</f>
        <v>0</v>
      </c>
      <c r="BJ1260" s="19" t="s">
        <v>76</v>
      </c>
      <c r="BK1260" s="228">
        <f>ROUND(I1260*H1260,2)</f>
        <v>0</v>
      </c>
      <c r="BL1260" s="19" t="s">
        <v>262</v>
      </c>
      <c r="BM1260" s="227" t="s">
        <v>2486</v>
      </c>
    </row>
    <row r="1261" spans="1:47" s="2" customFormat="1" ht="12">
      <c r="A1261" s="40"/>
      <c r="B1261" s="41"/>
      <c r="C1261" s="42"/>
      <c r="D1261" s="229" t="s">
        <v>162</v>
      </c>
      <c r="E1261" s="42"/>
      <c r="F1261" s="230" t="s">
        <v>2487</v>
      </c>
      <c r="G1261" s="42"/>
      <c r="H1261" s="42"/>
      <c r="I1261" s="231"/>
      <c r="J1261" s="42"/>
      <c r="K1261" s="42"/>
      <c r="L1261" s="46"/>
      <c r="M1261" s="232"/>
      <c r="N1261" s="233"/>
      <c r="O1261" s="86"/>
      <c r="P1261" s="86"/>
      <c r="Q1261" s="86"/>
      <c r="R1261" s="86"/>
      <c r="S1261" s="86"/>
      <c r="T1261" s="87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T1261" s="19" t="s">
        <v>162</v>
      </c>
      <c r="AU1261" s="19" t="s">
        <v>160</v>
      </c>
    </row>
    <row r="1262" spans="1:51" s="13" customFormat="1" ht="12">
      <c r="A1262" s="13"/>
      <c r="B1262" s="234"/>
      <c r="C1262" s="235"/>
      <c r="D1262" s="236" t="s">
        <v>164</v>
      </c>
      <c r="E1262" s="237" t="s">
        <v>19</v>
      </c>
      <c r="F1262" s="238" t="s">
        <v>2488</v>
      </c>
      <c r="G1262" s="235"/>
      <c r="H1262" s="239">
        <v>912.698</v>
      </c>
      <c r="I1262" s="240"/>
      <c r="J1262" s="235"/>
      <c r="K1262" s="235"/>
      <c r="L1262" s="241"/>
      <c r="M1262" s="242"/>
      <c r="N1262" s="243"/>
      <c r="O1262" s="243"/>
      <c r="P1262" s="243"/>
      <c r="Q1262" s="243"/>
      <c r="R1262" s="243"/>
      <c r="S1262" s="243"/>
      <c r="T1262" s="244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5" t="s">
        <v>164</v>
      </c>
      <c r="AU1262" s="245" t="s">
        <v>160</v>
      </c>
      <c r="AV1262" s="13" t="s">
        <v>78</v>
      </c>
      <c r="AW1262" s="13" t="s">
        <v>31</v>
      </c>
      <c r="AX1262" s="13" t="s">
        <v>76</v>
      </c>
      <c r="AY1262" s="245" t="s">
        <v>152</v>
      </c>
    </row>
    <row r="1263" spans="1:65" s="2" customFormat="1" ht="24.15" customHeight="1">
      <c r="A1263" s="40"/>
      <c r="B1263" s="41"/>
      <c r="C1263" s="215" t="s">
        <v>2489</v>
      </c>
      <c r="D1263" s="215" t="s">
        <v>156</v>
      </c>
      <c r="E1263" s="216" t="s">
        <v>2490</v>
      </c>
      <c r="F1263" s="217" t="s">
        <v>2491</v>
      </c>
      <c r="G1263" s="218" t="s">
        <v>169</v>
      </c>
      <c r="H1263" s="219">
        <v>912.698</v>
      </c>
      <c r="I1263" s="220"/>
      <c r="J1263" s="221">
        <f>ROUND(I1263*H1263,2)</f>
        <v>0</v>
      </c>
      <c r="K1263" s="222"/>
      <c r="L1263" s="46"/>
      <c r="M1263" s="223" t="s">
        <v>19</v>
      </c>
      <c r="N1263" s="224" t="s">
        <v>40</v>
      </c>
      <c r="O1263" s="86"/>
      <c r="P1263" s="225">
        <f>O1263*H1263</f>
        <v>0</v>
      </c>
      <c r="Q1263" s="225">
        <v>0</v>
      </c>
      <c r="R1263" s="225">
        <f>Q1263*H1263</f>
        <v>0</v>
      </c>
      <c r="S1263" s="225">
        <v>0.00015</v>
      </c>
      <c r="T1263" s="226">
        <f>S1263*H1263</f>
        <v>0.1369047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27" t="s">
        <v>262</v>
      </c>
      <c r="AT1263" s="227" t="s">
        <v>156</v>
      </c>
      <c r="AU1263" s="227" t="s">
        <v>160</v>
      </c>
      <c r="AY1263" s="19" t="s">
        <v>152</v>
      </c>
      <c r="BE1263" s="228">
        <f>IF(N1263="základní",J1263,0)</f>
        <v>0</v>
      </c>
      <c r="BF1263" s="228">
        <f>IF(N1263="snížená",J1263,0)</f>
        <v>0</v>
      </c>
      <c r="BG1263" s="228">
        <f>IF(N1263="zákl. přenesená",J1263,0)</f>
        <v>0</v>
      </c>
      <c r="BH1263" s="228">
        <f>IF(N1263="sníž. přenesená",J1263,0)</f>
        <v>0</v>
      </c>
      <c r="BI1263" s="228">
        <f>IF(N1263="nulová",J1263,0)</f>
        <v>0</v>
      </c>
      <c r="BJ1263" s="19" t="s">
        <v>76</v>
      </c>
      <c r="BK1263" s="228">
        <f>ROUND(I1263*H1263,2)</f>
        <v>0</v>
      </c>
      <c r="BL1263" s="19" t="s">
        <v>262</v>
      </c>
      <c r="BM1263" s="227" t="s">
        <v>2492</v>
      </c>
    </row>
    <row r="1264" spans="1:47" s="2" customFormat="1" ht="12">
      <c r="A1264" s="40"/>
      <c r="B1264" s="41"/>
      <c r="C1264" s="42"/>
      <c r="D1264" s="229" t="s">
        <v>162</v>
      </c>
      <c r="E1264" s="42"/>
      <c r="F1264" s="230" t="s">
        <v>2493</v>
      </c>
      <c r="G1264" s="42"/>
      <c r="H1264" s="42"/>
      <c r="I1264" s="231"/>
      <c r="J1264" s="42"/>
      <c r="K1264" s="42"/>
      <c r="L1264" s="46"/>
      <c r="M1264" s="232"/>
      <c r="N1264" s="233"/>
      <c r="O1264" s="86"/>
      <c r="P1264" s="86"/>
      <c r="Q1264" s="86"/>
      <c r="R1264" s="86"/>
      <c r="S1264" s="86"/>
      <c r="T1264" s="87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T1264" s="19" t="s">
        <v>162</v>
      </c>
      <c r="AU1264" s="19" t="s">
        <v>160</v>
      </c>
    </row>
    <row r="1265" spans="1:51" s="13" customFormat="1" ht="12">
      <c r="A1265" s="13"/>
      <c r="B1265" s="234"/>
      <c r="C1265" s="235"/>
      <c r="D1265" s="236" t="s">
        <v>164</v>
      </c>
      <c r="E1265" s="237" t="s">
        <v>19</v>
      </c>
      <c r="F1265" s="238" t="s">
        <v>2488</v>
      </c>
      <c r="G1265" s="235"/>
      <c r="H1265" s="239">
        <v>912.698</v>
      </c>
      <c r="I1265" s="240"/>
      <c r="J1265" s="235"/>
      <c r="K1265" s="235"/>
      <c r="L1265" s="241"/>
      <c r="M1265" s="242"/>
      <c r="N1265" s="243"/>
      <c r="O1265" s="243"/>
      <c r="P1265" s="243"/>
      <c r="Q1265" s="243"/>
      <c r="R1265" s="243"/>
      <c r="S1265" s="243"/>
      <c r="T1265" s="244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5" t="s">
        <v>164</v>
      </c>
      <c r="AU1265" s="245" t="s">
        <v>160</v>
      </c>
      <c r="AV1265" s="13" t="s">
        <v>78</v>
      </c>
      <c r="AW1265" s="13" t="s">
        <v>31</v>
      </c>
      <c r="AX1265" s="13" t="s">
        <v>76</v>
      </c>
      <c r="AY1265" s="245" t="s">
        <v>152</v>
      </c>
    </row>
    <row r="1266" spans="1:65" s="2" customFormat="1" ht="37.8" customHeight="1">
      <c r="A1266" s="40"/>
      <c r="B1266" s="41"/>
      <c r="C1266" s="215" t="s">
        <v>2494</v>
      </c>
      <c r="D1266" s="215" t="s">
        <v>156</v>
      </c>
      <c r="E1266" s="216" t="s">
        <v>2495</v>
      </c>
      <c r="F1266" s="217" t="s">
        <v>2496</v>
      </c>
      <c r="G1266" s="218" t="s">
        <v>169</v>
      </c>
      <c r="H1266" s="219">
        <v>912.698</v>
      </c>
      <c r="I1266" s="220"/>
      <c r="J1266" s="221">
        <f>ROUND(I1266*H1266,2)</f>
        <v>0</v>
      </c>
      <c r="K1266" s="222"/>
      <c r="L1266" s="46"/>
      <c r="M1266" s="223" t="s">
        <v>19</v>
      </c>
      <c r="N1266" s="224" t="s">
        <v>40</v>
      </c>
      <c r="O1266" s="86"/>
      <c r="P1266" s="225">
        <f>O1266*H1266</f>
        <v>0</v>
      </c>
      <c r="Q1266" s="225">
        <v>0.00013</v>
      </c>
      <c r="R1266" s="225">
        <f>Q1266*H1266</f>
        <v>0.11865073999999999</v>
      </c>
      <c r="S1266" s="225">
        <v>0</v>
      </c>
      <c r="T1266" s="226">
        <f>S1266*H1266</f>
        <v>0</v>
      </c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R1266" s="227" t="s">
        <v>262</v>
      </c>
      <c r="AT1266" s="227" t="s">
        <v>156</v>
      </c>
      <c r="AU1266" s="227" t="s">
        <v>160</v>
      </c>
      <c r="AY1266" s="19" t="s">
        <v>152</v>
      </c>
      <c r="BE1266" s="228">
        <f>IF(N1266="základní",J1266,0)</f>
        <v>0</v>
      </c>
      <c r="BF1266" s="228">
        <f>IF(N1266="snížená",J1266,0)</f>
        <v>0</v>
      </c>
      <c r="BG1266" s="228">
        <f>IF(N1266="zákl. přenesená",J1266,0)</f>
        <v>0</v>
      </c>
      <c r="BH1266" s="228">
        <f>IF(N1266="sníž. přenesená",J1266,0)</f>
        <v>0</v>
      </c>
      <c r="BI1266" s="228">
        <f>IF(N1266="nulová",J1266,0)</f>
        <v>0</v>
      </c>
      <c r="BJ1266" s="19" t="s">
        <v>76</v>
      </c>
      <c r="BK1266" s="228">
        <f>ROUND(I1266*H1266,2)</f>
        <v>0</v>
      </c>
      <c r="BL1266" s="19" t="s">
        <v>262</v>
      </c>
      <c r="BM1266" s="227" t="s">
        <v>2497</v>
      </c>
    </row>
    <row r="1267" spans="1:47" s="2" customFormat="1" ht="12">
      <c r="A1267" s="40"/>
      <c r="B1267" s="41"/>
      <c r="C1267" s="42"/>
      <c r="D1267" s="229" t="s">
        <v>162</v>
      </c>
      <c r="E1267" s="42"/>
      <c r="F1267" s="230" t="s">
        <v>2498</v>
      </c>
      <c r="G1267" s="42"/>
      <c r="H1267" s="42"/>
      <c r="I1267" s="231"/>
      <c r="J1267" s="42"/>
      <c r="K1267" s="42"/>
      <c r="L1267" s="46"/>
      <c r="M1267" s="232"/>
      <c r="N1267" s="233"/>
      <c r="O1267" s="86"/>
      <c r="P1267" s="86"/>
      <c r="Q1267" s="86"/>
      <c r="R1267" s="86"/>
      <c r="S1267" s="86"/>
      <c r="T1267" s="87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T1267" s="19" t="s">
        <v>162</v>
      </c>
      <c r="AU1267" s="19" t="s">
        <v>160</v>
      </c>
    </row>
    <row r="1268" spans="1:65" s="2" customFormat="1" ht="49.05" customHeight="1">
      <c r="A1268" s="40"/>
      <c r="B1268" s="41"/>
      <c r="C1268" s="215" t="s">
        <v>2499</v>
      </c>
      <c r="D1268" s="215" t="s">
        <v>156</v>
      </c>
      <c r="E1268" s="216" t="s">
        <v>2500</v>
      </c>
      <c r="F1268" s="217" t="s">
        <v>2501</v>
      </c>
      <c r="G1268" s="218" t="s">
        <v>169</v>
      </c>
      <c r="H1268" s="219">
        <v>912.698</v>
      </c>
      <c r="I1268" s="220"/>
      <c r="J1268" s="221">
        <f>ROUND(I1268*H1268,2)</f>
        <v>0</v>
      </c>
      <c r="K1268" s="222"/>
      <c r="L1268" s="46"/>
      <c r="M1268" s="223" t="s">
        <v>19</v>
      </c>
      <c r="N1268" s="224" t="s">
        <v>40</v>
      </c>
      <c r="O1268" s="86"/>
      <c r="P1268" s="225">
        <f>O1268*H1268</f>
        <v>0</v>
      </c>
      <c r="Q1268" s="225">
        <v>2E-05</v>
      </c>
      <c r="R1268" s="225">
        <f>Q1268*H1268</f>
        <v>0.01825396</v>
      </c>
      <c r="S1268" s="225">
        <v>0</v>
      </c>
      <c r="T1268" s="226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27" t="s">
        <v>262</v>
      </c>
      <c r="AT1268" s="227" t="s">
        <v>156</v>
      </c>
      <c r="AU1268" s="227" t="s">
        <v>160</v>
      </c>
      <c r="AY1268" s="19" t="s">
        <v>152</v>
      </c>
      <c r="BE1268" s="228">
        <f>IF(N1268="základní",J1268,0)</f>
        <v>0</v>
      </c>
      <c r="BF1268" s="228">
        <f>IF(N1268="snížená",J1268,0)</f>
        <v>0</v>
      </c>
      <c r="BG1268" s="228">
        <f>IF(N1268="zákl. přenesená",J1268,0)</f>
        <v>0</v>
      </c>
      <c r="BH1268" s="228">
        <f>IF(N1268="sníž. přenesená",J1268,0)</f>
        <v>0</v>
      </c>
      <c r="BI1268" s="228">
        <f>IF(N1268="nulová",J1268,0)</f>
        <v>0</v>
      </c>
      <c r="BJ1268" s="19" t="s">
        <v>76</v>
      </c>
      <c r="BK1268" s="228">
        <f>ROUND(I1268*H1268,2)</f>
        <v>0</v>
      </c>
      <c r="BL1268" s="19" t="s">
        <v>262</v>
      </c>
      <c r="BM1268" s="227" t="s">
        <v>2502</v>
      </c>
    </row>
    <row r="1269" spans="1:47" s="2" customFormat="1" ht="12">
      <c r="A1269" s="40"/>
      <c r="B1269" s="41"/>
      <c r="C1269" s="42"/>
      <c r="D1269" s="229" t="s">
        <v>162</v>
      </c>
      <c r="E1269" s="42"/>
      <c r="F1269" s="230" t="s">
        <v>2503</v>
      </c>
      <c r="G1269" s="42"/>
      <c r="H1269" s="42"/>
      <c r="I1269" s="231"/>
      <c r="J1269" s="42"/>
      <c r="K1269" s="42"/>
      <c r="L1269" s="46"/>
      <c r="M1269" s="232"/>
      <c r="N1269" s="233"/>
      <c r="O1269" s="86"/>
      <c r="P1269" s="86"/>
      <c r="Q1269" s="86"/>
      <c r="R1269" s="86"/>
      <c r="S1269" s="86"/>
      <c r="T1269" s="87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T1269" s="19" t="s">
        <v>162</v>
      </c>
      <c r="AU1269" s="19" t="s">
        <v>160</v>
      </c>
    </row>
    <row r="1270" spans="1:63" s="12" customFormat="1" ht="22.8" customHeight="1">
      <c r="A1270" s="12"/>
      <c r="B1270" s="199"/>
      <c r="C1270" s="200"/>
      <c r="D1270" s="201" t="s">
        <v>68</v>
      </c>
      <c r="E1270" s="213" t="s">
        <v>2504</v>
      </c>
      <c r="F1270" s="213" t="s">
        <v>2505</v>
      </c>
      <c r="G1270" s="200"/>
      <c r="H1270" s="200"/>
      <c r="I1270" s="203"/>
      <c r="J1270" s="214">
        <f>BK1270</f>
        <v>0</v>
      </c>
      <c r="K1270" s="200"/>
      <c r="L1270" s="205"/>
      <c r="M1270" s="206"/>
      <c r="N1270" s="207"/>
      <c r="O1270" s="207"/>
      <c r="P1270" s="208">
        <f>P1271+P1273+P1280</f>
        <v>0</v>
      </c>
      <c r="Q1270" s="207"/>
      <c r="R1270" s="208">
        <f>R1271+R1273+R1280</f>
        <v>0</v>
      </c>
      <c r="S1270" s="207"/>
      <c r="T1270" s="209">
        <f>T1271+T1273+T1280</f>
        <v>0</v>
      </c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R1270" s="210" t="s">
        <v>183</v>
      </c>
      <c r="AT1270" s="211" t="s">
        <v>68</v>
      </c>
      <c r="AU1270" s="211" t="s">
        <v>76</v>
      </c>
      <c r="AY1270" s="210" t="s">
        <v>152</v>
      </c>
      <c r="BK1270" s="212">
        <f>BK1271+BK1273+BK1280</f>
        <v>0</v>
      </c>
    </row>
    <row r="1271" spans="1:63" s="12" customFormat="1" ht="20.85" customHeight="1">
      <c r="A1271" s="12"/>
      <c r="B1271" s="199"/>
      <c r="C1271" s="200"/>
      <c r="D1271" s="201" t="s">
        <v>68</v>
      </c>
      <c r="E1271" s="213" t="s">
        <v>2506</v>
      </c>
      <c r="F1271" s="213" t="s">
        <v>2507</v>
      </c>
      <c r="G1271" s="200"/>
      <c r="H1271" s="200"/>
      <c r="I1271" s="203"/>
      <c r="J1271" s="214">
        <f>BK1271</f>
        <v>0</v>
      </c>
      <c r="K1271" s="200"/>
      <c r="L1271" s="205"/>
      <c r="M1271" s="206"/>
      <c r="N1271" s="207"/>
      <c r="O1271" s="207"/>
      <c r="P1271" s="208">
        <f>P1272</f>
        <v>0</v>
      </c>
      <c r="Q1271" s="207"/>
      <c r="R1271" s="208">
        <f>R1272</f>
        <v>0</v>
      </c>
      <c r="S1271" s="207"/>
      <c r="T1271" s="209">
        <f>T1272</f>
        <v>0</v>
      </c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R1271" s="210" t="s">
        <v>183</v>
      </c>
      <c r="AT1271" s="211" t="s">
        <v>68</v>
      </c>
      <c r="AU1271" s="211" t="s">
        <v>78</v>
      </c>
      <c r="AY1271" s="210" t="s">
        <v>152</v>
      </c>
      <c r="BK1271" s="212">
        <f>BK1272</f>
        <v>0</v>
      </c>
    </row>
    <row r="1272" spans="1:65" s="2" customFormat="1" ht="16.5" customHeight="1">
      <c r="A1272" s="40"/>
      <c r="B1272" s="41"/>
      <c r="C1272" s="215" t="s">
        <v>2508</v>
      </c>
      <c r="D1272" s="215" t="s">
        <v>156</v>
      </c>
      <c r="E1272" s="216" t="s">
        <v>2509</v>
      </c>
      <c r="F1272" s="217" t="s">
        <v>2510</v>
      </c>
      <c r="G1272" s="218" t="s">
        <v>1208</v>
      </c>
      <c r="H1272" s="219">
        <v>1</v>
      </c>
      <c r="I1272" s="220"/>
      <c r="J1272" s="221">
        <f>ROUND(I1272*H1272,2)</f>
        <v>0</v>
      </c>
      <c r="K1272" s="222"/>
      <c r="L1272" s="46"/>
      <c r="M1272" s="223" t="s">
        <v>19</v>
      </c>
      <c r="N1272" s="224" t="s">
        <v>40</v>
      </c>
      <c r="O1272" s="86"/>
      <c r="P1272" s="225">
        <f>O1272*H1272</f>
        <v>0</v>
      </c>
      <c r="Q1272" s="225">
        <v>0</v>
      </c>
      <c r="R1272" s="225">
        <f>Q1272*H1272</f>
        <v>0</v>
      </c>
      <c r="S1272" s="225">
        <v>0</v>
      </c>
      <c r="T1272" s="226">
        <f>S1272*H1272</f>
        <v>0</v>
      </c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R1272" s="227" t="s">
        <v>2511</v>
      </c>
      <c r="AT1272" s="227" t="s">
        <v>156</v>
      </c>
      <c r="AU1272" s="227" t="s">
        <v>160</v>
      </c>
      <c r="AY1272" s="19" t="s">
        <v>152</v>
      </c>
      <c r="BE1272" s="228">
        <f>IF(N1272="základní",J1272,0)</f>
        <v>0</v>
      </c>
      <c r="BF1272" s="228">
        <f>IF(N1272="snížená",J1272,0)</f>
        <v>0</v>
      </c>
      <c r="BG1272" s="228">
        <f>IF(N1272="zákl. přenesená",J1272,0)</f>
        <v>0</v>
      </c>
      <c r="BH1272" s="228">
        <f>IF(N1272="sníž. přenesená",J1272,0)</f>
        <v>0</v>
      </c>
      <c r="BI1272" s="228">
        <f>IF(N1272="nulová",J1272,0)</f>
        <v>0</v>
      </c>
      <c r="BJ1272" s="19" t="s">
        <v>76</v>
      </c>
      <c r="BK1272" s="228">
        <f>ROUND(I1272*H1272,2)</f>
        <v>0</v>
      </c>
      <c r="BL1272" s="19" t="s">
        <v>2511</v>
      </c>
      <c r="BM1272" s="227" t="s">
        <v>2512</v>
      </c>
    </row>
    <row r="1273" spans="1:63" s="12" customFormat="1" ht="20.85" customHeight="1">
      <c r="A1273" s="12"/>
      <c r="B1273" s="199"/>
      <c r="C1273" s="200"/>
      <c r="D1273" s="201" t="s">
        <v>68</v>
      </c>
      <c r="E1273" s="213" t="s">
        <v>2513</v>
      </c>
      <c r="F1273" s="213" t="s">
        <v>2514</v>
      </c>
      <c r="G1273" s="200"/>
      <c r="H1273" s="200"/>
      <c r="I1273" s="203"/>
      <c r="J1273" s="214">
        <f>BK1273</f>
        <v>0</v>
      </c>
      <c r="K1273" s="200"/>
      <c r="L1273" s="205"/>
      <c r="M1273" s="206"/>
      <c r="N1273" s="207"/>
      <c r="O1273" s="207"/>
      <c r="P1273" s="208">
        <f>SUM(P1274:P1279)</f>
        <v>0</v>
      </c>
      <c r="Q1273" s="207"/>
      <c r="R1273" s="208">
        <f>SUM(R1274:R1279)</f>
        <v>0</v>
      </c>
      <c r="S1273" s="207"/>
      <c r="T1273" s="209">
        <f>SUM(T1274:T1279)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10" t="s">
        <v>183</v>
      </c>
      <c r="AT1273" s="211" t="s">
        <v>68</v>
      </c>
      <c r="AU1273" s="211" t="s">
        <v>78</v>
      </c>
      <c r="AY1273" s="210" t="s">
        <v>152</v>
      </c>
      <c r="BK1273" s="212">
        <f>SUM(BK1274:BK1279)</f>
        <v>0</v>
      </c>
    </row>
    <row r="1274" spans="1:65" s="2" customFormat="1" ht="16.5" customHeight="1">
      <c r="A1274" s="40"/>
      <c r="B1274" s="41"/>
      <c r="C1274" s="215" t="s">
        <v>2515</v>
      </c>
      <c r="D1274" s="215" t="s">
        <v>156</v>
      </c>
      <c r="E1274" s="216" t="s">
        <v>2516</v>
      </c>
      <c r="F1274" s="217" t="s">
        <v>2517</v>
      </c>
      <c r="G1274" s="218" t="s">
        <v>1208</v>
      </c>
      <c r="H1274" s="219">
        <v>1</v>
      </c>
      <c r="I1274" s="220"/>
      <c r="J1274" s="221">
        <f>ROUND(I1274*H1274,2)</f>
        <v>0</v>
      </c>
      <c r="K1274" s="222"/>
      <c r="L1274" s="46"/>
      <c r="M1274" s="223" t="s">
        <v>19</v>
      </c>
      <c r="N1274" s="224" t="s">
        <v>40</v>
      </c>
      <c r="O1274" s="86"/>
      <c r="P1274" s="225">
        <f>O1274*H1274</f>
        <v>0</v>
      </c>
      <c r="Q1274" s="225">
        <v>0</v>
      </c>
      <c r="R1274" s="225">
        <f>Q1274*H1274</f>
        <v>0</v>
      </c>
      <c r="S1274" s="225">
        <v>0</v>
      </c>
      <c r="T1274" s="226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7" t="s">
        <v>2511</v>
      </c>
      <c r="AT1274" s="227" t="s">
        <v>156</v>
      </c>
      <c r="AU1274" s="227" t="s">
        <v>160</v>
      </c>
      <c r="AY1274" s="19" t="s">
        <v>152</v>
      </c>
      <c r="BE1274" s="228">
        <f>IF(N1274="základní",J1274,0)</f>
        <v>0</v>
      </c>
      <c r="BF1274" s="228">
        <f>IF(N1274="snížená",J1274,0)</f>
        <v>0</v>
      </c>
      <c r="BG1274" s="228">
        <f>IF(N1274="zákl. přenesená",J1274,0)</f>
        <v>0</v>
      </c>
      <c r="BH1274" s="228">
        <f>IF(N1274="sníž. přenesená",J1274,0)</f>
        <v>0</v>
      </c>
      <c r="BI1274" s="228">
        <f>IF(N1274="nulová",J1274,0)</f>
        <v>0</v>
      </c>
      <c r="BJ1274" s="19" t="s">
        <v>76</v>
      </c>
      <c r="BK1274" s="228">
        <f>ROUND(I1274*H1274,2)</f>
        <v>0</v>
      </c>
      <c r="BL1274" s="19" t="s">
        <v>2511</v>
      </c>
      <c r="BM1274" s="227" t="s">
        <v>2518</v>
      </c>
    </row>
    <row r="1275" spans="1:47" s="2" customFormat="1" ht="12">
      <c r="A1275" s="40"/>
      <c r="B1275" s="41"/>
      <c r="C1275" s="42"/>
      <c r="D1275" s="229" t="s">
        <v>162</v>
      </c>
      <c r="E1275" s="42"/>
      <c r="F1275" s="230" t="s">
        <v>2519</v>
      </c>
      <c r="G1275" s="42"/>
      <c r="H1275" s="42"/>
      <c r="I1275" s="231"/>
      <c r="J1275" s="42"/>
      <c r="K1275" s="42"/>
      <c r="L1275" s="46"/>
      <c r="M1275" s="232"/>
      <c r="N1275" s="233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162</v>
      </c>
      <c r="AU1275" s="19" t="s">
        <v>160</v>
      </c>
    </row>
    <row r="1276" spans="1:65" s="2" customFormat="1" ht="16.5" customHeight="1">
      <c r="A1276" s="40"/>
      <c r="B1276" s="41"/>
      <c r="C1276" s="215" t="s">
        <v>2520</v>
      </c>
      <c r="D1276" s="215" t="s">
        <v>156</v>
      </c>
      <c r="E1276" s="216" t="s">
        <v>2521</v>
      </c>
      <c r="F1276" s="217" t="s">
        <v>2522</v>
      </c>
      <c r="G1276" s="218" t="s">
        <v>1208</v>
      </c>
      <c r="H1276" s="219">
        <v>1</v>
      </c>
      <c r="I1276" s="220"/>
      <c r="J1276" s="221">
        <f>ROUND(I1276*H1276,2)</f>
        <v>0</v>
      </c>
      <c r="K1276" s="222"/>
      <c r="L1276" s="46"/>
      <c r="M1276" s="223" t="s">
        <v>19</v>
      </c>
      <c r="N1276" s="224" t="s">
        <v>40</v>
      </c>
      <c r="O1276" s="86"/>
      <c r="P1276" s="225">
        <f>O1276*H1276</f>
        <v>0</v>
      </c>
      <c r="Q1276" s="225">
        <v>0</v>
      </c>
      <c r="R1276" s="225">
        <f>Q1276*H1276</f>
        <v>0</v>
      </c>
      <c r="S1276" s="225">
        <v>0</v>
      </c>
      <c r="T1276" s="226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27" t="s">
        <v>2511</v>
      </c>
      <c r="AT1276" s="227" t="s">
        <v>156</v>
      </c>
      <c r="AU1276" s="227" t="s">
        <v>160</v>
      </c>
      <c r="AY1276" s="19" t="s">
        <v>152</v>
      </c>
      <c r="BE1276" s="228">
        <f>IF(N1276="základní",J1276,0)</f>
        <v>0</v>
      </c>
      <c r="BF1276" s="228">
        <f>IF(N1276="snížená",J1276,0)</f>
        <v>0</v>
      </c>
      <c r="BG1276" s="228">
        <f>IF(N1276="zákl. přenesená",J1276,0)</f>
        <v>0</v>
      </c>
      <c r="BH1276" s="228">
        <f>IF(N1276="sníž. přenesená",J1276,0)</f>
        <v>0</v>
      </c>
      <c r="BI1276" s="228">
        <f>IF(N1276="nulová",J1276,0)</f>
        <v>0</v>
      </c>
      <c r="BJ1276" s="19" t="s">
        <v>76</v>
      </c>
      <c r="BK1276" s="228">
        <f>ROUND(I1276*H1276,2)</f>
        <v>0</v>
      </c>
      <c r="BL1276" s="19" t="s">
        <v>2511</v>
      </c>
      <c r="BM1276" s="227" t="s">
        <v>2523</v>
      </c>
    </row>
    <row r="1277" spans="1:47" s="2" customFormat="1" ht="12">
      <c r="A1277" s="40"/>
      <c r="B1277" s="41"/>
      <c r="C1277" s="42"/>
      <c r="D1277" s="229" t="s">
        <v>162</v>
      </c>
      <c r="E1277" s="42"/>
      <c r="F1277" s="230" t="s">
        <v>2524</v>
      </c>
      <c r="G1277" s="42"/>
      <c r="H1277" s="42"/>
      <c r="I1277" s="231"/>
      <c r="J1277" s="42"/>
      <c r="K1277" s="42"/>
      <c r="L1277" s="46"/>
      <c r="M1277" s="232"/>
      <c r="N1277" s="233"/>
      <c r="O1277" s="86"/>
      <c r="P1277" s="86"/>
      <c r="Q1277" s="86"/>
      <c r="R1277" s="86"/>
      <c r="S1277" s="86"/>
      <c r="T1277" s="87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T1277" s="19" t="s">
        <v>162</v>
      </c>
      <c r="AU1277" s="19" t="s">
        <v>160</v>
      </c>
    </row>
    <row r="1278" spans="1:65" s="2" customFormat="1" ht="16.5" customHeight="1">
      <c r="A1278" s="40"/>
      <c r="B1278" s="41"/>
      <c r="C1278" s="215" t="s">
        <v>2525</v>
      </c>
      <c r="D1278" s="215" t="s">
        <v>156</v>
      </c>
      <c r="E1278" s="216" t="s">
        <v>2526</v>
      </c>
      <c r="F1278" s="217" t="s">
        <v>2527</v>
      </c>
      <c r="G1278" s="218" t="s">
        <v>1208</v>
      </c>
      <c r="H1278" s="219">
        <v>1</v>
      </c>
      <c r="I1278" s="220"/>
      <c r="J1278" s="221">
        <f>ROUND(I1278*H1278,2)</f>
        <v>0</v>
      </c>
      <c r="K1278" s="222"/>
      <c r="L1278" s="46"/>
      <c r="M1278" s="223" t="s">
        <v>19</v>
      </c>
      <c r="N1278" s="224" t="s">
        <v>40</v>
      </c>
      <c r="O1278" s="86"/>
      <c r="P1278" s="225">
        <f>O1278*H1278</f>
        <v>0</v>
      </c>
      <c r="Q1278" s="225">
        <v>0</v>
      </c>
      <c r="R1278" s="225">
        <f>Q1278*H1278</f>
        <v>0</v>
      </c>
      <c r="S1278" s="225">
        <v>0</v>
      </c>
      <c r="T1278" s="226">
        <f>S1278*H1278</f>
        <v>0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27" t="s">
        <v>2511</v>
      </c>
      <c r="AT1278" s="227" t="s">
        <v>156</v>
      </c>
      <c r="AU1278" s="227" t="s">
        <v>160</v>
      </c>
      <c r="AY1278" s="19" t="s">
        <v>152</v>
      </c>
      <c r="BE1278" s="228">
        <f>IF(N1278="základní",J1278,0)</f>
        <v>0</v>
      </c>
      <c r="BF1278" s="228">
        <f>IF(N1278="snížená",J1278,0)</f>
        <v>0</v>
      </c>
      <c r="BG1278" s="228">
        <f>IF(N1278="zákl. přenesená",J1278,0)</f>
        <v>0</v>
      </c>
      <c r="BH1278" s="228">
        <f>IF(N1278="sníž. přenesená",J1278,0)</f>
        <v>0</v>
      </c>
      <c r="BI1278" s="228">
        <f>IF(N1278="nulová",J1278,0)</f>
        <v>0</v>
      </c>
      <c r="BJ1278" s="19" t="s">
        <v>76</v>
      </c>
      <c r="BK1278" s="228">
        <f>ROUND(I1278*H1278,2)</f>
        <v>0</v>
      </c>
      <c r="BL1278" s="19" t="s">
        <v>2511</v>
      </c>
      <c r="BM1278" s="227" t="s">
        <v>2528</v>
      </c>
    </row>
    <row r="1279" spans="1:47" s="2" customFormat="1" ht="12">
      <c r="A1279" s="40"/>
      <c r="B1279" s="41"/>
      <c r="C1279" s="42"/>
      <c r="D1279" s="229" t="s">
        <v>162</v>
      </c>
      <c r="E1279" s="42"/>
      <c r="F1279" s="230" t="s">
        <v>2529</v>
      </c>
      <c r="G1279" s="42"/>
      <c r="H1279" s="42"/>
      <c r="I1279" s="231"/>
      <c r="J1279" s="42"/>
      <c r="K1279" s="42"/>
      <c r="L1279" s="46"/>
      <c r="M1279" s="232"/>
      <c r="N1279" s="233"/>
      <c r="O1279" s="86"/>
      <c r="P1279" s="86"/>
      <c r="Q1279" s="86"/>
      <c r="R1279" s="86"/>
      <c r="S1279" s="86"/>
      <c r="T1279" s="87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T1279" s="19" t="s">
        <v>162</v>
      </c>
      <c r="AU1279" s="19" t="s">
        <v>160</v>
      </c>
    </row>
    <row r="1280" spans="1:63" s="12" customFormat="1" ht="20.85" customHeight="1">
      <c r="A1280" s="12"/>
      <c r="B1280" s="199"/>
      <c r="C1280" s="200"/>
      <c r="D1280" s="201" t="s">
        <v>68</v>
      </c>
      <c r="E1280" s="213" t="s">
        <v>2530</v>
      </c>
      <c r="F1280" s="213" t="s">
        <v>2531</v>
      </c>
      <c r="G1280" s="200"/>
      <c r="H1280" s="200"/>
      <c r="I1280" s="203"/>
      <c r="J1280" s="214">
        <f>BK1280</f>
        <v>0</v>
      </c>
      <c r="K1280" s="200"/>
      <c r="L1280" s="205"/>
      <c r="M1280" s="206"/>
      <c r="N1280" s="207"/>
      <c r="O1280" s="207"/>
      <c r="P1280" s="208">
        <f>SUM(P1281:P1282)</f>
        <v>0</v>
      </c>
      <c r="Q1280" s="207"/>
      <c r="R1280" s="208">
        <f>SUM(R1281:R1282)</f>
        <v>0</v>
      </c>
      <c r="S1280" s="207"/>
      <c r="T1280" s="209">
        <f>SUM(T1281:T1282)</f>
        <v>0</v>
      </c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R1280" s="210" t="s">
        <v>183</v>
      </c>
      <c r="AT1280" s="211" t="s">
        <v>68</v>
      </c>
      <c r="AU1280" s="211" t="s">
        <v>78</v>
      </c>
      <c r="AY1280" s="210" t="s">
        <v>152</v>
      </c>
      <c r="BK1280" s="212">
        <f>SUM(BK1281:BK1282)</f>
        <v>0</v>
      </c>
    </row>
    <row r="1281" spans="1:65" s="2" customFormat="1" ht="16.5" customHeight="1">
      <c r="A1281" s="40"/>
      <c r="B1281" s="41"/>
      <c r="C1281" s="215" t="s">
        <v>2532</v>
      </c>
      <c r="D1281" s="215" t="s">
        <v>156</v>
      </c>
      <c r="E1281" s="216" t="s">
        <v>2533</v>
      </c>
      <c r="F1281" s="217" t="s">
        <v>2534</v>
      </c>
      <c r="G1281" s="218" t="s">
        <v>1208</v>
      </c>
      <c r="H1281" s="219">
        <v>1</v>
      </c>
      <c r="I1281" s="220"/>
      <c r="J1281" s="221">
        <f>ROUND(I1281*H1281,2)</f>
        <v>0</v>
      </c>
      <c r="K1281" s="222"/>
      <c r="L1281" s="46"/>
      <c r="M1281" s="223" t="s">
        <v>19</v>
      </c>
      <c r="N1281" s="224" t="s">
        <v>40</v>
      </c>
      <c r="O1281" s="86"/>
      <c r="P1281" s="225">
        <f>O1281*H1281</f>
        <v>0</v>
      </c>
      <c r="Q1281" s="225">
        <v>0</v>
      </c>
      <c r="R1281" s="225">
        <f>Q1281*H1281</f>
        <v>0</v>
      </c>
      <c r="S1281" s="225">
        <v>0</v>
      </c>
      <c r="T1281" s="226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27" t="s">
        <v>2511</v>
      </c>
      <c r="AT1281" s="227" t="s">
        <v>156</v>
      </c>
      <c r="AU1281" s="227" t="s">
        <v>160</v>
      </c>
      <c r="AY1281" s="19" t="s">
        <v>152</v>
      </c>
      <c r="BE1281" s="228">
        <f>IF(N1281="základní",J1281,0)</f>
        <v>0</v>
      </c>
      <c r="BF1281" s="228">
        <f>IF(N1281="snížená",J1281,0)</f>
        <v>0</v>
      </c>
      <c r="BG1281" s="228">
        <f>IF(N1281="zákl. přenesená",J1281,0)</f>
        <v>0</v>
      </c>
      <c r="BH1281" s="228">
        <f>IF(N1281="sníž. přenesená",J1281,0)</f>
        <v>0</v>
      </c>
      <c r="BI1281" s="228">
        <f>IF(N1281="nulová",J1281,0)</f>
        <v>0</v>
      </c>
      <c r="BJ1281" s="19" t="s">
        <v>76</v>
      </c>
      <c r="BK1281" s="228">
        <f>ROUND(I1281*H1281,2)</f>
        <v>0</v>
      </c>
      <c r="BL1281" s="19" t="s">
        <v>2511</v>
      </c>
      <c r="BM1281" s="227" t="s">
        <v>2535</v>
      </c>
    </row>
    <row r="1282" spans="1:47" s="2" customFormat="1" ht="12">
      <c r="A1282" s="40"/>
      <c r="B1282" s="41"/>
      <c r="C1282" s="42"/>
      <c r="D1282" s="229" t="s">
        <v>162</v>
      </c>
      <c r="E1282" s="42"/>
      <c r="F1282" s="230" t="s">
        <v>2536</v>
      </c>
      <c r="G1282" s="42"/>
      <c r="H1282" s="42"/>
      <c r="I1282" s="231"/>
      <c r="J1282" s="42"/>
      <c r="K1282" s="42"/>
      <c r="L1282" s="46"/>
      <c r="M1282" s="279"/>
      <c r="N1282" s="280"/>
      <c r="O1282" s="281"/>
      <c r="P1282" s="281"/>
      <c r="Q1282" s="281"/>
      <c r="R1282" s="281"/>
      <c r="S1282" s="281"/>
      <c r="T1282" s="282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T1282" s="19" t="s">
        <v>162</v>
      </c>
      <c r="AU1282" s="19" t="s">
        <v>160</v>
      </c>
    </row>
    <row r="1283" spans="1:31" s="2" customFormat="1" ht="6.95" customHeight="1">
      <c r="A1283" s="40"/>
      <c r="B1283" s="61"/>
      <c r="C1283" s="62"/>
      <c r="D1283" s="62"/>
      <c r="E1283" s="62"/>
      <c r="F1283" s="62"/>
      <c r="G1283" s="62"/>
      <c r="H1283" s="62"/>
      <c r="I1283" s="62"/>
      <c r="J1283" s="62"/>
      <c r="K1283" s="62"/>
      <c r="L1283" s="46"/>
      <c r="M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</row>
  </sheetData>
  <sheetProtection password="CC35" sheet="1" objects="1" scenarios="1" formatColumns="0" formatRows="0" autoFilter="0"/>
  <autoFilter ref="C119:K128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8:H108"/>
    <mergeCell ref="E110:H110"/>
    <mergeCell ref="E112:H112"/>
    <mergeCell ref="L2:V2"/>
  </mergeCells>
  <hyperlinks>
    <hyperlink ref="F125" r:id="rId1" display="https://podminky.urs.cz/item/CS_URS_2022_01/272311611"/>
    <hyperlink ref="F129" r:id="rId2" display="https://podminky.urs.cz/item/CS_URS_2022_01/310231055"/>
    <hyperlink ref="F133" r:id="rId3" display="https://podminky.urs.cz/item/CS_URS_2022_01/317168012"/>
    <hyperlink ref="F135" r:id="rId4" display="https://podminky.urs.cz/item/CS_URS_2022_01/317168013"/>
    <hyperlink ref="F137" r:id="rId5" display="https://podminky.urs.cz/item/CS_URS_2022_01/317234410"/>
    <hyperlink ref="F144" r:id="rId6" display="https://podminky.urs.cz/item/CS_URS_2022_01/317941121"/>
    <hyperlink ref="F157" r:id="rId7" display="https://podminky.urs.cz/item/CS_URS_2022_01/317941123"/>
    <hyperlink ref="F170" r:id="rId8" display="https://podminky.urs.cz/item/CS_URS_2022_01/342244111"/>
    <hyperlink ref="F179" r:id="rId9" display="https://podminky.urs.cz/item/CS_URS_2022_01/346244381"/>
    <hyperlink ref="F186" r:id="rId10" display="https://podminky.urs.cz/item/CS_URS_2022_01/411354214"/>
    <hyperlink ref="F190" r:id="rId11" display="https://podminky.urs.cz/item/CS_URS_2022_01/413231221"/>
    <hyperlink ref="F194" r:id="rId12" display="https://podminky.urs.cz/item/CS_URS_2022_01/611321131"/>
    <hyperlink ref="F197" r:id="rId13" display="https://podminky.urs.cz/item/CS_URS_2022_01/612321121"/>
    <hyperlink ref="F202" r:id="rId14" display="https://podminky.urs.cz/item/CS_URS_2022_01/612321131"/>
    <hyperlink ref="F210" r:id="rId15" display="https://podminky.urs.cz/item/CS_URS_2022_01/612321141"/>
    <hyperlink ref="F219" r:id="rId16" display="https://podminky.urs.cz/item/CS_URS_2022_01/619991001"/>
    <hyperlink ref="F222" r:id="rId17" display="https://podminky.urs.cz/item/CS_URS_2022_01/619991011"/>
    <hyperlink ref="F227" r:id="rId18" display="https://podminky.urs.cz/item/CS_URS_2022_01/631311115"/>
    <hyperlink ref="F231" r:id="rId19" display="https://podminky.urs.cz/item/CS_URS_2022_01/635321111"/>
    <hyperlink ref="F234" r:id="rId20" display="https://podminky.urs.cz/item/CS_URS_2022_01/642942111"/>
    <hyperlink ref="F248" r:id="rId21" display="https://podminky.urs.cz/item/CS_URS_2022_01/642942221"/>
    <hyperlink ref="F258" r:id="rId22" display="https://podminky.urs.cz/item/CS_URS_2022_01/953941211"/>
    <hyperlink ref="F261" r:id="rId23" display="https://podminky.urs.cz/item/CS_URS_2023_02/953941711"/>
    <hyperlink ref="F264" r:id="rId24" display="https://podminky.urs.cz/item/CS_URS_2022_01/961044111"/>
    <hyperlink ref="F268" r:id="rId25" display="https://podminky.urs.cz/item/CS_URS_2022_01/962031133"/>
    <hyperlink ref="F280" r:id="rId26" display="https://podminky.urs.cz/item/CS_URS_2022_01/965045113"/>
    <hyperlink ref="F285" r:id="rId27" display="https://podminky.urs.cz/item/CS_URS_2022_01/965081213"/>
    <hyperlink ref="F289" r:id="rId28" display="https://podminky.urs.cz/item/CS_URS_2022_01/967031132"/>
    <hyperlink ref="F298" r:id="rId29" display="https://podminky.urs.cz/item/CS_URS_2022_01/968072455"/>
    <hyperlink ref="F302" r:id="rId30" display="https://podminky.urs.cz/item/CS_URS_2022_01/971033231"/>
    <hyperlink ref="F304" r:id="rId31" display="https://podminky.urs.cz/item/CS_URS_2022_01/971033241"/>
    <hyperlink ref="F306" r:id="rId32" display="https://podminky.urs.cz/item/CS_URS_2022_01/971033251"/>
    <hyperlink ref="F308" r:id="rId33" display="https://podminky.urs.cz/item/CS_URS_2022_01/971033331"/>
    <hyperlink ref="F310" r:id="rId34" display="https://podminky.urs.cz/item/CS_URS_2022_01/971033341"/>
    <hyperlink ref="F312" r:id="rId35" display="https://podminky.urs.cz/item/CS_URS_2022_01/971033351"/>
    <hyperlink ref="F314" r:id="rId36" display="https://podminky.urs.cz/item/CS_URS_2022_01/971033361"/>
    <hyperlink ref="F316" r:id="rId37" display="https://podminky.urs.cz/item/CS_URS_2022_01/971033431"/>
    <hyperlink ref="F318" r:id="rId38" display="https://podminky.urs.cz/item/CS_URS_2022_01/971033441"/>
    <hyperlink ref="F320" r:id="rId39" display="https://podminky.urs.cz/item/CS_URS_2022_01/971033451"/>
    <hyperlink ref="F322" r:id="rId40" display="https://podminky.urs.cz/item/CS_URS_2022_01/971033561"/>
    <hyperlink ref="F329" r:id="rId41" display="https://podminky.urs.cz/item/CS_URS_2022_01/971033631"/>
    <hyperlink ref="F333" r:id="rId42" display="https://podminky.urs.cz/item/CS_URS_2022_01/971033651"/>
    <hyperlink ref="F347" r:id="rId43" display="https://podminky.urs.cz/item/CS_URS_2022_01/972055491"/>
    <hyperlink ref="F352" r:id="rId44" display="https://podminky.urs.cz/item/CS_URS_2022_01/973031151"/>
    <hyperlink ref="F361" r:id="rId45" display="https://podminky.urs.cz/item/CS_URS_2022_01/973031324"/>
    <hyperlink ref="F365" r:id="rId46" display="https://podminky.urs.cz/item/CS_URS_2022_01/973031325"/>
    <hyperlink ref="F369" r:id="rId47" display="https://podminky.urs.cz/item/CS_URS_2022_01/973031813"/>
    <hyperlink ref="F372" r:id="rId48" display="https://podminky.urs.cz/item/CS_URS_2022_01/974031121"/>
    <hyperlink ref="F375" r:id="rId49" display="https://podminky.urs.cz/item/CS_URS_2022_01/974031122"/>
    <hyperlink ref="F378" r:id="rId50" display="https://podminky.urs.cz/item/CS_URS_2022_01/974031123"/>
    <hyperlink ref="F381" r:id="rId51" display="https://podminky.urs.cz/item/CS_URS_2022_01/974031132"/>
    <hyperlink ref="F384" r:id="rId52" display="https://podminky.urs.cz/item/CS_URS_2022_01/974031664"/>
    <hyperlink ref="F388" r:id="rId53" display="https://podminky.urs.cz/item/CS_URS_2022_01/974031666"/>
    <hyperlink ref="F391" r:id="rId54" display="https://podminky.urs.cz/item/CS_URS_2022_01/976071111"/>
    <hyperlink ref="F393" r:id="rId55" display="https://podminky.urs.cz/item/CS_URS_2022_01/976081111"/>
    <hyperlink ref="F395" r:id="rId56" display="https://podminky.urs.cz/item/CS_URS_2022_01/976082131"/>
    <hyperlink ref="F397" r:id="rId57" display="https://podminky.urs.cz/item/CS_URS_2022_01/976083131"/>
    <hyperlink ref="F399" r:id="rId58" display="https://podminky.urs.cz/item/CS_URS_2022_01/976084111"/>
    <hyperlink ref="F411" r:id="rId59" display="https://podminky.urs.cz/item/CS_URS_2022_01/977332121"/>
    <hyperlink ref="F415" r:id="rId60" display="https://podminky.urs.cz/item/CS_URS_2022_01/978011111"/>
    <hyperlink ref="F418" r:id="rId61" display="https://podminky.urs.cz/item/CS_URS_2022_01/978013121"/>
    <hyperlink ref="F423" r:id="rId62" display="https://podminky.urs.cz/item/CS_URS_2022_01/978013191"/>
    <hyperlink ref="F428" r:id="rId63" display="https://podminky.urs.cz/item/CS_URS_2022_01/978059541"/>
    <hyperlink ref="F431" r:id="rId64" display="https://podminky.urs.cz/item/CS_URS_2022_01/985131211"/>
    <hyperlink ref="F438" r:id="rId65" display="https://podminky.urs.cz/item/CS_URS_2022_01/985131311"/>
    <hyperlink ref="F459" r:id="rId66" display="https://podminky.urs.cz/item/CS_URS_2022_01/997013112"/>
    <hyperlink ref="F461" r:id="rId67" display="https://podminky.urs.cz/item/CS_URS_2022_01/997013152"/>
    <hyperlink ref="F463" r:id="rId68" display="https://podminky.urs.cz/item/CS_URS_2022_01/997013501"/>
    <hyperlink ref="F465" r:id="rId69" display="https://podminky.urs.cz/item/CS_URS_2022_01/997013601"/>
    <hyperlink ref="F468" r:id="rId70" display="https://podminky.urs.cz/item/CS_URS_2022_01/997013603"/>
    <hyperlink ref="F472" r:id="rId71" display="https://podminky.urs.cz/item/CS_URS_2022_01/711111011"/>
    <hyperlink ref="F483" r:id="rId72" display="https://podminky.urs.cz/item/CS_URS_2022_01/711112011"/>
    <hyperlink ref="F489" r:id="rId73" display="https://podminky.urs.cz/item/CS_URS_2022_01/711141559"/>
    <hyperlink ref="F502" r:id="rId74" display="https://podminky.urs.cz/item/CS_URS_2022_01/711142559"/>
    <hyperlink ref="F508" r:id="rId75" display="https://podminky.urs.cz/item/CS_URS_2022_01/998711102"/>
    <hyperlink ref="F510" r:id="rId76" display="https://podminky.urs.cz/item/CS_URS_2022_01/998711181"/>
    <hyperlink ref="F513" r:id="rId77" display="https://podminky.urs.cz/item/CS_URS_2022_01/712491171"/>
    <hyperlink ref="F528" r:id="rId78" display="https://podminky.urs.cz/item/CS_URS_2022_01/998712102"/>
    <hyperlink ref="F530" r:id="rId79" display="https://podminky.urs.cz/item/CS_URS_2022_01/998712181"/>
    <hyperlink ref="F533" r:id="rId80" display="https://podminky.urs.cz/item/CS_URS_2022_01/386131111"/>
    <hyperlink ref="F543" r:id="rId81" display="https://podminky.urs.cz/item/CS_URS_2022_01/721173707"/>
    <hyperlink ref="F552" r:id="rId82" display="https://podminky.urs.cz/item/CS_URS_2022_01/721212125"/>
    <hyperlink ref="F558" r:id="rId83" display="https://podminky.urs.cz/item/CS_URS_2022_01/998721102"/>
    <hyperlink ref="F560" r:id="rId84" display="https://podminky.urs.cz/item/CS_URS_2022_01/998721181"/>
    <hyperlink ref="F569" r:id="rId85" display="https://podminky.urs.cz/item/CS_URS_2022_01/722140115"/>
    <hyperlink ref="F574" r:id="rId86" display="https://podminky.urs.cz/item/CS_URS_2022_01/722174005"/>
    <hyperlink ref="F578" r:id="rId87" display="https://podminky.urs.cz/item/CS_URS_2022_01/722181213"/>
    <hyperlink ref="F580" r:id="rId88" display="https://podminky.urs.cz/item/CS_URS_2021_01/722190401"/>
    <hyperlink ref="F586" r:id="rId89" display="https://podminky.urs.cz/item/CS_URS_2021_01/722250101"/>
    <hyperlink ref="F588" r:id="rId90" display="https://podminky.urs.cz/item/CS_URS_2021_01/722250133"/>
    <hyperlink ref="F591" r:id="rId91" display="https://podminky.urs.cz/item/CS_URS_2022_01/998722102"/>
    <hyperlink ref="F593" r:id="rId92" display="https://podminky.urs.cz/item/CS_URS_2022_01/998722181"/>
    <hyperlink ref="F635" r:id="rId93" display="https://podminky.urs.cz/item/CS_URS_2022_01/998725102"/>
    <hyperlink ref="F637" r:id="rId94" display="https://podminky.urs.cz/item/CS_URS_2022_01/998725181"/>
    <hyperlink ref="F788" r:id="rId95" display="https://podminky.urs.cz/item/CS_URS_2023_02/742420021"/>
    <hyperlink ref="F791" r:id="rId96" display="https://podminky.urs.cz/item/CS_URS_2023_02/742420041"/>
    <hyperlink ref="F798" r:id="rId97" display="https://podminky.urs.cz/item/CS_URS_2022_01/751111051"/>
    <hyperlink ref="F803" r:id="rId98" display="https://podminky.urs.cz/item/CS_URS_2022_01/751133012"/>
    <hyperlink ref="F813" r:id="rId99" display="https://podminky.urs.cz/item/CS_URS_2022_01/751510044"/>
    <hyperlink ref="F825" r:id="rId100" display="https://podminky.urs.cz/item/CS_URS_2022_01/998751101"/>
    <hyperlink ref="F827" r:id="rId101" display="https://podminky.urs.cz/item/CS_URS_2022_01/998751181"/>
    <hyperlink ref="F832" r:id="rId102" display="https://podminky.urs.cz/item/CS_URS_2022_01/762081410"/>
    <hyperlink ref="F836" r:id="rId103" display="https://podminky.urs.cz/item/CS_URS_2022_01/762083121"/>
    <hyperlink ref="F839" r:id="rId104" display="https://podminky.urs.cz/item/CS_URS_2022_01/762332131"/>
    <hyperlink ref="F853" r:id="rId105" display="https://podminky.urs.cz/item/CS_URS_2022_01/762341027"/>
    <hyperlink ref="F864" r:id="rId106" display="https://podminky.urs.cz/item/CS_URS_2022_01/762341123"/>
    <hyperlink ref="F874" r:id="rId107" display="https://podminky.urs.cz/item/CS_URS_2022_01/762395000"/>
    <hyperlink ref="F877" r:id="rId108" display="https://podminky.urs.cz/item/CS_URS_2022_01/762521108"/>
    <hyperlink ref="F881" r:id="rId109" display="https://podminky.urs.cz/item/CS_URS_2022_01/762526130"/>
    <hyperlink ref="F887" r:id="rId110" display="https://podminky.urs.cz/item/CS_URS_2022_01/762823230"/>
    <hyperlink ref="F897" r:id="rId111" display="https://podminky.urs.cz/item/CS_URS_2022_01/998762102"/>
    <hyperlink ref="F899" r:id="rId112" display="https://podminky.urs.cz/item/CS_URS_2022_01/998762181"/>
    <hyperlink ref="F902" r:id="rId113" display="https://podminky.urs.cz/item/CS_URS_2022_01/763131411"/>
    <hyperlink ref="F906" r:id="rId114" display="https://podminky.urs.cz/item/CS_URS_2022_01/763164551"/>
    <hyperlink ref="F912" r:id="rId115" display="https://podminky.urs.cz/item/CS_URS_2022_01/763411116"/>
    <hyperlink ref="F918" r:id="rId116" display="https://podminky.urs.cz/item/CS_URS_2022_01/763411126"/>
    <hyperlink ref="F923" r:id="rId117" display="https://podminky.urs.cz/item/CS_URS_2022_01/763431001"/>
    <hyperlink ref="F928" r:id="rId118" display="https://podminky.urs.cz/item/CS_URS_2022_01/763431002"/>
    <hyperlink ref="F935" r:id="rId119" display="https://podminky.urs.cz/item/CS_URS_2022_01/763431031"/>
    <hyperlink ref="F939" r:id="rId120" display="https://podminky.urs.cz/item/CS_URS_2022_01/763431201"/>
    <hyperlink ref="F942" r:id="rId121" display="https://podminky.urs.cz/item/CS_URS_2022_01/998763101"/>
    <hyperlink ref="F944" r:id="rId122" display="https://podminky.urs.cz/item/CS_URS_2022_01/998763181"/>
    <hyperlink ref="F947" r:id="rId123" display="https://podminky.urs.cz/item/CS_URS_2022_01/764001114"/>
    <hyperlink ref="F951" r:id="rId124" display="https://podminky.urs.cz/item/CS_URS_2022_01/764001821"/>
    <hyperlink ref="F954" r:id="rId125" display="https://podminky.urs.cz/item/CS_URS_2022_01/764111641"/>
    <hyperlink ref="F971" r:id="rId126" display="https://podminky.urs.cz/item/CS_URS_2022_01/764203152"/>
    <hyperlink ref="F975" r:id="rId127" display="https://podminky.urs.cz/item/CS_URS_2022_01/764213455"/>
    <hyperlink ref="F979" r:id="rId128" display="https://podminky.urs.cz/item/CS_URS_2022_01/764214611"/>
    <hyperlink ref="F983" r:id="rId129" display="https://podminky.urs.cz/item/CS_URS_2022_01/764216604"/>
    <hyperlink ref="F987" r:id="rId130" display="https://podminky.urs.cz/item/CS_URS_2022_01/764218611"/>
    <hyperlink ref="F994" r:id="rId131" display="https://podminky.urs.cz/item/CS_URS_2022_01/764306142"/>
    <hyperlink ref="F997" r:id="rId132" display="https://podminky.urs.cz/item/CS_URS_2022_01/764511602"/>
    <hyperlink ref="F1001" r:id="rId133" display="https://podminky.urs.cz/item/CS_URS_2022_01/764518623"/>
    <hyperlink ref="F1005" r:id="rId134" display="https://podminky.urs.cz/item/CS_URS_2022_01/998764102"/>
    <hyperlink ref="F1007" r:id="rId135" display="https://podminky.urs.cz/item/CS_URS_2022_01/998764181"/>
    <hyperlink ref="F1010" r:id="rId136" display="https://podminky.urs.cz/item/CS_URS_2022_01/766211100"/>
    <hyperlink ref="F1020" r:id="rId137" display="https://podminky.urs.cz/item/CS_URS_2022_01/766211811"/>
    <hyperlink ref="F1026" r:id="rId138" display="https://podminky.urs.cz/item/CS_URS_2022_01/766421222"/>
    <hyperlink ref="F1034" r:id="rId139" display="https://podminky.urs.cz/item/CS_URS_2022_01/766660001"/>
    <hyperlink ref="F1036" r:id="rId140" display="https://podminky.urs.cz/item/CS_URS_2022_01/766660002"/>
    <hyperlink ref="F1038" r:id="rId141" display="https://podminky.urs.cz/item/CS_URS_2022_01/766660011"/>
    <hyperlink ref="F1040" r:id="rId142" display="https://podminky.urs.cz/item/CS_URS_2022_01/766660021"/>
    <hyperlink ref="F1042" r:id="rId143" display="https://podminky.urs.cz/item/CS_URS_2022_01/766660022"/>
    <hyperlink ref="F1044" r:id="rId144" display="https://podminky.urs.cz/item/CS_URS_2022_01/766660031"/>
    <hyperlink ref="F1066" r:id="rId145" display="https://podminky.urs.cz/item/CS_URS_2022_01/766660717"/>
    <hyperlink ref="F1069" r:id="rId146" display="https://podminky.urs.cz/item/CS_URS_2022_01/766660729"/>
    <hyperlink ref="F1072" r:id="rId147" display="https://podminky.urs.cz/item/CS_URS_2022_01/766693412"/>
    <hyperlink ref="F1077" r:id="rId148" display="https://podminky.urs.cz/item/CS_URS_2022_01/766693421"/>
    <hyperlink ref="F1080" r:id="rId149" display="https://podminky.urs.cz/item/CS_URS_2022_01/766693422"/>
    <hyperlink ref="F1082" r:id="rId150" display="https://podminky.urs.cz/item/CS_URS_2022_01/766694121"/>
    <hyperlink ref="F1087" r:id="rId151" display="https://podminky.urs.cz/item/CS_URS_2022_01/766694122"/>
    <hyperlink ref="F1092" r:id="rId152" display="https://podminky.urs.cz/item/CS_URS_2022_01/998766102"/>
    <hyperlink ref="F1094" r:id="rId153" display="https://podminky.urs.cz/item/CS_URS_2022_01/998766181"/>
    <hyperlink ref="F1113" r:id="rId154" display="https://podminky.urs.cz/item/CS_URS_2022_01/767161823"/>
    <hyperlink ref="F1115" r:id="rId155" display="https://podminky.urs.cz/item/CS_URS_2022_01/767163221"/>
    <hyperlink ref="F1119" r:id="rId156" display="https://podminky.urs.cz/item/CS_URS_2022_01/767531121"/>
    <hyperlink ref="F1123" r:id="rId157" display="https://podminky.urs.cz/item/CS_URS_2022_01/998767102"/>
    <hyperlink ref="F1125" r:id="rId158" display="https://podminky.urs.cz/item/CS_URS_2022_01/998767181"/>
    <hyperlink ref="F1128" r:id="rId159" display="https://podminky.urs.cz/item/CS_URS_2022_01/771111011"/>
    <hyperlink ref="F1133" r:id="rId160" display="https://podminky.urs.cz/item/CS_URS_2022_01/771121011"/>
    <hyperlink ref="F1135" r:id="rId161" display="https://podminky.urs.cz/item/CS_URS_2022_01/771161011"/>
    <hyperlink ref="F1140" r:id="rId162" display="https://podminky.urs.cz/item/CS_URS_2022_01/771474111"/>
    <hyperlink ref="F1148" r:id="rId163" display="https://podminky.urs.cz/item/CS_URS_2022_01/771574154"/>
    <hyperlink ref="F1156" r:id="rId164" display="https://podminky.urs.cz/item/CS_URS_2022_01/771577111"/>
    <hyperlink ref="F1160" r:id="rId165" display="https://podminky.urs.cz/item/CS_URS_2022_01/771591112"/>
    <hyperlink ref="F1163" r:id="rId166" display="https://podminky.urs.cz/item/CS_URS_2022_01/771591115"/>
    <hyperlink ref="F1166" r:id="rId167" display="https://podminky.urs.cz/item/CS_URS_2022_01/998771102"/>
    <hyperlink ref="F1168" r:id="rId168" display="https://podminky.urs.cz/item/CS_URS_2022_01/998771181"/>
    <hyperlink ref="F1171" r:id="rId169" display="https://podminky.urs.cz/item/CS_URS_2022_01/776212121"/>
    <hyperlink ref="F1175" r:id="rId170" display="https://podminky.urs.cz/item/CS_URS_2022_01/998776102"/>
    <hyperlink ref="F1177" r:id="rId171" display="https://podminky.urs.cz/item/CS_URS_2022_01/998776181"/>
    <hyperlink ref="F1180" r:id="rId172" display="https://podminky.urs.cz/item/CS_URS_2022_01/781131112"/>
    <hyperlink ref="F1191" r:id="rId173" display="https://podminky.urs.cz/item/CS_URS_2022_01/781131241"/>
    <hyperlink ref="F1194" r:id="rId174" display="https://podminky.urs.cz/item/CS_URS_2022_01/781131242"/>
    <hyperlink ref="F1197" r:id="rId175" display="https://podminky.urs.cz/item/CS_URS_2022_01/781131264"/>
    <hyperlink ref="F1208" r:id="rId176" display="https://podminky.urs.cz/item/CS_URS_2022_01/781474154"/>
    <hyperlink ref="F1222" r:id="rId177" display="https://podminky.urs.cz/item/CS_URS_2022_01/781493611"/>
    <hyperlink ref="F1225" r:id="rId178" display="https://podminky.urs.cz/item/CS_URS_2022_01/781494111"/>
    <hyperlink ref="F1230" r:id="rId179" display="https://podminky.urs.cz/item/CS_URS_2022_01/781495115"/>
    <hyperlink ref="F1241" r:id="rId180" display="https://podminky.urs.cz/item/CS_URS_2022_01/998781102"/>
    <hyperlink ref="F1243" r:id="rId181" display="https://podminky.urs.cz/item/CS_URS_2022_01/998781181"/>
    <hyperlink ref="F1246" r:id="rId182" display="https://podminky.urs.cz/item/CS_URS_2022_01/783128101"/>
    <hyperlink ref="F1250" r:id="rId183" display="https://podminky.urs.cz/item/CS_URS_2022_01/783128211"/>
    <hyperlink ref="F1254" r:id="rId184" display="https://podminky.urs.cz/item/CS_URS_2022_01/783347101"/>
    <hyperlink ref="F1261" r:id="rId185" display="https://podminky.urs.cz/item/CS_URS_2022_01/784111001"/>
    <hyperlink ref="F1264" r:id="rId186" display="https://podminky.urs.cz/item/CS_URS_2022_01/784111011"/>
    <hyperlink ref="F1267" r:id="rId187" display="https://podminky.urs.cz/item/CS_URS_2022_01/784211001"/>
    <hyperlink ref="F1269" r:id="rId188" display="https://podminky.urs.cz/item/CS_URS_2022_01/784211051"/>
    <hyperlink ref="F1275" r:id="rId189" display="https://podminky.urs.cz/item/CS_URS_2022_01/032002000"/>
    <hyperlink ref="F1277" r:id="rId190" display="https://podminky.urs.cz/item/CS_URS_2022_01/033002000"/>
    <hyperlink ref="F1279" r:id="rId191" display="https://podminky.urs.cz/item/CS_URS_2022_01/039002000"/>
    <hyperlink ref="F1282" r:id="rId192" display="https://podminky.urs.cz/item/CS_URS_2022_01/06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78</v>
      </c>
    </row>
    <row r="4" spans="2:46" s="1" customFormat="1" ht="24.95" customHeight="1">
      <c r="B4" s="22"/>
      <c r="D4" s="142" t="s">
        <v>93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ČERCHOV-stavební úpravy bývalé ubikace na horskou chatu</v>
      </c>
      <c r="F7" s="144"/>
      <c r="G7" s="144"/>
      <c r="H7" s="144"/>
      <c r="L7" s="22"/>
    </row>
    <row r="8" spans="2:12" s="1" customFormat="1" ht="12" customHeight="1">
      <c r="B8" s="22"/>
      <c r="D8" s="144" t="s">
        <v>94</v>
      </c>
      <c r="L8" s="22"/>
    </row>
    <row r="9" spans="1:31" s="2" customFormat="1" ht="16.5" customHeight="1">
      <c r="A9" s="40"/>
      <c r="B9" s="46"/>
      <c r="C9" s="40"/>
      <c r="D9" s="40"/>
      <c r="E9" s="145" t="s">
        <v>95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2537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15. 1. 2024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27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28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27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30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27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32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27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33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35</v>
      </c>
      <c r="E32" s="40"/>
      <c r="F32" s="40"/>
      <c r="G32" s="40"/>
      <c r="H32" s="40"/>
      <c r="I32" s="40"/>
      <c r="J32" s="155">
        <f>ROUND(J95,2)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37</v>
      </c>
      <c r="G34" s="40"/>
      <c r="H34" s="40"/>
      <c r="I34" s="156" t="s">
        <v>36</v>
      </c>
      <c r="J34" s="156" t="s">
        <v>38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39</v>
      </c>
      <c r="E35" s="144" t="s">
        <v>40</v>
      </c>
      <c r="F35" s="158">
        <f>ROUND((SUM(BE95:BE215)),2)</f>
        <v>0</v>
      </c>
      <c r="G35" s="40"/>
      <c r="H35" s="40"/>
      <c r="I35" s="159">
        <v>0.21</v>
      </c>
      <c r="J35" s="158">
        <f>ROUND(((SUM(BE95:BE215))*I35),2)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41</v>
      </c>
      <c r="F36" s="158">
        <f>ROUND((SUM(BF95:BF215)),2)</f>
        <v>0</v>
      </c>
      <c r="G36" s="40"/>
      <c r="H36" s="40"/>
      <c r="I36" s="159">
        <v>0.12</v>
      </c>
      <c r="J36" s="158">
        <f>ROUND(((SUM(BF95:BF215))*I36),2)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42</v>
      </c>
      <c r="F37" s="158">
        <f>ROUND((SUM(BG95:BG215)),2)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43</v>
      </c>
      <c r="F38" s="158">
        <f>ROUND((SUM(BH95:BH215)),2)</f>
        <v>0</v>
      </c>
      <c r="G38" s="40"/>
      <c r="H38" s="40"/>
      <c r="I38" s="159">
        <v>0.12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44</v>
      </c>
      <c r="F39" s="158">
        <f>ROUND((SUM(BI95:BI215)),2)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ČERCHOV-stavební úpravy bývalé ubikace na horskou chatu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012 - Venkovní úpravy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15. 1. 2024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99</v>
      </c>
      <c r="D61" s="173"/>
      <c r="E61" s="173"/>
      <c r="F61" s="173"/>
      <c r="G61" s="173"/>
      <c r="H61" s="173"/>
      <c r="I61" s="173"/>
      <c r="J61" s="174" t="s">
        <v>100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67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101</v>
      </c>
    </row>
    <row r="64" spans="1:31" s="9" customFormat="1" ht="24.95" customHeight="1">
      <c r="A64" s="9"/>
      <c r="B64" s="176"/>
      <c r="C64" s="177"/>
      <c r="D64" s="178" t="s">
        <v>102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103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2538</v>
      </c>
      <c r="E66" s="184"/>
      <c r="F66" s="184"/>
      <c r="G66" s="184"/>
      <c r="H66" s="184"/>
      <c r="I66" s="184"/>
      <c r="J66" s="185">
        <f>J98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105</v>
      </c>
      <c r="E67" s="184"/>
      <c r="F67" s="184"/>
      <c r="G67" s="184"/>
      <c r="H67" s="184"/>
      <c r="I67" s="184"/>
      <c r="J67" s="185">
        <f>J114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27"/>
      <c r="D68" s="183" t="s">
        <v>106</v>
      </c>
      <c r="E68" s="184"/>
      <c r="F68" s="184"/>
      <c r="G68" s="184"/>
      <c r="H68" s="184"/>
      <c r="I68" s="184"/>
      <c r="J68" s="185">
        <f>J129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2"/>
      <c r="C69" s="127"/>
      <c r="D69" s="183" t="s">
        <v>2539</v>
      </c>
      <c r="E69" s="184"/>
      <c r="F69" s="184"/>
      <c r="G69" s="184"/>
      <c r="H69" s="184"/>
      <c r="I69" s="184"/>
      <c r="J69" s="185">
        <f>J146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109</v>
      </c>
      <c r="E70" s="184"/>
      <c r="F70" s="184"/>
      <c r="G70" s="184"/>
      <c r="H70" s="184"/>
      <c r="I70" s="184"/>
      <c r="J70" s="185">
        <f>J185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27"/>
      <c r="D71" s="183" t="s">
        <v>2540</v>
      </c>
      <c r="E71" s="184"/>
      <c r="F71" s="184"/>
      <c r="G71" s="184"/>
      <c r="H71" s="184"/>
      <c r="I71" s="184"/>
      <c r="J71" s="185">
        <f>J200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111</v>
      </c>
      <c r="E72" s="184"/>
      <c r="F72" s="184"/>
      <c r="G72" s="184"/>
      <c r="H72" s="184"/>
      <c r="I72" s="184"/>
      <c r="J72" s="185">
        <f>J203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2"/>
      <c r="C73" s="127"/>
      <c r="D73" s="183" t="s">
        <v>2541</v>
      </c>
      <c r="E73" s="184"/>
      <c r="F73" s="184"/>
      <c r="G73" s="184"/>
      <c r="H73" s="184"/>
      <c r="I73" s="184"/>
      <c r="J73" s="185">
        <f>J204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1" t="str">
        <f>E7</f>
        <v>ČERCHOV-stavební úpravy bývalé ubikace na horskou chatu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94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1" t="s">
        <v>95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96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012 - Venkovní úpravy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 xml:space="preserve"> </v>
      </c>
      <c r="G89" s="42"/>
      <c r="H89" s="42"/>
      <c r="I89" s="34" t="s">
        <v>23</v>
      </c>
      <c r="J89" s="74" t="str">
        <f>IF(J14="","",J14)</f>
        <v>15. 1. 2024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 xml:space="preserve"> </v>
      </c>
      <c r="G91" s="42"/>
      <c r="H91" s="42"/>
      <c r="I91" s="34" t="s">
        <v>30</v>
      </c>
      <c r="J91" s="38" t="str">
        <f>E23</f>
        <v xml:space="preserve"> 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IF(E20="","",E20)</f>
        <v>Vyplň údaj</v>
      </c>
      <c r="G92" s="42"/>
      <c r="H92" s="42"/>
      <c r="I92" s="34" t="s">
        <v>32</v>
      </c>
      <c r="J92" s="38" t="str">
        <f>E26</f>
        <v xml:space="preserve"> 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138</v>
      </c>
      <c r="D94" s="190" t="s">
        <v>54</v>
      </c>
      <c r="E94" s="190" t="s">
        <v>50</v>
      </c>
      <c r="F94" s="190" t="s">
        <v>51</v>
      </c>
      <c r="G94" s="190" t="s">
        <v>139</v>
      </c>
      <c r="H94" s="190" t="s">
        <v>140</v>
      </c>
      <c r="I94" s="190" t="s">
        <v>141</v>
      </c>
      <c r="J94" s="191" t="s">
        <v>100</v>
      </c>
      <c r="K94" s="192" t="s">
        <v>142</v>
      </c>
      <c r="L94" s="193"/>
      <c r="M94" s="94" t="s">
        <v>19</v>
      </c>
      <c r="N94" s="95" t="s">
        <v>39</v>
      </c>
      <c r="O94" s="95" t="s">
        <v>143</v>
      </c>
      <c r="P94" s="95" t="s">
        <v>144</v>
      </c>
      <c r="Q94" s="95" t="s">
        <v>145</v>
      </c>
      <c r="R94" s="95" t="s">
        <v>146</v>
      </c>
      <c r="S94" s="95" t="s">
        <v>147</v>
      </c>
      <c r="T94" s="96" t="s">
        <v>148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149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</f>
        <v>0</v>
      </c>
      <c r="Q95" s="98"/>
      <c r="R95" s="196">
        <f>R96</f>
        <v>118.6071149</v>
      </c>
      <c r="S95" s="98"/>
      <c r="T95" s="197">
        <f>T96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68</v>
      </c>
      <c r="AU95" s="19" t="s">
        <v>101</v>
      </c>
      <c r="BK95" s="198">
        <f>BK96</f>
        <v>0</v>
      </c>
    </row>
    <row r="96" spans="1:63" s="12" customFormat="1" ht="25.9" customHeight="1">
      <c r="A96" s="12"/>
      <c r="B96" s="199"/>
      <c r="C96" s="200"/>
      <c r="D96" s="201" t="s">
        <v>68</v>
      </c>
      <c r="E96" s="202" t="s">
        <v>150</v>
      </c>
      <c r="F96" s="202" t="s">
        <v>150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P97+P203</f>
        <v>0</v>
      </c>
      <c r="Q96" s="207"/>
      <c r="R96" s="208">
        <f>R97+R203</f>
        <v>118.6071149</v>
      </c>
      <c r="S96" s="207"/>
      <c r="T96" s="209">
        <f>T97+T203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151</v>
      </c>
      <c r="AT96" s="211" t="s">
        <v>68</v>
      </c>
      <c r="AU96" s="211" t="s">
        <v>69</v>
      </c>
      <c r="AY96" s="210" t="s">
        <v>152</v>
      </c>
      <c r="BK96" s="212">
        <f>BK97+BK203</f>
        <v>0</v>
      </c>
    </row>
    <row r="97" spans="1:63" s="12" customFormat="1" ht="22.8" customHeight="1">
      <c r="A97" s="12"/>
      <c r="B97" s="199"/>
      <c r="C97" s="200"/>
      <c r="D97" s="201" t="s">
        <v>68</v>
      </c>
      <c r="E97" s="213" t="s">
        <v>153</v>
      </c>
      <c r="F97" s="213" t="s">
        <v>154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P98+P114+P129+P146+P185+P200</f>
        <v>0</v>
      </c>
      <c r="Q97" s="207"/>
      <c r="R97" s="208">
        <f>R98+R114+R129+R146+R185+R200</f>
        <v>117.47951575</v>
      </c>
      <c r="S97" s="207"/>
      <c r="T97" s="209">
        <f>T98+T114+T129+T146+T185+T200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76</v>
      </c>
      <c r="AT97" s="211" t="s">
        <v>68</v>
      </c>
      <c r="AU97" s="211" t="s">
        <v>76</v>
      </c>
      <c r="AY97" s="210" t="s">
        <v>152</v>
      </c>
      <c r="BK97" s="212">
        <f>BK98+BK114+BK129+BK146+BK185+BK200</f>
        <v>0</v>
      </c>
    </row>
    <row r="98" spans="1:63" s="12" customFormat="1" ht="20.85" customHeight="1">
      <c r="A98" s="12"/>
      <c r="B98" s="199"/>
      <c r="C98" s="200"/>
      <c r="D98" s="201" t="s">
        <v>68</v>
      </c>
      <c r="E98" s="213" t="s">
        <v>76</v>
      </c>
      <c r="F98" s="213" t="s">
        <v>2542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SUM(P99:P113)</f>
        <v>0</v>
      </c>
      <c r="Q98" s="207"/>
      <c r="R98" s="208">
        <f>SUM(R99:R113)</f>
        <v>0.007</v>
      </c>
      <c r="S98" s="207"/>
      <c r="T98" s="209">
        <f>SUM(T99:T113)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76</v>
      </c>
      <c r="AT98" s="211" t="s">
        <v>68</v>
      </c>
      <c r="AU98" s="211" t="s">
        <v>78</v>
      </c>
      <c r="AY98" s="210" t="s">
        <v>152</v>
      </c>
      <c r="BK98" s="212">
        <f>SUM(BK99:BK113)</f>
        <v>0</v>
      </c>
    </row>
    <row r="99" spans="1:65" s="2" customFormat="1" ht="44.25" customHeight="1">
      <c r="A99" s="40"/>
      <c r="B99" s="41"/>
      <c r="C99" s="215" t="s">
        <v>76</v>
      </c>
      <c r="D99" s="215" t="s">
        <v>156</v>
      </c>
      <c r="E99" s="216" t="s">
        <v>2543</v>
      </c>
      <c r="F99" s="217" t="s">
        <v>2544</v>
      </c>
      <c r="G99" s="218" t="s">
        <v>159</v>
      </c>
      <c r="H99" s="219">
        <v>225</v>
      </c>
      <c r="I99" s="220"/>
      <c r="J99" s="221">
        <f>ROUND(I99*H99,2)</f>
        <v>0</v>
      </c>
      <c r="K99" s="222"/>
      <c r="L99" s="46"/>
      <c r="M99" s="223" t="s">
        <v>19</v>
      </c>
      <c r="N99" s="224" t="s">
        <v>40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151</v>
      </c>
      <c r="AT99" s="227" t="s">
        <v>156</v>
      </c>
      <c r="AU99" s="227" t="s">
        <v>160</v>
      </c>
      <c r="AY99" s="19" t="s">
        <v>152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151</v>
      </c>
      <c r="BM99" s="227" t="s">
        <v>2545</v>
      </c>
    </row>
    <row r="100" spans="1:47" s="2" customFormat="1" ht="12">
      <c r="A100" s="40"/>
      <c r="B100" s="41"/>
      <c r="C100" s="42"/>
      <c r="D100" s="229" t="s">
        <v>162</v>
      </c>
      <c r="E100" s="42"/>
      <c r="F100" s="230" t="s">
        <v>2546</v>
      </c>
      <c r="G100" s="42"/>
      <c r="H100" s="42"/>
      <c r="I100" s="231"/>
      <c r="J100" s="42"/>
      <c r="K100" s="42"/>
      <c r="L100" s="46"/>
      <c r="M100" s="232"/>
      <c r="N100" s="23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160</v>
      </c>
    </row>
    <row r="101" spans="1:47" s="2" customFormat="1" ht="12">
      <c r="A101" s="40"/>
      <c r="B101" s="41"/>
      <c r="C101" s="42"/>
      <c r="D101" s="236" t="s">
        <v>366</v>
      </c>
      <c r="E101" s="42"/>
      <c r="F101" s="278" t="s">
        <v>2547</v>
      </c>
      <c r="G101" s="42"/>
      <c r="H101" s="42"/>
      <c r="I101" s="231"/>
      <c r="J101" s="42"/>
      <c r="K101" s="42"/>
      <c r="L101" s="46"/>
      <c r="M101" s="232"/>
      <c r="N101" s="23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366</v>
      </c>
      <c r="AU101" s="19" t="s">
        <v>160</v>
      </c>
    </row>
    <row r="102" spans="1:51" s="13" customFormat="1" ht="12">
      <c r="A102" s="13"/>
      <c r="B102" s="234"/>
      <c r="C102" s="235"/>
      <c r="D102" s="236" t="s">
        <v>164</v>
      </c>
      <c r="E102" s="237" t="s">
        <v>19</v>
      </c>
      <c r="F102" s="238" t="s">
        <v>2548</v>
      </c>
      <c r="G102" s="235"/>
      <c r="H102" s="239">
        <v>225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164</v>
      </c>
      <c r="AU102" s="245" t="s">
        <v>160</v>
      </c>
      <c r="AV102" s="13" t="s">
        <v>78</v>
      </c>
      <c r="AW102" s="13" t="s">
        <v>31</v>
      </c>
      <c r="AX102" s="13" t="s">
        <v>76</v>
      </c>
      <c r="AY102" s="245" t="s">
        <v>152</v>
      </c>
    </row>
    <row r="103" spans="1:65" s="2" customFormat="1" ht="37.8" customHeight="1">
      <c r="A103" s="40"/>
      <c r="B103" s="41"/>
      <c r="C103" s="215" t="s">
        <v>78</v>
      </c>
      <c r="D103" s="215" t="s">
        <v>156</v>
      </c>
      <c r="E103" s="216" t="s">
        <v>2549</v>
      </c>
      <c r="F103" s="217" t="s">
        <v>2550</v>
      </c>
      <c r="G103" s="218" t="s">
        <v>169</v>
      </c>
      <c r="H103" s="219">
        <v>350</v>
      </c>
      <c r="I103" s="220"/>
      <c r="J103" s="221">
        <f>ROUND(I103*H103,2)</f>
        <v>0</v>
      </c>
      <c r="K103" s="222"/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151</v>
      </c>
      <c r="AT103" s="227" t="s">
        <v>156</v>
      </c>
      <c r="AU103" s="227" t="s">
        <v>160</v>
      </c>
      <c r="AY103" s="19" t="s">
        <v>152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151</v>
      </c>
      <c r="BM103" s="227" t="s">
        <v>2551</v>
      </c>
    </row>
    <row r="104" spans="1:47" s="2" customFormat="1" ht="12">
      <c r="A104" s="40"/>
      <c r="B104" s="41"/>
      <c r="C104" s="42"/>
      <c r="D104" s="229" t="s">
        <v>162</v>
      </c>
      <c r="E104" s="42"/>
      <c r="F104" s="230" t="s">
        <v>2552</v>
      </c>
      <c r="G104" s="42"/>
      <c r="H104" s="42"/>
      <c r="I104" s="231"/>
      <c r="J104" s="42"/>
      <c r="K104" s="42"/>
      <c r="L104" s="46"/>
      <c r="M104" s="232"/>
      <c r="N104" s="23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160</v>
      </c>
    </row>
    <row r="105" spans="1:65" s="2" customFormat="1" ht="16.5" customHeight="1">
      <c r="A105" s="40"/>
      <c r="B105" s="41"/>
      <c r="C105" s="267" t="s">
        <v>160</v>
      </c>
      <c r="D105" s="267" t="s">
        <v>204</v>
      </c>
      <c r="E105" s="268" t="s">
        <v>2553</v>
      </c>
      <c r="F105" s="269" t="s">
        <v>2554</v>
      </c>
      <c r="G105" s="270" t="s">
        <v>2555</v>
      </c>
      <c r="H105" s="271">
        <v>7</v>
      </c>
      <c r="I105" s="272"/>
      <c r="J105" s="273">
        <f>ROUND(I105*H105,2)</f>
        <v>0</v>
      </c>
      <c r="K105" s="274"/>
      <c r="L105" s="275"/>
      <c r="M105" s="276" t="s">
        <v>19</v>
      </c>
      <c r="N105" s="277" t="s">
        <v>40</v>
      </c>
      <c r="O105" s="86"/>
      <c r="P105" s="225">
        <f>O105*H105</f>
        <v>0</v>
      </c>
      <c r="Q105" s="225">
        <v>0.001</v>
      </c>
      <c r="R105" s="225">
        <f>Q105*H105</f>
        <v>0.007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207</v>
      </c>
      <c r="AT105" s="227" t="s">
        <v>204</v>
      </c>
      <c r="AU105" s="227" t="s">
        <v>160</v>
      </c>
      <c r="AY105" s="19" t="s">
        <v>152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151</v>
      </c>
      <c r="BM105" s="227" t="s">
        <v>2556</v>
      </c>
    </row>
    <row r="106" spans="1:51" s="13" customFormat="1" ht="12">
      <c r="A106" s="13"/>
      <c r="B106" s="234"/>
      <c r="C106" s="235"/>
      <c r="D106" s="236" t="s">
        <v>164</v>
      </c>
      <c r="E106" s="235"/>
      <c r="F106" s="238" t="s">
        <v>2557</v>
      </c>
      <c r="G106" s="235"/>
      <c r="H106" s="239">
        <v>7</v>
      </c>
      <c r="I106" s="240"/>
      <c r="J106" s="235"/>
      <c r="K106" s="235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164</v>
      </c>
      <c r="AU106" s="245" t="s">
        <v>160</v>
      </c>
      <c r="AV106" s="13" t="s">
        <v>78</v>
      </c>
      <c r="AW106" s="13" t="s">
        <v>4</v>
      </c>
      <c r="AX106" s="13" t="s">
        <v>76</v>
      </c>
      <c r="AY106" s="245" t="s">
        <v>152</v>
      </c>
    </row>
    <row r="107" spans="1:65" s="2" customFormat="1" ht="37.8" customHeight="1">
      <c r="A107" s="40"/>
      <c r="B107" s="41"/>
      <c r="C107" s="215" t="s">
        <v>151</v>
      </c>
      <c r="D107" s="215" t="s">
        <v>156</v>
      </c>
      <c r="E107" s="216" t="s">
        <v>2558</v>
      </c>
      <c r="F107" s="217" t="s">
        <v>2559</v>
      </c>
      <c r="G107" s="218" t="s">
        <v>169</v>
      </c>
      <c r="H107" s="219">
        <v>157</v>
      </c>
      <c r="I107" s="220"/>
      <c r="J107" s="221">
        <f>ROUND(I107*H107,2)</f>
        <v>0</v>
      </c>
      <c r="K107" s="222"/>
      <c r="L107" s="46"/>
      <c r="M107" s="223" t="s">
        <v>19</v>
      </c>
      <c r="N107" s="224" t="s">
        <v>40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151</v>
      </c>
      <c r="AT107" s="227" t="s">
        <v>156</v>
      </c>
      <c r="AU107" s="227" t="s">
        <v>160</v>
      </c>
      <c r="AY107" s="19" t="s">
        <v>152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76</v>
      </c>
      <c r="BK107" s="228">
        <f>ROUND(I107*H107,2)</f>
        <v>0</v>
      </c>
      <c r="BL107" s="19" t="s">
        <v>151</v>
      </c>
      <c r="BM107" s="227" t="s">
        <v>2560</v>
      </c>
    </row>
    <row r="108" spans="1:47" s="2" customFormat="1" ht="12">
      <c r="A108" s="40"/>
      <c r="B108" s="41"/>
      <c r="C108" s="42"/>
      <c r="D108" s="229" t="s">
        <v>162</v>
      </c>
      <c r="E108" s="42"/>
      <c r="F108" s="230" t="s">
        <v>2561</v>
      </c>
      <c r="G108" s="42"/>
      <c r="H108" s="42"/>
      <c r="I108" s="231"/>
      <c r="J108" s="42"/>
      <c r="K108" s="42"/>
      <c r="L108" s="46"/>
      <c r="M108" s="232"/>
      <c r="N108" s="23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162</v>
      </c>
      <c r="AU108" s="19" t="s">
        <v>160</v>
      </c>
    </row>
    <row r="109" spans="1:47" s="2" customFormat="1" ht="12">
      <c r="A109" s="40"/>
      <c r="B109" s="41"/>
      <c r="C109" s="42"/>
      <c r="D109" s="236" t="s">
        <v>366</v>
      </c>
      <c r="E109" s="42"/>
      <c r="F109" s="278" t="s">
        <v>2562</v>
      </c>
      <c r="G109" s="42"/>
      <c r="H109" s="42"/>
      <c r="I109" s="231"/>
      <c r="J109" s="42"/>
      <c r="K109" s="42"/>
      <c r="L109" s="46"/>
      <c r="M109" s="232"/>
      <c r="N109" s="23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366</v>
      </c>
      <c r="AU109" s="19" t="s">
        <v>160</v>
      </c>
    </row>
    <row r="110" spans="1:51" s="13" customFormat="1" ht="12">
      <c r="A110" s="13"/>
      <c r="B110" s="234"/>
      <c r="C110" s="235"/>
      <c r="D110" s="236" t="s">
        <v>164</v>
      </c>
      <c r="E110" s="237" t="s">
        <v>19</v>
      </c>
      <c r="F110" s="238" t="s">
        <v>2563</v>
      </c>
      <c r="G110" s="235"/>
      <c r="H110" s="239">
        <v>157</v>
      </c>
      <c r="I110" s="240"/>
      <c r="J110" s="235"/>
      <c r="K110" s="235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164</v>
      </c>
      <c r="AU110" s="245" t="s">
        <v>160</v>
      </c>
      <c r="AV110" s="13" t="s">
        <v>78</v>
      </c>
      <c r="AW110" s="13" t="s">
        <v>31</v>
      </c>
      <c r="AX110" s="13" t="s">
        <v>76</v>
      </c>
      <c r="AY110" s="245" t="s">
        <v>152</v>
      </c>
    </row>
    <row r="111" spans="1:65" s="2" customFormat="1" ht="37.8" customHeight="1">
      <c r="A111" s="40"/>
      <c r="B111" s="41"/>
      <c r="C111" s="215" t="s">
        <v>183</v>
      </c>
      <c r="D111" s="215" t="s">
        <v>156</v>
      </c>
      <c r="E111" s="216" t="s">
        <v>2564</v>
      </c>
      <c r="F111" s="217" t="s">
        <v>2565</v>
      </c>
      <c r="G111" s="218" t="s">
        <v>169</v>
      </c>
      <c r="H111" s="219">
        <v>350</v>
      </c>
      <c r="I111" s="220"/>
      <c r="J111" s="221">
        <f>ROUND(I111*H111,2)</f>
        <v>0</v>
      </c>
      <c r="K111" s="222"/>
      <c r="L111" s="46"/>
      <c r="M111" s="223" t="s">
        <v>19</v>
      </c>
      <c r="N111" s="224" t="s">
        <v>40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151</v>
      </c>
      <c r="AT111" s="227" t="s">
        <v>156</v>
      </c>
      <c r="AU111" s="227" t="s">
        <v>160</v>
      </c>
      <c r="AY111" s="19" t="s">
        <v>152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151</v>
      </c>
      <c r="BM111" s="227" t="s">
        <v>2566</v>
      </c>
    </row>
    <row r="112" spans="1:47" s="2" customFormat="1" ht="12">
      <c r="A112" s="40"/>
      <c r="B112" s="41"/>
      <c r="C112" s="42"/>
      <c r="D112" s="229" t="s">
        <v>162</v>
      </c>
      <c r="E112" s="42"/>
      <c r="F112" s="230" t="s">
        <v>2567</v>
      </c>
      <c r="G112" s="42"/>
      <c r="H112" s="42"/>
      <c r="I112" s="231"/>
      <c r="J112" s="42"/>
      <c r="K112" s="42"/>
      <c r="L112" s="46"/>
      <c r="M112" s="232"/>
      <c r="N112" s="23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160</v>
      </c>
    </row>
    <row r="113" spans="1:51" s="13" customFormat="1" ht="12">
      <c r="A113" s="13"/>
      <c r="B113" s="234"/>
      <c r="C113" s="235"/>
      <c r="D113" s="236" t="s">
        <v>164</v>
      </c>
      <c r="E113" s="237" t="s">
        <v>19</v>
      </c>
      <c r="F113" s="238" t="s">
        <v>1941</v>
      </c>
      <c r="G113" s="235"/>
      <c r="H113" s="239">
        <v>350</v>
      </c>
      <c r="I113" s="240"/>
      <c r="J113" s="235"/>
      <c r="K113" s="235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164</v>
      </c>
      <c r="AU113" s="245" t="s">
        <v>160</v>
      </c>
      <c r="AV113" s="13" t="s">
        <v>78</v>
      </c>
      <c r="AW113" s="13" t="s">
        <v>31</v>
      </c>
      <c r="AX113" s="13" t="s">
        <v>76</v>
      </c>
      <c r="AY113" s="245" t="s">
        <v>152</v>
      </c>
    </row>
    <row r="114" spans="1:63" s="12" customFormat="1" ht="20.85" customHeight="1">
      <c r="A114" s="12"/>
      <c r="B114" s="199"/>
      <c r="C114" s="200"/>
      <c r="D114" s="201" t="s">
        <v>68</v>
      </c>
      <c r="E114" s="213" t="s">
        <v>160</v>
      </c>
      <c r="F114" s="213" t="s">
        <v>166</v>
      </c>
      <c r="G114" s="200"/>
      <c r="H114" s="200"/>
      <c r="I114" s="203"/>
      <c r="J114" s="214">
        <f>BK114</f>
        <v>0</v>
      </c>
      <c r="K114" s="200"/>
      <c r="L114" s="205"/>
      <c r="M114" s="206"/>
      <c r="N114" s="207"/>
      <c r="O114" s="207"/>
      <c r="P114" s="208">
        <f>SUM(P115:P128)</f>
        <v>0</v>
      </c>
      <c r="Q114" s="207"/>
      <c r="R114" s="208">
        <f>SUM(R115:R128)</f>
        <v>10.030783979999999</v>
      </c>
      <c r="S114" s="207"/>
      <c r="T114" s="209">
        <f>SUM(T115:T128)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76</v>
      </c>
      <c r="AT114" s="211" t="s">
        <v>68</v>
      </c>
      <c r="AU114" s="211" t="s">
        <v>78</v>
      </c>
      <c r="AY114" s="210" t="s">
        <v>152</v>
      </c>
      <c r="BK114" s="212">
        <f>SUM(BK115:BK128)</f>
        <v>0</v>
      </c>
    </row>
    <row r="115" spans="1:65" s="2" customFormat="1" ht="24.15" customHeight="1">
      <c r="A115" s="40"/>
      <c r="B115" s="41"/>
      <c r="C115" s="215" t="s">
        <v>193</v>
      </c>
      <c r="D115" s="215" t="s">
        <v>156</v>
      </c>
      <c r="E115" s="216" t="s">
        <v>2568</v>
      </c>
      <c r="F115" s="217" t="s">
        <v>2569</v>
      </c>
      <c r="G115" s="218" t="s">
        <v>159</v>
      </c>
      <c r="H115" s="219">
        <v>3.954</v>
      </c>
      <c r="I115" s="220"/>
      <c r="J115" s="221">
        <f>ROUND(I115*H115,2)</f>
        <v>0</v>
      </c>
      <c r="K115" s="222"/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2.50187</v>
      </c>
      <c r="R115" s="225">
        <f>Q115*H115</f>
        <v>9.89239398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151</v>
      </c>
      <c r="AT115" s="227" t="s">
        <v>156</v>
      </c>
      <c r="AU115" s="227" t="s">
        <v>160</v>
      </c>
      <c r="AY115" s="19" t="s">
        <v>152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151</v>
      </c>
      <c r="BM115" s="227" t="s">
        <v>2570</v>
      </c>
    </row>
    <row r="116" spans="1:47" s="2" customFormat="1" ht="12">
      <c r="A116" s="40"/>
      <c r="B116" s="41"/>
      <c r="C116" s="42"/>
      <c r="D116" s="229" t="s">
        <v>162</v>
      </c>
      <c r="E116" s="42"/>
      <c r="F116" s="230" t="s">
        <v>2571</v>
      </c>
      <c r="G116" s="42"/>
      <c r="H116" s="42"/>
      <c r="I116" s="231"/>
      <c r="J116" s="42"/>
      <c r="K116" s="42"/>
      <c r="L116" s="46"/>
      <c r="M116" s="232"/>
      <c r="N116" s="23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160</v>
      </c>
    </row>
    <row r="117" spans="1:51" s="13" customFormat="1" ht="12">
      <c r="A117" s="13"/>
      <c r="B117" s="234"/>
      <c r="C117" s="235"/>
      <c r="D117" s="236" t="s">
        <v>164</v>
      </c>
      <c r="E117" s="237" t="s">
        <v>19</v>
      </c>
      <c r="F117" s="238" t="s">
        <v>2572</v>
      </c>
      <c r="G117" s="235"/>
      <c r="H117" s="239">
        <v>1.2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164</v>
      </c>
      <c r="AU117" s="245" t="s">
        <v>160</v>
      </c>
      <c r="AV117" s="13" t="s">
        <v>78</v>
      </c>
      <c r="AW117" s="13" t="s">
        <v>31</v>
      </c>
      <c r="AX117" s="13" t="s">
        <v>69</v>
      </c>
      <c r="AY117" s="245" t="s">
        <v>152</v>
      </c>
    </row>
    <row r="118" spans="1:51" s="13" customFormat="1" ht="12">
      <c r="A118" s="13"/>
      <c r="B118" s="234"/>
      <c r="C118" s="235"/>
      <c r="D118" s="236" t="s">
        <v>164</v>
      </c>
      <c r="E118" s="237" t="s">
        <v>19</v>
      </c>
      <c r="F118" s="238" t="s">
        <v>2573</v>
      </c>
      <c r="G118" s="235"/>
      <c r="H118" s="239">
        <v>2.754</v>
      </c>
      <c r="I118" s="240"/>
      <c r="J118" s="235"/>
      <c r="K118" s="235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164</v>
      </c>
      <c r="AU118" s="245" t="s">
        <v>160</v>
      </c>
      <c r="AV118" s="13" t="s">
        <v>78</v>
      </c>
      <c r="AW118" s="13" t="s">
        <v>31</v>
      </c>
      <c r="AX118" s="13" t="s">
        <v>69</v>
      </c>
      <c r="AY118" s="245" t="s">
        <v>152</v>
      </c>
    </row>
    <row r="119" spans="1:51" s="15" customFormat="1" ht="12">
      <c r="A119" s="15"/>
      <c r="B119" s="256"/>
      <c r="C119" s="257"/>
      <c r="D119" s="236" t="s">
        <v>164</v>
      </c>
      <c r="E119" s="258" t="s">
        <v>19</v>
      </c>
      <c r="F119" s="259" t="s">
        <v>192</v>
      </c>
      <c r="G119" s="257"/>
      <c r="H119" s="260">
        <v>3.954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164</v>
      </c>
      <c r="AU119" s="266" t="s">
        <v>160</v>
      </c>
      <c r="AV119" s="15" t="s">
        <v>151</v>
      </c>
      <c r="AW119" s="15" t="s">
        <v>31</v>
      </c>
      <c r="AX119" s="15" t="s">
        <v>76</v>
      </c>
      <c r="AY119" s="266" t="s">
        <v>152</v>
      </c>
    </row>
    <row r="120" spans="1:65" s="2" customFormat="1" ht="24.15" customHeight="1">
      <c r="A120" s="40"/>
      <c r="B120" s="41"/>
      <c r="C120" s="215" t="s">
        <v>203</v>
      </c>
      <c r="D120" s="215" t="s">
        <v>156</v>
      </c>
      <c r="E120" s="216" t="s">
        <v>2574</v>
      </c>
      <c r="F120" s="217" t="s">
        <v>2575</v>
      </c>
      <c r="G120" s="218" t="s">
        <v>169</v>
      </c>
      <c r="H120" s="219">
        <v>26.36</v>
      </c>
      <c r="I120" s="220"/>
      <c r="J120" s="221">
        <f>ROUND(I120*H120,2)</f>
        <v>0</v>
      </c>
      <c r="K120" s="222"/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0.00275</v>
      </c>
      <c r="R120" s="225">
        <f>Q120*H120</f>
        <v>0.07249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151</v>
      </c>
      <c r="AT120" s="227" t="s">
        <v>156</v>
      </c>
      <c r="AU120" s="227" t="s">
        <v>160</v>
      </c>
      <c r="AY120" s="19" t="s">
        <v>152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151</v>
      </c>
      <c r="BM120" s="227" t="s">
        <v>2576</v>
      </c>
    </row>
    <row r="121" spans="1:47" s="2" customFormat="1" ht="12">
      <c r="A121" s="40"/>
      <c r="B121" s="41"/>
      <c r="C121" s="42"/>
      <c r="D121" s="229" t="s">
        <v>162</v>
      </c>
      <c r="E121" s="42"/>
      <c r="F121" s="230" t="s">
        <v>2577</v>
      </c>
      <c r="G121" s="42"/>
      <c r="H121" s="42"/>
      <c r="I121" s="231"/>
      <c r="J121" s="42"/>
      <c r="K121" s="42"/>
      <c r="L121" s="46"/>
      <c r="M121" s="232"/>
      <c r="N121" s="23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160</v>
      </c>
    </row>
    <row r="122" spans="1:51" s="13" customFormat="1" ht="12">
      <c r="A122" s="13"/>
      <c r="B122" s="234"/>
      <c r="C122" s="235"/>
      <c r="D122" s="236" t="s">
        <v>164</v>
      </c>
      <c r="E122" s="237" t="s">
        <v>19</v>
      </c>
      <c r="F122" s="238" t="s">
        <v>2578</v>
      </c>
      <c r="G122" s="235"/>
      <c r="H122" s="239">
        <v>8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164</v>
      </c>
      <c r="AU122" s="245" t="s">
        <v>160</v>
      </c>
      <c r="AV122" s="13" t="s">
        <v>78</v>
      </c>
      <c r="AW122" s="13" t="s">
        <v>31</v>
      </c>
      <c r="AX122" s="13" t="s">
        <v>69</v>
      </c>
      <c r="AY122" s="245" t="s">
        <v>152</v>
      </c>
    </row>
    <row r="123" spans="1:51" s="13" customFormat="1" ht="12">
      <c r="A123" s="13"/>
      <c r="B123" s="234"/>
      <c r="C123" s="235"/>
      <c r="D123" s="236" t="s">
        <v>164</v>
      </c>
      <c r="E123" s="237" t="s">
        <v>19</v>
      </c>
      <c r="F123" s="238" t="s">
        <v>2579</v>
      </c>
      <c r="G123" s="235"/>
      <c r="H123" s="239">
        <v>18.36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164</v>
      </c>
      <c r="AU123" s="245" t="s">
        <v>160</v>
      </c>
      <c r="AV123" s="13" t="s">
        <v>78</v>
      </c>
      <c r="AW123" s="13" t="s">
        <v>31</v>
      </c>
      <c r="AX123" s="13" t="s">
        <v>69</v>
      </c>
      <c r="AY123" s="245" t="s">
        <v>152</v>
      </c>
    </row>
    <row r="124" spans="1:51" s="15" customFormat="1" ht="12">
      <c r="A124" s="15"/>
      <c r="B124" s="256"/>
      <c r="C124" s="257"/>
      <c r="D124" s="236" t="s">
        <v>164</v>
      </c>
      <c r="E124" s="258" t="s">
        <v>19</v>
      </c>
      <c r="F124" s="259" t="s">
        <v>192</v>
      </c>
      <c r="G124" s="257"/>
      <c r="H124" s="260">
        <v>26.36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164</v>
      </c>
      <c r="AU124" s="266" t="s">
        <v>160</v>
      </c>
      <c r="AV124" s="15" t="s">
        <v>151</v>
      </c>
      <c r="AW124" s="15" t="s">
        <v>31</v>
      </c>
      <c r="AX124" s="15" t="s">
        <v>76</v>
      </c>
      <c r="AY124" s="266" t="s">
        <v>152</v>
      </c>
    </row>
    <row r="125" spans="1:65" s="2" customFormat="1" ht="24.15" customHeight="1">
      <c r="A125" s="40"/>
      <c r="B125" s="41"/>
      <c r="C125" s="215" t="s">
        <v>207</v>
      </c>
      <c r="D125" s="215" t="s">
        <v>156</v>
      </c>
      <c r="E125" s="216" t="s">
        <v>2580</v>
      </c>
      <c r="F125" s="217" t="s">
        <v>2581</v>
      </c>
      <c r="G125" s="218" t="s">
        <v>169</v>
      </c>
      <c r="H125" s="219">
        <v>26.36</v>
      </c>
      <c r="I125" s="220"/>
      <c r="J125" s="221">
        <f>ROUND(I125*H125,2)</f>
        <v>0</v>
      </c>
      <c r="K125" s="222"/>
      <c r="L125" s="46"/>
      <c r="M125" s="223" t="s">
        <v>19</v>
      </c>
      <c r="N125" s="224" t="s">
        <v>40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151</v>
      </c>
      <c r="AT125" s="227" t="s">
        <v>156</v>
      </c>
      <c r="AU125" s="227" t="s">
        <v>160</v>
      </c>
      <c r="AY125" s="19" t="s">
        <v>152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76</v>
      </c>
      <c r="BK125" s="228">
        <f>ROUND(I125*H125,2)</f>
        <v>0</v>
      </c>
      <c r="BL125" s="19" t="s">
        <v>151</v>
      </c>
      <c r="BM125" s="227" t="s">
        <v>2582</v>
      </c>
    </row>
    <row r="126" spans="1:47" s="2" customFormat="1" ht="12">
      <c r="A126" s="40"/>
      <c r="B126" s="41"/>
      <c r="C126" s="42"/>
      <c r="D126" s="229" t="s">
        <v>162</v>
      </c>
      <c r="E126" s="42"/>
      <c r="F126" s="230" t="s">
        <v>2583</v>
      </c>
      <c r="G126" s="42"/>
      <c r="H126" s="42"/>
      <c r="I126" s="231"/>
      <c r="J126" s="42"/>
      <c r="K126" s="42"/>
      <c r="L126" s="46"/>
      <c r="M126" s="232"/>
      <c r="N126" s="23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162</v>
      </c>
      <c r="AU126" s="19" t="s">
        <v>160</v>
      </c>
    </row>
    <row r="127" spans="1:65" s="2" customFormat="1" ht="24.15" customHeight="1">
      <c r="A127" s="40"/>
      <c r="B127" s="41"/>
      <c r="C127" s="215" t="s">
        <v>213</v>
      </c>
      <c r="D127" s="215" t="s">
        <v>156</v>
      </c>
      <c r="E127" s="216" t="s">
        <v>2584</v>
      </c>
      <c r="F127" s="217" t="s">
        <v>2585</v>
      </c>
      <c r="G127" s="218" t="s">
        <v>169</v>
      </c>
      <c r="H127" s="219">
        <v>26.36</v>
      </c>
      <c r="I127" s="220"/>
      <c r="J127" s="221">
        <f>ROUND(I127*H127,2)</f>
        <v>0</v>
      </c>
      <c r="K127" s="222"/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0.0025</v>
      </c>
      <c r="R127" s="225">
        <f>Q127*H127</f>
        <v>0.0659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151</v>
      </c>
      <c r="AT127" s="227" t="s">
        <v>156</v>
      </c>
      <c r="AU127" s="227" t="s">
        <v>160</v>
      </c>
      <c r="AY127" s="19" t="s">
        <v>152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151</v>
      </c>
      <c r="BM127" s="227" t="s">
        <v>2586</v>
      </c>
    </row>
    <row r="128" spans="1:47" s="2" customFormat="1" ht="12">
      <c r="A128" s="40"/>
      <c r="B128" s="41"/>
      <c r="C128" s="42"/>
      <c r="D128" s="229" t="s">
        <v>162</v>
      </c>
      <c r="E128" s="42"/>
      <c r="F128" s="230" t="s">
        <v>2587</v>
      </c>
      <c r="G128" s="42"/>
      <c r="H128" s="42"/>
      <c r="I128" s="231"/>
      <c r="J128" s="42"/>
      <c r="K128" s="42"/>
      <c r="L128" s="46"/>
      <c r="M128" s="232"/>
      <c r="N128" s="23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162</v>
      </c>
      <c r="AU128" s="19" t="s">
        <v>160</v>
      </c>
    </row>
    <row r="129" spans="1:63" s="12" customFormat="1" ht="20.85" customHeight="1">
      <c r="A129" s="12"/>
      <c r="B129" s="199"/>
      <c r="C129" s="200"/>
      <c r="D129" s="201" t="s">
        <v>68</v>
      </c>
      <c r="E129" s="213" t="s">
        <v>151</v>
      </c>
      <c r="F129" s="213" t="s">
        <v>247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SUM(P130:P145)</f>
        <v>0</v>
      </c>
      <c r="Q129" s="207"/>
      <c r="R129" s="208">
        <f>SUM(R130:R145)</f>
        <v>4.0874577500000004</v>
      </c>
      <c r="S129" s="207"/>
      <c r="T129" s="209">
        <f>SUM(T130:T145)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76</v>
      </c>
      <c r="AT129" s="211" t="s">
        <v>68</v>
      </c>
      <c r="AU129" s="211" t="s">
        <v>78</v>
      </c>
      <c r="AY129" s="210" t="s">
        <v>152</v>
      </c>
      <c r="BK129" s="212">
        <f>SUM(BK130:BK145)</f>
        <v>0</v>
      </c>
    </row>
    <row r="130" spans="1:65" s="2" customFormat="1" ht="37.8" customHeight="1">
      <c r="A130" s="40"/>
      <c r="B130" s="41"/>
      <c r="C130" s="215" t="s">
        <v>222</v>
      </c>
      <c r="D130" s="215" t="s">
        <v>156</v>
      </c>
      <c r="E130" s="216" t="s">
        <v>2588</v>
      </c>
      <c r="F130" s="217" t="s">
        <v>2589</v>
      </c>
      <c r="G130" s="218" t="s">
        <v>159</v>
      </c>
      <c r="H130" s="219">
        <v>0.585</v>
      </c>
      <c r="I130" s="220"/>
      <c r="J130" s="221">
        <f>ROUND(I130*H130,2)</f>
        <v>0</v>
      </c>
      <c r="K130" s="222"/>
      <c r="L130" s="46"/>
      <c r="M130" s="223" t="s">
        <v>19</v>
      </c>
      <c r="N130" s="224" t="s">
        <v>40</v>
      </c>
      <c r="O130" s="86"/>
      <c r="P130" s="225">
        <f>O130*H130</f>
        <v>0</v>
      </c>
      <c r="Q130" s="225">
        <v>2.50195</v>
      </c>
      <c r="R130" s="225">
        <f>Q130*H130</f>
        <v>1.46364075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151</v>
      </c>
      <c r="AT130" s="227" t="s">
        <v>156</v>
      </c>
      <c r="AU130" s="227" t="s">
        <v>160</v>
      </c>
      <c r="AY130" s="19" t="s">
        <v>152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76</v>
      </c>
      <c r="BK130" s="228">
        <f>ROUND(I130*H130,2)</f>
        <v>0</v>
      </c>
      <c r="BL130" s="19" t="s">
        <v>151</v>
      </c>
      <c r="BM130" s="227" t="s">
        <v>2590</v>
      </c>
    </row>
    <row r="131" spans="1:47" s="2" customFormat="1" ht="12">
      <c r="A131" s="40"/>
      <c r="B131" s="41"/>
      <c r="C131" s="42"/>
      <c r="D131" s="229" t="s">
        <v>162</v>
      </c>
      <c r="E131" s="42"/>
      <c r="F131" s="230" t="s">
        <v>2591</v>
      </c>
      <c r="G131" s="42"/>
      <c r="H131" s="42"/>
      <c r="I131" s="231"/>
      <c r="J131" s="42"/>
      <c r="K131" s="42"/>
      <c r="L131" s="46"/>
      <c r="M131" s="232"/>
      <c r="N131" s="23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162</v>
      </c>
      <c r="AU131" s="19" t="s">
        <v>160</v>
      </c>
    </row>
    <row r="132" spans="1:51" s="14" customFormat="1" ht="12">
      <c r="A132" s="14"/>
      <c r="B132" s="246"/>
      <c r="C132" s="247"/>
      <c r="D132" s="236" t="s">
        <v>164</v>
      </c>
      <c r="E132" s="248" t="s">
        <v>19</v>
      </c>
      <c r="F132" s="249" t="s">
        <v>2592</v>
      </c>
      <c r="G132" s="247"/>
      <c r="H132" s="248" t="s">
        <v>19</v>
      </c>
      <c r="I132" s="250"/>
      <c r="J132" s="247"/>
      <c r="K132" s="247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164</v>
      </c>
      <c r="AU132" s="255" t="s">
        <v>160</v>
      </c>
      <c r="AV132" s="14" t="s">
        <v>76</v>
      </c>
      <c r="AW132" s="14" t="s">
        <v>31</v>
      </c>
      <c r="AX132" s="14" t="s">
        <v>69</v>
      </c>
      <c r="AY132" s="255" t="s">
        <v>152</v>
      </c>
    </row>
    <row r="133" spans="1:51" s="13" customFormat="1" ht="12">
      <c r="A133" s="13"/>
      <c r="B133" s="234"/>
      <c r="C133" s="235"/>
      <c r="D133" s="236" t="s">
        <v>164</v>
      </c>
      <c r="E133" s="237" t="s">
        <v>19</v>
      </c>
      <c r="F133" s="238" t="s">
        <v>2593</v>
      </c>
      <c r="G133" s="235"/>
      <c r="H133" s="239">
        <v>0.585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164</v>
      </c>
      <c r="AU133" s="245" t="s">
        <v>160</v>
      </c>
      <c r="AV133" s="13" t="s">
        <v>78</v>
      </c>
      <c r="AW133" s="13" t="s">
        <v>31</v>
      </c>
      <c r="AX133" s="13" t="s">
        <v>76</v>
      </c>
      <c r="AY133" s="245" t="s">
        <v>152</v>
      </c>
    </row>
    <row r="134" spans="1:65" s="2" customFormat="1" ht="44.25" customHeight="1">
      <c r="A134" s="40"/>
      <c r="B134" s="41"/>
      <c r="C134" s="215" t="s">
        <v>226</v>
      </c>
      <c r="D134" s="215" t="s">
        <v>156</v>
      </c>
      <c r="E134" s="216" t="s">
        <v>2594</v>
      </c>
      <c r="F134" s="217" t="s">
        <v>2595</v>
      </c>
      <c r="G134" s="218" t="s">
        <v>545</v>
      </c>
      <c r="H134" s="219">
        <v>23</v>
      </c>
      <c r="I134" s="220"/>
      <c r="J134" s="221">
        <f>ROUND(I134*H134,2)</f>
        <v>0</v>
      </c>
      <c r="K134" s="222"/>
      <c r="L134" s="46"/>
      <c r="M134" s="223" t="s">
        <v>19</v>
      </c>
      <c r="N134" s="224" t="s">
        <v>40</v>
      </c>
      <c r="O134" s="86"/>
      <c r="P134" s="225">
        <f>O134*H134</f>
        <v>0</v>
      </c>
      <c r="Q134" s="225">
        <v>0.11046</v>
      </c>
      <c r="R134" s="225">
        <f>Q134*H134</f>
        <v>2.5405800000000003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151</v>
      </c>
      <c r="AT134" s="227" t="s">
        <v>156</v>
      </c>
      <c r="AU134" s="227" t="s">
        <v>160</v>
      </c>
      <c r="AY134" s="19" t="s">
        <v>152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151</v>
      </c>
      <c r="BM134" s="227" t="s">
        <v>2596</v>
      </c>
    </row>
    <row r="135" spans="1:47" s="2" customFormat="1" ht="12">
      <c r="A135" s="40"/>
      <c r="B135" s="41"/>
      <c r="C135" s="42"/>
      <c r="D135" s="229" t="s">
        <v>162</v>
      </c>
      <c r="E135" s="42"/>
      <c r="F135" s="230" t="s">
        <v>2597</v>
      </c>
      <c r="G135" s="42"/>
      <c r="H135" s="42"/>
      <c r="I135" s="231"/>
      <c r="J135" s="42"/>
      <c r="K135" s="42"/>
      <c r="L135" s="46"/>
      <c r="M135" s="232"/>
      <c r="N135" s="23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162</v>
      </c>
      <c r="AU135" s="19" t="s">
        <v>160</v>
      </c>
    </row>
    <row r="136" spans="1:51" s="13" customFormat="1" ht="12">
      <c r="A136" s="13"/>
      <c r="B136" s="234"/>
      <c r="C136" s="235"/>
      <c r="D136" s="236" t="s">
        <v>164</v>
      </c>
      <c r="E136" s="237" t="s">
        <v>19</v>
      </c>
      <c r="F136" s="238" t="s">
        <v>2598</v>
      </c>
      <c r="G136" s="235"/>
      <c r="H136" s="239">
        <v>8.4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164</v>
      </c>
      <c r="AU136" s="245" t="s">
        <v>160</v>
      </c>
      <c r="AV136" s="13" t="s">
        <v>78</v>
      </c>
      <c r="AW136" s="13" t="s">
        <v>31</v>
      </c>
      <c r="AX136" s="13" t="s">
        <v>69</v>
      </c>
      <c r="AY136" s="245" t="s">
        <v>152</v>
      </c>
    </row>
    <row r="137" spans="1:51" s="13" customFormat="1" ht="12">
      <c r="A137" s="13"/>
      <c r="B137" s="234"/>
      <c r="C137" s="235"/>
      <c r="D137" s="236" t="s">
        <v>164</v>
      </c>
      <c r="E137" s="237" t="s">
        <v>19</v>
      </c>
      <c r="F137" s="238" t="s">
        <v>2599</v>
      </c>
      <c r="G137" s="235"/>
      <c r="H137" s="239">
        <v>14.6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164</v>
      </c>
      <c r="AU137" s="245" t="s">
        <v>160</v>
      </c>
      <c r="AV137" s="13" t="s">
        <v>78</v>
      </c>
      <c r="AW137" s="13" t="s">
        <v>31</v>
      </c>
      <c r="AX137" s="13" t="s">
        <v>69</v>
      </c>
      <c r="AY137" s="245" t="s">
        <v>152</v>
      </c>
    </row>
    <row r="138" spans="1:51" s="15" customFormat="1" ht="12">
      <c r="A138" s="15"/>
      <c r="B138" s="256"/>
      <c r="C138" s="257"/>
      <c r="D138" s="236" t="s">
        <v>164</v>
      </c>
      <c r="E138" s="258" t="s">
        <v>19</v>
      </c>
      <c r="F138" s="259" t="s">
        <v>192</v>
      </c>
      <c r="G138" s="257"/>
      <c r="H138" s="260">
        <v>23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164</v>
      </c>
      <c r="AU138" s="266" t="s">
        <v>160</v>
      </c>
      <c r="AV138" s="15" t="s">
        <v>151</v>
      </c>
      <c r="AW138" s="15" t="s">
        <v>31</v>
      </c>
      <c r="AX138" s="15" t="s">
        <v>76</v>
      </c>
      <c r="AY138" s="266" t="s">
        <v>152</v>
      </c>
    </row>
    <row r="139" spans="1:65" s="2" customFormat="1" ht="33" customHeight="1">
      <c r="A139" s="40"/>
      <c r="B139" s="41"/>
      <c r="C139" s="215" t="s">
        <v>8</v>
      </c>
      <c r="D139" s="215" t="s">
        <v>156</v>
      </c>
      <c r="E139" s="216" t="s">
        <v>2600</v>
      </c>
      <c r="F139" s="217" t="s">
        <v>2601</v>
      </c>
      <c r="G139" s="218" t="s">
        <v>169</v>
      </c>
      <c r="H139" s="219">
        <v>12.65</v>
      </c>
      <c r="I139" s="220"/>
      <c r="J139" s="221">
        <f>ROUND(I139*H139,2)</f>
        <v>0</v>
      </c>
      <c r="K139" s="222"/>
      <c r="L139" s="46"/>
      <c r="M139" s="223" t="s">
        <v>19</v>
      </c>
      <c r="N139" s="224" t="s">
        <v>40</v>
      </c>
      <c r="O139" s="86"/>
      <c r="P139" s="225">
        <f>O139*H139</f>
        <v>0</v>
      </c>
      <c r="Q139" s="225">
        <v>0.00658</v>
      </c>
      <c r="R139" s="225">
        <f>Q139*H139</f>
        <v>0.083237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151</v>
      </c>
      <c r="AT139" s="227" t="s">
        <v>156</v>
      </c>
      <c r="AU139" s="227" t="s">
        <v>160</v>
      </c>
      <c r="AY139" s="19" t="s">
        <v>152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76</v>
      </c>
      <c r="BK139" s="228">
        <f>ROUND(I139*H139,2)</f>
        <v>0</v>
      </c>
      <c r="BL139" s="19" t="s">
        <v>151</v>
      </c>
      <c r="BM139" s="227" t="s">
        <v>2602</v>
      </c>
    </row>
    <row r="140" spans="1:47" s="2" customFormat="1" ht="12">
      <c r="A140" s="40"/>
      <c r="B140" s="41"/>
      <c r="C140" s="42"/>
      <c r="D140" s="229" t="s">
        <v>162</v>
      </c>
      <c r="E140" s="42"/>
      <c r="F140" s="230" t="s">
        <v>2603</v>
      </c>
      <c r="G140" s="42"/>
      <c r="H140" s="42"/>
      <c r="I140" s="231"/>
      <c r="J140" s="42"/>
      <c r="K140" s="42"/>
      <c r="L140" s="46"/>
      <c r="M140" s="232"/>
      <c r="N140" s="23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162</v>
      </c>
      <c r="AU140" s="19" t="s">
        <v>160</v>
      </c>
    </row>
    <row r="141" spans="1:51" s="13" customFormat="1" ht="12">
      <c r="A141" s="13"/>
      <c r="B141" s="234"/>
      <c r="C141" s="235"/>
      <c r="D141" s="236" t="s">
        <v>164</v>
      </c>
      <c r="E141" s="237" t="s">
        <v>19</v>
      </c>
      <c r="F141" s="238" t="s">
        <v>2604</v>
      </c>
      <c r="G141" s="235"/>
      <c r="H141" s="239">
        <v>4.62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164</v>
      </c>
      <c r="AU141" s="245" t="s">
        <v>160</v>
      </c>
      <c r="AV141" s="13" t="s">
        <v>78</v>
      </c>
      <c r="AW141" s="13" t="s">
        <v>31</v>
      </c>
      <c r="AX141" s="13" t="s">
        <v>69</v>
      </c>
      <c r="AY141" s="245" t="s">
        <v>152</v>
      </c>
    </row>
    <row r="142" spans="1:51" s="13" customFormat="1" ht="12">
      <c r="A142" s="13"/>
      <c r="B142" s="234"/>
      <c r="C142" s="235"/>
      <c r="D142" s="236" t="s">
        <v>164</v>
      </c>
      <c r="E142" s="237" t="s">
        <v>19</v>
      </c>
      <c r="F142" s="238" t="s">
        <v>2605</v>
      </c>
      <c r="G142" s="235"/>
      <c r="H142" s="239">
        <v>8.03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164</v>
      </c>
      <c r="AU142" s="245" t="s">
        <v>160</v>
      </c>
      <c r="AV142" s="13" t="s">
        <v>78</v>
      </c>
      <c r="AW142" s="13" t="s">
        <v>31</v>
      </c>
      <c r="AX142" s="13" t="s">
        <v>69</v>
      </c>
      <c r="AY142" s="245" t="s">
        <v>152</v>
      </c>
    </row>
    <row r="143" spans="1:51" s="15" customFormat="1" ht="12">
      <c r="A143" s="15"/>
      <c r="B143" s="256"/>
      <c r="C143" s="257"/>
      <c r="D143" s="236" t="s">
        <v>164</v>
      </c>
      <c r="E143" s="258" t="s">
        <v>19</v>
      </c>
      <c r="F143" s="259" t="s">
        <v>192</v>
      </c>
      <c r="G143" s="257"/>
      <c r="H143" s="260">
        <v>12.65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164</v>
      </c>
      <c r="AU143" s="266" t="s">
        <v>160</v>
      </c>
      <c r="AV143" s="15" t="s">
        <v>151</v>
      </c>
      <c r="AW143" s="15" t="s">
        <v>31</v>
      </c>
      <c r="AX143" s="15" t="s">
        <v>76</v>
      </c>
      <c r="AY143" s="266" t="s">
        <v>152</v>
      </c>
    </row>
    <row r="144" spans="1:65" s="2" customFormat="1" ht="33" customHeight="1">
      <c r="A144" s="40"/>
      <c r="B144" s="41"/>
      <c r="C144" s="215" t="s">
        <v>240</v>
      </c>
      <c r="D144" s="215" t="s">
        <v>156</v>
      </c>
      <c r="E144" s="216" t="s">
        <v>2606</v>
      </c>
      <c r="F144" s="217" t="s">
        <v>2607</v>
      </c>
      <c r="G144" s="218" t="s">
        <v>169</v>
      </c>
      <c r="H144" s="219">
        <v>12.65</v>
      </c>
      <c r="I144" s="220"/>
      <c r="J144" s="221">
        <f>ROUND(I144*H144,2)</f>
        <v>0</v>
      </c>
      <c r="K144" s="222"/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151</v>
      </c>
      <c r="AT144" s="227" t="s">
        <v>156</v>
      </c>
      <c r="AU144" s="227" t="s">
        <v>160</v>
      </c>
      <c r="AY144" s="19" t="s">
        <v>152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151</v>
      </c>
      <c r="BM144" s="227" t="s">
        <v>2608</v>
      </c>
    </row>
    <row r="145" spans="1:47" s="2" customFormat="1" ht="12">
      <c r="A145" s="40"/>
      <c r="B145" s="41"/>
      <c r="C145" s="42"/>
      <c r="D145" s="229" t="s">
        <v>162</v>
      </c>
      <c r="E145" s="42"/>
      <c r="F145" s="230" t="s">
        <v>2609</v>
      </c>
      <c r="G145" s="42"/>
      <c r="H145" s="42"/>
      <c r="I145" s="231"/>
      <c r="J145" s="42"/>
      <c r="K145" s="42"/>
      <c r="L145" s="46"/>
      <c r="M145" s="232"/>
      <c r="N145" s="23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160</v>
      </c>
    </row>
    <row r="146" spans="1:63" s="12" customFormat="1" ht="20.85" customHeight="1">
      <c r="A146" s="12"/>
      <c r="B146" s="199"/>
      <c r="C146" s="200"/>
      <c r="D146" s="201" t="s">
        <v>68</v>
      </c>
      <c r="E146" s="213" t="s">
        <v>183</v>
      </c>
      <c r="F146" s="213" t="s">
        <v>2610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SUM(P147:P184)</f>
        <v>0</v>
      </c>
      <c r="Q146" s="207"/>
      <c r="R146" s="208">
        <f>SUM(R147:R184)</f>
        <v>84.01537652</v>
      </c>
      <c r="S146" s="207"/>
      <c r="T146" s="209">
        <f>SUM(T147:T184)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76</v>
      </c>
      <c r="AT146" s="211" t="s">
        <v>68</v>
      </c>
      <c r="AU146" s="211" t="s">
        <v>78</v>
      </c>
      <c r="AY146" s="210" t="s">
        <v>152</v>
      </c>
      <c r="BK146" s="212">
        <f>SUM(BK147:BK184)</f>
        <v>0</v>
      </c>
    </row>
    <row r="147" spans="1:65" s="2" customFormat="1" ht="37.8" customHeight="1">
      <c r="A147" s="40"/>
      <c r="B147" s="41"/>
      <c r="C147" s="215" t="s">
        <v>248</v>
      </c>
      <c r="D147" s="215" t="s">
        <v>156</v>
      </c>
      <c r="E147" s="216" t="s">
        <v>2611</v>
      </c>
      <c r="F147" s="217" t="s">
        <v>2612</v>
      </c>
      <c r="G147" s="218" t="s">
        <v>169</v>
      </c>
      <c r="H147" s="219">
        <v>464.82</v>
      </c>
      <c r="I147" s="220"/>
      <c r="J147" s="221">
        <f>ROUND(I147*H147,2)</f>
        <v>0</v>
      </c>
      <c r="K147" s="222"/>
      <c r="L147" s="46"/>
      <c r="M147" s="223" t="s">
        <v>19</v>
      </c>
      <c r="N147" s="224" t="s">
        <v>40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151</v>
      </c>
      <c r="AT147" s="227" t="s">
        <v>156</v>
      </c>
      <c r="AU147" s="227" t="s">
        <v>160</v>
      </c>
      <c r="AY147" s="19" t="s">
        <v>152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76</v>
      </c>
      <c r="BK147" s="228">
        <f>ROUND(I147*H147,2)</f>
        <v>0</v>
      </c>
      <c r="BL147" s="19" t="s">
        <v>151</v>
      </c>
      <c r="BM147" s="227" t="s">
        <v>2613</v>
      </c>
    </row>
    <row r="148" spans="1:47" s="2" customFormat="1" ht="12">
      <c r="A148" s="40"/>
      <c r="B148" s="41"/>
      <c r="C148" s="42"/>
      <c r="D148" s="229" t="s">
        <v>162</v>
      </c>
      <c r="E148" s="42"/>
      <c r="F148" s="230" t="s">
        <v>2614</v>
      </c>
      <c r="G148" s="42"/>
      <c r="H148" s="42"/>
      <c r="I148" s="231"/>
      <c r="J148" s="42"/>
      <c r="K148" s="42"/>
      <c r="L148" s="46"/>
      <c r="M148" s="232"/>
      <c r="N148" s="23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162</v>
      </c>
      <c r="AU148" s="19" t="s">
        <v>160</v>
      </c>
    </row>
    <row r="149" spans="1:51" s="13" customFormat="1" ht="12">
      <c r="A149" s="13"/>
      <c r="B149" s="234"/>
      <c r="C149" s="235"/>
      <c r="D149" s="236" t="s">
        <v>164</v>
      </c>
      <c r="E149" s="237" t="s">
        <v>19</v>
      </c>
      <c r="F149" s="238" t="s">
        <v>2615</v>
      </c>
      <c r="G149" s="235"/>
      <c r="H149" s="239">
        <v>464.82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164</v>
      </c>
      <c r="AU149" s="245" t="s">
        <v>160</v>
      </c>
      <c r="AV149" s="13" t="s">
        <v>78</v>
      </c>
      <c r="AW149" s="13" t="s">
        <v>31</v>
      </c>
      <c r="AX149" s="13" t="s">
        <v>76</v>
      </c>
      <c r="AY149" s="245" t="s">
        <v>152</v>
      </c>
    </row>
    <row r="150" spans="1:65" s="2" customFormat="1" ht="44.25" customHeight="1">
      <c r="A150" s="40"/>
      <c r="B150" s="41"/>
      <c r="C150" s="215" t="s">
        <v>255</v>
      </c>
      <c r="D150" s="215" t="s">
        <v>156</v>
      </c>
      <c r="E150" s="216" t="s">
        <v>2616</v>
      </c>
      <c r="F150" s="217" t="s">
        <v>2617</v>
      </c>
      <c r="G150" s="218" t="s">
        <v>169</v>
      </c>
      <c r="H150" s="219">
        <v>464.82</v>
      </c>
      <c r="I150" s="220"/>
      <c r="J150" s="221">
        <f>ROUND(I150*H150,2)</f>
        <v>0</v>
      </c>
      <c r="K150" s="222"/>
      <c r="L150" s="46"/>
      <c r="M150" s="223" t="s">
        <v>19</v>
      </c>
      <c r="N150" s="224" t="s">
        <v>40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151</v>
      </c>
      <c r="AT150" s="227" t="s">
        <v>156</v>
      </c>
      <c r="AU150" s="227" t="s">
        <v>160</v>
      </c>
      <c r="AY150" s="19" t="s">
        <v>152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151</v>
      </c>
      <c r="BM150" s="227" t="s">
        <v>2618</v>
      </c>
    </row>
    <row r="151" spans="1:47" s="2" customFormat="1" ht="12">
      <c r="A151" s="40"/>
      <c r="B151" s="41"/>
      <c r="C151" s="42"/>
      <c r="D151" s="229" t="s">
        <v>162</v>
      </c>
      <c r="E151" s="42"/>
      <c r="F151" s="230" t="s">
        <v>2619</v>
      </c>
      <c r="G151" s="42"/>
      <c r="H151" s="42"/>
      <c r="I151" s="231"/>
      <c r="J151" s="42"/>
      <c r="K151" s="42"/>
      <c r="L151" s="46"/>
      <c r="M151" s="232"/>
      <c r="N151" s="23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162</v>
      </c>
      <c r="AU151" s="19" t="s">
        <v>160</v>
      </c>
    </row>
    <row r="152" spans="1:51" s="13" customFormat="1" ht="12">
      <c r="A152" s="13"/>
      <c r="B152" s="234"/>
      <c r="C152" s="235"/>
      <c r="D152" s="236" t="s">
        <v>164</v>
      </c>
      <c r="E152" s="237" t="s">
        <v>19</v>
      </c>
      <c r="F152" s="238" t="s">
        <v>2615</v>
      </c>
      <c r="G152" s="235"/>
      <c r="H152" s="239">
        <v>464.82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164</v>
      </c>
      <c r="AU152" s="245" t="s">
        <v>160</v>
      </c>
      <c r="AV152" s="13" t="s">
        <v>78</v>
      </c>
      <c r="AW152" s="13" t="s">
        <v>31</v>
      </c>
      <c r="AX152" s="13" t="s">
        <v>76</v>
      </c>
      <c r="AY152" s="245" t="s">
        <v>152</v>
      </c>
    </row>
    <row r="153" spans="1:65" s="2" customFormat="1" ht="44.25" customHeight="1">
      <c r="A153" s="40"/>
      <c r="B153" s="41"/>
      <c r="C153" s="215" t="s">
        <v>262</v>
      </c>
      <c r="D153" s="215" t="s">
        <v>156</v>
      </c>
      <c r="E153" s="216" t="s">
        <v>2616</v>
      </c>
      <c r="F153" s="217" t="s">
        <v>2617</v>
      </c>
      <c r="G153" s="218" t="s">
        <v>169</v>
      </c>
      <c r="H153" s="219">
        <v>68.145</v>
      </c>
      <c r="I153" s="220"/>
      <c r="J153" s="221">
        <f>ROUND(I153*H153,2)</f>
        <v>0</v>
      </c>
      <c r="K153" s="222"/>
      <c r="L153" s="46"/>
      <c r="M153" s="223" t="s">
        <v>19</v>
      </c>
      <c r="N153" s="224" t="s">
        <v>40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151</v>
      </c>
      <c r="AT153" s="227" t="s">
        <v>156</v>
      </c>
      <c r="AU153" s="227" t="s">
        <v>160</v>
      </c>
      <c r="AY153" s="19" t="s">
        <v>152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76</v>
      </c>
      <c r="BK153" s="228">
        <f>ROUND(I153*H153,2)</f>
        <v>0</v>
      </c>
      <c r="BL153" s="19" t="s">
        <v>151</v>
      </c>
      <c r="BM153" s="227" t="s">
        <v>2620</v>
      </c>
    </row>
    <row r="154" spans="1:47" s="2" customFormat="1" ht="12">
      <c r="A154" s="40"/>
      <c r="B154" s="41"/>
      <c r="C154" s="42"/>
      <c r="D154" s="229" t="s">
        <v>162</v>
      </c>
      <c r="E154" s="42"/>
      <c r="F154" s="230" t="s">
        <v>2619</v>
      </c>
      <c r="G154" s="42"/>
      <c r="H154" s="42"/>
      <c r="I154" s="231"/>
      <c r="J154" s="42"/>
      <c r="K154" s="42"/>
      <c r="L154" s="46"/>
      <c r="M154" s="232"/>
      <c r="N154" s="23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162</v>
      </c>
      <c r="AU154" s="19" t="s">
        <v>160</v>
      </c>
    </row>
    <row r="155" spans="1:51" s="13" customFormat="1" ht="12">
      <c r="A155" s="13"/>
      <c r="B155" s="234"/>
      <c r="C155" s="235"/>
      <c r="D155" s="236" t="s">
        <v>164</v>
      </c>
      <c r="E155" s="237" t="s">
        <v>19</v>
      </c>
      <c r="F155" s="238" t="s">
        <v>2621</v>
      </c>
      <c r="G155" s="235"/>
      <c r="H155" s="239">
        <v>68.145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164</v>
      </c>
      <c r="AU155" s="245" t="s">
        <v>160</v>
      </c>
      <c r="AV155" s="13" t="s">
        <v>78</v>
      </c>
      <c r="AW155" s="13" t="s">
        <v>31</v>
      </c>
      <c r="AX155" s="13" t="s">
        <v>76</v>
      </c>
      <c r="AY155" s="245" t="s">
        <v>152</v>
      </c>
    </row>
    <row r="156" spans="1:65" s="2" customFormat="1" ht="44.25" customHeight="1">
      <c r="A156" s="40"/>
      <c r="B156" s="41"/>
      <c r="C156" s="215" t="s">
        <v>268</v>
      </c>
      <c r="D156" s="215" t="s">
        <v>156</v>
      </c>
      <c r="E156" s="216" t="s">
        <v>2622</v>
      </c>
      <c r="F156" s="217" t="s">
        <v>2623</v>
      </c>
      <c r="G156" s="218" t="s">
        <v>169</v>
      </c>
      <c r="H156" s="219">
        <v>68.145</v>
      </c>
      <c r="I156" s="220"/>
      <c r="J156" s="221">
        <f>ROUND(I156*H156,2)</f>
        <v>0</v>
      </c>
      <c r="K156" s="222"/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151</v>
      </c>
      <c r="AT156" s="227" t="s">
        <v>156</v>
      </c>
      <c r="AU156" s="227" t="s">
        <v>160</v>
      </c>
      <c r="AY156" s="19" t="s">
        <v>152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151</v>
      </c>
      <c r="BM156" s="227" t="s">
        <v>2624</v>
      </c>
    </row>
    <row r="157" spans="1:47" s="2" customFormat="1" ht="12">
      <c r="A157" s="40"/>
      <c r="B157" s="41"/>
      <c r="C157" s="42"/>
      <c r="D157" s="229" t="s">
        <v>162</v>
      </c>
      <c r="E157" s="42"/>
      <c r="F157" s="230" t="s">
        <v>2625</v>
      </c>
      <c r="G157" s="42"/>
      <c r="H157" s="42"/>
      <c r="I157" s="231"/>
      <c r="J157" s="42"/>
      <c r="K157" s="42"/>
      <c r="L157" s="46"/>
      <c r="M157" s="232"/>
      <c r="N157" s="23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160</v>
      </c>
    </row>
    <row r="158" spans="1:51" s="13" customFormat="1" ht="12">
      <c r="A158" s="13"/>
      <c r="B158" s="234"/>
      <c r="C158" s="235"/>
      <c r="D158" s="236" t="s">
        <v>164</v>
      </c>
      <c r="E158" s="237" t="s">
        <v>19</v>
      </c>
      <c r="F158" s="238" t="s">
        <v>2621</v>
      </c>
      <c r="G158" s="235"/>
      <c r="H158" s="239">
        <v>68.145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164</v>
      </c>
      <c r="AU158" s="245" t="s">
        <v>160</v>
      </c>
      <c r="AV158" s="13" t="s">
        <v>78</v>
      </c>
      <c r="AW158" s="13" t="s">
        <v>31</v>
      </c>
      <c r="AX158" s="13" t="s">
        <v>76</v>
      </c>
      <c r="AY158" s="245" t="s">
        <v>152</v>
      </c>
    </row>
    <row r="159" spans="1:65" s="2" customFormat="1" ht="37.8" customHeight="1">
      <c r="A159" s="40"/>
      <c r="B159" s="41"/>
      <c r="C159" s="215" t="s">
        <v>274</v>
      </c>
      <c r="D159" s="215" t="s">
        <v>156</v>
      </c>
      <c r="E159" s="216" t="s">
        <v>2626</v>
      </c>
      <c r="F159" s="217" t="s">
        <v>2627</v>
      </c>
      <c r="G159" s="218" t="s">
        <v>169</v>
      </c>
      <c r="H159" s="219">
        <v>464.82</v>
      </c>
      <c r="I159" s="220"/>
      <c r="J159" s="221">
        <f>ROUND(I159*H159,2)</f>
        <v>0</v>
      </c>
      <c r="K159" s="222"/>
      <c r="L159" s="46"/>
      <c r="M159" s="223" t="s">
        <v>19</v>
      </c>
      <c r="N159" s="224" t="s">
        <v>40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151</v>
      </c>
      <c r="AT159" s="227" t="s">
        <v>156</v>
      </c>
      <c r="AU159" s="227" t="s">
        <v>160</v>
      </c>
      <c r="AY159" s="19" t="s">
        <v>152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76</v>
      </c>
      <c r="BK159" s="228">
        <f>ROUND(I159*H159,2)</f>
        <v>0</v>
      </c>
      <c r="BL159" s="19" t="s">
        <v>151</v>
      </c>
      <c r="BM159" s="227" t="s">
        <v>2628</v>
      </c>
    </row>
    <row r="160" spans="1:51" s="13" customFormat="1" ht="12">
      <c r="A160" s="13"/>
      <c r="B160" s="234"/>
      <c r="C160" s="235"/>
      <c r="D160" s="236" t="s">
        <v>164</v>
      </c>
      <c r="E160" s="237" t="s">
        <v>19</v>
      </c>
      <c r="F160" s="238" t="s">
        <v>2615</v>
      </c>
      <c r="G160" s="235"/>
      <c r="H160" s="239">
        <v>464.82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164</v>
      </c>
      <c r="AU160" s="245" t="s">
        <v>160</v>
      </c>
      <c r="AV160" s="13" t="s">
        <v>78</v>
      </c>
      <c r="AW160" s="13" t="s">
        <v>31</v>
      </c>
      <c r="AX160" s="13" t="s">
        <v>76</v>
      </c>
      <c r="AY160" s="245" t="s">
        <v>152</v>
      </c>
    </row>
    <row r="161" spans="1:65" s="2" customFormat="1" ht="33" customHeight="1">
      <c r="A161" s="40"/>
      <c r="B161" s="41"/>
      <c r="C161" s="215" t="s">
        <v>283</v>
      </c>
      <c r="D161" s="215" t="s">
        <v>156</v>
      </c>
      <c r="E161" s="216" t="s">
        <v>2629</v>
      </c>
      <c r="F161" s="217" t="s">
        <v>2630</v>
      </c>
      <c r="G161" s="218" t="s">
        <v>169</v>
      </c>
      <c r="H161" s="219">
        <v>68.145</v>
      </c>
      <c r="I161" s="220"/>
      <c r="J161" s="221">
        <f>ROUND(I161*H161,2)</f>
        <v>0</v>
      </c>
      <c r="K161" s="222"/>
      <c r="L161" s="46"/>
      <c r="M161" s="223" t="s">
        <v>19</v>
      </c>
      <c r="N161" s="224" t="s">
        <v>40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151</v>
      </c>
      <c r="AT161" s="227" t="s">
        <v>156</v>
      </c>
      <c r="AU161" s="227" t="s">
        <v>160</v>
      </c>
      <c r="AY161" s="19" t="s">
        <v>152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76</v>
      </c>
      <c r="BK161" s="228">
        <f>ROUND(I161*H161,2)</f>
        <v>0</v>
      </c>
      <c r="BL161" s="19" t="s">
        <v>151</v>
      </c>
      <c r="BM161" s="227" t="s">
        <v>2631</v>
      </c>
    </row>
    <row r="162" spans="1:47" s="2" customFormat="1" ht="12">
      <c r="A162" s="40"/>
      <c r="B162" s="41"/>
      <c r="C162" s="42"/>
      <c r="D162" s="229" t="s">
        <v>162</v>
      </c>
      <c r="E162" s="42"/>
      <c r="F162" s="230" t="s">
        <v>2632</v>
      </c>
      <c r="G162" s="42"/>
      <c r="H162" s="42"/>
      <c r="I162" s="231"/>
      <c r="J162" s="42"/>
      <c r="K162" s="42"/>
      <c r="L162" s="46"/>
      <c r="M162" s="232"/>
      <c r="N162" s="23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162</v>
      </c>
      <c r="AU162" s="19" t="s">
        <v>160</v>
      </c>
    </row>
    <row r="163" spans="1:51" s="13" customFormat="1" ht="12">
      <c r="A163" s="13"/>
      <c r="B163" s="234"/>
      <c r="C163" s="235"/>
      <c r="D163" s="236" t="s">
        <v>164</v>
      </c>
      <c r="E163" s="237" t="s">
        <v>19</v>
      </c>
      <c r="F163" s="238" t="s">
        <v>2621</v>
      </c>
      <c r="G163" s="235"/>
      <c r="H163" s="239">
        <v>68.145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164</v>
      </c>
      <c r="AU163" s="245" t="s">
        <v>160</v>
      </c>
      <c r="AV163" s="13" t="s">
        <v>78</v>
      </c>
      <c r="AW163" s="13" t="s">
        <v>31</v>
      </c>
      <c r="AX163" s="13" t="s">
        <v>76</v>
      </c>
      <c r="AY163" s="245" t="s">
        <v>152</v>
      </c>
    </row>
    <row r="164" spans="1:65" s="2" customFormat="1" ht="78" customHeight="1">
      <c r="A164" s="40"/>
      <c r="B164" s="41"/>
      <c r="C164" s="215" t="s">
        <v>292</v>
      </c>
      <c r="D164" s="215" t="s">
        <v>156</v>
      </c>
      <c r="E164" s="216" t="s">
        <v>2633</v>
      </c>
      <c r="F164" s="217" t="s">
        <v>2634</v>
      </c>
      <c r="G164" s="218" t="s">
        <v>169</v>
      </c>
      <c r="H164" s="219">
        <v>29.25</v>
      </c>
      <c r="I164" s="220"/>
      <c r="J164" s="221">
        <f>ROUND(I164*H164,2)</f>
        <v>0</v>
      </c>
      <c r="K164" s="222"/>
      <c r="L164" s="46"/>
      <c r="M164" s="223" t="s">
        <v>19</v>
      </c>
      <c r="N164" s="224" t="s">
        <v>40</v>
      </c>
      <c r="O164" s="86"/>
      <c r="P164" s="225">
        <f>O164*H164</f>
        <v>0</v>
      </c>
      <c r="Q164" s="225">
        <v>0.08922</v>
      </c>
      <c r="R164" s="225">
        <f>Q164*H164</f>
        <v>2.609685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151</v>
      </c>
      <c r="AT164" s="227" t="s">
        <v>156</v>
      </c>
      <c r="AU164" s="227" t="s">
        <v>160</v>
      </c>
      <c r="AY164" s="19" t="s">
        <v>152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151</v>
      </c>
      <c r="BM164" s="227" t="s">
        <v>2635</v>
      </c>
    </row>
    <row r="165" spans="1:47" s="2" customFormat="1" ht="12">
      <c r="A165" s="40"/>
      <c r="B165" s="41"/>
      <c r="C165" s="42"/>
      <c r="D165" s="229" t="s">
        <v>162</v>
      </c>
      <c r="E165" s="42"/>
      <c r="F165" s="230" t="s">
        <v>2636</v>
      </c>
      <c r="G165" s="42"/>
      <c r="H165" s="42"/>
      <c r="I165" s="231"/>
      <c r="J165" s="42"/>
      <c r="K165" s="42"/>
      <c r="L165" s="46"/>
      <c r="M165" s="232"/>
      <c r="N165" s="23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162</v>
      </c>
      <c r="AU165" s="19" t="s">
        <v>160</v>
      </c>
    </row>
    <row r="166" spans="1:51" s="13" customFormat="1" ht="12">
      <c r="A166" s="13"/>
      <c r="B166" s="234"/>
      <c r="C166" s="235"/>
      <c r="D166" s="236" t="s">
        <v>164</v>
      </c>
      <c r="E166" s="237" t="s">
        <v>19</v>
      </c>
      <c r="F166" s="238" t="s">
        <v>2637</v>
      </c>
      <c r="G166" s="235"/>
      <c r="H166" s="239">
        <v>29.25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164</v>
      </c>
      <c r="AU166" s="245" t="s">
        <v>160</v>
      </c>
      <c r="AV166" s="13" t="s">
        <v>78</v>
      </c>
      <c r="AW166" s="13" t="s">
        <v>31</v>
      </c>
      <c r="AX166" s="13" t="s">
        <v>76</v>
      </c>
      <c r="AY166" s="245" t="s">
        <v>152</v>
      </c>
    </row>
    <row r="167" spans="1:65" s="2" customFormat="1" ht="21.75" customHeight="1">
      <c r="A167" s="40"/>
      <c r="B167" s="41"/>
      <c r="C167" s="267" t="s">
        <v>7</v>
      </c>
      <c r="D167" s="267" t="s">
        <v>204</v>
      </c>
      <c r="E167" s="268" t="s">
        <v>2638</v>
      </c>
      <c r="F167" s="269" t="s">
        <v>2639</v>
      </c>
      <c r="G167" s="270" t="s">
        <v>169</v>
      </c>
      <c r="H167" s="271">
        <v>30.128</v>
      </c>
      <c r="I167" s="272"/>
      <c r="J167" s="273">
        <f>ROUND(I167*H167,2)</f>
        <v>0</v>
      </c>
      <c r="K167" s="274"/>
      <c r="L167" s="275"/>
      <c r="M167" s="276" t="s">
        <v>19</v>
      </c>
      <c r="N167" s="277" t="s">
        <v>40</v>
      </c>
      <c r="O167" s="86"/>
      <c r="P167" s="225">
        <f>O167*H167</f>
        <v>0</v>
      </c>
      <c r="Q167" s="225">
        <v>0.131</v>
      </c>
      <c r="R167" s="225">
        <f>Q167*H167</f>
        <v>3.946768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207</v>
      </c>
      <c r="AT167" s="227" t="s">
        <v>204</v>
      </c>
      <c r="AU167" s="227" t="s">
        <v>160</v>
      </c>
      <c r="AY167" s="19" t="s">
        <v>152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76</v>
      </c>
      <c r="BK167" s="228">
        <f>ROUND(I167*H167,2)</f>
        <v>0</v>
      </c>
      <c r="BL167" s="19" t="s">
        <v>151</v>
      </c>
      <c r="BM167" s="227" t="s">
        <v>2640</v>
      </c>
    </row>
    <row r="168" spans="1:51" s="13" customFormat="1" ht="12">
      <c r="A168" s="13"/>
      <c r="B168" s="234"/>
      <c r="C168" s="235"/>
      <c r="D168" s="236" t="s">
        <v>164</v>
      </c>
      <c r="E168" s="237" t="s">
        <v>19</v>
      </c>
      <c r="F168" s="238" t="s">
        <v>2637</v>
      </c>
      <c r="G168" s="235"/>
      <c r="H168" s="239">
        <v>29.25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164</v>
      </c>
      <c r="AU168" s="245" t="s">
        <v>160</v>
      </c>
      <c r="AV168" s="13" t="s">
        <v>78</v>
      </c>
      <c r="AW168" s="13" t="s">
        <v>31</v>
      </c>
      <c r="AX168" s="13" t="s">
        <v>76</v>
      </c>
      <c r="AY168" s="245" t="s">
        <v>152</v>
      </c>
    </row>
    <row r="169" spans="1:51" s="13" customFormat="1" ht="12">
      <c r="A169" s="13"/>
      <c r="B169" s="234"/>
      <c r="C169" s="235"/>
      <c r="D169" s="236" t="s">
        <v>164</v>
      </c>
      <c r="E169" s="235"/>
      <c r="F169" s="238" t="s">
        <v>2641</v>
      </c>
      <c r="G169" s="235"/>
      <c r="H169" s="239">
        <v>30.128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164</v>
      </c>
      <c r="AU169" s="245" t="s">
        <v>160</v>
      </c>
      <c r="AV169" s="13" t="s">
        <v>78</v>
      </c>
      <c r="AW169" s="13" t="s">
        <v>4</v>
      </c>
      <c r="AX169" s="13" t="s">
        <v>76</v>
      </c>
      <c r="AY169" s="245" t="s">
        <v>152</v>
      </c>
    </row>
    <row r="170" spans="1:65" s="2" customFormat="1" ht="78" customHeight="1">
      <c r="A170" s="40"/>
      <c r="B170" s="41"/>
      <c r="C170" s="215" t="s">
        <v>303</v>
      </c>
      <c r="D170" s="215" t="s">
        <v>156</v>
      </c>
      <c r="E170" s="216" t="s">
        <v>2642</v>
      </c>
      <c r="F170" s="217" t="s">
        <v>2643</v>
      </c>
      <c r="G170" s="218" t="s">
        <v>169</v>
      </c>
      <c r="H170" s="219">
        <v>95.975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0.10362</v>
      </c>
      <c r="R170" s="225">
        <f>Q170*H170</f>
        <v>9.9449295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151</v>
      </c>
      <c r="AT170" s="227" t="s">
        <v>156</v>
      </c>
      <c r="AU170" s="227" t="s">
        <v>160</v>
      </c>
      <c r="AY170" s="19" t="s">
        <v>152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151</v>
      </c>
      <c r="BM170" s="227" t="s">
        <v>2644</v>
      </c>
    </row>
    <row r="171" spans="1:51" s="13" customFormat="1" ht="12">
      <c r="A171" s="13"/>
      <c r="B171" s="234"/>
      <c r="C171" s="235"/>
      <c r="D171" s="236" t="s">
        <v>164</v>
      </c>
      <c r="E171" s="237" t="s">
        <v>19</v>
      </c>
      <c r="F171" s="238" t="s">
        <v>2645</v>
      </c>
      <c r="G171" s="235"/>
      <c r="H171" s="239">
        <v>95.975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164</v>
      </c>
      <c r="AU171" s="245" t="s">
        <v>160</v>
      </c>
      <c r="AV171" s="13" t="s">
        <v>78</v>
      </c>
      <c r="AW171" s="13" t="s">
        <v>31</v>
      </c>
      <c r="AX171" s="13" t="s">
        <v>76</v>
      </c>
      <c r="AY171" s="245" t="s">
        <v>152</v>
      </c>
    </row>
    <row r="172" spans="1:65" s="2" customFormat="1" ht="21.75" customHeight="1">
      <c r="A172" s="40"/>
      <c r="B172" s="41"/>
      <c r="C172" s="267" t="s">
        <v>309</v>
      </c>
      <c r="D172" s="267" t="s">
        <v>204</v>
      </c>
      <c r="E172" s="268" t="s">
        <v>2646</v>
      </c>
      <c r="F172" s="269" t="s">
        <v>2647</v>
      </c>
      <c r="G172" s="270" t="s">
        <v>169</v>
      </c>
      <c r="H172" s="271">
        <v>98.854</v>
      </c>
      <c r="I172" s="272"/>
      <c r="J172" s="273">
        <f>ROUND(I172*H172,2)</f>
        <v>0</v>
      </c>
      <c r="K172" s="274"/>
      <c r="L172" s="275"/>
      <c r="M172" s="276" t="s">
        <v>19</v>
      </c>
      <c r="N172" s="277" t="s">
        <v>40</v>
      </c>
      <c r="O172" s="86"/>
      <c r="P172" s="225">
        <f>O172*H172</f>
        <v>0</v>
      </c>
      <c r="Q172" s="225">
        <v>0.176</v>
      </c>
      <c r="R172" s="225">
        <f>Q172*H172</f>
        <v>17.398304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207</v>
      </c>
      <c r="AT172" s="227" t="s">
        <v>204</v>
      </c>
      <c r="AU172" s="227" t="s">
        <v>160</v>
      </c>
      <c r="AY172" s="19" t="s">
        <v>152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151</v>
      </c>
      <c r="BM172" s="227" t="s">
        <v>2648</v>
      </c>
    </row>
    <row r="173" spans="1:51" s="13" customFormat="1" ht="12">
      <c r="A173" s="13"/>
      <c r="B173" s="234"/>
      <c r="C173" s="235"/>
      <c r="D173" s="236" t="s">
        <v>164</v>
      </c>
      <c r="E173" s="235"/>
      <c r="F173" s="238" t="s">
        <v>2649</v>
      </c>
      <c r="G173" s="235"/>
      <c r="H173" s="239">
        <v>98.854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164</v>
      </c>
      <c r="AU173" s="245" t="s">
        <v>160</v>
      </c>
      <c r="AV173" s="13" t="s">
        <v>78</v>
      </c>
      <c r="AW173" s="13" t="s">
        <v>4</v>
      </c>
      <c r="AX173" s="13" t="s">
        <v>76</v>
      </c>
      <c r="AY173" s="245" t="s">
        <v>152</v>
      </c>
    </row>
    <row r="174" spans="1:65" s="2" customFormat="1" ht="66.75" customHeight="1">
      <c r="A174" s="40"/>
      <c r="B174" s="41"/>
      <c r="C174" s="215" t="s">
        <v>315</v>
      </c>
      <c r="D174" s="215" t="s">
        <v>156</v>
      </c>
      <c r="E174" s="216" t="s">
        <v>2650</v>
      </c>
      <c r="F174" s="217" t="s">
        <v>2651</v>
      </c>
      <c r="G174" s="218" t="s">
        <v>169</v>
      </c>
      <c r="H174" s="219">
        <v>264.5</v>
      </c>
      <c r="I174" s="220"/>
      <c r="J174" s="221">
        <f>ROUND(I174*H174,2)</f>
        <v>0</v>
      </c>
      <c r="K174" s="222"/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0.098</v>
      </c>
      <c r="R174" s="225">
        <f>Q174*H174</f>
        <v>25.921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151</v>
      </c>
      <c r="AT174" s="227" t="s">
        <v>156</v>
      </c>
      <c r="AU174" s="227" t="s">
        <v>160</v>
      </c>
      <c r="AY174" s="19" t="s">
        <v>152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151</v>
      </c>
      <c r="BM174" s="227" t="s">
        <v>2652</v>
      </c>
    </row>
    <row r="175" spans="1:47" s="2" customFormat="1" ht="12">
      <c r="A175" s="40"/>
      <c r="B175" s="41"/>
      <c r="C175" s="42"/>
      <c r="D175" s="229" t="s">
        <v>162</v>
      </c>
      <c r="E175" s="42"/>
      <c r="F175" s="230" t="s">
        <v>2653</v>
      </c>
      <c r="G175" s="42"/>
      <c r="H175" s="42"/>
      <c r="I175" s="231"/>
      <c r="J175" s="42"/>
      <c r="K175" s="42"/>
      <c r="L175" s="46"/>
      <c r="M175" s="232"/>
      <c r="N175" s="23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162</v>
      </c>
      <c r="AU175" s="19" t="s">
        <v>160</v>
      </c>
    </row>
    <row r="176" spans="1:51" s="13" customFormat="1" ht="12">
      <c r="A176" s="13"/>
      <c r="B176" s="234"/>
      <c r="C176" s="235"/>
      <c r="D176" s="236" t="s">
        <v>164</v>
      </c>
      <c r="E176" s="237" t="s">
        <v>19</v>
      </c>
      <c r="F176" s="238" t="s">
        <v>2654</v>
      </c>
      <c r="G176" s="235"/>
      <c r="H176" s="239">
        <v>264.5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164</v>
      </c>
      <c r="AU176" s="245" t="s">
        <v>160</v>
      </c>
      <c r="AV176" s="13" t="s">
        <v>78</v>
      </c>
      <c r="AW176" s="13" t="s">
        <v>31</v>
      </c>
      <c r="AX176" s="13" t="s">
        <v>76</v>
      </c>
      <c r="AY176" s="245" t="s">
        <v>152</v>
      </c>
    </row>
    <row r="177" spans="1:65" s="2" customFormat="1" ht="16.5" customHeight="1">
      <c r="A177" s="40"/>
      <c r="B177" s="41"/>
      <c r="C177" s="267" t="s">
        <v>320</v>
      </c>
      <c r="D177" s="267" t="s">
        <v>204</v>
      </c>
      <c r="E177" s="268" t="s">
        <v>2655</v>
      </c>
      <c r="F177" s="269" t="s">
        <v>2656</v>
      </c>
      <c r="G177" s="270" t="s">
        <v>169</v>
      </c>
      <c r="H177" s="271">
        <v>269.79</v>
      </c>
      <c r="I177" s="272"/>
      <c r="J177" s="273">
        <f>ROUND(I177*H177,2)</f>
        <v>0</v>
      </c>
      <c r="K177" s="274"/>
      <c r="L177" s="275"/>
      <c r="M177" s="276" t="s">
        <v>19</v>
      </c>
      <c r="N177" s="277" t="s">
        <v>40</v>
      </c>
      <c r="O177" s="86"/>
      <c r="P177" s="225">
        <f>O177*H177</f>
        <v>0</v>
      </c>
      <c r="Q177" s="225">
        <v>0.027</v>
      </c>
      <c r="R177" s="225">
        <f>Q177*H177</f>
        <v>7.284330000000001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207</v>
      </c>
      <c r="AT177" s="227" t="s">
        <v>204</v>
      </c>
      <c r="AU177" s="227" t="s">
        <v>160</v>
      </c>
      <c r="AY177" s="19" t="s">
        <v>152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76</v>
      </c>
      <c r="BK177" s="228">
        <f>ROUND(I177*H177,2)</f>
        <v>0</v>
      </c>
      <c r="BL177" s="19" t="s">
        <v>151</v>
      </c>
      <c r="BM177" s="227" t="s">
        <v>2657</v>
      </c>
    </row>
    <row r="178" spans="1:51" s="13" customFormat="1" ht="12">
      <c r="A178" s="13"/>
      <c r="B178" s="234"/>
      <c r="C178" s="235"/>
      <c r="D178" s="236" t="s">
        <v>164</v>
      </c>
      <c r="E178" s="235"/>
      <c r="F178" s="238" t="s">
        <v>2658</v>
      </c>
      <c r="G178" s="235"/>
      <c r="H178" s="239">
        <v>269.79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164</v>
      </c>
      <c r="AU178" s="245" t="s">
        <v>160</v>
      </c>
      <c r="AV178" s="13" t="s">
        <v>78</v>
      </c>
      <c r="AW178" s="13" t="s">
        <v>4</v>
      </c>
      <c r="AX178" s="13" t="s">
        <v>76</v>
      </c>
      <c r="AY178" s="245" t="s">
        <v>152</v>
      </c>
    </row>
    <row r="179" spans="1:65" s="2" customFormat="1" ht="66.75" customHeight="1">
      <c r="A179" s="40"/>
      <c r="B179" s="41"/>
      <c r="C179" s="215" t="s">
        <v>324</v>
      </c>
      <c r="D179" s="215" t="s">
        <v>156</v>
      </c>
      <c r="E179" s="216" t="s">
        <v>2659</v>
      </c>
      <c r="F179" s="217" t="s">
        <v>2660</v>
      </c>
      <c r="G179" s="218" t="s">
        <v>169</v>
      </c>
      <c r="H179" s="219">
        <v>72.045</v>
      </c>
      <c r="I179" s="220"/>
      <c r="J179" s="221">
        <f>ROUND(I179*H179,2)</f>
        <v>0</v>
      </c>
      <c r="K179" s="222"/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0.0888</v>
      </c>
      <c r="R179" s="225">
        <f>Q179*H179</f>
        <v>6.397596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151</v>
      </c>
      <c r="AT179" s="227" t="s">
        <v>156</v>
      </c>
      <c r="AU179" s="227" t="s">
        <v>160</v>
      </c>
      <c r="AY179" s="19" t="s">
        <v>152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151</v>
      </c>
      <c r="BM179" s="227" t="s">
        <v>2661</v>
      </c>
    </row>
    <row r="180" spans="1:47" s="2" customFormat="1" ht="12">
      <c r="A180" s="40"/>
      <c r="B180" s="41"/>
      <c r="C180" s="42"/>
      <c r="D180" s="229" t="s">
        <v>162</v>
      </c>
      <c r="E180" s="42"/>
      <c r="F180" s="230" t="s">
        <v>2662</v>
      </c>
      <c r="G180" s="42"/>
      <c r="H180" s="42"/>
      <c r="I180" s="231"/>
      <c r="J180" s="42"/>
      <c r="K180" s="42"/>
      <c r="L180" s="46"/>
      <c r="M180" s="232"/>
      <c r="N180" s="23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162</v>
      </c>
      <c r="AU180" s="19" t="s">
        <v>160</v>
      </c>
    </row>
    <row r="181" spans="1:51" s="13" customFormat="1" ht="12">
      <c r="A181" s="13"/>
      <c r="B181" s="234"/>
      <c r="C181" s="235"/>
      <c r="D181" s="236" t="s">
        <v>164</v>
      </c>
      <c r="E181" s="237" t="s">
        <v>19</v>
      </c>
      <c r="F181" s="238" t="s">
        <v>2663</v>
      </c>
      <c r="G181" s="235"/>
      <c r="H181" s="239">
        <v>72.045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164</v>
      </c>
      <c r="AU181" s="245" t="s">
        <v>160</v>
      </c>
      <c r="AV181" s="13" t="s">
        <v>78</v>
      </c>
      <c r="AW181" s="13" t="s">
        <v>31</v>
      </c>
      <c r="AX181" s="13" t="s">
        <v>76</v>
      </c>
      <c r="AY181" s="245" t="s">
        <v>152</v>
      </c>
    </row>
    <row r="182" spans="1:65" s="2" customFormat="1" ht="24.15" customHeight="1">
      <c r="A182" s="40"/>
      <c r="B182" s="41"/>
      <c r="C182" s="267" t="s">
        <v>328</v>
      </c>
      <c r="D182" s="267" t="s">
        <v>204</v>
      </c>
      <c r="E182" s="268" t="s">
        <v>2664</v>
      </c>
      <c r="F182" s="269" t="s">
        <v>2665</v>
      </c>
      <c r="G182" s="270" t="s">
        <v>169</v>
      </c>
      <c r="H182" s="271">
        <v>74.206</v>
      </c>
      <c r="I182" s="272"/>
      <c r="J182" s="273">
        <f>ROUND(I182*H182,2)</f>
        <v>0</v>
      </c>
      <c r="K182" s="274"/>
      <c r="L182" s="275"/>
      <c r="M182" s="276" t="s">
        <v>19</v>
      </c>
      <c r="N182" s="277" t="s">
        <v>40</v>
      </c>
      <c r="O182" s="86"/>
      <c r="P182" s="225">
        <f>O182*H182</f>
        <v>0</v>
      </c>
      <c r="Q182" s="225">
        <v>0.14167</v>
      </c>
      <c r="R182" s="225">
        <f>Q182*H182</f>
        <v>10.51276402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207</v>
      </c>
      <c r="AT182" s="227" t="s">
        <v>204</v>
      </c>
      <c r="AU182" s="227" t="s">
        <v>160</v>
      </c>
      <c r="AY182" s="19" t="s">
        <v>152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76</v>
      </c>
      <c r="BK182" s="228">
        <f>ROUND(I182*H182,2)</f>
        <v>0</v>
      </c>
      <c r="BL182" s="19" t="s">
        <v>151</v>
      </c>
      <c r="BM182" s="227" t="s">
        <v>2666</v>
      </c>
    </row>
    <row r="183" spans="1:47" s="2" customFormat="1" ht="12">
      <c r="A183" s="40"/>
      <c r="B183" s="41"/>
      <c r="C183" s="42"/>
      <c r="D183" s="236" t="s">
        <v>366</v>
      </c>
      <c r="E183" s="42"/>
      <c r="F183" s="278" t="s">
        <v>2667</v>
      </c>
      <c r="G183" s="42"/>
      <c r="H183" s="42"/>
      <c r="I183" s="231"/>
      <c r="J183" s="42"/>
      <c r="K183" s="42"/>
      <c r="L183" s="46"/>
      <c r="M183" s="232"/>
      <c r="N183" s="23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366</v>
      </c>
      <c r="AU183" s="19" t="s">
        <v>160</v>
      </c>
    </row>
    <row r="184" spans="1:51" s="13" customFormat="1" ht="12">
      <c r="A184" s="13"/>
      <c r="B184" s="234"/>
      <c r="C184" s="235"/>
      <c r="D184" s="236" t="s">
        <v>164</v>
      </c>
      <c r="E184" s="235"/>
      <c r="F184" s="238" t="s">
        <v>2668</v>
      </c>
      <c r="G184" s="235"/>
      <c r="H184" s="239">
        <v>74.206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164</v>
      </c>
      <c r="AU184" s="245" t="s">
        <v>160</v>
      </c>
      <c r="AV184" s="13" t="s">
        <v>78</v>
      </c>
      <c r="AW184" s="13" t="s">
        <v>4</v>
      </c>
      <c r="AX184" s="13" t="s">
        <v>76</v>
      </c>
      <c r="AY184" s="245" t="s">
        <v>152</v>
      </c>
    </row>
    <row r="185" spans="1:63" s="12" customFormat="1" ht="20.85" customHeight="1">
      <c r="A185" s="12"/>
      <c r="B185" s="199"/>
      <c r="C185" s="200"/>
      <c r="D185" s="201" t="s">
        <v>68</v>
      </c>
      <c r="E185" s="213" t="s">
        <v>213</v>
      </c>
      <c r="F185" s="213" t="s">
        <v>369</v>
      </c>
      <c r="G185" s="200"/>
      <c r="H185" s="200"/>
      <c r="I185" s="203"/>
      <c r="J185" s="214">
        <f>BK185</f>
        <v>0</v>
      </c>
      <c r="K185" s="200"/>
      <c r="L185" s="205"/>
      <c r="M185" s="206"/>
      <c r="N185" s="207"/>
      <c r="O185" s="207"/>
      <c r="P185" s="208">
        <f>SUM(P186:P199)</f>
        <v>0</v>
      </c>
      <c r="Q185" s="207"/>
      <c r="R185" s="208">
        <f>SUM(R186:R199)</f>
        <v>19.3388975</v>
      </c>
      <c r="S185" s="207"/>
      <c r="T185" s="209">
        <f>SUM(T186:T199)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76</v>
      </c>
      <c r="AT185" s="211" t="s">
        <v>68</v>
      </c>
      <c r="AU185" s="211" t="s">
        <v>78</v>
      </c>
      <c r="AY185" s="210" t="s">
        <v>152</v>
      </c>
      <c r="BK185" s="212">
        <f>SUM(BK186:BK199)</f>
        <v>0</v>
      </c>
    </row>
    <row r="186" spans="1:65" s="2" customFormat="1" ht="33" customHeight="1">
      <c r="A186" s="40"/>
      <c r="B186" s="41"/>
      <c r="C186" s="215" t="s">
        <v>332</v>
      </c>
      <c r="D186" s="215" t="s">
        <v>156</v>
      </c>
      <c r="E186" s="216" t="s">
        <v>2669</v>
      </c>
      <c r="F186" s="217" t="s">
        <v>2670</v>
      </c>
      <c r="G186" s="218" t="s">
        <v>545</v>
      </c>
      <c r="H186" s="219">
        <v>53.25</v>
      </c>
      <c r="I186" s="220"/>
      <c r="J186" s="221">
        <f>ROUND(I186*H186,2)</f>
        <v>0</v>
      </c>
      <c r="K186" s="222"/>
      <c r="L186" s="46"/>
      <c r="M186" s="223" t="s">
        <v>19</v>
      </c>
      <c r="N186" s="224" t="s">
        <v>40</v>
      </c>
      <c r="O186" s="86"/>
      <c r="P186" s="225">
        <f>O186*H186</f>
        <v>0</v>
      </c>
      <c r="Q186" s="225">
        <v>0.01517</v>
      </c>
      <c r="R186" s="225">
        <f>Q186*H186</f>
        <v>0.8078025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151</v>
      </c>
      <c r="AT186" s="227" t="s">
        <v>156</v>
      </c>
      <c r="AU186" s="227" t="s">
        <v>160</v>
      </c>
      <c r="AY186" s="19" t="s">
        <v>152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76</v>
      </c>
      <c r="BK186" s="228">
        <f>ROUND(I186*H186,2)</f>
        <v>0</v>
      </c>
      <c r="BL186" s="19" t="s">
        <v>151</v>
      </c>
      <c r="BM186" s="227" t="s">
        <v>2671</v>
      </c>
    </row>
    <row r="187" spans="1:51" s="13" customFormat="1" ht="12">
      <c r="A187" s="13"/>
      <c r="B187" s="234"/>
      <c r="C187" s="235"/>
      <c r="D187" s="236" t="s">
        <v>164</v>
      </c>
      <c r="E187" s="237" t="s">
        <v>19</v>
      </c>
      <c r="F187" s="238" t="s">
        <v>2672</v>
      </c>
      <c r="G187" s="235"/>
      <c r="H187" s="239">
        <v>53.25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164</v>
      </c>
      <c r="AU187" s="245" t="s">
        <v>160</v>
      </c>
      <c r="AV187" s="13" t="s">
        <v>78</v>
      </c>
      <c r="AW187" s="13" t="s">
        <v>31</v>
      </c>
      <c r="AX187" s="13" t="s">
        <v>76</v>
      </c>
      <c r="AY187" s="245" t="s">
        <v>152</v>
      </c>
    </row>
    <row r="188" spans="1:65" s="2" customFormat="1" ht="49.05" customHeight="1">
      <c r="A188" s="40"/>
      <c r="B188" s="41"/>
      <c r="C188" s="215" t="s">
        <v>336</v>
      </c>
      <c r="D188" s="215" t="s">
        <v>156</v>
      </c>
      <c r="E188" s="216" t="s">
        <v>2673</v>
      </c>
      <c r="F188" s="217" t="s">
        <v>2674</v>
      </c>
      <c r="G188" s="218" t="s">
        <v>545</v>
      </c>
      <c r="H188" s="219">
        <v>72.85</v>
      </c>
      <c r="I188" s="220"/>
      <c r="J188" s="221">
        <f>ROUND(I188*H188,2)</f>
        <v>0</v>
      </c>
      <c r="K188" s="222"/>
      <c r="L188" s="46"/>
      <c r="M188" s="223" t="s">
        <v>19</v>
      </c>
      <c r="N188" s="224" t="s">
        <v>40</v>
      </c>
      <c r="O188" s="86"/>
      <c r="P188" s="225">
        <f>O188*H188</f>
        <v>0</v>
      </c>
      <c r="Q188" s="225">
        <v>0.1554</v>
      </c>
      <c r="R188" s="225">
        <f>Q188*H188</f>
        <v>11.32089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151</v>
      </c>
      <c r="AT188" s="227" t="s">
        <v>156</v>
      </c>
      <c r="AU188" s="227" t="s">
        <v>160</v>
      </c>
      <c r="AY188" s="19" t="s">
        <v>152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76</v>
      </c>
      <c r="BK188" s="228">
        <f>ROUND(I188*H188,2)</f>
        <v>0</v>
      </c>
      <c r="BL188" s="19" t="s">
        <v>151</v>
      </c>
      <c r="BM188" s="227" t="s">
        <v>2675</v>
      </c>
    </row>
    <row r="189" spans="1:51" s="13" customFormat="1" ht="12">
      <c r="A189" s="13"/>
      <c r="B189" s="234"/>
      <c r="C189" s="235"/>
      <c r="D189" s="236" t="s">
        <v>164</v>
      </c>
      <c r="E189" s="237" t="s">
        <v>19</v>
      </c>
      <c r="F189" s="238" t="s">
        <v>2676</v>
      </c>
      <c r="G189" s="235"/>
      <c r="H189" s="239">
        <v>72.85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164</v>
      </c>
      <c r="AU189" s="245" t="s">
        <v>160</v>
      </c>
      <c r="AV189" s="13" t="s">
        <v>78</v>
      </c>
      <c r="AW189" s="13" t="s">
        <v>31</v>
      </c>
      <c r="AX189" s="13" t="s">
        <v>76</v>
      </c>
      <c r="AY189" s="245" t="s">
        <v>152</v>
      </c>
    </row>
    <row r="190" spans="1:65" s="2" customFormat="1" ht="16.5" customHeight="1">
      <c r="A190" s="40"/>
      <c r="B190" s="41"/>
      <c r="C190" s="267" t="s">
        <v>340</v>
      </c>
      <c r="D190" s="267" t="s">
        <v>204</v>
      </c>
      <c r="E190" s="268" t="s">
        <v>2677</v>
      </c>
      <c r="F190" s="269" t="s">
        <v>2678</v>
      </c>
      <c r="G190" s="270" t="s">
        <v>545</v>
      </c>
      <c r="H190" s="271">
        <v>54.1</v>
      </c>
      <c r="I190" s="272"/>
      <c r="J190" s="273">
        <f>ROUND(I190*H190,2)</f>
        <v>0</v>
      </c>
      <c r="K190" s="274"/>
      <c r="L190" s="275"/>
      <c r="M190" s="276" t="s">
        <v>19</v>
      </c>
      <c r="N190" s="277" t="s">
        <v>40</v>
      </c>
      <c r="O190" s="86"/>
      <c r="P190" s="225">
        <f>O190*H190</f>
        <v>0</v>
      </c>
      <c r="Q190" s="225">
        <v>0.08</v>
      </c>
      <c r="R190" s="225">
        <f>Q190*H190</f>
        <v>4.328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207</v>
      </c>
      <c r="AT190" s="227" t="s">
        <v>204</v>
      </c>
      <c r="AU190" s="227" t="s">
        <v>160</v>
      </c>
      <c r="AY190" s="19" t="s">
        <v>152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76</v>
      </c>
      <c r="BK190" s="228">
        <f>ROUND(I190*H190,2)</f>
        <v>0</v>
      </c>
      <c r="BL190" s="19" t="s">
        <v>151</v>
      </c>
      <c r="BM190" s="227" t="s">
        <v>2679</v>
      </c>
    </row>
    <row r="191" spans="1:51" s="13" customFormat="1" ht="12">
      <c r="A191" s="13"/>
      <c r="B191" s="234"/>
      <c r="C191" s="235"/>
      <c r="D191" s="236" t="s">
        <v>164</v>
      </c>
      <c r="E191" s="237" t="s">
        <v>19</v>
      </c>
      <c r="F191" s="238" t="s">
        <v>2680</v>
      </c>
      <c r="G191" s="235"/>
      <c r="H191" s="239">
        <v>54.1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164</v>
      </c>
      <c r="AU191" s="245" t="s">
        <v>160</v>
      </c>
      <c r="AV191" s="13" t="s">
        <v>78</v>
      </c>
      <c r="AW191" s="13" t="s">
        <v>31</v>
      </c>
      <c r="AX191" s="13" t="s">
        <v>76</v>
      </c>
      <c r="AY191" s="245" t="s">
        <v>152</v>
      </c>
    </row>
    <row r="192" spans="1:65" s="2" customFormat="1" ht="49.05" customHeight="1">
      <c r="A192" s="40"/>
      <c r="B192" s="41"/>
      <c r="C192" s="215" t="s">
        <v>344</v>
      </c>
      <c r="D192" s="215" t="s">
        <v>156</v>
      </c>
      <c r="E192" s="216" t="s">
        <v>2681</v>
      </c>
      <c r="F192" s="217" t="s">
        <v>2682</v>
      </c>
      <c r="G192" s="218" t="s">
        <v>545</v>
      </c>
      <c r="H192" s="219">
        <v>15.25</v>
      </c>
      <c r="I192" s="220"/>
      <c r="J192" s="221">
        <f>ROUND(I192*H192,2)</f>
        <v>0</v>
      </c>
      <c r="K192" s="222"/>
      <c r="L192" s="46"/>
      <c r="M192" s="223" t="s">
        <v>19</v>
      </c>
      <c r="N192" s="224" t="s">
        <v>40</v>
      </c>
      <c r="O192" s="86"/>
      <c r="P192" s="225">
        <f>O192*H192</f>
        <v>0</v>
      </c>
      <c r="Q192" s="225">
        <v>0.1295</v>
      </c>
      <c r="R192" s="225">
        <f>Q192*H192</f>
        <v>1.9748750000000002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151</v>
      </c>
      <c r="AT192" s="227" t="s">
        <v>156</v>
      </c>
      <c r="AU192" s="227" t="s">
        <v>160</v>
      </c>
      <c r="AY192" s="19" t="s">
        <v>152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76</v>
      </c>
      <c r="BK192" s="228">
        <f>ROUND(I192*H192,2)</f>
        <v>0</v>
      </c>
      <c r="BL192" s="19" t="s">
        <v>151</v>
      </c>
      <c r="BM192" s="227" t="s">
        <v>2683</v>
      </c>
    </row>
    <row r="193" spans="1:51" s="13" customFormat="1" ht="12">
      <c r="A193" s="13"/>
      <c r="B193" s="234"/>
      <c r="C193" s="235"/>
      <c r="D193" s="236" t="s">
        <v>164</v>
      </c>
      <c r="E193" s="237" t="s">
        <v>19</v>
      </c>
      <c r="F193" s="238" t="s">
        <v>2684</v>
      </c>
      <c r="G193" s="235"/>
      <c r="H193" s="239">
        <v>15.25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164</v>
      </c>
      <c r="AU193" s="245" t="s">
        <v>160</v>
      </c>
      <c r="AV193" s="13" t="s">
        <v>78</v>
      </c>
      <c r="AW193" s="13" t="s">
        <v>31</v>
      </c>
      <c r="AX193" s="13" t="s">
        <v>76</v>
      </c>
      <c r="AY193" s="245" t="s">
        <v>152</v>
      </c>
    </row>
    <row r="194" spans="1:65" s="2" customFormat="1" ht="16.5" customHeight="1">
      <c r="A194" s="40"/>
      <c r="B194" s="41"/>
      <c r="C194" s="267" t="s">
        <v>348</v>
      </c>
      <c r="D194" s="267" t="s">
        <v>204</v>
      </c>
      <c r="E194" s="268" t="s">
        <v>2685</v>
      </c>
      <c r="F194" s="269" t="s">
        <v>2686</v>
      </c>
      <c r="G194" s="270" t="s">
        <v>545</v>
      </c>
      <c r="H194" s="271">
        <v>15.25</v>
      </c>
      <c r="I194" s="272"/>
      <c r="J194" s="273">
        <f>ROUND(I194*H194,2)</f>
        <v>0</v>
      </c>
      <c r="K194" s="274"/>
      <c r="L194" s="275"/>
      <c r="M194" s="276" t="s">
        <v>19</v>
      </c>
      <c r="N194" s="277" t="s">
        <v>40</v>
      </c>
      <c r="O194" s="86"/>
      <c r="P194" s="225">
        <f>O194*H194</f>
        <v>0</v>
      </c>
      <c r="Q194" s="225">
        <v>0.028</v>
      </c>
      <c r="R194" s="225">
        <f>Q194*H194</f>
        <v>0.427</v>
      </c>
      <c r="S194" s="225">
        <v>0</v>
      </c>
      <c r="T194" s="22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207</v>
      </c>
      <c r="AT194" s="227" t="s">
        <v>204</v>
      </c>
      <c r="AU194" s="227" t="s">
        <v>160</v>
      </c>
      <c r="AY194" s="19" t="s">
        <v>152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76</v>
      </c>
      <c r="BK194" s="228">
        <f>ROUND(I194*H194,2)</f>
        <v>0</v>
      </c>
      <c r="BL194" s="19" t="s">
        <v>151</v>
      </c>
      <c r="BM194" s="227" t="s">
        <v>2687</v>
      </c>
    </row>
    <row r="195" spans="1:51" s="13" customFormat="1" ht="12">
      <c r="A195" s="13"/>
      <c r="B195" s="234"/>
      <c r="C195" s="235"/>
      <c r="D195" s="236" t="s">
        <v>164</v>
      </c>
      <c r="E195" s="237" t="s">
        <v>19</v>
      </c>
      <c r="F195" s="238" t="s">
        <v>2684</v>
      </c>
      <c r="G195" s="235"/>
      <c r="H195" s="239">
        <v>15.25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164</v>
      </c>
      <c r="AU195" s="245" t="s">
        <v>160</v>
      </c>
      <c r="AV195" s="13" t="s">
        <v>78</v>
      </c>
      <c r="AW195" s="13" t="s">
        <v>31</v>
      </c>
      <c r="AX195" s="13" t="s">
        <v>76</v>
      </c>
      <c r="AY195" s="245" t="s">
        <v>152</v>
      </c>
    </row>
    <row r="196" spans="1:65" s="2" customFormat="1" ht="21.75" customHeight="1">
      <c r="A196" s="40"/>
      <c r="B196" s="41"/>
      <c r="C196" s="215" t="s">
        <v>353</v>
      </c>
      <c r="D196" s="215" t="s">
        <v>156</v>
      </c>
      <c r="E196" s="216" t="s">
        <v>2688</v>
      </c>
      <c r="F196" s="217" t="s">
        <v>2689</v>
      </c>
      <c r="G196" s="218" t="s">
        <v>169</v>
      </c>
      <c r="H196" s="219">
        <v>5.4</v>
      </c>
      <c r="I196" s="220"/>
      <c r="J196" s="221">
        <f>ROUND(I196*H196,2)</f>
        <v>0</v>
      </c>
      <c r="K196" s="222"/>
      <c r="L196" s="46"/>
      <c r="M196" s="223" t="s">
        <v>19</v>
      </c>
      <c r="N196" s="224" t="s">
        <v>40</v>
      </c>
      <c r="O196" s="86"/>
      <c r="P196" s="225">
        <f>O196*H196</f>
        <v>0</v>
      </c>
      <c r="Q196" s="225">
        <v>0.06895</v>
      </c>
      <c r="R196" s="225">
        <f>Q196*H196</f>
        <v>0.37233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151</v>
      </c>
      <c r="AT196" s="227" t="s">
        <v>156</v>
      </c>
      <c r="AU196" s="227" t="s">
        <v>160</v>
      </c>
      <c r="AY196" s="19" t="s">
        <v>152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76</v>
      </c>
      <c r="BK196" s="228">
        <f>ROUND(I196*H196,2)</f>
        <v>0</v>
      </c>
      <c r="BL196" s="19" t="s">
        <v>151</v>
      </c>
      <c r="BM196" s="227" t="s">
        <v>2690</v>
      </c>
    </row>
    <row r="197" spans="1:47" s="2" customFormat="1" ht="12">
      <c r="A197" s="40"/>
      <c r="B197" s="41"/>
      <c r="C197" s="42"/>
      <c r="D197" s="229" t="s">
        <v>162</v>
      </c>
      <c r="E197" s="42"/>
      <c r="F197" s="230" t="s">
        <v>2691</v>
      </c>
      <c r="G197" s="42"/>
      <c r="H197" s="42"/>
      <c r="I197" s="231"/>
      <c r="J197" s="42"/>
      <c r="K197" s="42"/>
      <c r="L197" s="46"/>
      <c r="M197" s="232"/>
      <c r="N197" s="23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162</v>
      </c>
      <c r="AU197" s="19" t="s">
        <v>160</v>
      </c>
    </row>
    <row r="198" spans="1:51" s="13" customFormat="1" ht="12">
      <c r="A198" s="13"/>
      <c r="B198" s="234"/>
      <c r="C198" s="235"/>
      <c r="D198" s="236" t="s">
        <v>164</v>
      </c>
      <c r="E198" s="237" t="s">
        <v>19</v>
      </c>
      <c r="F198" s="238" t="s">
        <v>2692</v>
      </c>
      <c r="G198" s="235"/>
      <c r="H198" s="239">
        <v>5.4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164</v>
      </c>
      <c r="AU198" s="245" t="s">
        <v>160</v>
      </c>
      <c r="AV198" s="13" t="s">
        <v>78</v>
      </c>
      <c r="AW198" s="13" t="s">
        <v>31</v>
      </c>
      <c r="AX198" s="13" t="s">
        <v>76</v>
      </c>
      <c r="AY198" s="245" t="s">
        <v>152</v>
      </c>
    </row>
    <row r="199" spans="1:65" s="2" customFormat="1" ht="16.5" customHeight="1">
      <c r="A199" s="40"/>
      <c r="B199" s="41"/>
      <c r="C199" s="267" t="s">
        <v>357</v>
      </c>
      <c r="D199" s="267" t="s">
        <v>204</v>
      </c>
      <c r="E199" s="268" t="s">
        <v>2693</v>
      </c>
      <c r="F199" s="269" t="s">
        <v>2694</v>
      </c>
      <c r="G199" s="270" t="s">
        <v>169</v>
      </c>
      <c r="H199" s="271">
        <v>5.4</v>
      </c>
      <c r="I199" s="272"/>
      <c r="J199" s="273">
        <f>ROUND(I199*H199,2)</f>
        <v>0</v>
      </c>
      <c r="K199" s="274"/>
      <c r="L199" s="275"/>
      <c r="M199" s="276" t="s">
        <v>19</v>
      </c>
      <c r="N199" s="277" t="s">
        <v>40</v>
      </c>
      <c r="O199" s="86"/>
      <c r="P199" s="225">
        <f>O199*H199</f>
        <v>0</v>
      </c>
      <c r="Q199" s="225">
        <v>0.02</v>
      </c>
      <c r="R199" s="225">
        <f>Q199*H199</f>
        <v>0.10800000000000001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207</v>
      </c>
      <c r="AT199" s="227" t="s">
        <v>204</v>
      </c>
      <c r="AU199" s="227" t="s">
        <v>160</v>
      </c>
      <c r="AY199" s="19" t="s">
        <v>152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151</v>
      </c>
      <c r="BM199" s="227" t="s">
        <v>2695</v>
      </c>
    </row>
    <row r="200" spans="1:63" s="12" customFormat="1" ht="20.85" customHeight="1">
      <c r="A200" s="12"/>
      <c r="B200" s="199"/>
      <c r="C200" s="200"/>
      <c r="D200" s="201" t="s">
        <v>68</v>
      </c>
      <c r="E200" s="213" t="s">
        <v>2696</v>
      </c>
      <c r="F200" s="213" t="s">
        <v>2697</v>
      </c>
      <c r="G200" s="200"/>
      <c r="H200" s="200"/>
      <c r="I200" s="203"/>
      <c r="J200" s="214">
        <f>BK200</f>
        <v>0</v>
      </c>
      <c r="K200" s="200"/>
      <c r="L200" s="205"/>
      <c r="M200" s="206"/>
      <c r="N200" s="207"/>
      <c r="O200" s="207"/>
      <c r="P200" s="208">
        <f>SUM(P201:P202)</f>
        <v>0</v>
      </c>
      <c r="Q200" s="207"/>
      <c r="R200" s="208">
        <f>SUM(R201:R202)</f>
        <v>0</v>
      </c>
      <c r="S200" s="207"/>
      <c r="T200" s="209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0" t="s">
        <v>76</v>
      </c>
      <c r="AT200" s="211" t="s">
        <v>68</v>
      </c>
      <c r="AU200" s="211" t="s">
        <v>78</v>
      </c>
      <c r="AY200" s="210" t="s">
        <v>152</v>
      </c>
      <c r="BK200" s="212">
        <f>SUM(BK201:BK202)</f>
        <v>0</v>
      </c>
    </row>
    <row r="201" spans="1:65" s="2" customFormat="1" ht="37.8" customHeight="1">
      <c r="A201" s="40"/>
      <c r="B201" s="41"/>
      <c r="C201" s="215" t="s">
        <v>362</v>
      </c>
      <c r="D201" s="215" t="s">
        <v>156</v>
      </c>
      <c r="E201" s="216" t="s">
        <v>2698</v>
      </c>
      <c r="F201" s="217" t="s">
        <v>2699</v>
      </c>
      <c r="G201" s="218" t="s">
        <v>196</v>
      </c>
      <c r="H201" s="219">
        <v>118.506</v>
      </c>
      <c r="I201" s="220"/>
      <c r="J201" s="221">
        <f>ROUND(I201*H201,2)</f>
        <v>0</v>
      </c>
      <c r="K201" s="222"/>
      <c r="L201" s="46"/>
      <c r="M201" s="223" t="s">
        <v>19</v>
      </c>
      <c r="N201" s="224" t="s">
        <v>40</v>
      </c>
      <c r="O201" s="8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151</v>
      </c>
      <c r="AT201" s="227" t="s">
        <v>156</v>
      </c>
      <c r="AU201" s="227" t="s">
        <v>160</v>
      </c>
      <c r="AY201" s="19" t="s">
        <v>152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151</v>
      </c>
      <c r="BM201" s="227" t="s">
        <v>2700</v>
      </c>
    </row>
    <row r="202" spans="1:47" s="2" customFormat="1" ht="12">
      <c r="A202" s="40"/>
      <c r="B202" s="41"/>
      <c r="C202" s="42"/>
      <c r="D202" s="229" t="s">
        <v>162</v>
      </c>
      <c r="E202" s="42"/>
      <c r="F202" s="230" t="s">
        <v>2701</v>
      </c>
      <c r="G202" s="42"/>
      <c r="H202" s="42"/>
      <c r="I202" s="231"/>
      <c r="J202" s="42"/>
      <c r="K202" s="42"/>
      <c r="L202" s="46"/>
      <c r="M202" s="232"/>
      <c r="N202" s="23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162</v>
      </c>
      <c r="AU202" s="19" t="s">
        <v>160</v>
      </c>
    </row>
    <row r="203" spans="1:63" s="12" customFormat="1" ht="22.8" customHeight="1">
      <c r="A203" s="12"/>
      <c r="B203" s="199"/>
      <c r="C203" s="200"/>
      <c r="D203" s="201" t="s">
        <v>68</v>
      </c>
      <c r="E203" s="213" t="s">
        <v>718</v>
      </c>
      <c r="F203" s="213" t="s">
        <v>719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P204</f>
        <v>0</v>
      </c>
      <c r="Q203" s="207"/>
      <c r="R203" s="208">
        <f>R204</f>
        <v>1.12759915</v>
      </c>
      <c r="S203" s="207"/>
      <c r="T203" s="209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78</v>
      </c>
      <c r="AT203" s="211" t="s">
        <v>68</v>
      </c>
      <c r="AU203" s="211" t="s">
        <v>76</v>
      </c>
      <c r="AY203" s="210" t="s">
        <v>152</v>
      </c>
      <c r="BK203" s="212">
        <f>BK204</f>
        <v>0</v>
      </c>
    </row>
    <row r="204" spans="1:63" s="12" customFormat="1" ht="20.85" customHeight="1">
      <c r="A204" s="12"/>
      <c r="B204" s="199"/>
      <c r="C204" s="200"/>
      <c r="D204" s="201" t="s">
        <v>68</v>
      </c>
      <c r="E204" s="213" t="s">
        <v>2702</v>
      </c>
      <c r="F204" s="213" t="s">
        <v>2703</v>
      </c>
      <c r="G204" s="200"/>
      <c r="H204" s="200"/>
      <c r="I204" s="203"/>
      <c r="J204" s="214">
        <f>BK204</f>
        <v>0</v>
      </c>
      <c r="K204" s="200"/>
      <c r="L204" s="205"/>
      <c r="M204" s="206"/>
      <c r="N204" s="207"/>
      <c r="O204" s="207"/>
      <c r="P204" s="208">
        <f>SUM(P205:P215)</f>
        <v>0</v>
      </c>
      <c r="Q204" s="207"/>
      <c r="R204" s="208">
        <f>SUM(R205:R215)</f>
        <v>1.12759915</v>
      </c>
      <c r="S204" s="207"/>
      <c r="T204" s="209">
        <f>SUM(T205:T215)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0" t="s">
        <v>78</v>
      </c>
      <c r="AT204" s="211" t="s">
        <v>68</v>
      </c>
      <c r="AU204" s="211" t="s">
        <v>78</v>
      </c>
      <c r="AY204" s="210" t="s">
        <v>152</v>
      </c>
      <c r="BK204" s="212">
        <f>SUM(BK205:BK215)</f>
        <v>0</v>
      </c>
    </row>
    <row r="205" spans="1:65" s="2" customFormat="1" ht="55.5" customHeight="1">
      <c r="A205" s="40"/>
      <c r="B205" s="41"/>
      <c r="C205" s="215" t="s">
        <v>370</v>
      </c>
      <c r="D205" s="215" t="s">
        <v>156</v>
      </c>
      <c r="E205" s="216" t="s">
        <v>2704</v>
      </c>
      <c r="F205" s="217" t="s">
        <v>2705</v>
      </c>
      <c r="G205" s="218" t="s">
        <v>545</v>
      </c>
      <c r="H205" s="219">
        <v>23</v>
      </c>
      <c r="I205" s="220"/>
      <c r="J205" s="221">
        <f>ROUND(I205*H205,2)</f>
        <v>0</v>
      </c>
      <c r="K205" s="222"/>
      <c r="L205" s="46"/>
      <c r="M205" s="223" t="s">
        <v>19</v>
      </c>
      <c r="N205" s="224" t="s">
        <v>40</v>
      </c>
      <c r="O205" s="86"/>
      <c r="P205" s="225">
        <f>O205*H205</f>
        <v>0</v>
      </c>
      <c r="Q205" s="225">
        <v>0.0044</v>
      </c>
      <c r="R205" s="225">
        <f>Q205*H205</f>
        <v>0.10120000000000001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262</v>
      </c>
      <c r="AT205" s="227" t="s">
        <v>156</v>
      </c>
      <c r="AU205" s="227" t="s">
        <v>160</v>
      </c>
      <c r="AY205" s="19" t="s">
        <v>152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76</v>
      </c>
      <c r="BK205" s="228">
        <f>ROUND(I205*H205,2)</f>
        <v>0</v>
      </c>
      <c r="BL205" s="19" t="s">
        <v>262</v>
      </c>
      <c r="BM205" s="227" t="s">
        <v>2706</v>
      </c>
    </row>
    <row r="206" spans="1:47" s="2" customFormat="1" ht="12">
      <c r="A206" s="40"/>
      <c r="B206" s="41"/>
      <c r="C206" s="42"/>
      <c r="D206" s="229" t="s">
        <v>162</v>
      </c>
      <c r="E206" s="42"/>
      <c r="F206" s="230" t="s">
        <v>2707</v>
      </c>
      <c r="G206" s="42"/>
      <c r="H206" s="42"/>
      <c r="I206" s="231"/>
      <c r="J206" s="42"/>
      <c r="K206" s="42"/>
      <c r="L206" s="46"/>
      <c r="M206" s="232"/>
      <c r="N206" s="23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162</v>
      </c>
      <c r="AU206" s="19" t="s">
        <v>160</v>
      </c>
    </row>
    <row r="207" spans="1:51" s="13" customFormat="1" ht="12">
      <c r="A207" s="13"/>
      <c r="B207" s="234"/>
      <c r="C207" s="235"/>
      <c r="D207" s="236" t="s">
        <v>164</v>
      </c>
      <c r="E207" s="237" t="s">
        <v>19</v>
      </c>
      <c r="F207" s="238" t="s">
        <v>2598</v>
      </c>
      <c r="G207" s="235"/>
      <c r="H207" s="239">
        <v>8.4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164</v>
      </c>
      <c r="AU207" s="245" t="s">
        <v>160</v>
      </c>
      <c r="AV207" s="13" t="s">
        <v>78</v>
      </c>
      <c r="AW207" s="13" t="s">
        <v>31</v>
      </c>
      <c r="AX207" s="13" t="s">
        <v>69</v>
      </c>
      <c r="AY207" s="245" t="s">
        <v>152</v>
      </c>
    </row>
    <row r="208" spans="1:51" s="13" customFormat="1" ht="12">
      <c r="A208" s="13"/>
      <c r="B208" s="234"/>
      <c r="C208" s="235"/>
      <c r="D208" s="236" t="s">
        <v>164</v>
      </c>
      <c r="E208" s="237" t="s">
        <v>19</v>
      </c>
      <c r="F208" s="238" t="s">
        <v>2599</v>
      </c>
      <c r="G208" s="235"/>
      <c r="H208" s="239">
        <v>14.6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164</v>
      </c>
      <c r="AU208" s="245" t="s">
        <v>160</v>
      </c>
      <c r="AV208" s="13" t="s">
        <v>78</v>
      </c>
      <c r="AW208" s="13" t="s">
        <v>31</v>
      </c>
      <c r="AX208" s="13" t="s">
        <v>69</v>
      </c>
      <c r="AY208" s="245" t="s">
        <v>152</v>
      </c>
    </row>
    <row r="209" spans="1:51" s="15" customFormat="1" ht="12">
      <c r="A209" s="15"/>
      <c r="B209" s="256"/>
      <c r="C209" s="257"/>
      <c r="D209" s="236" t="s">
        <v>164</v>
      </c>
      <c r="E209" s="258" t="s">
        <v>19</v>
      </c>
      <c r="F209" s="259" t="s">
        <v>192</v>
      </c>
      <c r="G209" s="257"/>
      <c r="H209" s="260">
        <v>23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164</v>
      </c>
      <c r="AU209" s="266" t="s">
        <v>160</v>
      </c>
      <c r="AV209" s="15" t="s">
        <v>151</v>
      </c>
      <c r="AW209" s="15" t="s">
        <v>31</v>
      </c>
      <c r="AX209" s="15" t="s">
        <v>76</v>
      </c>
      <c r="AY209" s="266" t="s">
        <v>152</v>
      </c>
    </row>
    <row r="210" spans="1:65" s="2" customFormat="1" ht="24.15" customHeight="1">
      <c r="A210" s="40"/>
      <c r="B210" s="41"/>
      <c r="C210" s="267" t="s">
        <v>375</v>
      </c>
      <c r="D210" s="267" t="s">
        <v>204</v>
      </c>
      <c r="E210" s="268" t="s">
        <v>2664</v>
      </c>
      <c r="F210" s="269" t="s">
        <v>2665</v>
      </c>
      <c r="G210" s="270" t="s">
        <v>169</v>
      </c>
      <c r="H210" s="271">
        <v>7.245</v>
      </c>
      <c r="I210" s="272"/>
      <c r="J210" s="273">
        <f>ROUND(I210*H210,2)</f>
        <v>0</v>
      </c>
      <c r="K210" s="274"/>
      <c r="L210" s="275"/>
      <c r="M210" s="276" t="s">
        <v>19</v>
      </c>
      <c r="N210" s="277" t="s">
        <v>40</v>
      </c>
      <c r="O210" s="86"/>
      <c r="P210" s="225">
        <f>O210*H210</f>
        <v>0</v>
      </c>
      <c r="Q210" s="225">
        <v>0.14167</v>
      </c>
      <c r="R210" s="225">
        <f>Q210*H210</f>
        <v>1.02639915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207</v>
      </c>
      <c r="AT210" s="227" t="s">
        <v>204</v>
      </c>
      <c r="AU210" s="227" t="s">
        <v>160</v>
      </c>
      <c r="AY210" s="19" t="s">
        <v>152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151</v>
      </c>
      <c r="BM210" s="227" t="s">
        <v>2708</v>
      </c>
    </row>
    <row r="211" spans="1:47" s="2" customFormat="1" ht="12">
      <c r="A211" s="40"/>
      <c r="B211" s="41"/>
      <c r="C211" s="42"/>
      <c r="D211" s="236" t="s">
        <v>366</v>
      </c>
      <c r="E211" s="42"/>
      <c r="F211" s="278" t="s">
        <v>2709</v>
      </c>
      <c r="G211" s="42"/>
      <c r="H211" s="42"/>
      <c r="I211" s="231"/>
      <c r="J211" s="42"/>
      <c r="K211" s="42"/>
      <c r="L211" s="46"/>
      <c r="M211" s="232"/>
      <c r="N211" s="23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366</v>
      </c>
      <c r="AU211" s="19" t="s">
        <v>160</v>
      </c>
    </row>
    <row r="212" spans="1:51" s="13" customFormat="1" ht="12">
      <c r="A212" s="13"/>
      <c r="B212" s="234"/>
      <c r="C212" s="235"/>
      <c r="D212" s="236" t="s">
        <v>164</v>
      </c>
      <c r="E212" s="237" t="s">
        <v>19</v>
      </c>
      <c r="F212" s="238" t="s">
        <v>2710</v>
      </c>
      <c r="G212" s="235"/>
      <c r="H212" s="239">
        <v>6.9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164</v>
      </c>
      <c r="AU212" s="245" t="s">
        <v>160</v>
      </c>
      <c r="AV212" s="13" t="s">
        <v>78</v>
      </c>
      <c r="AW212" s="13" t="s">
        <v>31</v>
      </c>
      <c r="AX212" s="13" t="s">
        <v>76</v>
      </c>
      <c r="AY212" s="245" t="s">
        <v>152</v>
      </c>
    </row>
    <row r="213" spans="1:51" s="13" customFormat="1" ht="12">
      <c r="A213" s="13"/>
      <c r="B213" s="234"/>
      <c r="C213" s="235"/>
      <c r="D213" s="236" t="s">
        <v>164</v>
      </c>
      <c r="E213" s="235"/>
      <c r="F213" s="238" t="s">
        <v>2711</v>
      </c>
      <c r="G213" s="235"/>
      <c r="H213" s="239">
        <v>7.245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164</v>
      </c>
      <c r="AU213" s="245" t="s">
        <v>160</v>
      </c>
      <c r="AV213" s="13" t="s">
        <v>78</v>
      </c>
      <c r="AW213" s="13" t="s">
        <v>4</v>
      </c>
      <c r="AX213" s="13" t="s">
        <v>76</v>
      </c>
      <c r="AY213" s="245" t="s">
        <v>152</v>
      </c>
    </row>
    <row r="214" spans="1:65" s="2" customFormat="1" ht="55.5" customHeight="1">
      <c r="A214" s="40"/>
      <c r="B214" s="41"/>
      <c r="C214" s="215" t="s">
        <v>379</v>
      </c>
      <c r="D214" s="215" t="s">
        <v>156</v>
      </c>
      <c r="E214" s="216" t="s">
        <v>2712</v>
      </c>
      <c r="F214" s="217" t="s">
        <v>2713</v>
      </c>
      <c r="G214" s="218" t="s">
        <v>196</v>
      </c>
      <c r="H214" s="219">
        <v>0.101</v>
      </c>
      <c r="I214" s="220"/>
      <c r="J214" s="221">
        <f>ROUND(I214*H214,2)</f>
        <v>0</v>
      </c>
      <c r="K214" s="222"/>
      <c r="L214" s="46"/>
      <c r="M214" s="223" t="s">
        <v>19</v>
      </c>
      <c r="N214" s="224" t="s">
        <v>40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262</v>
      </c>
      <c r="AT214" s="227" t="s">
        <v>156</v>
      </c>
      <c r="AU214" s="227" t="s">
        <v>160</v>
      </c>
      <c r="AY214" s="19" t="s">
        <v>152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76</v>
      </c>
      <c r="BK214" s="228">
        <f>ROUND(I214*H214,2)</f>
        <v>0</v>
      </c>
      <c r="BL214" s="19" t="s">
        <v>262</v>
      </c>
      <c r="BM214" s="227" t="s">
        <v>2714</v>
      </c>
    </row>
    <row r="215" spans="1:47" s="2" customFormat="1" ht="12">
      <c r="A215" s="40"/>
      <c r="B215" s="41"/>
      <c r="C215" s="42"/>
      <c r="D215" s="229" t="s">
        <v>162</v>
      </c>
      <c r="E215" s="42"/>
      <c r="F215" s="230" t="s">
        <v>2715</v>
      </c>
      <c r="G215" s="42"/>
      <c r="H215" s="42"/>
      <c r="I215" s="231"/>
      <c r="J215" s="42"/>
      <c r="K215" s="42"/>
      <c r="L215" s="46"/>
      <c r="M215" s="279"/>
      <c r="N215" s="280"/>
      <c r="O215" s="281"/>
      <c r="P215" s="281"/>
      <c r="Q215" s="281"/>
      <c r="R215" s="281"/>
      <c r="S215" s="281"/>
      <c r="T215" s="282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162</v>
      </c>
      <c r="AU215" s="19" t="s">
        <v>160</v>
      </c>
    </row>
    <row r="216" spans="1:31" s="2" customFormat="1" ht="6.95" customHeight="1">
      <c r="A216" s="40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46"/>
      <c r="M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</row>
  </sheetData>
  <sheetProtection password="CC35" sheet="1" objects="1" scenarios="1" formatColumns="0" formatRows="0" autoFilter="0"/>
  <autoFilter ref="C94:K2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2_01/171151103"/>
    <hyperlink ref="F104" r:id="rId2" display="https://podminky.urs.cz/item/CS_URS_2022_01/180405114"/>
    <hyperlink ref="F108" r:id="rId3" display="https://podminky.urs.cz/item/CS_URS_2022_01/182251101"/>
    <hyperlink ref="F112" r:id="rId4" display="https://podminky.urs.cz/item/CS_URS_2022_01/182311125"/>
    <hyperlink ref="F116" r:id="rId5" display="https://podminky.urs.cz/item/CS_URS_2022_01/311311961"/>
    <hyperlink ref="F121" r:id="rId6" display="https://podminky.urs.cz/item/CS_URS_2022_01/311351121"/>
    <hyperlink ref="F126" r:id="rId7" display="https://podminky.urs.cz/item/CS_URS_2022_01/311351122"/>
    <hyperlink ref="F128" r:id="rId8" display="https://podminky.urs.cz/item/CS_URS_2022_01/311351911"/>
    <hyperlink ref="F131" r:id="rId9" display="https://podminky.urs.cz/item/CS_URS_2022_01/430321414"/>
    <hyperlink ref="F135" r:id="rId10" display="https://podminky.urs.cz/item/CS_URS_2022_01/434311115"/>
    <hyperlink ref="F140" r:id="rId11" display="https://podminky.urs.cz/item/CS_URS_2022_01/434351141"/>
    <hyperlink ref="F145" r:id="rId12" display="https://podminky.urs.cz/item/CS_URS_2022_01/434351142"/>
    <hyperlink ref="F148" r:id="rId13" display="https://podminky.urs.cz/item/CS_URS_2022_01/564231011"/>
    <hyperlink ref="F151" r:id="rId14" display="https://podminky.urs.cz/item/CS_URS_2022_01/564730001"/>
    <hyperlink ref="F154" r:id="rId15" display="https://podminky.urs.cz/item/CS_URS_2022_01/564730001"/>
    <hyperlink ref="F157" r:id="rId16" display="https://podminky.urs.cz/item/CS_URS_2022_01/564750101"/>
    <hyperlink ref="F162" r:id="rId17" display="https://podminky.urs.cz/item/CS_URS_2022_01/564811011"/>
    <hyperlink ref="F165" r:id="rId18" display="https://podminky.urs.cz/item/CS_URS_2022_01/596211110"/>
    <hyperlink ref="F175" r:id="rId19" display="https://podminky.urs.cz/item/CS_URS_2022_01/596412212"/>
    <hyperlink ref="F180" r:id="rId20" display="https://podminky.urs.cz/item/CS_URS_2022_01/596811311"/>
    <hyperlink ref="F197" r:id="rId21" display="https://podminky.urs.cz/item/CS_URS_2022_01/953941331"/>
    <hyperlink ref="F202" r:id="rId22" display="https://podminky.urs.cz/item/CS_URS_2022_01/998223011"/>
    <hyperlink ref="F206" r:id="rId23" display="https://podminky.urs.cz/item/CS_URS_2022_01/772231314"/>
    <hyperlink ref="F215" r:id="rId24" display="https://podminky.urs.cz/item/CS_URS_2022_01/99877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78</v>
      </c>
    </row>
    <row r="4" spans="2:46" s="1" customFormat="1" ht="24.95" customHeight="1">
      <c r="B4" s="22"/>
      <c r="D4" s="142" t="s">
        <v>93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ČERCHOV-stavební úpravy bývalé ubikace na horskou chatu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94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47" t="s">
        <v>2716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15. 1. 2024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4" t="s">
        <v>27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28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27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30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27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32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27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33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35</v>
      </c>
      <c r="E30" s="40"/>
      <c r="F30" s="40"/>
      <c r="G30" s="40"/>
      <c r="H30" s="40"/>
      <c r="I30" s="40"/>
      <c r="J30" s="155">
        <f>ROUND(J95,2)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37</v>
      </c>
      <c r="G32" s="40"/>
      <c r="H32" s="40"/>
      <c r="I32" s="156" t="s">
        <v>36</v>
      </c>
      <c r="J32" s="156" t="s">
        <v>38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39</v>
      </c>
      <c r="E33" s="144" t="s">
        <v>40</v>
      </c>
      <c r="F33" s="158">
        <f>ROUND((SUM(BE95:BE478)),2)</f>
        <v>0</v>
      </c>
      <c r="G33" s="40"/>
      <c r="H33" s="40"/>
      <c r="I33" s="159">
        <v>0.21</v>
      </c>
      <c r="J33" s="158">
        <f>ROUND(((SUM(BE95:BE478))*I33),2)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41</v>
      </c>
      <c r="F34" s="158">
        <f>ROUND((SUM(BF95:BF478)),2)</f>
        <v>0</v>
      </c>
      <c r="G34" s="40"/>
      <c r="H34" s="40"/>
      <c r="I34" s="159">
        <v>0.12</v>
      </c>
      <c r="J34" s="158">
        <f>ROUND(((SUM(BF95:BF478))*I34),2)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42</v>
      </c>
      <c r="F35" s="158">
        <f>ROUND((SUM(BG95:BG478)),2)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43</v>
      </c>
      <c r="F36" s="158">
        <f>ROUND((SUM(BH95:BH478)),2)</f>
        <v>0</v>
      </c>
      <c r="G36" s="40"/>
      <c r="H36" s="40"/>
      <c r="I36" s="159">
        <v>0.12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44</v>
      </c>
      <c r="F37" s="158">
        <f>ROUND((SUM(BI95:BI478)),2)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ČERCHOV-stavební úpravy bývalé ubikace na horskou chatu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 xml:space="preserve">02 - ETAPA č.2 - Zateplení objektu  a výplně vnějších otvorů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15. 1. 2024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99</v>
      </c>
      <c r="D57" s="173"/>
      <c r="E57" s="173"/>
      <c r="F57" s="173"/>
      <c r="G57" s="173"/>
      <c r="H57" s="173"/>
      <c r="I57" s="173"/>
      <c r="J57" s="174" t="s">
        <v>100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67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76"/>
      <c r="C60" s="177"/>
      <c r="D60" s="178" t="s">
        <v>102</v>
      </c>
      <c r="E60" s="179"/>
      <c r="F60" s="179"/>
      <c r="G60" s="179"/>
      <c r="H60" s="179"/>
      <c r="I60" s="179"/>
      <c r="J60" s="180">
        <f>J96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103</v>
      </c>
      <c r="E61" s="184"/>
      <c r="F61" s="184"/>
      <c r="G61" s="184"/>
      <c r="H61" s="184"/>
      <c r="I61" s="184"/>
      <c r="J61" s="185">
        <f>J97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2"/>
      <c r="C62" s="127"/>
      <c r="D62" s="183" t="s">
        <v>107</v>
      </c>
      <c r="E62" s="184"/>
      <c r="F62" s="184"/>
      <c r="G62" s="184"/>
      <c r="H62" s="184"/>
      <c r="I62" s="184"/>
      <c r="J62" s="185">
        <f>J98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2"/>
      <c r="C63" s="127"/>
      <c r="D63" s="183" t="s">
        <v>109</v>
      </c>
      <c r="E63" s="184"/>
      <c r="F63" s="184"/>
      <c r="G63" s="184"/>
      <c r="H63" s="184"/>
      <c r="I63" s="184"/>
      <c r="J63" s="185">
        <f>J167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2"/>
      <c r="C64" s="127"/>
      <c r="D64" s="183" t="s">
        <v>110</v>
      </c>
      <c r="E64" s="184"/>
      <c r="F64" s="184"/>
      <c r="G64" s="184"/>
      <c r="H64" s="184"/>
      <c r="I64" s="184"/>
      <c r="J64" s="185">
        <f>J234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111</v>
      </c>
      <c r="E65" s="184"/>
      <c r="F65" s="184"/>
      <c r="G65" s="184"/>
      <c r="H65" s="184"/>
      <c r="I65" s="184"/>
      <c r="J65" s="185">
        <f>J258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112</v>
      </c>
      <c r="E66" s="184"/>
      <c r="F66" s="184"/>
      <c r="G66" s="184"/>
      <c r="H66" s="184"/>
      <c r="I66" s="184"/>
      <c r="J66" s="185">
        <f>J259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2717</v>
      </c>
      <c r="E67" s="184"/>
      <c r="F67" s="184"/>
      <c r="G67" s="184"/>
      <c r="H67" s="184"/>
      <c r="I67" s="184"/>
      <c r="J67" s="185">
        <f>J282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27"/>
      <c r="D68" s="183" t="s">
        <v>2718</v>
      </c>
      <c r="E68" s="184"/>
      <c r="F68" s="184"/>
      <c r="G68" s="184"/>
      <c r="H68" s="184"/>
      <c r="I68" s="184"/>
      <c r="J68" s="185">
        <f>J332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2"/>
      <c r="C69" s="127"/>
      <c r="D69" s="183" t="s">
        <v>2719</v>
      </c>
      <c r="E69" s="184"/>
      <c r="F69" s="184"/>
      <c r="G69" s="184"/>
      <c r="H69" s="184"/>
      <c r="I69" s="184"/>
      <c r="J69" s="185">
        <f>J336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122</v>
      </c>
      <c r="E70" s="184"/>
      <c r="F70" s="184"/>
      <c r="G70" s="184"/>
      <c r="H70" s="184"/>
      <c r="I70" s="184"/>
      <c r="J70" s="185">
        <f>J361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27"/>
      <c r="D71" s="183" t="s">
        <v>126</v>
      </c>
      <c r="E71" s="184"/>
      <c r="F71" s="184"/>
      <c r="G71" s="184"/>
      <c r="H71" s="184"/>
      <c r="I71" s="184"/>
      <c r="J71" s="185">
        <f>J374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2"/>
      <c r="C72" s="127"/>
      <c r="D72" s="183" t="s">
        <v>127</v>
      </c>
      <c r="E72" s="184"/>
      <c r="F72" s="184"/>
      <c r="G72" s="184"/>
      <c r="H72" s="184"/>
      <c r="I72" s="184"/>
      <c r="J72" s="185">
        <f>J447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133</v>
      </c>
      <c r="E73" s="184"/>
      <c r="F73" s="184"/>
      <c r="G73" s="184"/>
      <c r="H73" s="184"/>
      <c r="I73" s="184"/>
      <c r="J73" s="185">
        <f>J468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135</v>
      </c>
      <c r="E74" s="184"/>
      <c r="F74" s="184"/>
      <c r="G74" s="184"/>
      <c r="H74" s="184"/>
      <c r="I74" s="184"/>
      <c r="J74" s="185">
        <f>J469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2"/>
      <c r="C75" s="127"/>
      <c r="D75" s="183" t="s">
        <v>136</v>
      </c>
      <c r="E75" s="184"/>
      <c r="F75" s="184"/>
      <c r="G75" s="184"/>
      <c r="H75" s="184"/>
      <c r="I75" s="184"/>
      <c r="J75" s="185">
        <f>J476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137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1" t="str">
        <f>E7</f>
        <v>ČERCHOV-stavební úpravy bývalé ubikace na horskou chatu</v>
      </c>
      <c r="F85" s="34"/>
      <c r="G85" s="34"/>
      <c r="H85" s="34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94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30" customHeight="1">
      <c r="A87" s="40"/>
      <c r="B87" s="41"/>
      <c r="C87" s="42"/>
      <c r="D87" s="42"/>
      <c r="E87" s="71" t="str">
        <f>E9</f>
        <v xml:space="preserve">02 - ETAPA č.2 - Zateplení objektu  a výplně vnějších otvorů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 xml:space="preserve"> </v>
      </c>
      <c r="G89" s="42"/>
      <c r="H89" s="42"/>
      <c r="I89" s="34" t="s">
        <v>23</v>
      </c>
      <c r="J89" s="74" t="str">
        <f>IF(J12="","",J12)</f>
        <v>15. 1. 2024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E15</f>
        <v xml:space="preserve"> </v>
      </c>
      <c r="G91" s="42"/>
      <c r="H91" s="42"/>
      <c r="I91" s="34" t="s">
        <v>30</v>
      </c>
      <c r="J91" s="38" t="str">
        <f>E21</f>
        <v xml:space="preserve"> 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28</v>
      </c>
      <c r="D92" s="42"/>
      <c r="E92" s="42"/>
      <c r="F92" s="29" t="str">
        <f>IF(E18="","",E18)</f>
        <v>Vyplň údaj</v>
      </c>
      <c r="G92" s="42"/>
      <c r="H92" s="42"/>
      <c r="I92" s="34" t="s">
        <v>32</v>
      </c>
      <c r="J92" s="38" t="str">
        <f>E24</f>
        <v xml:space="preserve"> 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138</v>
      </c>
      <c r="D94" s="190" t="s">
        <v>54</v>
      </c>
      <c r="E94" s="190" t="s">
        <v>50</v>
      </c>
      <c r="F94" s="190" t="s">
        <v>51</v>
      </c>
      <c r="G94" s="190" t="s">
        <v>139</v>
      </c>
      <c r="H94" s="190" t="s">
        <v>140</v>
      </c>
      <c r="I94" s="190" t="s">
        <v>141</v>
      </c>
      <c r="J94" s="191" t="s">
        <v>100</v>
      </c>
      <c r="K94" s="192" t="s">
        <v>142</v>
      </c>
      <c r="L94" s="193"/>
      <c r="M94" s="94" t="s">
        <v>19</v>
      </c>
      <c r="N94" s="95" t="s">
        <v>39</v>
      </c>
      <c r="O94" s="95" t="s">
        <v>143</v>
      </c>
      <c r="P94" s="95" t="s">
        <v>144</v>
      </c>
      <c r="Q94" s="95" t="s">
        <v>145</v>
      </c>
      <c r="R94" s="95" t="s">
        <v>146</v>
      </c>
      <c r="S94" s="95" t="s">
        <v>147</v>
      </c>
      <c r="T94" s="96" t="s">
        <v>148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149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</f>
        <v>0</v>
      </c>
      <c r="Q95" s="98"/>
      <c r="R95" s="196">
        <f>R96</f>
        <v>131.72169101</v>
      </c>
      <c r="S95" s="98"/>
      <c r="T95" s="197">
        <f>T96</f>
        <v>171.55481000000003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68</v>
      </c>
      <c r="AU95" s="19" t="s">
        <v>101</v>
      </c>
      <c r="BK95" s="198">
        <f>BK96</f>
        <v>0</v>
      </c>
    </row>
    <row r="96" spans="1:63" s="12" customFormat="1" ht="25.9" customHeight="1">
      <c r="A96" s="12"/>
      <c r="B96" s="199"/>
      <c r="C96" s="200"/>
      <c r="D96" s="201" t="s">
        <v>68</v>
      </c>
      <c r="E96" s="202" t="s">
        <v>150</v>
      </c>
      <c r="F96" s="202" t="s">
        <v>150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P97+P258+P468</f>
        <v>0</v>
      </c>
      <c r="Q96" s="207"/>
      <c r="R96" s="208">
        <f>R97+R258+R468</f>
        <v>131.72169101</v>
      </c>
      <c r="S96" s="207"/>
      <c r="T96" s="209">
        <f>T97+T258+T468</f>
        <v>171.55481000000003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76</v>
      </c>
      <c r="AT96" s="211" t="s">
        <v>68</v>
      </c>
      <c r="AU96" s="211" t="s">
        <v>69</v>
      </c>
      <c r="AY96" s="210" t="s">
        <v>152</v>
      </c>
      <c r="BK96" s="212">
        <f>BK97+BK258+BK468</f>
        <v>0</v>
      </c>
    </row>
    <row r="97" spans="1:63" s="12" customFormat="1" ht="22.8" customHeight="1">
      <c r="A97" s="12"/>
      <c r="B97" s="199"/>
      <c r="C97" s="200"/>
      <c r="D97" s="201" t="s">
        <v>68</v>
      </c>
      <c r="E97" s="213" t="s">
        <v>153</v>
      </c>
      <c r="F97" s="213" t="s">
        <v>154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P98+P167+P234</f>
        <v>0</v>
      </c>
      <c r="Q97" s="207"/>
      <c r="R97" s="208">
        <f>R98+R167+R234</f>
        <v>103.81587391</v>
      </c>
      <c r="S97" s="207"/>
      <c r="T97" s="209">
        <f>T98+T167+T234</f>
        <v>167.80481000000003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76</v>
      </c>
      <c r="AT97" s="211" t="s">
        <v>68</v>
      </c>
      <c r="AU97" s="211" t="s">
        <v>76</v>
      </c>
      <c r="AY97" s="210" t="s">
        <v>152</v>
      </c>
      <c r="BK97" s="212">
        <f>BK98+BK167+BK234</f>
        <v>0</v>
      </c>
    </row>
    <row r="98" spans="1:63" s="12" customFormat="1" ht="20.85" customHeight="1">
      <c r="A98" s="12"/>
      <c r="B98" s="199"/>
      <c r="C98" s="200"/>
      <c r="D98" s="201" t="s">
        <v>68</v>
      </c>
      <c r="E98" s="213" t="s">
        <v>193</v>
      </c>
      <c r="F98" s="213" t="s">
        <v>261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SUM(P99:P166)</f>
        <v>0</v>
      </c>
      <c r="Q98" s="207"/>
      <c r="R98" s="208">
        <f>SUM(R99:R166)</f>
        <v>103.81587391</v>
      </c>
      <c r="S98" s="207"/>
      <c r="T98" s="209">
        <f>SUM(T99:T166)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76</v>
      </c>
      <c r="AT98" s="211" t="s">
        <v>68</v>
      </c>
      <c r="AU98" s="211" t="s">
        <v>78</v>
      </c>
      <c r="AY98" s="210" t="s">
        <v>152</v>
      </c>
      <c r="BK98" s="212">
        <f>SUM(BK99:BK166)</f>
        <v>0</v>
      </c>
    </row>
    <row r="99" spans="1:65" s="2" customFormat="1" ht="24.15" customHeight="1">
      <c r="A99" s="40"/>
      <c r="B99" s="41"/>
      <c r="C99" s="267" t="s">
        <v>76</v>
      </c>
      <c r="D99" s="267" t="s">
        <v>204</v>
      </c>
      <c r="E99" s="268" t="s">
        <v>2720</v>
      </c>
      <c r="F99" s="269" t="s">
        <v>2721</v>
      </c>
      <c r="G99" s="270" t="s">
        <v>545</v>
      </c>
      <c r="H99" s="271">
        <v>323</v>
      </c>
      <c r="I99" s="272"/>
      <c r="J99" s="273">
        <f>ROUND(I99*H99,2)</f>
        <v>0</v>
      </c>
      <c r="K99" s="274"/>
      <c r="L99" s="275"/>
      <c r="M99" s="276" t="s">
        <v>19</v>
      </c>
      <c r="N99" s="277" t="s">
        <v>40</v>
      </c>
      <c r="O99" s="86"/>
      <c r="P99" s="225">
        <f>O99*H99</f>
        <v>0</v>
      </c>
      <c r="Q99" s="225">
        <v>4E-05</v>
      </c>
      <c r="R99" s="225">
        <f>Q99*H99</f>
        <v>0.012920000000000001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207</v>
      </c>
      <c r="AT99" s="227" t="s">
        <v>204</v>
      </c>
      <c r="AU99" s="227" t="s">
        <v>160</v>
      </c>
      <c r="AY99" s="19" t="s">
        <v>152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76</v>
      </c>
      <c r="BK99" s="228">
        <f>ROUND(I99*H99,2)</f>
        <v>0</v>
      </c>
      <c r="BL99" s="19" t="s">
        <v>151</v>
      </c>
      <c r="BM99" s="227" t="s">
        <v>2722</v>
      </c>
    </row>
    <row r="100" spans="1:51" s="14" customFormat="1" ht="12">
      <c r="A100" s="14"/>
      <c r="B100" s="246"/>
      <c r="C100" s="247"/>
      <c r="D100" s="236" t="s">
        <v>164</v>
      </c>
      <c r="E100" s="248" t="s">
        <v>19</v>
      </c>
      <c r="F100" s="249" t="s">
        <v>2723</v>
      </c>
      <c r="G100" s="247"/>
      <c r="H100" s="248" t="s">
        <v>19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164</v>
      </c>
      <c r="AU100" s="255" t="s">
        <v>160</v>
      </c>
      <c r="AV100" s="14" t="s">
        <v>76</v>
      </c>
      <c r="AW100" s="14" t="s">
        <v>31</v>
      </c>
      <c r="AX100" s="14" t="s">
        <v>69</v>
      </c>
      <c r="AY100" s="255" t="s">
        <v>152</v>
      </c>
    </row>
    <row r="101" spans="1:51" s="13" customFormat="1" ht="12">
      <c r="A101" s="13"/>
      <c r="B101" s="234"/>
      <c r="C101" s="235"/>
      <c r="D101" s="236" t="s">
        <v>164</v>
      </c>
      <c r="E101" s="237" t="s">
        <v>19</v>
      </c>
      <c r="F101" s="238" t="s">
        <v>2724</v>
      </c>
      <c r="G101" s="235"/>
      <c r="H101" s="239">
        <v>237.6</v>
      </c>
      <c r="I101" s="240"/>
      <c r="J101" s="235"/>
      <c r="K101" s="235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164</v>
      </c>
      <c r="AU101" s="245" t="s">
        <v>160</v>
      </c>
      <c r="AV101" s="13" t="s">
        <v>78</v>
      </c>
      <c r="AW101" s="13" t="s">
        <v>31</v>
      </c>
      <c r="AX101" s="13" t="s">
        <v>69</v>
      </c>
      <c r="AY101" s="245" t="s">
        <v>152</v>
      </c>
    </row>
    <row r="102" spans="1:51" s="13" customFormat="1" ht="12">
      <c r="A102" s="13"/>
      <c r="B102" s="234"/>
      <c r="C102" s="235"/>
      <c r="D102" s="236" t="s">
        <v>164</v>
      </c>
      <c r="E102" s="237" t="s">
        <v>19</v>
      </c>
      <c r="F102" s="238" t="s">
        <v>2725</v>
      </c>
      <c r="G102" s="235"/>
      <c r="H102" s="239">
        <v>43.2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164</v>
      </c>
      <c r="AU102" s="245" t="s">
        <v>160</v>
      </c>
      <c r="AV102" s="13" t="s">
        <v>78</v>
      </c>
      <c r="AW102" s="13" t="s">
        <v>31</v>
      </c>
      <c r="AX102" s="13" t="s">
        <v>69</v>
      </c>
      <c r="AY102" s="245" t="s">
        <v>152</v>
      </c>
    </row>
    <row r="103" spans="1:51" s="14" customFormat="1" ht="12">
      <c r="A103" s="14"/>
      <c r="B103" s="246"/>
      <c r="C103" s="247"/>
      <c r="D103" s="236" t="s">
        <v>164</v>
      </c>
      <c r="E103" s="248" t="s">
        <v>19</v>
      </c>
      <c r="F103" s="249" t="s">
        <v>2726</v>
      </c>
      <c r="G103" s="247"/>
      <c r="H103" s="248" t="s">
        <v>19</v>
      </c>
      <c r="I103" s="250"/>
      <c r="J103" s="247"/>
      <c r="K103" s="247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164</v>
      </c>
      <c r="AU103" s="255" t="s">
        <v>160</v>
      </c>
      <c r="AV103" s="14" t="s">
        <v>76</v>
      </c>
      <c r="AW103" s="14" t="s">
        <v>31</v>
      </c>
      <c r="AX103" s="14" t="s">
        <v>69</v>
      </c>
      <c r="AY103" s="255" t="s">
        <v>152</v>
      </c>
    </row>
    <row r="104" spans="1:51" s="13" customFormat="1" ht="12">
      <c r="A104" s="13"/>
      <c r="B104" s="234"/>
      <c r="C104" s="235"/>
      <c r="D104" s="236" t="s">
        <v>164</v>
      </c>
      <c r="E104" s="237" t="s">
        <v>19</v>
      </c>
      <c r="F104" s="238" t="s">
        <v>2727</v>
      </c>
      <c r="G104" s="235"/>
      <c r="H104" s="239">
        <v>42.2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164</v>
      </c>
      <c r="AU104" s="245" t="s">
        <v>160</v>
      </c>
      <c r="AV104" s="13" t="s">
        <v>78</v>
      </c>
      <c r="AW104" s="13" t="s">
        <v>31</v>
      </c>
      <c r="AX104" s="13" t="s">
        <v>69</v>
      </c>
      <c r="AY104" s="245" t="s">
        <v>152</v>
      </c>
    </row>
    <row r="105" spans="1:51" s="15" customFormat="1" ht="12">
      <c r="A105" s="15"/>
      <c r="B105" s="256"/>
      <c r="C105" s="257"/>
      <c r="D105" s="236" t="s">
        <v>164</v>
      </c>
      <c r="E105" s="258" t="s">
        <v>19</v>
      </c>
      <c r="F105" s="259" t="s">
        <v>192</v>
      </c>
      <c r="G105" s="257"/>
      <c r="H105" s="260">
        <v>323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164</v>
      </c>
      <c r="AU105" s="266" t="s">
        <v>160</v>
      </c>
      <c r="AV105" s="15" t="s">
        <v>151</v>
      </c>
      <c r="AW105" s="15" t="s">
        <v>31</v>
      </c>
      <c r="AX105" s="15" t="s">
        <v>76</v>
      </c>
      <c r="AY105" s="266" t="s">
        <v>152</v>
      </c>
    </row>
    <row r="106" spans="1:65" s="2" customFormat="1" ht="24.15" customHeight="1">
      <c r="A106" s="40"/>
      <c r="B106" s="41"/>
      <c r="C106" s="267" t="s">
        <v>78</v>
      </c>
      <c r="D106" s="267" t="s">
        <v>204</v>
      </c>
      <c r="E106" s="268" t="s">
        <v>2728</v>
      </c>
      <c r="F106" s="269" t="s">
        <v>2729</v>
      </c>
      <c r="G106" s="270" t="s">
        <v>545</v>
      </c>
      <c r="H106" s="271">
        <v>56.7</v>
      </c>
      <c r="I106" s="272"/>
      <c r="J106" s="273">
        <f>ROUND(I106*H106,2)</f>
        <v>0</v>
      </c>
      <c r="K106" s="274"/>
      <c r="L106" s="275"/>
      <c r="M106" s="276" t="s">
        <v>19</v>
      </c>
      <c r="N106" s="277" t="s">
        <v>40</v>
      </c>
      <c r="O106" s="86"/>
      <c r="P106" s="225">
        <f>O106*H106</f>
        <v>0</v>
      </c>
      <c r="Q106" s="225">
        <v>0.0002</v>
      </c>
      <c r="R106" s="225">
        <f>Q106*H106</f>
        <v>0.011340000000000001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207</v>
      </c>
      <c r="AT106" s="227" t="s">
        <v>204</v>
      </c>
      <c r="AU106" s="227" t="s">
        <v>160</v>
      </c>
      <c r="AY106" s="19" t="s">
        <v>152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76</v>
      </c>
      <c r="BK106" s="228">
        <f>ROUND(I106*H106,2)</f>
        <v>0</v>
      </c>
      <c r="BL106" s="19" t="s">
        <v>151</v>
      </c>
      <c r="BM106" s="227" t="s">
        <v>2730</v>
      </c>
    </row>
    <row r="107" spans="1:51" s="14" customFormat="1" ht="12">
      <c r="A107" s="14"/>
      <c r="B107" s="246"/>
      <c r="C107" s="247"/>
      <c r="D107" s="236" t="s">
        <v>164</v>
      </c>
      <c r="E107" s="248" t="s">
        <v>19</v>
      </c>
      <c r="F107" s="249" t="s">
        <v>2723</v>
      </c>
      <c r="G107" s="247"/>
      <c r="H107" s="248" t="s">
        <v>19</v>
      </c>
      <c r="I107" s="250"/>
      <c r="J107" s="247"/>
      <c r="K107" s="247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164</v>
      </c>
      <c r="AU107" s="255" t="s">
        <v>160</v>
      </c>
      <c r="AV107" s="14" t="s">
        <v>76</v>
      </c>
      <c r="AW107" s="14" t="s">
        <v>31</v>
      </c>
      <c r="AX107" s="14" t="s">
        <v>69</v>
      </c>
      <c r="AY107" s="255" t="s">
        <v>152</v>
      </c>
    </row>
    <row r="108" spans="1:51" s="13" customFormat="1" ht="12">
      <c r="A108" s="13"/>
      <c r="B108" s="234"/>
      <c r="C108" s="235"/>
      <c r="D108" s="236" t="s">
        <v>164</v>
      </c>
      <c r="E108" s="237" t="s">
        <v>19</v>
      </c>
      <c r="F108" s="238" t="s">
        <v>2731</v>
      </c>
      <c r="G108" s="235"/>
      <c r="H108" s="239">
        <v>49.5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164</v>
      </c>
      <c r="AU108" s="245" t="s">
        <v>160</v>
      </c>
      <c r="AV108" s="13" t="s">
        <v>78</v>
      </c>
      <c r="AW108" s="13" t="s">
        <v>31</v>
      </c>
      <c r="AX108" s="13" t="s">
        <v>69</v>
      </c>
      <c r="AY108" s="245" t="s">
        <v>152</v>
      </c>
    </row>
    <row r="109" spans="1:51" s="13" customFormat="1" ht="12">
      <c r="A109" s="13"/>
      <c r="B109" s="234"/>
      <c r="C109" s="235"/>
      <c r="D109" s="236" t="s">
        <v>164</v>
      </c>
      <c r="E109" s="237" t="s">
        <v>19</v>
      </c>
      <c r="F109" s="238" t="s">
        <v>2732</v>
      </c>
      <c r="G109" s="235"/>
      <c r="H109" s="239">
        <v>7.2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164</v>
      </c>
      <c r="AU109" s="245" t="s">
        <v>160</v>
      </c>
      <c r="AV109" s="13" t="s">
        <v>78</v>
      </c>
      <c r="AW109" s="13" t="s">
        <v>31</v>
      </c>
      <c r="AX109" s="13" t="s">
        <v>69</v>
      </c>
      <c r="AY109" s="245" t="s">
        <v>152</v>
      </c>
    </row>
    <row r="110" spans="1:51" s="15" customFormat="1" ht="12">
      <c r="A110" s="15"/>
      <c r="B110" s="256"/>
      <c r="C110" s="257"/>
      <c r="D110" s="236" t="s">
        <v>164</v>
      </c>
      <c r="E110" s="258" t="s">
        <v>19</v>
      </c>
      <c r="F110" s="259" t="s">
        <v>192</v>
      </c>
      <c r="G110" s="257"/>
      <c r="H110" s="260">
        <v>56.7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164</v>
      </c>
      <c r="AU110" s="266" t="s">
        <v>160</v>
      </c>
      <c r="AV110" s="15" t="s">
        <v>151</v>
      </c>
      <c r="AW110" s="15" t="s">
        <v>31</v>
      </c>
      <c r="AX110" s="15" t="s">
        <v>76</v>
      </c>
      <c r="AY110" s="266" t="s">
        <v>152</v>
      </c>
    </row>
    <row r="111" spans="1:65" s="2" customFormat="1" ht="24.15" customHeight="1">
      <c r="A111" s="40"/>
      <c r="B111" s="41"/>
      <c r="C111" s="267" t="s">
        <v>160</v>
      </c>
      <c r="D111" s="267" t="s">
        <v>204</v>
      </c>
      <c r="E111" s="268" t="s">
        <v>2733</v>
      </c>
      <c r="F111" s="269" t="s">
        <v>2734</v>
      </c>
      <c r="G111" s="270" t="s">
        <v>545</v>
      </c>
      <c r="H111" s="271">
        <v>126.12</v>
      </c>
      <c r="I111" s="272"/>
      <c r="J111" s="273">
        <f>ROUND(I111*H111,2)</f>
        <v>0</v>
      </c>
      <c r="K111" s="274"/>
      <c r="L111" s="275"/>
      <c r="M111" s="276" t="s">
        <v>19</v>
      </c>
      <c r="N111" s="277" t="s">
        <v>40</v>
      </c>
      <c r="O111" s="86"/>
      <c r="P111" s="225">
        <f>O111*H111</f>
        <v>0</v>
      </c>
      <c r="Q111" s="225">
        <v>0.0003</v>
      </c>
      <c r="R111" s="225">
        <f>Q111*H111</f>
        <v>0.037835999999999995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207</v>
      </c>
      <c r="AT111" s="227" t="s">
        <v>204</v>
      </c>
      <c r="AU111" s="227" t="s">
        <v>160</v>
      </c>
      <c r="AY111" s="19" t="s">
        <v>152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76</v>
      </c>
      <c r="BK111" s="228">
        <f>ROUND(I111*H111,2)</f>
        <v>0</v>
      </c>
      <c r="BL111" s="19" t="s">
        <v>151</v>
      </c>
      <c r="BM111" s="227" t="s">
        <v>2735</v>
      </c>
    </row>
    <row r="112" spans="1:51" s="14" customFormat="1" ht="12">
      <c r="A112" s="14"/>
      <c r="B112" s="246"/>
      <c r="C112" s="247"/>
      <c r="D112" s="236" t="s">
        <v>164</v>
      </c>
      <c r="E112" s="248" t="s">
        <v>19</v>
      </c>
      <c r="F112" s="249" t="s">
        <v>2723</v>
      </c>
      <c r="G112" s="247"/>
      <c r="H112" s="248" t="s">
        <v>19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164</v>
      </c>
      <c r="AU112" s="255" t="s">
        <v>160</v>
      </c>
      <c r="AV112" s="14" t="s">
        <v>76</v>
      </c>
      <c r="AW112" s="14" t="s">
        <v>31</v>
      </c>
      <c r="AX112" s="14" t="s">
        <v>69</v>
      </c>
      <c r="AY112" s="255" t="s">
        <v>152</v>
      </c>
    </row>
    <row r="113" spans="1:51" s="13" customFormat="1" ht="12">
      <c r="A113" s="13"/>
      <c r="B113" s="234"/>
      <c r="C113" s="235"/>
      <c r="D113" s="236" t="s">
        <v>164</v>
      </c>
      <c r="E113" s="237" t="s">
        <v>19</v>
      </c>
      <c r="F113" s="238" t="s">
        <v>2736</v>
      </c>
      <c r="G113" s="235"/>
      <c r="H113" s="239">
        <v>99</v>
      </c>
      <c r="I113" s="240"/>
      <c r="J113" s="235"/>
      <c r="K113" s="235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164</v>
      </c>
      <c r="AU113" s="245" t="s">
        <v>160</v>
      </c>
      <c r="AV113" s="13" t="s">
        <v>78</v>
      </c>
      <c r="AW113" s="13" t="s">
        <v>31</v>
      </c>
      <c r="AX113" s="13" t="s">
        <v>69</v>
      </c>
      <c r="AY113" s="245" t="s">
        <v>152</v>
      </c>
    </row>
    <row r="114" spans="1:51" s="13" customFormat="1" ht="12">
      <c r="A114" s="13"/>
      <c r="B114" s="234"/>
      <c r="C114" s="235"/>
      <c r="D114" s="236" t="s">
        <v>164</v>
      </c>
      <c r="E114" s="237" t="s">
        <v>19</v>
      </c>
      <c r="F114" s="238" t="s">
        <v>2737</v>
      </c>
      <c r="G114" s="235"/>
      <c r="H114" s="239">
        <v>14.4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164</v>
      </c>
      <c r="AU114" s="245" t="s">
        <v>160</v>
      </c>
      <c r="AV114" s="13" t="s">
        <v>78</v>
      </c>
      <c r="AW114" s="13" t="s">
        <v>31</v>
      </c>
      <c r="AX114" s="13" t="s">
        <v>69</v>
      </c>
      <c r="AY114" s="245" t="s">
        <v>152</v>
      </c>
    </row>
    <row r="115" spans="1:51" s="14" customFormat="1" ht="12">
      <c r="A115" s="14"/>
      <c r="B115" s="246"/>
      <c r="C115" s="247"/>
      <c r="D115" s="236" t="s">
        <v>164</v>
      </c>
      <c r="E115" s="248" t="s">
        <v>19</v>
      </c>
      <c r="F115" s="249" t="s">
        <v>2726</v>
      </c>
      <c r="G115" s="247"/>
      <c r="H115" s="248" t="s">
        <v>19</v>
      </c>
      <c r="I115" s="250"/>
      <c r="J115" s="247"/>
      <c r="K115" s="247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164</v>
      </c>
      <c r="AU115" s="255" t="s">
        <v>160</v>
      </c>
      <c r="AV115" s="14" t="s">
        <v>76</v>
      </c>
      <c r="AW115" s="14" t="s">
        <v>31</v>
      </c>
      <c r="AX115" s="14" t="s">
        <v>69</v>
      </c>
      <c r="AY115" s="255" t="s">
        <v>152</v>
      </c>
    </row>
    <row r="116" spans="1:51" s="13" customFormat="1" ht="12">
      <c r="A116" s="13"/>
      <c r="B116" s="234"/>
      <c r="C116" s="235"/>
      <c r="D116" s="236" t="s">
        <v>164</v>
      </c>
      <c r="E116" s="237" t="s">
        <v>19</v>
      </c>
      <c r="F116" s="238" t="s">
        <v>2738</v>
      </c>
      <c r="G116" s="235"/>
      <c r="H116" s="239">
        <v>12.72</v>
      </c>
      <c r="I116" s="240"/>
      <c r="J116" s="235"/>
      <c r="K116" s="235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164</v>
      </c>
      <c r="AU116" s="245" t="s">
        <v>160</v>
      </c>
      <c r="AV116" s="13" t="s">
        <v>78</v>
      </c>
      <c r="AW116" s="13" t="s">
        <v>31</v>
      </c>
      <c r="AX116" s="13" t="s">
        <v>69</v>
      </c>
      <c r="AY116" s="245" t="s">
        <v>152</v>
      </c>
    </row>
    <row r="117" spans="1:51" s="15" customFormat="1" ht="12">
      <c r="A117" s="15"/>
      <c r="B117" s="256"/>
      <c r="C117" s="257"/>
      <c r="D117" s="236" t="s">
        <v>164</v>
      </c>
      <c r="E117" s="258" t="s">
        <v>19</v>
      </c>
      <c r="F117" s="259" t="s">
        <v>192</v>
      </c>
      <c r="G117" s="257"/>
      <c r="H117" s="260">
        <v>126.12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164</v>
      </c>
      <c r="AU117" s="266" t="s">
        <v>160</v>
      </c>
      <c r="AV117" s="15" t="s">
        <v>151</v>
      </c>
      <c r="AW117" s="15" t="s">
        <v>31</v>
      </c>
      <c r="AX117" s="15" t="s">
        <v>76</v>
      </c>
      <c r="AY117" s="266" t="s">
        <v>152</v>
      </c>
    </row>
    <row r="118" spans="1:65" s="2" customFormat="1" ht="37.8" customHeight="1">
      <c r="A118" s="40"/>
      <c r="B118" s="41"/>
      <c r="C118" s="215" t="s">
        <v>151</v>
      </c>
      <c r="D118" s="215" t="s">
        <v>156</v>
      </c>
      <c r="E118" s="216" t="s">
        <v>297</v>
      </c>
      <c r="F118" s="217" t="s">
        <v>298</v>
      </c>
      <c r="G118" s="218" t="s">
        <v>169</v>
      </c>
      <c r="H118" s="219">
        <v>107.62</v>
      </c>
      <c r="I118" s="220"/>
      <c r="J118" s="221">
        <f>ROUND(I118*H118,2)</f>
        <v>0</v>
      </c>
      <c r="K118" s="222"/>
      <c r="L118" s="46"/>
      <c r="M118" s="223" t="s">
        <v>19</v>
      </c>
      <c r="N118" s="224" t="s">
        <v>40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151</v>
      </c>
      <c r="AT118" s="227" t="s">
        <v>156</v>
      </c>
      <c r="AU118" s="227" t="s">
        <v>160</v>
      </c>
      <c r="AY118" s="19" t="s">
        <v>152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76</v>
      </c>
      <c r="BK118" s="228">
        <f>ROUND(I118*H118,2)</f>
        <v>0</v>
      </c>
      <c r="BL118" s="19" t="s">
        <v>151</v>
      </c>
      <c r="BM118" s="227" t="s">
        <v>2739</v>
      </c>
    </row>
    <row r="119" spans="1:47" s="2" customFormat="1" ht="12">
      <c r="A119" s="40"/>
      <c r="B119" s="41"/>
      <c r="C119" s="42"/>
      <c r="D119" s="229" t="s">
        <v>162</v>
      </c>
      <c r="E119" s="42"/>
      <c r="F119" s="230" t="s">
        <v>300</v>
      </c>
      <c r="G119" s="42"/>
      <c r="H119" s="42"/>
      <c r="I119" s="231"/>
      <c r="J119" s="42"/>
      <c r="K119" s="42"/>
      <c r="L119" s="46"/>
      <c r="M119" s="232"/>
      <c r="N119" s="23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162</v>
      </c>
      <c r="AU119" s="19" t="s">
        <v>160</v>
      </c>
    </row>
    <row r="120" spans="1:51" s="14" customFormat="1" ht="12">
      <c r="A120" s="14"/>
      <c r="B120" s="246"/>
      <c r="C120" s="247"/>
      <c r="D120" s="236" t="s">
        <v>164</v>
      </c>
      <c r="E120" s="248" t="s">
        <v>19</v>
      </c>
      <c r="F120" s="249" t="s">
        <v>2740</v>
      </c>
      <c r="G120" s="247"/>
      <c r="H120" s="248" t="s">
        <v>19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164</v>
      </c>
      <c r="AU120" s="255" t="s">
        <v>160</v>
      </c>
      <c r="AV120" s="14" t="s">
        <v>76</v>
      </c>
      <c r="AW120" s="14" t="s">
        <v>31</v>
      </c>
      <c r="AX120" s="14" t="s">
        <v>69</v>
      </c>
      <c r="AY120" s="255" t="s">
        <v>152</v>
      </c>
    </row>
    <row r="121" spans="1:51" s="13" customFormat="1" ht="12">
      <c r="A121" s="13"/>
      <c r="B121" s="234"/>
      <c r="C121" s="235"/>
      <c r="D121" s="236" t="s">
        <v>164</v>
      </c>
      <c r="E121" s="237" t="s">
        <v>19</v>
      </c>
      <c r="F121" s="238" t="s">
        <v>2741</v>
      </c>
      <c r="G121" s="235"/>
      <c r="H121" s="239">
        <v>107.62</v>
      </c>
      <c r="I121" s="240"/>
      <c r="J121" s="235"/>
      <c r="K121" s="235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164</v>
      </c>
      <c r="AU121" s="245" t="s">
        <v>160</v>
      </c>
      <c r="AV121" s="13" t="s">
        <v>78</v>
      </c>
      <c r="AW121" s="13" t="s">
        <v>31</v>
      </c>
      <c r="AX121" s="13" t="s">
        <v>69</v>
      </c>
      <c r="AY121" s="245" t="s">
        <v>152</v>
      </c>
    </row>
    <row r="122" spans="1:51" s="15" customFormat="1" ht="12">
      <c r="A122" s="15"/>
      <c r="B122" s="256"/>
      <c r="C122" s="257"/>
      <c r="D122" s="236" t="s">
        <v>164</v>
      </c>
      <c r="E122" s="258" t="s">
        <v>19</v>
      </c>
      <c r="F122" s="259" t="s">
        <v>192</v>
      </c>
      <c r="G122" s="257"/>
      <c r="H122" s="260">
        <v>107.62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164</v>
      </c>
      <c r="AU122" s="266" t="s">
        <v>160</v>
      </c>
      <c r="AV122" s="15" t="s">
        <v>151</v>
      </c>
      <c r="AW122" s="15" t="s">
        <v>31</v>
      </c>
      <c r="AX122" s="15" t="s">
        <v>76</v>
      </c>
      <c r="AY122" s="266" t="s">
        <v>152</v>
      </c>
    </row>
    <row r="123" spans="1:65" s="2" customFormat="1" ht="33" customHeight="1">
      <c r="A123" s="40"/>
      <c r="B123" s="41"/>
      <c r="C123" s="215" t="s">
        <v>183</v>
      </c>
      <c r="D123" s="215" t="s">
        <v>156</v>
      </c>
      <c r="E123" s="216" t="s">
        <v>2742</v>
      </c>
      <c r="F123" s="217" t="s">
        <v>2743</v>
      </c>
      <c r="G123" s="218" t="s">
        <v>169</v>
      </c>
      <c r="H123" s="219">
        <v>108.84</v>
      </c>
      <c r="I123" s="220"/>
      <c r="J123" s="221">
        <f>ROUND(I123*H123,2)</f>
        <v>0</v>
      </c>
      <c r="K123" s="222"/>
      <c r="L123" s="46"/>
      <c r="M123" s="223" t="s">
        <v>19</v>
      </c>
      <c r="N123" s="224" t="s">
        <v>40</v>
      </c>
      <c r="O123" s="86"/>
      <c r="P123" s="225">
        <f>O123*H123</f>
        <v>0</v>
      </c>
      <c r="Q123" s="225">
        <v>0.00735</v>
      </c>
      <c r="R123" s="225">
        <f>Q123*H123</f>
        <v>0.799974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151</v>
      </c>
      <c r="AT123" s="227" t="s">
        <v>156</v>
      </c>
      <c r="AU123" s="227" t="s">
        <v>160</v>
      </c>
      <c r="AY123" s="19" t="s">
        <v>152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76</v>
      </c>
      <c r="BK123" s="228">
        <f>ROUND(I123*H123,2)</f>
        <v>0</v>
      </c>
      <c r="BL123" s="19" t="s">
        <v>151</v>
      </c>
      <c r="BM123" s="227" t="s">
        <v>2744</v>
      </c>
    </row>
    <row r="124" spans="1:47" s="2" customFormat="1" ht="12">
      <c r="A124" s="40"/>
      <c r="B124" s="41"/>
      <c r="C124" s="42"/>
      <c r="D124" s="229" t="s">
        <v>162</v>
      </c>
      <c r="E124" s="42"/>
      <c r="F124" s="230" t="s">
        <v>2745</v>
      </c>
      <c r="G124" s="42"/>
      <c r="H124" s="42"/>
      <c r="I124" s="231"/>
      <c r="J124" s="42"/>
      <c r="K124" s="42"/>
      <c r="L124" s="46"/>
      <c r="M124" s="232"/>
      <c r="N124" s="23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160</v>
      </c>
    </row>
    <row r="125" spans="1:51" s="14" customFormat="1" ht="12">
      <c r="A125" s="14"/>
      <c r="B125" s="246"/>
      <c r="C125" s="247"/>
      <c r="D125" s="236" t="s">
        <v>164</v>
      </c>
      <c r="E125" s="248" t="s">
        <v>19</v>
      </c>
      <c r="F125" s="249" t="s">
        <v>2746</v>
      </c>
      <c r="G125" s="247"/>
      <c r="H125" s="248" t="s">
        <v>19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164</v>
      </c>
      <c r="AU125" s="255" t="s">
        <v>160</v>
      </c>
      <c r="AV125" s="14" t="s">
        <v>76</v>
      </c>
      <c r="AW125" s="14" t="s">
        <v>31</v>
      </c>
      <c r="AX125" s="14" t="s">
        <v>69</v>
      </c>
      <c r="AY125" s="255" t="s">
        <v>152</v>
      </c>
    </row>
    <row r="126" spans="1:51" s="13" customFormat="1" ht="12">
      <c r="A126" s="13"/>
      <c r="B126" s="234"/>
      <c r="C126" s="235"/>
      <c r="D126" s="236" t="s">
        <v>164</v>
      </c>
      <c r="E126" s="237" t="s">
        <v>19</v>
      </c>
      <c r="F126" s="238" t="s">
        <v>2747</v>
      </c>
      <c r="G126" s="235"/>
      <c r="H126" s="239">
        <v>108.84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164</v>
      </c>
      <c r="AU126" s="245" t="s">
        <v>160</v>
      </c>
      <c r="AV126" s="13" t="s">
        <v>78</v>
      </c>
      <c r="AW126" s="13" t="s">
        <v>31</v>
      </c>
      <c r="AX126" s="13" t="s">
        <v>76</v>
      </c>
      <c r="AY126" s="245" t="s">
        <v>152</v>
      </c>
    </row>
    <row r="127" spans="1:65" s="2" customFormat="1" ht="37.8" customHeight="1">
      <c r="A127" s="40"/>
      <c r="B127" s="41"/>
      <c r="C127" s="215" t="s">
        <v>193</v>
      </c>
      <c r="D127" s="215" t="s">
        <v>156</v>
      </c>
      <c r="E127" s="216" t="s">
        <v>2748</v>
      </c>
      <c r="F127" s="217" t="s">
        <v>2749</v>
      </c>
      <c r="G127" s="218" t="s">
        <v>169</v>
      </c>
      <c r="H127" s="219">
        <v>108.84</v>
      </c>
      <c r="I127" s="220"/>
      <c r="J127" s="221">
        <f>ROUND(I127*H127,2)</f>
        <v>0</v>
      </c>
      <c r="K127" s="222"/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0.0014</v>
      </c>
      <c r="R127" s="225">
        <f>Q127*H127</f>
        <v>0.152376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151</v>
      </c>
      <c r="AT127" s="227" t="s">
        <v>156</v>
      </c>
      <c r="AU127" s="227" t="s">
        <v>160</v>
      </c>
      <c r="AY127" s="19" t="s">
        <v>152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151</v>
      </c>
      <c r="BM127" s="227" t="s">
        <v>2750</v>
      </c>
    </row>
    <row r="128" spans="1:47" s="2" customFormat="1" ht="12">
      <c r="A128" s="40"/>
      <c r="B128" s="41"/>
      <c r="C128" s="42"/>
      <c r="D128" s="229" t="s">
        <v>162</v>
      </c>
      <c r="E128" s="42"/>
      <c r="F128" s="230" t="s">
        <v>2751</v>
      </c>
      <c r="G128" s="42"/>
      <c r="H128" s="42"/>
      <c r="I128" s="231"/>
      <c r="J128" s="42"/>
      <c r="K128" s="42"/>
      <c r="L128" s="46"/>
      <c r="M128" s="232"/>
      <c r="N128" s="23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162</v>
      </c>
      <c r="AU128" s="19" t="s">
        <v>160</v>
      </c>
    </row>
    <row r="129" spans="1:51" s="14" customFormat="1" ht="12">
      <c r="A129" s="14"/>
      <c r="B129" s="246"/>
      <c r="C129" s="247"/>
      <c r="D129" s="236" t="s">
        <v>164</v>
      </c>
      <c r="E129" s="248" t="s">
        <v>19</v>
      </c>
      <c r="F129" s="249" t="s">
        <v>2746</v>
      </c>
      <c r="G129" s="247"/>
      <c r="H129" s="248" t="s">
        <v>19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164</v>
      </c>
      <c r="AU129" s="255" t="s">
        <v>160</v>
      </c>
      <c r="AV129" s="14" t="s">
        <v>76</v>
      </c>
      <c r="AW129" s="14" t="s">
        <v>31</v>
      </c>
      <c r="AX129" s="14" t="s">
        <v>69</v>
      </c>
      <c r="AY129" s="255" t="s">
        <v>152</v>
      </c>
    </row>
    <row r="130" spans="1:51" s="13" customFormat="1" ht="12">
      <c r="A130" s="13"/>
      <c r="B130" s="234"/>
      <c r="C130" s="235"/>
      <c r="D130" s="236" t="s">
        <v>164</v>
      </c>
      <c r="E130" s="237" t="s">
        <v>19</v>
      </c>
      <c r="F130" s="238" t="s">
        <v>2747</v>
      </c>
      <c r="G130" s="235"/>
      <c r="H130" s="239">
        <v>108.84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164</v>
      </c>
      <c r="AU130" s="245" t="s">
        <v>160</v>
      </c>
      <c r="AV130" s="13" t="s">
        <v>78</v>
      </c>
      <c r="AW130" s="13" t="s">
        <v>31</v>
      </c>
      <c r="AX130" s="13" t="s">
        <v>76</v>
      </c>
      <c r="AY130" s="245" t="s">
        <v>152</v>
      </c>
    </row>
    <row r="131" spans="1:65" s="2" customFormat="1" ht="66.75" customHeight="1">
      <c r="A131" s="40"/>
      <c r="B131" s="41"/>
      <c r="C131" s="215" t="s">
        <v>203</v>
      </c>
      <c r="D131" s="215" t="s">
        <v>156</v>
      </c>
      <c r="E131" s="216" t="s">
        <v>2752</v>
      </c>
      <c r="F131" s="217" t="s">
        <v>2753</v>
      </c>
      <c r="G131" s="218" t="s">
        <v>169</v>
      </c>
      <c r="H131" s="219">
        <v>108.84</v>
      </c>
      <c r="I131" s="220"/>
      <c r="J131" s="221">
        <f>ROUND(I131*H131,2)</f>
        <v>0</v>
      </c>
      <c r="K131" s="222"/>
      <c r="L131" s="46"/>
      <c r="M131" s="223" t="s">
        <v>19</v>
      </c>
      <c r="N131" s="224" t="s">
        <v>40</v>
      </c>
      <c r="O131" s="86"/>
      <c r="P131" s="225">
        <f>O131*H131</f>
        <v>0</v>
      </c>
      <c r="Q131" s="225">
        <v>0.00835</v>
      </c>
      <c r="R131" s="225">
        <f>Q131*H131</f>
        <v>0.908814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151</v>
      </c>
      <c r="AT131" s="227" t="s">
        <v>156</v>
      </c>
      <c r="AU131" s="227" t="s">
        <v>160</v>
      </c>
      <c r="AY131" s="19" t="s">
        <v>152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76</v>
      </c>
      <c r="BK131" s="228">
        <f>ROUND(I131*H131,2)</f>
        <v>0</v>
      </c>
      <c r="BL131" s="19" t="s">
        <v>151</v>
      </c>
      <c r="BM131" s="227" t="s">
        <v>2754</v>
      </c>
    </row>
    <row r="132" spans="1:47" s="2" customFormat="1" ht="12">
      <c r="A132" s="40"/>
      <c r="B132" s="41"/>
      <c r="C132" s="42"/>
      <c r="D132" s="229" t="s">
        <v>162</v>
      </c>
      <c r="E132" s="42"/>
      <c r="F132" s="230" t="s">
        <v>2755</v>
      </c>
      <c r="G132" s="42"/>
      <c r="H132" s="42"/>
      <c r="I132" s="231"/>
      <c r="J132" s="42"/>
      <c r="K132" s="42"/>
      <c r="L132" s="46"/>
      <c r="M132" s="232"/>
      <c r="N132" s="23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160</v>
      </c>
    </row>
    <row r="133" spans="1:51" s="13" customFormat="1" ht="12">
      <c r="A133" s="13"/>
      <c r="B133" s="234"/>
      <c r="C133" s="235"/>
      <c r="D133" s="236" t="s">
        <v>164</v>
      </c>
      <c r="E133" s="237" t="s">
        <v>19</v>
      </c>
      <c r="F133" s="238" t="s">
        <v>2747</v>
      </c>
      <c r="G133" s="235"/>
      <c r="H133" s="239">
        <v>108.84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164</v>
      </c>
      <c r="AU133" s="245" t="s">
        <v>160</v>
      </c>
      <c r="AV133" s="13" t="s">
        <v>78</v>
      </c>
      <c r="AW133" s="13" t="s">
        <v>31</v>
      </c>
      <c r="AX133" s="13" t="s">
        <v>76</v>
      </c>
      <c r="AY133" s="245" t="s">
        <v>152</v>
      </c>
    </row>
    <row r="134" spans="1:65" s="2" customFormat="1" ht="24.15" customHeight="1">
      <c r="A134" s="40"/>
      <c r="B134" s="41"/>
      <c r="C134" s="267" t="s">
        <v>207</v>
      </c>
      <c r="D134" s="267" t="s">
        <v>204</v>
      </c>
      <c r="E134" s="268" t="s">
        <v>2756</v>
      </c>
      <c r="F134" s="269" t="s">
        <v>2757</v>
      </c>
      <c r="G134" s="270" t="s">
        <v>169</v>
      </c>
      <c r="H134" s="271">
        <v>114.282</v>
      </c>
      <c r="I134" s="272"/>
      <c r="J134" s="273">
        <f>ROUND(I134*H134,2)</f>
        <v>0</v>
      </c>
      <c r="K134" s="274"/>
      <c r="L134" s="275"/>
      <c r="M134" s="276" t="s">
        <v>19</v>
      </c>
      <c r="N134" s="277" t="s">
        <v>40</v>
      </c>
      <c r="O134" s="86"/>
      <c r="P134" s="225">
        <f>O134*H134</f>
        <v>0</v>
      </c>
      <c r="Q134" s="225">
        <v>0.0024</v>
      </c>
      <c r="R134" s="225">
        <f>Q134*H134</f>
        <v>0.2742768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207</v>
      </c>
      <c r="AT134" s="227" t="s">
        <v>204</v>
      </c>
      <c r="AU134" s="227" t="s">
        <v>160</v>
      </c>
      <c r="AY134" s="19" t="s">
        <v>152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76</v>
      </c>
      <c r="BK134" s="228">
        <f>ROUND(I134*H134,2)</f>
        <v>0</v>
      </c>
      <c r="BL134" s="19" t="s">
        <v>151</v>
      </c>
      <c r="BM134" s="227" t="s">
        <v>2758</v>
      </c>
    </row>
    <row r="135" spans="1:51" s="13" customFormat="1" ht="12">
      <c r="A135" s="13"/>
      <c r="B135" s="234"/>
      <c r="C135" s="235"/>
      <c r="D135" s="236" t="s">
        <v>164</v>
      </c>
      <c r="E135" s="235"/>
      <c r="F135" s="238" t="s">
        <v>2759</v>
      </c>
      <c r="G135" s="235"/>
      <c r="H135" s="239">
        <v>114.282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164</v>
      </c>
      <c r="AU135" s="245" t="s">
        <v>160</v>
      </c>
      <c r="AV135" s="13" t="s">
        <v>78</v>
      </c>
      <c r="AW135" s="13" t="s">
        <v>4</v>
      </c>
      <c r="AX135" s="13" t="s">
        <v>76</v>
      </c>
      <c r="AY135" s="245" t="s">
        <v>152</v>
      </c>
    </row>
    <row r="136" spans="1:65" s="2" customFormat="1" ht="24.15" customHeight="1">
      <c r="A136" s="40"/>
      <c r="B136" s="41"/>
      <c r="C136" s="215" t="s">
        <v>213</v>
      </c>
      <c r="D136" s="215" t="s">
        <v>156</v>
      </c>
      <c r="E136" s="216" t="s">
        <v>2760</v>
      </c>
      <c r="F136" s="217" t="s">
        <v>2761</v>
      </c>
      <c r="G136" s="218" t="s">
        <v>545</v>
      </c>
      <c r="H136" s="219">
        <v>12</v>
      </c>
      <c r="I136" s="220"/>
      <c r="J136" s="221">
        <f>ROUND(I136*H136,2)</f>
        <v>0</v>
      </c>
      <c r="K136" s="222"/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151</v>
      </c>
      <c r="AT136" s="227" t="s">
        <v>156</v>
      </c>
      <c r="AU136" s="227" t="s">
        <v>160</v>
      </c>
      <c r="AY136" s="19" t="s">
        <v>152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151</v>
      </c>
      <c r="BM136" s="227" t="s">
        <v>2762</v>
      </c>
    </row>
    <row r="137" spans="1:51" s="13" customFormat="1" ht="12">
      <c r="A137" s="13"/>
      <c r="B137" s="234"/>
      <c r="C137" s="235"/>
      <c r="D137" s="236" t="s">
        <v>164</v>
      </c>
      <c r="E137" s="237" t="s">
        <v>19</v>
      </c>
      <c r="F137" s="238" t="s">
        <v>2763</v>
      </c>
      <c r="G137" s="235"/>
      <c r="H137" s="239">
        <v>12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164</v>
      </c>
      <c r="AU137" s="245" t="s">
        <v>160</v>
      </c>
      <c r="AV137" s="13" t="s">
        <v>78</v>
      </c>
      <c r="AW137" s="13" t="s">
        <v>31</v>
      </c>
      <c r="AX137" s="13" t="s">
        <v>76</v>
      </c>
      <c r="AY137" s="245" t="s">
        <v>152</v>
      </c>
    </row>
    <row r="138" spans="1:65" s="2" customFormat="1" ht="24.15" customHeight="1">
      <c r="A138" s="40"/>
      <c r="B138" s="41"/>
      <c r="C138" s="267" t="s">
        <v>222</v>
      </c>
      <c r="D138" s="267" t="s">
        <v>204</v>
      </c>
      <c r="E138" s="268" t="s">
        <v>2764</v>
      </c>
      <c r="F138" s="269" t="s">
        <v>2765</v>
      </c>
      <c r="G138" s="270" t="s">
        <v>545</v>
      </c>
      <c r="H138" s="271">
        <v>12.6</v>
      </c>
      <c r="I138" s="272"/>
      <c r="J138" s="273">
        <f>ROUND(I138*H138,2)</f>
        <v>0</v>
      </c>
      <c r="K138" s="274"/>
      <c r="L138" s="275"/>
      <c r="M138" s="276" t="s">
        <v>19</v>
      </c>
      <c r="N138" s="277" t="s">
        <v>40</v>
      </c>
      <c r="O138" s="86"/>
      <c r="P138" s="225">
        <f>O138*H138</f>
        <v>0</v>
      </c>
      <c r="Q138" s="225">
        <v>0.00011</v>
      </c>
      <c r="R138" s="225">
        <f>Q138*H138</f>
        <v>0.001386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207</v>
      </c>
      <c r="AT138" s="227" t="s">
        <v>204</v>
      </c>
      <c r="AU138" s="227" t="s">
        <v>160</v>
      </c>
      <c r="AY138" s="19" t="s">
        <v>152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76</v>
      </c>
      <c r="BK138" s="228">
        <f>ROUND(I138*H138,2)</f>
        <v>0</v>
      </c>
      <c r="BL138" s="19" t="s">
        <v>151</v>
      </c>
      <c r="BM138" s="227" t="s">
        <v>2766</v>
      </c>
    </row>
    <row r="139" spans="1:51" s="13" customFormat="1" ht="12">
      <c r="A139" s="13"/>
      <c r="B139" s="234"/>
      <c r="C139" s="235"/>
      <c r="D139" s="236" t="s">
        <v>164</v>
      </c>
      <c r="E139" s="235"/>
      <c r="F139" s="238" t="s">
        <v>2767</v>
      </c>
      <c r="G139" s="235"/>
      <c r="H139" s="239">
        <v>12.6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164</v>
      </c>
      <c r="AU139" s="245" t="s">
        <v>160</v>
      </c>
      <c r="AV139" s="13" t="s">
        <v>78</v>
      </c>
      <c r="AW139" s="13" t="s">
        <v>4</v>
      </c>
      <c r="AX139" s="13" t="s">
        <v>76</v>
      </c>
      <c r="AY139" s="245" t="s">
        <v>152</v>
      </c>
    </row>
    <row r="140" spans="1:65" s="2" customFormat="1" ht="33" customHeight="1">
      <c r="A140" s="40"/>
      <c r="B140" s="41"/>
      <c r="C140" s="215" t="s">
        <v>226</v>
      </c>
      <c r="D140" s="215" t="s">
        <v>156</v>
      </c>
      <c r="E140" s="216" t="s">
        <v>2768</v>
      </c>
      <c r="F140" s="217" t="s">
        <v>2769</v>
      </c>
      <c r="G140" s="218" t="s">
        <v>169</v>
      </c>
      <c r="H140" s="219">
        <v>108.84</v>
      </c>
      <c r="I140" s="220"/>
      <c r="J140" s="221">
        <f>ROUND(I140*H140,2)</f>
        <v>0</v>
      </c>
      <c r="K140" s="222"/>
      <c r="L140" s="46"/>
      <c r="M140" s="223" t="s">
        <v>19</v>
      </c>
      <c r="N140" s="224" t="s">
        <v>40</v>
      </c>
      <c r="O140" s="86"/>
      <c r="P140" s="225">
        <f>O140*H140</f>
        <v>0</v>
      </c>
      <c r="Q140" s="225">
        <v>0.0315</v>
      </c>
      <c r="R140" s="225">
        <f>Q140*H140</f>
        <v>3.4284600000000003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151</v>
      </c>
      <c r="AT140" s="227" t="s">
        <v>156</v>
      </c>
      <c r="AU140" s="227" t="s">
        <v>160</v>
      </c>
      <c r="AY140" s="19" t="s">
        <v>152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76</v>
      </c>
      <c r="BK140" s="228">
        <f>ROUND(I140*H140,2)</f>
        <v>0</v>
      </c>
      <c r="BL140" s="19" t="s">
        <v>151</v>
      </c>
      <c r="BM140" s="227" t="s">
        <v>2770</v>
      </c>
    </row>
    <row r="141" spans="1:47" s="2" customFormat="1" ht="12">
      <c r="A141" s="40"/>
      <c r="B141" s="41"/>
      <c r="C141" s="42"/>
      <c r="D141" s="229" t="s">
        <v>162</v>
      </c>
      <c r="E141" s="42"/>
      <c r="F141" s="230" t="s">
        <v>2771</v>
      </c>
      <c r="G141" s="42"/>
      <c r="H141" s="42"/>
      <c r="I141" s="231"/>
      <c r="J141" s="42"/>
      <c r="K141" s="42"/>
      <c r="L141" s="46"/>
      <c r="M141" s="232"/>
      <c r="N141" s="23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160</v>
      </c>
    </row>
    <row r="142" spans="1:51" s="14" customFormat="1" ht="12">
      <c r="A142" s="14"/>
      <c r="B142" s="246"/>
      <c r="C142" s="247"/>
      <c r="D142" s="236" t="s">
        <v>164</v>
      </c>
      <c r="E142" s="248" t="s">
        <v>19</v>
      </c>
      <c r="F142" s="249" t="s">
        <v>2746</v>
      </c>
      <c r="G142" s="247"/>
      <c r="H142" s="248" t="s">
        <v>19</v>
      </c>
      <c r="I142" s="250"/>
      <c r="J142" s="247"/>
      <c r="K142" s="247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164</v>
      </c>
      <c r="AU142" s="255" t="s">
        <v>160</v>
      </c>
      <c r="AV142" s="14" t="s">
        <v>76</v>
      </c>
      <c r="AW142" s="14" t="s">
        <v>31</v>
      </c>
      <c r="AX142" s="14" t="s">
        <v>69</v>
      </c>
      <c r="AY142" s="255" t="s">
        <v>152</v>
      </c>
    </row>
    <row r="143" spans="1:51" s="13" customFormat="1" ht="12">
      <c r="A143" s="13"/>
      <c r="B143" s="234"/>
      <c r="C143" s="235"/>
      <c r="D143" s="236" t="s">
        <v>164</v>
      </c>
      <c r="E143" s="237" t="s">
        <v>19</v>
      </c>
      <c r="F143" s="238" t="s">
        <v>2747</v>
      </c>
      <c r="G143" s="235"/>
      <c r="H143" s="239">
        <v>108.84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164</v>
      </c>
      <c r="AU143" s="245" t="s">
        <v>160</v>
      </c>
      <c r="AV143" s="13" t="s">
        <v>78</v>
      </c>
      <c r="AW143" s="13" t="s">
        <v>31</v>
      </c>
      <c r="AX143" s="13" t="s">
        <v>76</v>
      </c>
      <c r="AY143" s="245" t="s">
        <v>152</v>
      </c>
    </row>
    <row r="144" spans="1:65" s="2" customFormat="1" ht="44.25" customHeight="1">
      <c r="A144" s="40"/>
      <c r="B144" s="41"/>
      <c r="C144" s="215" t="s">
        <v>8</v>
      </c>
      <c r="D144" s="215" t="s">
        <v>156</v>
      </c>
      <c r="E144" s="216" t="s">
        <v>2772</v>
      </c>
      <c r="F144" s="217" t="s">
        <v>2773</v>
      </c>
      <c r="G144" s="218" t="s">
        <v>169</v>
      </c>
      <c r="H144" s="219">
        <v>326.52</v>
      </c>
      <c r="I144" s="220"/>
      <c r="J144" s="221">
        <f>ROUND(I144*H144,2)</f>
        <v>0</v>
      </c>
      <c r="K144" s="222"/>
      <c r="L144" s="46"/>
      <c r="M144" s="223" t="s">
        <v>19</v>
      </c>
      <c r="N144" s="224" t="s">
        <v>40</v>
      </c>
      <c r="O144" s="86"/>
      <c r="P144" s="225">
        <f>O144*H144</f>
        <v>0</v>
      </c>
      <c r="Q144" s="225">
        <v>0.0105</v>
      </c>
      <c r="R144" s="225">
        <f>Q144*H144</f>
        <v>3.42846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151</v>
      </c>
      <c r="AT144" s="227" t="s">
        <v>156</v>
      </c>
      <c r="AU144" s="227" t="s">
        <v>160</v>
      </c>
      <c r="AY144" s="19" t="s">
        <v>152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76</v>
      </c>
      <c r="BK144" s="228">
        <f>ROUND(I144*H144,2)</f>
        <v>0</v>
      </c>
      <c r="BL144" s="19" t="s">
        <v>151</v>
      </c>
      <c r="BM144" s="227" t="s">
        <v>2774</v>
      </c>
    </row>
    <row r="145" spans="1:47" s="2" customFormat="1" ht="12">
      <c r="A145" s="40"/>
      <c r="B145" s="41"/>
      <c r="C145" s="42"/>
      <c r="D145" s="229" t="s">
        <v>162</v>
      </c>
      <c r="E145" s="42"/>
      <c r="F145" s="230" t="s">
        <v>2775</v>
      </c>
      <c r="G145" s="42"/>
      <c r="H145" s="42"/>
      <c r="I145" s="231"/>
      <c r="J145" s="42"/>
      <c r="K145" s="42"/>
      <c r="L145" s="46"/>
      <c r="M145" s="232"/>
      <c r="N145" s="23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160</v>
      </c>
    </row>
    <row r="146" spans="1:51" s="14" customFormat="1" ht="12">
      <c r="A146" s="14"/>
      <c r="B146" s="246"/>
      <c r="C146" s="247"/>
      <c r="D146" s="236" t="s">
        <v>164</v>
      </c>
      <c r="E146" s="248" t="s">
        <v>19</v>
      </c>
      <c r="F146" s="249" t="s">
        <v>2746</v>
      </c>
      <c r="G146" s="247"/>
      <c r="H146" s="248" t="s">
        <v>19</v>
      </c>
      <c r="I146" s="250"/>
      <c r="J146" s="247"/>
      <c r="K146" s="247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164</v>
      </c>
      <c r="AU146" s="255" t="s">
        <v>160</v>
      </c>
      <c r="AV146" s="14" t="s">
        <v>76</v>
      </c>
      <c r="AW146" s="14" t="s">
        <v>31</v>
      </c>
      <c r="AX146" s="14" t="s">
        <v>69</v>
      </c>
      <c r="AY146" s="255" t="s">
        <v>152</v>
      </c>
    </row>
    <row r="147" spans="1:51" s="13" customFormat="1" ht="12">
      <c r="A147" s="13"/>
      <c r="B147" s="234"/>
      <c r="C147" s="235"/>
      <c r="D147" s="236" t="s">
        <v>164</v>
      </c>
      <c r="E147" s="237" t="s">
        <v>19</v>
      </c>
      <c r="F147" s="238" t="s">
        <v>2776</v>
      </c>
      <c r="G147" s="235"/>
      <c r="H147" s="239">
        <v>326.52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164</v>
      </c>
      <c r="AU147" s="245" t="s">
        <v>160</v>
      </c>
      <c r="AV147" s="13" t="s">
        <v>78</v>
      </c>
      <c r="AW147" s="13" t="s">
        <v>31</v>
      </c>
      <c r="AX147" s="13" t="s">
        <v>76</v>
      </c>
      <c r="AY147" s="245" t="s">
        <v>152</v>
      </c>
    </row>
    <row r="148" spans="1:65" s="2" customFormat="1" ht="37.8" customHeight="1">
      <c r="A148" s="40"/>
      <c r="B148" s="41"/>
      <c r="C148" s="215" t="s">
        <v>240</v>
      </c>
      <c r="D148" s="215" t="s">
        <v>156</v>
      </c>
      <c r="E148" s="216" t="s">
        <v>2777</v>
      </c>
      <c r="F148" s="217" t="s">
        <v>2778</v>
      </c>
      <c r="G148" s="218" t="s">
        <v>169</v>
      </c>
      <c r="H148" s="219">
        <v>71.56</v>
      </c>
      <c r="I148" s="220"/>
      <c r="J148" s="221">
        <f>ROUND(I148*H148,2)</f>
        <v>0</v>
      </c>
      <c r="K148" s="222"/>
      <c r="L148" s="46"/>
      <c r="M148" s="223" t="s">
        <v>19</v>
      </c>
      <c r="N148" s="224" t="s">
        <v>40</v>
      </c>
      <c r="O148" s="86"/>
      <c r="P148" s="225">
        <f>O148*H148</f>
        <v>0</v>
      </c>
      <c r="Q148" s="225">
        <v>0.00458</v>
      </c>
      <c r="R148" s="225">
        <f>Q148*H148</f>
        <v>0.3277448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151</v>
      </c>
      <c r="AT148" s="227" t="s">
        <v>156</v>
      </c>
      <c r="AU148" s="227" t="s">
        <v>160</v>
      </c>
      <c r="AY148" s="19" t="s">
        <v>152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151</v>
      </c>
      <c r="BM148" s="227" t="s">
        <v>2779</v>
      </c>
    </row>
    <row r="149" spans="1:47" s="2" customFormat="1" ht="12">
      <c r="A149" s="40"/>
      <c r="B149" s="41"/>
      <c r="C149" s="42"/>
      <c r="D149" s="229" t="s">
        <v>162</v>
      </c>
      <c r="E149" s="42"/>
      <c r="F149" s="230" t="s">
        <v>2780</v>
      </c>
      <c r="G149" s="42"/>
      <c r="H149" s="42"/>
      <c r="I149" s="231"/>
      <c r="J149" s="42"/>
      <c r="K149" s="42"/>
      <c r="L149" s="46"/>
      <c r="M149" s="232"/>
      <c r="N149" s="23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160</v>
      </c>
    </row>
    <row r="150" spans="1:51" s="13" customFormat="1" ht="12">
      <c r="A150" s="13"/>
      <c r="B150" s="234"/>
      <c r="C150" s="235"/>
      <c r="D150" s="236" t="s">
        <v>164</v>
      </c>
      <c r="E150" s="237" t="s">
        <v>19</v>
      </c>
      <c r="F150" s="238" t="s">
        <v>2781</v>
      </c>
      <c r="G150" s="235"/>
      <c r="H150" s="239">
        <v>71.56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164</v>
      </c>
      <c r="AU150" s="245" t="s">
        <v>160</v>
      </c>
      <c r="AV150" s="13" t="s">
        <v>78</v>
      </c>
      <c r="AW150" s="13" t="s">
        <v>31</v>
      </c>
      <c r="AX150" s="13" t="s">
        <v>76</v>
      </c>
      <c r="AY150" s="245" t="s">
        <v>152</v>
      </c>
    </row>
    <row r="151" spans="1:65" s="2" customFormat="1" ht="33" customHeight="1">
      <c r="A151" s="40"/>
      <c r="B151" s="41"/>
      <c r="C151" s="215" t="s">
        <v>248</v>
      </c>
      <c r="D151" s="215" t="s">
        <v>156</v>
      </c>
      <c r="E151" s="216" t="s">
        <v>2782</v>
      </c>
      <c r="F151" s="217" t="s">
        <v>2783</v>
      </c>
      <c r="G151" s="218" t="s">
        <v>159</v>
      </c>
      <c r="H151" s="219">
        <v>35.241</v>
      </c>
      <c r="I151" s="220"/>
      <c r="J151" s="221">
        <f>ROUND(I151*H151,2)</f>
        <v>0</v>
      </c>
      <c r="K151" s="222"/>
      <c r="L151" s="46"/>
      <c r="M151" s="223" t="s">
        <v>19</v>
      </c>
      <c r="N151" s="224" t="s">
        <v>40</v>
      </c>
      <c r="O151" s="86"/>
      <c r="P151" s="225">
        <f>O151*H151</f>
        <v>0</v>
      </c>
      <c r="Q151" s="225">
        <v>2.50187</v>
      </c>
      <c r="R151" s="225">
        <f>Q151*H151</f>
        <v>88.16840067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151</v>
      </c>
      <c r="AT151" s="227" t="s">
        <v>156</v>
      </c>
      <c r="AU151" s="227" t="s">
        <v>160</v>
      </c>
      <c r="AY151" s="19" t="s">
        <v>152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76</v>
      </c>
      <c r="BK151" s="228">
        <f>ROUND(I151*H151,2)</f>
        <v>0</v>
      </c>
      <c r="BL151" s="19" t="s">
        <v>151</v>
      </c>
      <c r="BM151" s="227" t="s">
        <v>2784</v>
      </c>
    </row>
    <row r="152" spans="1:47" s="2" customFormat="1" ht="12">
      <c r="A152" s="40"/>
      <c r="B152" s="41"/>
      <c r="C152" s="42"/>
      <c r="D152" s="229" t="s">
        <v>162</v>
      </c>
      <c r="E152" s="42"/>
      <c r="F152" s="230" t="s">
        <v>2785</v>
      </c>
      <c r="G152" s="42"/>
      <c r="H152" s="42"/>
      <c r="I152" s="231"/>
      <c r="J152" s="42"/>
      <c r="K152" s="42"/>
      <c r="L152" s="46"/>
      <c r="M152" s="232"/>
      <c r="N152" s="23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160</v>
      </c>
    </row>
    <row r="153" spans="1:51" s="14" customFormat="1" ht="12">
      <c r="A153" s="14"/>
      <c r="B153" s="246"/>
      <c r="C153" s="247"/>
      <c r="D153" s="236" t="s">
        <v>164</v>
      </c>
      <c r="E153" s="248" t="s">
        <v>19</v>
      </c>
      <c r="F153" s="249" t="s">
        <v>234</v>
      </c>
      <c r="G153" s="247"/>
      <c r="H153" s="248" t="s">
        <v>19</v>
      </c>
      <c r="I153" s="250"/>
      <c r="J153" s="247"/>
      <c r="K153" s="247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164</v>
      </c>
      <c r="AU153" s="255" t="s">
        <v>160</v>
      </c>
      <c r="AV153" s="14" t="s">
        <v>76</v>
      </c>
      <c r="AW153" s="14" t="s">
        <v>31</v>
      </c>
      <c r="AX153" s="14" t="s">
        <v>69</v>
      </c>
      <c r="AY153" s="255" t="s">
        <v>152</v>
      </c>
    </row>
    <row r="154" spans="1:51" s="13" customFormat="1" ht="12">
      <c r="A154" s="13"/>
      <c r="B154" s="234"/>
      <c r="C154" s="235"/>
      <c r="D154" s="236" t="s">
        <v>164</v>
      </c>
      <c r="E154" s="237" t="s">
        <v>19</v>
      </c>
      <c r="F154" s="238" t="s">
        <v>2786</v>
      </c>
      <c r="G154" s="235"/>
      <c r="H154" s="239">
        <v>35.241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164</v>
      </c>
      <c r="AU154" s="245" t="s">
        <v>160</v>
      </c>
      <c r="AV154" s="13" t="s">
        <v>78</v>
      </c>
      <c r="AW154" s="13" t="s">
        <v>31</v>
      </c>
      <c r="AX154" s="13" t="s">
        <v>69</v>
      </c>
      <c r="AY154" s="245" t="s">
        <v>152</v>
      </c>
    </row>
    <row r="155" spans="1:51" s="15" customFormat="1" ht="12">
      <c r="A155" s="15"/>
      <c r="B155" s="256"/>
      <c r="C155" s="257"/>
      <c r="D155" s="236" t="s">
        <v>164</v>
      </c>
      <c r="E155" s="258" t="s">
        <v>19</v>
      </c>
      <c r="F155" s="259" t="s">
        <v>192</v>
      </c>
      <c r="G155" s="257"/>
      <c r="H155" s="260">
        <v>35.241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164</v>
      </c>
      <c r="AU155" s="266" t="s">
        <v>160</v>
      </c>
      <c r="AV155" s="15" t="s">
        <v>151</v>
      </c>
      <c r="AW155" s="15" t="s">
        <v>31</v>
      </c>
      <c r="AX155" s="15" t="s">
        <v>76</v>
      </c>
      <c r="AY155" s="266" t="s">
        <v>152</v>
      </c>
    </row>
    <row r="156" spans="1:65" s="2" customFormat="1" ht="33" customHeight="1">
      <c r="A156" s="40"/>
      <c r="B156" s="41"/>
      <c r="C156" s="215" t="s">
        <v>255</v>
      </c>
      <c r="D156" s="215" t="s">
        <v>156</v>
      </c>
      <c r="E156" s="216" t="s">
        <v>2787</v>
      </c>
      <c r="F156" s="217" t="s">
        <v>2788</v>
      </c>
      <c r="G156" s="218" t="s">
        <v>159</v>
      </c>
      <c r="H156" s="219">
        <v>2.628</v>
      </c>
      <c r="I156" s="220"/>
      <c r="J156" s="221">
        <f>ROUND(I156*H156,2)</f>
        <v>0</v>
      </c>
      <c r="K156" s="222"/>
      <c r="L156" s="46"/>
      <c r="M156" s="223" t="s">
        <v>19</v>
      </c>
      <c r="N156" s="224" t="s">
        <v>40</v>
      </c>
      <c r="O156" s="86"/>
      <c r="P156" s="225">
        <f>O156*H156</f>
        <v>0</v>
      </c>
      <c r="Q156" s="225">
        <v>2.30102</v>
      </c>
      <c r="R156" s="225">
        <f>Q156*H156</f>
        <v>6.0470805599999995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151</v>
      </c>
      <c r="AT156" s="227" t="s">
        <v>156</v>
      </c>
      <c r="AU156" s="227" t="s">
        <v>160</v>
      </c>
      <c r="AY156" s="19" t="s">
        <v>152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151</v>
      </c>
      <c r="BM156" s="227" t="s">
        <v>2789</v>
      </c>
    </row>
    <row r="157" spans="1:47" s="2" customFormat="1" ht="12">
      <c r="A157" s="40"/>
      <c r="B157" s="41"/>
      <c r="C157" s="42"/>
      <c r="D157" s="229" t="s">
        <v>162</v>
      </c>
      <c r="E157" s="42"/>
      <c r="F157" s="230" t="s">
        <v>2790</v>
      </c>
      <c r="G157" s="42"/>
      <c r="H157" s="42"/>
      <c r="I157" s="231"/>
      <c r="J157" s="42"/>
      <c r="K157" s="42"/>
      <c r="L157" s="46"/>
      <c r="M157" s="232"/>
      <c r="N157" s="23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160</v>
      </c>
    </row>
    <row r="158" spans="1:51" s="14" customFormat="1" ht="12">
      <c r="A158" s="14"/>
      <c r="B158" s="246"/>
      <c r="C158" s="247"/>
      <c r="D158" s="236" t="s">
        <v>164</v>
      </c>
      <c r="E158" s="248" t="s">
        <v>19</v>
      </c>
      <c r="F158" s="249" t="s">
        <v>2791</v>
      </c>
      <c r="G158" s="247"/>
      <c r="H158" s="248" t="s">
        <v>19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164</v>
      </c>
      <c r="AU158" s="255" t="s">
        <v>160</v>
      </c>
      <c r="AV158" s="14" t="s">
        <v>76</v>
      </c>
      <c r="AW158" s="14" t="s">
        <v>31</v>
      </c>
      <c r="AX158" s="14" t="s">
        <v>69</v>
      </c>
      <c r="AY158" s="255" t="s">
        <v>152</v>
      </c>
    </row>
    <row r="159" spans="1:51" s="13" customFormat="1" ht="12">
      <c r="A159" s="13"/>
      <c r="B159" s="234"/>
      <c r="C159" s="235"/>
      <c r="D159" s="236" t="s">
        <v>164</v>
      </c>
      <c r="E159" s="237" t="s">
        <v>19</v>
      </c>
      <c r="F159" s="238" t="s">
        <v>2792</v>
      </c>
      <c r="G159" s="235"/>
      <c r="H159" s="239">
        <v>2.628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164</v>
      </c>
      <c r="AU159" s="245" t="s">
        <v>160</v>
      </c>
      <c r="AV159" s="13" t="s">
        <v>78</v>
      </c>
      <c r="AW159" s="13" t="s">
        <v>31</v>
      </c>
      <c r="AX159" s="13" t="s">
        <v>76</v>
      </c>
      <c r="AY159" s="245" t="s">
        <v>152</v>
      </c>
    </row>
    <row r="160" spans="1:65" s="2" customFormat="1" ht="33" customHeight="1">
      <c r="A160" s="40"/>
      <c r="B160" s="41"/>
      <c r="C160" s="215" t="s">
        <v>262</v>
      </c>
      <c r="D160" s="215" t="s">
        <v>156</v>
      </c>
      <c r="E160" s="216" t="s">
        <v>2793</v>
      </c>
      <c r="F160" s="217" t="s">
        <v>2794</v>
      </c>
      <c r="G160" s="218" t="s">
        <v>159</v>
      </c>
      <c r="H160" s="219">
        <v>17.621</v>
      </c>
      <c r="I160" s="220"/>
      <c r="J160" s="221">
        <f>ROUND(I160*H160,2)</f>
        <v>0</v>
      </c>
      <c r="K160" s="222"/>
      <c r="L160" s="46"/>
      <c r="M160" s="223" t="s">
        <v>19</v>
      </c>
      <c r="N160" s="224" t="s">
        <v>40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151</v>
      </c>
      <c r="AT160" s="227" t="s">
        <v>156</v>
      </c>
      <c r="AU160" s="227" t="s">
        <v>160</v>
      </c>
      <c r="AY160" s="19" t="s">
        <v>152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151</v>
      </c>
      <c r="BM160" s="227" t="s">
        <v>2795</v>
      </c>
    </row>
    <row r="161" spans="1:47" s="2" customFormat="1" ht="12">
      <c r="A161" s="40"/>
      <c r="B161" s="41"/>
      <c r="C161" s="42"/>
      <c r="D161" s="229" t="s">
        <v>162</v>
      </c>
      <c r="E161" s="42"/>
      <c r="F161" s="230" t="s">
        <v>2796</v>
      </c>
      <c r="G161" s="42"/>
      <c r="H161" s="42"/>
      <c r="I161" s="231"/>
      <c r="J161" s="42"/>
      <c r="K161" s="42"/>
      <c r="L161" s="46"/>
      <c r="M161" s="232"/>
      <c r="N161" s="23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160</v>
      </c>
    </row>
    <row r="162" spans="1:65" s="2" customFormat="1" ht="21.75" customHeight="1">
      <c r="A162" s="40"/>
      <c r="B162" s="41"/>
      <c r="C162" s="215" t="s">
        <v>268</v>
      </c>
      <c r="D162" s="215" t="s">
        <v>156</v>
      </c>
      <c r="E162" s="216" t="s">
        <v>2797</v>
      </c>
      <c r="F162" s="217" t="s">
        <v>2798</v>
      </c>
      <c r="G162" s="218" t="s">
        <v>196</v>
      </c>
      <c r="H162" s="219">
        <v>0.204</v>
      </c>
      <c r="I162" s="220"/>
      <c r="J162" s="221">
        <f>ROUND(I162*H162,2)</f>
        <v>0</v>
      </c>
      <c r="K162" s="222"/>
      <c r="L162" s="46"/>
      <c r="M162" s="223" t="s">
        <v>19</v>
      </c>
      <c r="N162" s="224" t="s">
        <v>40</v>
      </c>
      <c r="O162" s="86"/>
      <c r="P162" s="225">
        <f>O162*H162</f>
        <v>0</v>
      </c>
      <c r="Q162" s="225">
        <v>1.06277</v>
      </c>
      <c r="R162" s="225">
        <f>Q162*H162</f>
        <v>0.21680507999999998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151</v>
      </c>
      <c r="AT162" s="227" t="s">
        <v>156</v>
      </c>
      <c r="AU162" s="227" t="s">
        <v>160</v>
      </c>
      <c r="AY162" s="19" t="s">
        <v>152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151</v>
      </c>
      <c r="BM162" s="227" t="s">
        <v>2799</v>
      </c>
    </row>
    <row r="163" spans="1:47" s="2" customFormat="1" ht="12">
      <c r="A163" s="40"/>
      <c r="B163" s="41"/>
      <c r="C163" s="42"/>
      <c r="D163" s="229" t="s">
        <v>162</v>
      </c>
      <c r="E163" s="42"/>
      <c r="F163" s="230" t="s">
        <v>2800</v>
      </c>
      <c r="G163" s="42"/>
      <c r="H163" s="42"/>
      <c r="I163" s="231"/>
      <c r="J163" s="42"/>
      <c r="K163" s="42"/>
      <c r="L163" s="46"/>
      <c r="M163" s="232"/>
      <c r="N163" s="23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162</v>
      </c>
      <c r="AU163" s="19" t="s">
        <v>160</v>
      </c>
    </row>
    <row r="164" spans="1:51" s="14" customFormat="1" ht="12">
      <c r="A164" s="14"/>
      <c r="B164" s="246"/>
      <c r="C164" s="247"/>
      <c r="D164" s="236" t="s">
        <v>164</v>
      </c>
      <c r="E164" s="248" t="s">
        <v>19</v>
      </c>
      <c r="F164" s="249" t="s">
        <v>2801</v>
      </c>
      <c r="G164" s="247"/>
      <c r="H164" s="248" t="s">
        <v>19</v>
      </c>
      <c r="I164" s="250"/>
      <c r="J164" s="247"/>
      <c r="K164" s="247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164</v>
      </c>
      <c r="AU164" s="255" t="s">
        <v>160</v>
      </c>
      <c r="AV164" s="14" t="s">
        <v>76</v>
      </c>
      <c r="AW164" s="14" t="s">
        <v>31</v>
      </c>
      <c r="AX164" s="14" t="s">
        <v>69</v>
      </c>
      <c r="AY164" s="255" t="s">
        <v>152</v>
      </c>
    </row>
    <row r="165" spans="1:51" s="14" customFormat="1" ht="12">
      <c r="A165" s="14"/>
      <c r="B165" s="246"/>
      <c r="C165" s="247"/>
      <c r="D165" s="236" t="s">
        <v>164</v>
      </c>
      <c r="E165" s="248" t="s">
        <v>19</v>
      </c>
      <c r="F165" s="249" t="s">
        <v>2791</v>
      </c>
      <c r="G165" s="247"/>
      <c r="H165" s="248" t="s">
        <v>19</v>
      </c>
      <c r="I165" s="250"/>
      <c r="J165" s="247"/>
      <c r="K165" s="247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164</v>
      </c>
      <c r="AU165" s="255" t="s">
        <v>160</v>
      </c>
      <c r="AV165" s="14" t="s">
        <v>76</v>
      </c>
      <c r="AW165" s="14" t="s">
        <v>31</v>
      </c>
      <c r="AX165" s="14" t="s">
        <v>69</v>
      </c>
      <c r="AY165" s="255" t="s">
        <v>152</v>
      </c>
    </row>
    <row r="166" spans="1:51" s="13" customFormat="1" ht="12">
      <c r="A166" s="13"/>
      <c r="B166" s="234"/>
      <c r="C166" s="235"/>
      <c r="D166" s="236" t="s">
        <v>164</v>
      </c>
      <c r="E166" s="237" t="s">
        <v>19</v>
      </c>
      <c r="F166" s="238" t="s">
        <v>2802</v>
      </c>
      <c r="G166" s="235"/>
      <c r="H166" s="239">
        <v>0.204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164</v>
      </c>
      <c r="AU166" s="245" t="s">
        <v>160</v>
      </c>
      <c r="AV166" s="13" t="s">
        <v>78</v>
      </c>
      <c r="AW166" s="13" t="s">
        <v>31</v>
      </c>
      <c r="AX166" s="13" t="s">
        <v>76</v>
      </c>
      <c r="AY166" s="245" t="s">
        <v>152</v>
      </c>
    </row>
    <row r="167" spans="1:63" s="12" customFormat="1" ht="20.85" customHeight="1">
      <c r="A167" s="12"/>
      <c r="B167" s="199"/>
      <c r="C167" s="200"/>
      <c r="D167" s="201" t="s">
        <v>68</v>
      </c>
      <c r="E167" s="213" t="s">
        <v>213</v>
      </c>
      <c r="F167" s="213" t="s">
        <v>369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SUM(P168:P233)</f>
        <v>0</v>
      </c>
      <c r="Q167" s="207"/>
      <c r="R167" s="208">
        <f>SUM(R168:R233)</f>
        <v>0</v>
      </c>
      <c r="S167" s="207"/>
      <c r="T167" s="209">
        <f>SUM(T168:T233)</f>
        <v>167.80481000000003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76</v>
      </c>
      <c r="AT167" s="211" t="s">
        <v>68</v>
      </c>
      <c r="AU167" s="211" t="s">
        <v>78</v>
      </c>
      <c r="AY167" s="210" t="s">
        <v>152</v>
      </c>
      <c r="BK167" s="212">
        <f>SUM(BK168:BK233)</f>
        <v>0</v>
      </c>
    </row>
    <row r="168" spans="1:65" s="2" customFormat="1" ht="44.25" customHeight="1">
      <c r="A168" s="40"/>
      <c r="B168" s="41"/>
      <c r="C168" s="215" t="s">
        <v>274</v>
      </c>
      <c r="D168" s="215" t="s">
        <v>156</v>
      </c>
      <c r="E168" s="216" t="s">
        <v>2803</v>
      </c>
      <c r="F168" s="217" t="s">
        <v>2804</v>
      </c>
      <c r="G168" s="218" t="s">
        <v>169</v>
      </c>
      <c r="H168" s="219">
        <v>1140</v>
      </c>
      <c r="I168" s="220"/>
      <c r="J168" s="221">
        <f>ROUND(I168*H168,2)</f>
        <v>0</v>
      </c>
      <c r="K168" s="222"/>
      <c r="L168" s="46"/>
      <c r="M168" s="223" t="s">
        <v>19</v>
      </c>
      <c r="N168" s="224" t="s">
        <v>40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151</v>
      </c>
      <c r="AT168" s="227" t="s">
        <v>156</v>
      </c>
      <c r="AU168" s="227" t="s">
        <v>160</v>
      </c>
      <c r="AY168" s="19" t="s">
        <v>152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151</v>
      </c>
      <c r="BM168" s="227" t="s">
        <v>2805</v>
      </c>
    </row>
    <row r="169" spans="1:51" s="13" customFormat="1" ht="12">
      <c r="A169" s="13"/>
      <c r="B169" s="234"/>
      <c r="C169" s="235"/>
      <c r="D169" s="236" t="s">
        <v>164</v>
      </c>
      <c r="E169" s="237" t="s">
        <v>19</v>
      </c>
      <c r="F169" s="238" t="s">
        <v>2806</v>
      </c>
      <c r="G169" s="235"/>
      <c r="H169" s="239">
        <v>1140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164</v>
      </c>
      <c r="AU169" s="245" t="s">
        <v>160</v>
      </c>
      <c r="AV169" s="13" t="s">
        <v>78</v>
      </c>
      <c r="AW169" s="13" t="s">
        <v>31</v>
      </c>
      <c r="AX169" s="13" t="s">
        <v>76</v>
      </c>
      <c r="AY169" s="245" t="s">
        <v>152</v>
      </c>
    </row>
    <row r="170" spans="1:65" s="2" customFormat="1" ht="55.5" customHeight="1">
      <c r="A170" s="40"/>
      <c r="B170" s="41"/>
      <c r="C170" s="215" t="s">
        <v>283</v>
      </c>
      <c r="D170" s="215" t="s">
        <v>156</v>
      </c>
      <c r="E170" s="216" t="s">
        <v>2807</v>
      </c>
      <c r="F170" s="217" t="s">
        <v>2808</v>
      </c>
      <c r="G170" s="218" t="s">
        <v>169</v>
      </c>
      <c r="H170" s="219">
        <v>68400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40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151</v>
      </c>
      <c r="AT170" s="227" t="s">
        <v>156</v>
      </c>
      <c r="AU170" s="227" t="s">
        <v>160</v>
      </c>
      <c r="AY170" s="19" t="s">
        <v>152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151</v>
      </c>
      <c r="BM170" s="227" t="s">
        <v>2809</v>
      </c>
    </row>
    <row r="171" spans="1:51" s="13" customFormat="1" ht="12">
      <c r="A171" s="13"/>
      <c r="B171" s="234"/>
      <c r="C171" s="235"/>
      <c r="D171" s="236" t="s">
        <v>164</v>
      </c>
      <c r="E171" s="237" t="s">
        <v>19</v>
      </c>
      <c r="F171" s="238" t="s">
        <v>2810</v>
      </c>
      <c r="G171" s="235"/>
      <c r="H171" s="239">
        <v>68400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164</v>
      </c>
      <c r="AU171" s="245" t="s">
        <v>160</v>
      </c>
      <c r="AV171" s="13" t="s">
        <v>78</v>
      </c>
      <c r="AW171" s="13" t="s">
        <v>31</v>
      </c>
      <c r="AX171" s="13" t="s">
        <v>76</v>
      </c>
      <c r="AY171" s="245" t="s">
        <v>152</v>
      </c>
    </row>
    <row r="172" spans="1:65" s="2" customFormat="1" ht="44.25" customHeight="1">
      <c r="A172" s="40"/>
      <c r="B172" s="41"/>
      <c r="C172" s="215" t="s">
        <v>292</v>
      </c>
      <c r="D172" s="215" t="s">
        <v>156</v>
      </c>
      <c r="E172" s="216" t="s">
        <v>2811</v>
      </c>
      <c r="F172" s="217" t="s">
        <v>2812</v>
      </c>
      <c r="G172" s="218" t="s">
        <v>169</v>
      </c>
      <c r="H172" s="219">
        <v>1140</v>
      </c>
      <c r="I172" s="220"/>
      <c r="J172" s="221">
        <f>ROUND(I172*H172,2)</f>
        <v>0</v>
      </c>
      <c r="K172" s="222"/>
      <c r="L172" s="46"/>
      <c r="M172" s="223" t="s">
        <v>19</v>
      </c>
      <c r="N172" s="224" t="s">
        <v>40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151</v>
      </c>
      <c r="AT172" s="227" t="s">
        <v>156</v>
      </c>
      <c r="AU172" s="227" t="s">
        <v>160</v>
      </c>
      <c r="AY172" s="19" t="s">
        <v>152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151</v>
      </c>
      <c r="BM172" s="227" t="s">
        <v>2813</v>
      </c>
    </row>
    <row r="173" spans="1:51" s="13" customFormat="1" ht="12">
      <c r="A173" s="13"/>
      <c r="B173" s="234"/>
      <c r="C173" s="235"/>
      <c r="D173" s="236" t="s">
        <v>164</v>
      </c>
      <c r="E173" s="237" t="s">
        <v>19</v>
      </c>
      <c r="F173" s="238" t="s">
        <v>2814</v>
      </c>
      <c r="G173" s="235"/>
      <c r="H173" s="239">
        <v>1140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164</v>
      </c>
      <c r="AU173" s="245" t="s">
        <v>160</v>
      </c>
      <c r="AV173" s="13" t="s">
        <v>78</v>
      </c>
      <c r="AW173" s="13" t="s">
        <v>31</v>
      </c>
      <c r="AX173" s="13" t="s">
        <v>76</v>
      </c>
      <c r="AY173" s="245" t="s">
        <v>152</v>
      </c>
    </row>
    <row r="174" spans="1:65" s="2" customFormat="1" ht="24.15" customHeight="1">
      <c r="A174" s="40"/>
      <c r="B174" s="41"/>
      <c r="C174" s="215" t="s">
        <v>7</v>
      </c>
      <c r="D174" s="215" t="s">
        <v>156</v>
      </c>
      <c r="E174" s="216" t="s">
        <v>2815</v>
      </c>
      <c r="F174" s="217" t="s">
        <v>2816</v>
      </c>
      <c r="G174" s="218" t="s">
        <v>159</v>
      </c>
      <c r="H174" s="219">
        <v>2.855</v>
      </c>
      <c r="I174" s="220"/>
      <c r="J174" s="221">
        <f>ROUND(I174*H174,2)</f>
        <v>0</v>
      </c>
      <c r="K174" s="222"/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1.6</v>
      </c>
      <c r="T174" s="226">
        <f>S174*H174</f>
        <v>4.5680000000000005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151</v>
      </c>
      <c r="AT174" s="227" t="s">
        <v>156</v>
      </c>
      <c r="AU174" s="227" t="s">
        <v>160</v>
      </c>
      <c r="AY174" s="19" t="s">
        <v>152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151</v>
      </c>
      <c r="BM174" s="227" t="s">
        <v>2817</v>
      </c>
    </row>
    <row r="175" spans="1:47" s="2" customFormat="1" ht="12">
      <c r="A175" s="40"/>
      <c r="B175" s="41"/>
      <c r="C175" s="42"/>
      <c r="D175" s="229" t="s">
        <v>162</v>
      </c>
      <c r="E175" s="42"/>
      <c r="F175" s="230" t="s">
        <v>2818</v>
      </c>
      <c r="G175" s="42"/>
      <c r="H175" s="42"/>
      <c r="I175" s="231"/>
      <c r="J175" s="42"/>
      <c r="K175" s="42"/>
      <c r="L175" s="46"/>
      <c r="M175" s="232"/>
      <c r="N175" s="23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162</v>
      </c>
      <c r="AU175" s="19" t="s">
        <v>160</v>
      </c>
    </row>
    <row r="176" spans="1:51" s="14" customFormat="1" ht="12">
      <c r="A176" s="14"/>
      <c r="B176" s="246"/>
      <c r="C176" s="247"/>
      <c r="D176" s="236" t="s">
        <v>164</v>
      </c>
      <c r="E176" s="248" t="s">
        <v>19</v>
      </c>
      <c r="F176" s="249" t="s">
        <v>2819</v>
      </c>
      <c r="G176" s="247"/>
      <c r="H176" s="248" t="s">
        <v>19</v>
      </c>
      <c r="I176" s="250"/>
      <c r="J176" s="247"/>
      <c r="K176" s="247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164</v>
      </c>
      <c r="AU176" s="255" t="s">
        <v>160</v>
      </c>
      <c r="AV176" s="14" t="s">
        <v>76</v>
      </c>
      <c r="AW176" s="14" t="s">
        <v>31</v>
      </c>
      <c r="AX176" s="14" t="s">
        <v>69</v>
      </c>
      <c r="AY176" s="255" t="s">
        <v>152</v>
      </c>
    </row>
    <row r="177" spans="1:51" s="13" customFormat="1" ht="12">
      <c r="A177" s="13"/>
      <c r="B177" s="234"/>
      <c r="C177" s="235"/>
      <c r="D177" s="236" t="s">
        <v>164</v>
      </c>
      <c r="E177" s="237" t="s">
        <v>19</v>
      </c>
      <c r="F177" s="238" t="s">
        <v>2820</v>
      </c>
      <c r="G177" s="235"/>
      <c r="H177" s="239">
        <v>0.729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164</v>
      </c>
      <c r="AU177" s="245" t="s">
        <v>160</v>
      </c>
      <c r="AV177" s="13" t="s">
        <v>78</v>
      </c>
      <c r="AW177" s="13" t="s">
        <v>31</v>
      </c>
      <c r="AX177" s="13" t="s">
        <v>69</v>
      </c>
      <c r="AY177" s="245" t="s">
        <v>152</v>
      </c>
    </row>
    <row r="178" spans="1:51" s="14" customFormat="1" ht="12">
      <c r="A178" s="14"/>
      <c r="B178" s="246"/>
      <c r="C178" s="247"/>
      <c r="D178" s="236" t="s">
        <v>164</v>
      </c>
      <c r="E178" s="248" t="s">
        <v>19</v>
      </c>
      <c r="F178" s="249" t="s">
        <v>2821</v>
      </c>
      <c r="G178" s="247"/>
      <c r="H178" s="248" t="s">
        <v>19</v>
      </c>
      <c r="I178" s="250"/>
      <c r="J178" s="247"/>
      <c r="K178" s="247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164</v>
      </c>
      <c r="AU178" s="255" t="s">
        <v>160</v>
      </c>
      <c r="AV178" s="14" t="s">
        <v>76</v>
      </c>
      <c r="AW178" s="14" t="s">
        <v>31</v>
      </c>
      <c r="AX178" s="14" t="s">
        <v>69</v>
      </c>
      <c r="AY178" s="255" t="s">
        <v>152</v>
      </c>
    </row>
    <row r="179" spans="1:51" s="13" customFormat="1" ht="12">
      <c r="A179" s="13"/>
      <c r="B179" s="234"/>
      <c r="C179" s="235"/>
      <c r="D179" s="236" t="s">
        <v>164</v>
      </c>
      <c r="E179" s="237" t="s">
        <v>19</v>
      </c>
      <c r="F179" s="238" t="s">
        <v>2822</v>
      </c>
      <c r="G179" s="235"/>
      <c r="H179" s="239">
        <v>1.296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164</v>
      </c>
      <c r="AU179" s="245" t="s">
        <v>160</v>
      </c>
      <c r="AV179" s="13" t="s">
        <v>78</v>
      </c>
      <c r="AW179" s="13" t="s">
        <v>31</v>
      </c>
      <c r="AX179" s="13" t="s">
        <v>69</v>
      </c>
      <c r="AY179" s="245" t="s">
        <v>152</v>
      </c>
    </row>
    <row r="180" spans="1:51" s="14" customFormat="1" ht="12">
      <c r="A180" s="14"/>
      <c r="B180" s="246"/>
      <c r="C180" s="247"/>
      <c r="D180" s="236" t="s">
        <v>164</v>
      </c>
      <c r="E180" s="248" t="s">
        <v>19</v>
      </c>
      <c r="F180" s="249" t="s">
        <v>2823</v>
      </c>
      <c r="G180" s="247"/>
      <c r="H180" s="248" t="s">
        <v>19</v>
      </c>
      <c r="I180" s="250"/>
      <c r="J180" s="247"/>
      <c r="K180" s="247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164</v>
      </c>
      <c r="AU180" s="255" t="s">
        <v>160</v>
      </c>
      <c r="AV180" s="14" t="s">
        <v>76</v>
      </c>
      <c r="AW180" s="14" t="s">
        <v>31</v>
      </c>
      <c r="AX180" s="14" t="s">
        <v>69</v>
      </c>
      <c r="AY180" s="255" t="s">
        <v>152</v>
      </c>
    </row>
    <row r="181" spans="1:51" s="13" customFormat="1" ht="12">
      <c r="A181" s="13"/>
      <c r="B181" s="234"/>
      <c r="C181" s="235"/>
      <c r="D181" s="236" t="s">
        <v>164</v>
      </c>
      <c r="E181" s="237" t="s">
        <v>19</v>
      </c>
      <c r="F181" s="238" t="s">
        <v>2824</v>
      </c>
      <c r="G181" s="235"/>
      <c r="H181" s="239">
        <v>0.83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164</v>
      </c>
      <c r="AU181" s="245" t="s">
        <v>160</v>
      </c>
      <c r="AV181" s="13" t="s">
        <v>78</v>
      </c>
      <c r="AW181" s="13" t="s">
        <v>31</v>
      </c>
      <c r="AX181" s="13" t="s">
        <v>69</v>
      </c>
      <c r="AY181" s="245" t="s">
        <v>152</v>
      </c>
    </row>
    <row r="182" spans="1:51" s="15" customFormat="1" ht="12">
      <c r="A182" s="15"/>
      <c r="B182" s="256"/>
      <c r="C182" s="257"/>
      <c r="D182" s="236" t="s">
        <v>164</v>
      </c>
      <c r="E182" s="258" t="s">
        <v>19</v>
      </c>
      <c r="F182" s="259" t="s">
        <v>192</v>
      </c>
      <c r="G182" s="257"/>
      <c r="H182" s="260">
        <v>2.855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164</v>
      </c>
      <c r="AU182" s="266" t="s">
        <v>160</v>
      </c>
      <c r="AV182" s="15" t="s">
        <v>151</v>
      </c>
      <c r="AW182" s="15" t="s">
        <v>31</v>
      </c>
      <c r="AX182" s="15" t="s">
        <v>76</v>
      </c>
      <c r="AY182" s="266" t="s">
        <v>152</v>
      </c>
    </row>
    <row r="183" spans="1:65" s="2" customFormat="1" ht="24.15" customHeight="1">
      <c r="A183" s="40"/>
      <c r="B183" s="41"/>
      <c r="C183" s="215" t="s">
        <v>303</v>
      </c>
      <c r="D183" s="215" t="s">
        <v>156</v>
      </c>
      <c r="E183" s="216" t="s">
        <v>2825</v>
      </c>
      <c r="F183" s="217" t="s">
        <v>2826</v>
      </c>
      <c r="G183" s="218" t="s">
        <v>159</v>
      </c>
      <c r="H183" s="219">
        <v>52.862</v>
      </c>
      <c r="I183" s="220"/>
      <c r="J183" s="221">
        <f>ROUND(I183*H183,2)</f>
        <v>0</v>
      </c>
      <c r="K183" s="222"/>
      <c r="L183" s="46"/>
      <c r="M183" s="223" t="s">
        <v>19</v>
      </c>
      <c r="N183" s="224" t="s">
        <v>40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1.6</v>
      </c>
      <c r="T183" s="226">
        <f>S183*H183</f>
        <v>84.57920000000001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151</v>
      </c>
      <c r="AT183" s="227" t="s">
        <v>156</v>
      </c>
      <c r="AU183" s="227" t="s">
        <v>160</v>
      </c>
      <c r="AY183" s="19" t="s">
        <v>152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76</v>
      </c>
      <c r="BK183" s="228">
        <f>ROUND(I183*H183,2)</f>
        <v>0</v>
      </c>
      <c r="BL183" s="19" t="s">
        <v>151</v>
      </c>
      <c r="BM183" s="227" t="s">
        <v>2827</v>
      </c>
    </row>
    <row r="184" spans="1:47" s="2" customFormat="1" ht="12">
      <c r="A184" s="40"/>
      <c r="B184" s="41"/>
      <c r="C184" s="42"/>
      <c r="D184" s="229" t="s">
        <v>162</v>
      </c>
      <c r="E184" s="42"/>
      <c r="F184" s="230" t="s">
        <v>2828</v>
      </c>
      <c r="G184" s="42"/>
      <c r="H184" s="42"/>
      <c r="I184" s="231"/>
      <c r="J184" s="42"/>
      <c r="K184" s="42"/>
      <c r="L184" s="46"/>
      <c r="M184" s="232"/>
      <c r="N184" s="23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162</v>
      </c>
      <c r="AU184" s="19" t="s">
        <v>160</v>
      </c>
    </row>
    <row r="185" spans="1:51" s="14" customFormat="1" ht="12">
      <c r="A185" s="14"/>
      <c r="B185" s="246"/>
      <c r="C185" s="247"/>
      <c r="D185" s="236" t="s">
        <v>164</v>
      </c>
      <c r="E185" s="248" t="s">
        <v>19</v>
      </c>
      <c r="F185" s="249" t="s">
        <v>408</v>
      </c>
      <c r="G185" s="247"/>
      <c r="H185" s="248" t="s">
        <v>19</v>
      </c>
      <c r="I185" s="250"/>
      <c r="J185" s="247"/>
      <c r="K185" s="247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164</v>
      </c>
      <c r="AU185" s="255" t="s">
        <v>160</v>
      </c>
      <c r="AV185" s="14" t="s">
        <v>76</v>
      </c>
      <c r="AW185" s="14" t="s">
        <v>31</v>
      </c>
      <c r="AX185" s="14" t="s">
        <v>69</v>
      </c>
      <c r="AY185" s="255" t="s">
        <v>152</v>
      </c>
    </row>
    <row r="186" spans="1:51" s="13" customFormat="1" ht="12">
      <c r="A186" s="13"/>
      <c r="B186" s="234"/>
      <c r="C186" s="235"/>
      <c r="D186" s="236" t="s">
        <v>164</v>
      </c>
      <c r="E186" s="237" t="s">
        <v>19</v>
      </c>
      <c r="F186" s="238" t="s">
        <v>2829</v>
      </c>
      <c r="G186" s="235"/>
      <c r="H186" s="239">
        <v>52.862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164</v>
      </c>
      <c r="AU186" s="245" t="s">
        <v>160</v>
      </c>
      <c r="AV186" s="13" t="s">
        <v>78</v>
      </c>
      <c r="AW186" s="13" t="s">
        <v>31</v>
      </c>
      <c r="AX186" s="13" t="s">
        <v>69</v>
      </c>
      <c r="AY186" s="245" t="s">
        <v>152</v>
      </c>
    </row>
    <row r="187" spans="1:51" s="15" customFormat="1" ht="12">
      <c r="A187" s="15"/>
      <c r="B187" s="256"/>
      <c r="C187" s="257"/>
      <c r="D187" s="236" t="s">
        <v>164</v>
      </c>
      <c r="E187" s="258" t="s">
        <v>19</v>
      </c>
      <c r="F187" s="259" t="s">
        <v>192</v>
      </c>
      <c r="G187" s="257"/>
      <c r="H187" s="260">
        <v>52.862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164</v>
      </c>
      <c r="AU187" s="266" t="s">
        <v>160</v>
      </c>
      <c r="AV187" s="15" t="s">
        <v>151</v>
      </c>
      <c r="AW187" s="15" t="s">
        <v>31</v>
      </c>
      <c r="AX187" s="15" t="s">
        <v>76</v>
      </c>
      <c r="AY187" s="266" t="s">
        <v>152</v>
      </c>
    </row>
    <row r="188" spans="1:65" s="2" customFormat="1" ht="24.15" customHeight="1">
      <c r="A188" s="40"/>
      <c r="B188" s="41"/>
      <c r="C188" s="215" t="s">
        <v>309</v>
      </c>
      <c r="D188" s="215" t="s">
        <v>156</v>
      </c>
      <c r="E188" s="216" t="s">
        <v>2830</v>
      </c>
      <c r="F188" s="217" t="s">
        <v>2831</v>
      </c>
      <c r="G188" s="218" t="s">
        <v>159</v>
      </c>
      <c r="H188" s="219">
        <v>11.98</v>
      </c>
      <c r="I188" s="220"/>
      <c r="J188" s="221">
        <f>ROUND(I188*H188,2)</f>
        <v>0</v>
      </c>
      <c r="K188" s="222"/>
      <c r="L188" s="46"/>
      <c r="M188" s="223" t="s">
        <v>19</v>
      </c>
      <c r="N188" s="224" t="s">
        <v>40</v>
      </c>
      <c r="O188" s="86"/>
      <c r="P188" s="225">
        <f>O188*H188</f>
        <v>0</v>
      </c>
      <c r="Q188" s="225">
        <v>0</v>
      </c>
      <c r="R188" s="225">
        <f>Q188*H188</f>
        <v>0</v>
      </c>
      <c r="S188" s="225">
        <v>2.2</v>
      </c>
      <c r="T188" s="226">
        <f>S188*H188</f>
        <v>26.356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151</v>
      </c>
      <c r="AT188" s="227" t="s">
        <v>156</v>
      </c>
      <c r="AU188" s="227" t="s">
        <v>160</v>
      </c>
      <c r="AY188" s="19" t="s">
        <v>152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76</v>
      </c>
      <c r="BK188" s="228">
        <f>ROUND(I188*H188,2)</f>
        <v>0</v>
      </c>
      <c r="BL188" s="19" t="s">
        <v>151</v>
      </c>
      <c r="BM188" s="227" t="s">
        <v>2832</v>
      </c>
    </row>
    <row r="189" spans="1:47" s="2" customFormat="1" ht="12">
      <c r="A189" s="40"/>
      <c r="B189" s="41"/>
      <c r="C189" s="42"/>
      <c r="D189" s="229" t="s">
        <v>162</v>
      </c>
      <c r="E189" s="42"/>
      <c r="F189" s="230" t="s">
        <v>2833</v>
      </c>
      <c r="G189" s="42"/>
      <c r="H189" s="42"/>
      <c r="I189" s="231"/>
      <c r="J189" s="42"/>
      <c r="K189" s="42"/>
      <c r="L189" s="46"/>
      <c r="M189" s="232"/>
      <c r="N189" s="23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162</v>
      </c>
      <c r="AU189" s="19" t="s">
        <v>160</v>
      </c>
    </row>
    <row r="190" spans="1:51" s="14" customFormat="1" ht="12">
      <c r="A190" s="14"/>
      <c r="B190" s="246"/>
      <c r="C190" s="247"/>
      <c r="D190" s="236" t="s">
        <v>164</v>
      </c>
      <c r="E190" s="248" t="s">
        <v>19</v>
      </c>
      <c r="F190" s="249" t="s">
        <v>2834</v>
      </c>
      <c r="G190" s="247"/>
      <c r="H190" s="248" t="s">
        <v>19</v>
      </c>
      <c r="I190" s="250"/>
      <c r="J190" s="247"/>
      <c r="K190" s="247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164</v>
      </c>
      <c r="AU190" s="255" t="s">
        <v>160</v>
      </c>
      <c r="AV190" s="14" t="s">
        <v>76</v>
      </c>
      <c r="AW190" s="14" t="s">
        <v>31</v>
      </c>
      <c r="AX190" s="14" t="s">
        <v>69</v>
      </c>
      <c r="AY190" s="255" t="s">
        <v>152</v>
      </c>
    </row>
    <row r="191" spans="1:51" s="14" customFormat="1" ht="12">
      <c r="A191" s="14"/>
      <c r="B191" s="246"/>
      <c r="C191" s="247"/>
      <c r="D191" s="236" t="s">
        <v>164</v>
      </c>
      <c r="E191" s="248" t="s">
        <v>19</v>
      </c>
      <c r="F191" s="249" t="s">
        <v>2835</v>
      </c>
      <c r="G191" s="247"/>
      <c r="H191" s="248" t="s">
        <v>19</v>
      </c>
      <c r="I191" s="250"/>
      <c r="J191" s="247"/>
      <c r="K191" s="247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164</v>
      </c>
      <c r="AU191" s="255" t="s">
        <v>160</v>
      </c>
      <c r="AV191" s="14" t="s">
        <v>76</v>
      </c>
      <c r="AW191" s="14" t="s">
        <v>31</v>
      </c>
      <c r="AX191" s="14" t="s">
        <v>69</v>
      </c>
      <c r="AY191" s="255" t="s">
        <v>152</v>
      </c>
    </row>
    <row r="192" spans="1:51" s="13" customFormat="1" ht="12">
      <c r="A192" s="13"/>
      <c r="B192" s="234"/>
      <c r="C192" s="235"/>
      <c r="D192" s="236" t="s">
        <v>164</v>
      </c>
      <c r="E192" s="237" t="s">
        <v>19</v>
      </c>
      <c r="F192" s="238" t="s">
        <v>2836</v>
      </c>
      <c r="G192" s="235"/>
      <c r="H192" s="239">
        <v>3.39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164</v>
      </c>
      <c r="AU192" s="245" t="s">
        <v>160</v>
      </c>
      <c r="AV192" s="13" t="s">
        <v>78</v>
      </c>
      <c r="AW192" s="13" t="s">
        <v>31</v>
      </c>
      <c r="AX192" s="13" t="s">
        <v>69</v>
      </c>
      <c r="AY192" s="245" t="s">
        <v>152</v>
      </c>
    </row>
    <row r="193" spans="1:51" s="14" customFormat="1" ht="12">
      <c r="A193" s="14"/>
      <c r="B193" s="246"/>
      <c r="C193" s="247"/>
      <c r="D193" s="236" t="s">
        <v>164</v>
      </c>
      <c r="E193" s="248" t="s">
        <v>19</v>
      </c>
      <c r="F193" s="249" t="s">
        <v>2837</v>
      </c>
      <c r="G193" s="247"/>
      <c r="H193" s="248" t="s">
        <v>19</v>
      </c>
      <c r="I193" s="250"/>
      <c r="J193" s="247"/>
      <c r="K193" s="247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164</v>
      </c>
      <c r="AU193" s="255" t="s">
        <v>160</v>
      </c>
      <c r="AV193" s="14" t="s">
        <v>76</v>
      </c>
      <c r="AW193" s="14" t="s">
        <v>31</v>
      </c>
      <c r="AX193" s="14" t="s">
        <v>69</v>
      </c>
      <c r="AY193" s="255" t="s">
        <v>152</v>
      </c>
    </row>
    <row r="194" spans="1:51" s="13" customFormat="1" ht="12">
      <c r="A194" s="13"/>
      <c r="B194" s="234"/>
      <c r="C194" s="235"/>
      <c r="D194" s="236" t="s">
        <v>164</v>
      </c>
      <c r="E194" s="237" t="s">
        <v>19</v>
      </c>
      <c r="F194" s="238" t="s">
        <v>2838</v>
      </c>
      <c r="G194" s="235"/>
      <c r="H194" s="239">
        <v>3.39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164</v>
      </c>
      <c r="AU194" s="245" t="s">
        <v>160</v>
      </c>
      <c r="AV194" s="13" t="s">
        <v>78</v>
      </c>
      <c r="AW194" s="13" t="s">
        <v>31</v>
      </c>
      <c r="AX194" s="13" t="s">
        <v>69</v>
      </c>
      <c r="AY194" s="245" t="s">
        <v>152</v>
      </c>
    </row>
    <row r="195" spans="1:51" s="14" customFormat="1" ht="12">
      <c r="A195" s="14"/>
      <c r="B195" s="246"/>
      <c r="C195" s="247"/>
      <c r="D195" s="236" t="s">
        <v>164</v>
      </c>
      <c r="E195" s="248" t="s">
        <v>19</v>
      </c>
      <c r="F195" s="249" t="s">
        <v>2839</v>
      </c>
      <c r="G195" s="247"/>
      <c r="H195" s="248" t="s">
        <v>19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164</v>
      </c>
      <c r="AU195" s="255" t="s">
        <v>160</v>
      </c>
      <c r="AV195" s="14" t="s">
        <v>76</v>
      </c>
      <c r="AW195" s="14" t="s">
        <v>31</v>
      </c>
      <c r="AX195" s="14" t="s">
        <v>69</v>
      </c>
      <c r="AY195" s="255" t="s">
        <v>152</v>
      </c>
    </row>
    <row r="196" spans="1:51" s="14" customFormat="1" ht="12">
      <c r="A196" s="14"/>
      <c r="B196" s="246"/>
      <c r="C196" s="247"/>
      <c r="D196" s="236" t="s">
        <v>164</v>
      </c>
      <c r="E196" s="248" t="s">
        <v>19</v>
      </c>
      <c r="F196" s="249" t="s">
        <v>234</v>
      </c>
      <c r="G196" s="247"/>
      <c r="H196" s="248" t="s">
        <v>19</v>
      </c>
      <c r="I196" s="250"/>
      <c r="J196" s="247"/>
      <c r="K196" s="247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164</v>
      </c>
      <c r="AU196" s="255" t="s">
        <v>160</v>
      </c>
      <c r="AV196" s="14" t="s">
        <v>76</v>
      </c>
      <c r="AW196" s="14" t="s">
        <v>31</v>
      </c>
      <c r="AX196" s="14" t="s">
        <v>69</v>
      </c>
      <c r="AY196" s="255" t="s">
        <v>152</v>
      </c>
    </row>
    <row r="197" spans="1:51" s="13" customFormat="1" ht="12">
      <c r="A197" s="13"/>
      <c r="B197" s="234"/>
      <c r="C197" s="235"/>
      <c r="D197" s="236" t="s">
        <v>164</v>
      </c>
      <c r="E197" s="237" t="s">
        <v>19</v>
      </c>
      <c r="F197" s="238" t="s">
        <v>2840</v>
      </c>
      <c r="G197" s="235"/>
      <c r="H197" s="239">
        <v>3.398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164</v>
      </c>
      <c r="AU197" s="245" t="s">
        <v>160</v>
      </c>
      <c r="AV197" s="13" t="s">
        <v>78</v>
      </c>
      <c r="AW197" s="13" t="s">
        <v>31</v>
      </c>
      <c r="AX197" s="13" t="s">
        <v>69</v>
      </c>
      <c r="AY197" s="245" t="s">
        <v>152</v>
      </c>
    </row>
    <row r="198" spans="1:51" s="14" customFormat="1" ht="12">
      <c r="A198" s="14"/>
      <c r="B198" s="246"/>
      <c r="C198" s="247"/>
      <c r="D198" s="236" t="s">
        <v>164</v>
      </c>
      <c r="E198" s="248" t="s">
        <v>19</v>
      </c>
      <c r="F198" s="249" t="s">
        <v>172</v>
      </c>
      <c r="G198" s="247"/>
      <c r="H198" s="248" t="s">
        <v>19</v>
      </c>
      <c r="I198" s="250"/>
      <c r="J198" s="247"/>
      <c r="K198" s="247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164</v>
      </c>
      <c r="AU198" s="255" t="s">
        <v>160</v>
      </c>
      <c r="AV198" s="14" t="s">
        <v>76</v>
      </c>
      <c r="AW198" s="14" t="s">
        <v>31</v>
      </c>
      <c r="AX198" s="14" t="s">
        <v>69</v>
      </c>
      <c r="AY198" s="255" t="s">
        <v>152</v>
      </c>
    </row>
    <row r="199" spans="1:51" s="13" customFormat="1" ht="12">
      <c r="A199" s="13"/>
      <c r="B199" s="234"/>
      <c r="C199" s="235"/>
      <c r="D199" s="236" t="s">
        <v>164</v>
      </c>
      <c r="E199" s="237" t="s">
        <v>19</v>
      </c>
      <c r="F199" s="238" t="s">
        <v>2841</v>
      </c>
      <c r="G199" s="235"/>
      <c r="H199" s="239">
        <v>0.525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164</v>
      </c>
      <c r="AU199" s="245" t="s">
        <v>160</v>
      </c>
      <c r="AV199" s="13" t="s">
        <v>78</v>
      </c>
      <c r="AW199" s="13" t="s">
        <v>31</v>
      </c>
      <c r="AX199" s="13" t="s">
        <v>69</v>
      </c>
      <c r="AY199" s="245" t="s">
        <v>152</v>
      </c>
    </row>
    <row r="200" spans="1:51" s="14" customFormat="1" ht="12">
      <c r="A200" s="14"/>
      <c r="B200" s="246"/>
      <c r="C200" s="247"/>
      <c r="D200" s="236" t="s">
        <v>164</v>
      </c>
      <c r="E200" s="248" t="s">
        <v>19</v>
      </c>
      <c r="F200" s="249" t="s">
        <v>2842</v>
      </c>
      <c r="G200" s="247"/>
      <c r="H200" s="248" t="s">
        <v>19</v>
      </c>
      <c r="I200" s="250"/>
      <c r="J200" s="247"/>
      <c r="K200" s="247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164</v>
      </c>
      <c r="AU200" s="255" t="s">
        <v>160</v>
      </c>
      <c r="AV200" s="14" t="s">
        <v>76</v>
      </c>
      <c r="AW200" s="14" t="s">
        <v>31</v>
      </c>
      <c r="AX200" s="14" t="s">
        <v>69</v>
      </c>
      <c r="AY200" s="255" t="s">
        <v>152</v>
      </c>
    </row>
    <row r="201" spans="1:51" s="13" customFormat="1" ht="12">
      <c r="A201" s="13"/>
      <c r="B201" s="234"/>
      <c r="C201" s="235"/>
      <c r="D201" s="236" t="s">
        <v>164</v>
      </c>
      <c r="E201" s="237" t="s">
        <v>19</v>
      </c>
      <c r="F201" s="238" t="s">
        <v>2843</v>
      </c>
      <c r="G201" s="235"/>
      <c r="H201" s="239">
        <v>0.936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164</v>
      </c>
      <c r="AU201" s="245" t="s">
        <v>160</v>
      </c>
      <c r="AV201" s="13" t="s">
        <v>78</v>
      </c>
      <c r="AW201" s="13" t="s">
        <v>31</v>
      </c>
      <c r="AX201" s="13" t="s">
        <v>69</v>
      </c>
      <c r="AY201" s="245" t="s">
        <v>152</v>
      </c>
    </row>
    <row r="202" spans="1:51" s="14" customFormat="1" ht="12">
      <c r="A202" s="14"/>
      <c r="B202" s="246"/>
      <c r="C202" s="247"/>
      <c r="D202" s="236" t="s">
        <v>164</v>
      </c>
      <c r="E202" s="248" t="s">
        <v>19</v>
      </c>
      <c r="F202" s="249" t="s">
        <v>2844</v>
      </c>
      <c r="G202" s="247"/>
      <c r="H202" s="248" t="s">
        <v>19</v>
      </c>
      <c r="I202" s="250"/>
      <c r="J202" s="247"/>
      <c r="K202" s="247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164</v>
      </c>
      <c r="AU202" s="255" t="s">
        <v>160</v>
      </c>
      <c r="AV202" s="14" t="s">
        <v>76</v>
      </c>
      <c r="AW202" s="14" t="s">
        <v>31</v>
      </c>
      <c r="AX202" s="14" t="s">
        <v>69</v>
      </c>
      <c r="AY202" s="255" t="s">
        <v>152</v>
      </c>
    </row>
    <row r="203" spans="1:51" s="13" customFormat="1" ht="12">
      <c r="A203" s="13"/>
      <c r="B203" s="234"/>
      <c r="C203" s="235"/>
      <c r="D203" s="236" t="s">
        <v>164</v>
      </c>
      <c r="E203" s="237" t="s">
        <v>19</v>
      </c>
      <c r="F203" s="238" t="s">
        <v>2845</v>
      </c>
      <c r="G203" s="235"/>
      <c r="H203" s="239">
        <v>0.341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164</v>
      </c>
      <c r="AU203" s="245" t="s">
        <v>160</v>
      </c>
      <c r="AV203" s="13" t="s">
        <v>78</v>
      </c>
      <c r="AW203" s="13" t="s">
        <v>31</v>
      </c>
      <c r="AX203" s="13" t="s">
        <v>69</v>
      </c>
      <c r="AY203" s="245" t="s">
        <v>152</v>
      </c>
    </row>
    <row r="204" spans="1:51" s="15" customFormat="1" ht="12">
      <c r="A204" s="15"/>
      <c r="B204" s="256"/>
      <c r="C204" s="257"/>
      <c r="D204" s="236" t="s">
        <v>164</v>
      </c>
      <c r="E204" s="258" t="s">
        <v>19</v>
      </c>
      <c r="F204" s="259" t="s">
        <v>192</v>
      </c>
      <c r="G204" s="257"/>
      <c r="H204" s="260">
        <v>11.98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164</v>
      </c>
      <c r="AU204" s="266" t="s">
        <v>160</v>
      </c>
      <c r="AV204" s="15" t="s">
        <v>151</v>
      </c>
      <c r="AW204" s="15" t="s">
        <v>31</v>
      </c>
      <c r="AX204" s="15" t="s">
        <v>76</v>
      </c>
      <c r="AY204" s="266" t="s">
        <v>152</v>
      </c>
    </row>
    <row r="205" spans="1:65" s="2" customFormat="1" ht="24.15" customHeight="1">
      <c r="A205" s="40"/>
      <c r="B205" s="41"/>
      <c r="C205" s="215" t="s">
        <v>315</v>
      </c>
      <c r="D205" s="215" t="s">
        <v>156</v>
      </c>
      <c r="E205" s="216" t="s">
        <v>404</v>
      </c>
      <c r="F205" s="217" t="s">
        <v>405</v>
      </c>
      <c r="G205" s="218" t="s">
        <v>169</v>
      </c>
      <c r="H205" s="219">
        <v>352.41</v>
      </c>
      <c r="I205" s="220"/>
      <c r="J205" s="221">
        <f>ROUND(I205*H205,2)</f>
        <v>0</v>
      </c>
      <c r="K205" s="222"/>
      <c r="L205" s="46"/>
      <c r="M205" s="223" t="s">
        <v>19</v>
      </c>
      <c r="N205" s="224" t="s">
        <v>40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0.09</v>
      </c>
      <c r="T205" s="226">
        <f>S205*H205</f>
        <v>31.716900000000003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151</v>
      </c>
      <c r="AT205" s="227" t="s">
        <v>156</v>
      </c>
      <c r="AU205" s="227" t="s">
        <v>160</v>
      </c>
      <c r="AY205" s="19" t="s">
        <v>152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76</v>
      </c>
      <c r="BK205" s="228">
        <f>ROUND(I205*H205,2)</f>
        <v>0</v>
      </c>
      <c r="BL205" s="19" t="s">
        <v>151</v>
      </c>
      <c r="BM205" s="227" t="s">
        <v>2846</v>
      </c>
    </row>
    <row r="206" spans="1:47" s="2" customFormat="1" ht="12">
      <c r="A206" s="40"/>
      <c r="B206" s="41"/>
      <c r="C206" s="42"/>
      <c r="D206" s="229" t="s">
        <v>162</v>
      </c>
      <c r="E206" s="42"/>
      <c r="F206" s="230" t="s">
        <v>407</v>
      </c>
      <c r="G206" s="42"/>
      <c r="H206" s="42"/>
      <c r="I206" s="231"/>
      <c r="J206" s="42"/>
      <c r="K206" s="42"/>
      <c r="L206" s="46"/>
      <c r="M206" s="232"/>
      <c r="N206" s="23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162</v>
      </c>
      <c r="AU206" s="19" t="s">
        <v>160</v>
      </c>
    </row>
    <row r="207" spans="1:51" s="14" customFormat="1" ht="12">
      <c r="A207" s="14"/>
      <c r="B207" s="246"/>
      <c r="C207" s="247"/>
      <c r="D207" s="236" t="s">
        <v>164</v>
      </c>
      <c r="E207" s="248" t="s">
        <v>19</v>
      </c>
      <c r="F207" s="249" t="s">
        <v>408</v>
      </c>
      <c r="G207" s="247"/>
      <c r="H207" s="248" t="s">
        <v>19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164</v>
      </c>
      <c r="AU207" s="255" t="s">
        <v>160</v>
      </c>
      <c r="AV207" s="14" t="s">
        <v>76</v>
      </c>
      <c r="AW207" s="14" t="s">
        <v>31</v>
      </c>
      <c r="AX207" s="14" t="s">
        <v>69</v>
      </c>
      <c r="AY207" s="255" t="s">
        <v>152</v>
      </c>
    </row>
    <row r="208" spans="1:51" s="13" customFormat="1" ht="12">
      <c r="A208" s="13"/>
      <c r="B208" s="234"/>
      <c r="C208" s="235"/>
      <c r="D208" s="236" t="s">
        <v>164</v>
      </c>
      <c r="E208" s="237" t="s">
        <v>19</v>
      </c>
      <c r="F208" s="238" t="s">
        <v>267</v>
      </c>
      <c r="G208" s="235"/>
      <c r="H208" s="239">
        <v>352.41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164</v>
      </c>
      <c r="AU208" s="245" t="s">
        <v>160</v>
      </c>
      <c r="AV208" s="13" t="s">
        <v>78</v>
      </c>
      <c r="AW208" s="13" t="s">
        <v>31</v>
      </c>
      <c r="AX208" s="13" t="s">
        <v>69</v>
      </c>
      <c r="AY208" s="245" t="s">
        <v>152</v>
      </c>
    </row>
    <row r="209" spans="1:51" s="15" customFormat="1" ht="12">
      <c r="A209" s="15"/>
      <c r="B209" s="256"/>
      <c r="C209" s="257"/>
      <c r="D209" s="236" t="s">
        <v>164</v>
      </c>
      <c r="E209" s="258" t="s">
        <v>19</v>
      </c>
      <c r="F209" s="259" t="s">
        <v>192</v>
      </c>
      <c r="G209" s="257"/>
      <c r="H209" s="260">
        <v>352.41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164</v>
      </c>
      <c r="AU209" s="266" t="s">
        <v>160</v>
      </c>
      <c r="AV209" s="15" t="s">
        <v>151</v>
      </c>
      <c r="AW209" s="15" t="s">
        <v>31</v>
      </c>
      <c r="AX209" s="15" t="s">
        <v>76</v>
      </c>
      <c r="AY209" s="266" t="s">
        <v>152</v>
      </c>
    </row>
    <row r="210" spans="1:65" s="2" customFormat="1" ht="90.75" customHeight="1">
      <c r="A210" s="40"/>
      <c r="B210" s="41"/>
      <c r="C210" s="215" t="s">
        <v>320</v>
      </c>
      <c r="D210" s="215" t="s">
        <v>156</v>
      </c>
      <c r="E210" s="216" t="s">
        <v>2847</v>
      </c>
      <c r="F210" s="217" t="s">
        <v>2848</v>
      </c>
      <c r="G210" s="218" t="s">
        <v>169</v>
      </c>
      <c r="H210" s="219">
        <v>616.54</v>
      </c>
      <c r="I210" s="220"/>
      <c r="J210" s="221">
        <f>ROUND(I210*H210,2)</f>
        <v>0</v>
      </c>
      <c r="K210" s="222"/>
      <c r="L210" s="46"/>
      <c r="M210" s="223" t="s">
        <v>19</v>
      </c>
      <c r="N210" s="224" t="s">
        <v>40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0.027</v>
      </c>
      <c r="T210" s="226">
        <f>S210*H210</f>
        <v>16.64658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151</v>
      </c>
      <c r="AT210" s="227" t="s">
        <v>156</v>
      </c>
      <c r="AU210" s="227" t="s">
        <v>160</v>
      </c>
      <c r="AY210" s="19" t="s">
        <v>152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151</v>
      </c>
      <c r="BM210" s="227" t="s">
        <v>2849</v>
      </c>
    </row>
    <row r="211" spans="1:51" s="14" customFormat="1" ht="12">
      <c r="A211" s="14"/>
      <c r="B211" s="246"/>
      <c r="C211" s="247"/>
      <c r="D211" s="236" t="s">
        <v>164</v>
      </c>
      <c r="E211" s="248" t="s">
        <v>19</v>
      </c>
      <c r="F211" s="249" t="s">
        <v>2850</v>
      </c>
      <c r="G211" s="247"/>
      <c r="H211" s="248" t="s">
        <v>19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164</v>
      </c>
      <c r="AU211" s="255" t="s">
        <v>160</v>
      </c>
      <c r="AV211" s="14" t="s">
        <v>76</v>
      </c>
      <c r="AW211" s="14" t="s">
        <v>31</v>
      </c>
      <c r="AX211" s="14" t="s">
        <v>69</v>
      </c>
      <c r="AY211" s="255" t="s">
        <v>152</v>
      </c>
    </row>
    <row r="212" spans="1:51" s="13" customFormat="1" ht="12">
      <c r="A212" s="13"/>
      <c r="B212" s="234"/>
      <c r="C212" s="235"/>
      <c r="D212" s="236" t="s">
        <v>164</v>
      </c>
      <c r="E212" s="237" t="s">
        <v>19</v>
      </c>
      <c r="F212" s="238" t="s">
        <v>2851</v>
      </c>
      <c r="G212" s="235"/>
      <c r="H212" s="239">
        <v>457.34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164</v>
      </c>
      <c r="AU212" s="245" t="s">
        <v>160</v>
      </c>
      <c r="AV212" s="13" t="s">
        <v>78</v>
      </c>
      <c r="AW212" s="13" t="s">
        <v>31</v>
      </c>
      <c r="AX212" s="13" t="s">
        <v>69</v>
      </c>
      <c r="AY212" s="245" t="s">
        <v>152</v>
      </c>
    </row>
    <row r="213" spans="1:51" s="14" customFormat="1" ht="12">
      <c r="A213" s="14"/>
      <c r="B213" s="246"/>
      <c r="C213" s="247"/>
      <c r="D213" s="236" t="s">
        <v>164</v>
      </c>
      <c r="E213" s="248" t="s">
        <v>19</v>
      </c>
      <c r="F213" s="249" t="s">
        <v>2852</v>
      </c>
      <c r="G213" s="247"/>
      <c r="H213" s="248" t="s">
        <v>19</v>
      </c>
      <c r="I213" s="250"/>
      <c r="J213" s="247"/>
      <c r="K213" s="247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164</v>
      </c>
      <c r="AU213" s="255" t="s">
        <v>160</v>
      </c>
      <c r="AV213" s="14" t="s">
        <v>76</v>
      </c>
      <c r="AW213" s="14" t="s">
        <v>31</v>
      </c>
      <c r="AX213" s="14" t="s">
        <v>69</v>
      </c>
      <c r="AY213" s="255" t="s">
        <v>152</v>
      </c>
    </row>
    <row r="214" spans="1:51" s="13" customFormat="1" ht="12">
      <c r="A214" s="13"/>
      <c r="B214" s="234"/>
      <c r="C214" s="235"/>
      <c r="D214" s="236" t="s">
        <v>164</v>
      </c>
      <c r="E214" s="237" t="s">
        <v>19</v>
      </c>
      <c r="F214" s="238" t="s">
        <v>2025</v>
      </c>
      <c r="G214" s="235"/>
      <c r="H214" s="239">
        <v>104.04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164</v>
      </c>
      <c r="AU214" s="245" t="s">
        <v>160</v>
      </c>
      <c r="AV214" s="13" t="s">
        <v>78</v>
      </c>
      <c r="AW214" s="13" t="s">
        <v>31</v>
      </c>
      <c r="AX214" s="13" t="s">
        <v>69</v>
      </c>
      <c r="AY214" s="245" t="s">
        <v>152</v>
      </c>
    </row>
    <row r="215" spans="1:51" s="13" customFormat="1" ht="12">
      <c r="A215" s="13"/>
      <c r="B215" s="234"/>
      <c r="C215" s="235"/>
      <c r="D215" s="236" t="s">
        <v>164</v>
      </c>
      <c r="E215" s="237" t="s">
        <v>19</v>
      </c>
      <c r="F215" s="238" t="s">
        <v>2026</v>
      </c>
      <c r="G215" s="235"/>
      <c r="H215" s="239">
        <v>6.72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164</v>
      </c>
      <c r="AU215" s="245" t="s">
        <v>160</v>
      </c>
      <c r="AV215" s="13" t="s">
        <v>78</v>
      </c>
      <c r="AW215" s="13" t="s">
        <v>31</v>
      </c>
      <c r="AX215" s="13" t="s">
        <v>69</v>
      </c>
      <c r="AY215" s="245" t="s">
        <v>152</v>
      </c>
    </row>
    <row r="216" spans="1:51" s="13" customFormat="1" ht="12">
      <c r="A216" s="13"/>
      <c r="B216" s="234"/>
      <c r="C216" s="235"/>
      <c r="D216" s="236" t="s">
        <v>164</v>
      </c>
      <c r="E216" s="237" t="s">
        <v>19</v>
      </c>
      <c r="F216" s="238" t="s">
        <v>2027</v>
      </c>
      <c r="G216" s="235"/>
      <c r="H216" s="239">
        <v>48.44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164</v>
      </c>
      <c r="AU216" s="245" t="s">
        <v>160</v>
      </c>
      <c r="AV216" s="13" t="s">
        <v>78</v>
      </c>
      <c r="AW216" s="13" t="s">
        <v>31</v>
      </c>
      <c r="AX216" s="13" t="s">
        <v>69</v>
      </c>
      <c r="AY216" s="245" t="s">
        <v>152</v>
      </c>
    </row>
    <row r="217" spans="1:51" s="15" customFormat="1" ht="12">
      <c r="A217" s="15"/>
      <c r="B217" s="256"/>
      <c r="C217" s="257"/>
      <c r="D217" s="236" t="s">
        <v>164</v>
      </c>
      <c r="E217" s="258" t="s">
        <v>19</v>
      </c>
      <c r="F217" s="259" t="s">
        <v>192</v>
      </c>
      <c r="G217" s="257"/>
      <c r="H217" s="260">
        <v>616.54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164</v>
      </c>
      <c r="AU217" s="266" t="s">
        <v>160</v>
      </c>
      <c r="AV217" s="15" t="s">
        <v>151</v>
      </c>
      <c r="AW217" s="15" t="s">
        <v>31</v>
      </c>
      <c r="AX217" s="15" t="s">
        <v>76</v>
      </c>
      <c r="AY217" s="266" t="s">
        <v>152</v>
      </c>
    </row>
    <row r="218" spans="1:65" s="2" customFormat="1" ht="44.25" customHeight="1">
      <c r="A218" s="40"/>
      <c r="B218" s="41"/>
      <c r="C218" s="215" t="s">
        <v>324</v>
      </c>
      <c r="D218" s="215" t="s">
        <v>156</v>
      </c>
      <c r="E218" s="216" t="s">
        <v>2853</v>
      </c>
      <c r="F218" s="217" t="s">
        <v>2854</v>
      </c>
      <c r="G218" s="218" t="s">
        <v>169</v>
      </c>
      <c r="H218" s="219">
        <v>99.9</v>
      </c>
      <c r="I218" s="220"/>
      <c r="J218" s="221">
        <f>ROUND(I218*H218,2)</f>
        <v>0</v>
      </c>
      <c r="K218" s="222"/>
      <c r="L218" s="46"/>
      <c r="M218" s="223" t="s">
        <v>19</v>
      </c>
      <c r="N218" s="224" t="s">
        <v>40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0.027</v>
      </c>
      <c r="T218" s="226">
        <f>S218*H218</f>
        <v>2.6973000000000003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151</v>
      </c>
      <c r="AT218" s="227" t="s">
        <v>156</v>
      </c>
      <c r="AU218" s="227" t="s">
        <v>160</v>
      </c>
      <c r="AY218" s="19" t="s">
        <v>152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76</v>
      </c>
      <c r="BK218" s="228">
        <f>ROUND(I218*H218,2)</f>
        <v>0</v>
      </c>
      <c r="BL218" s="19" t="s">
        <v>151</v>
      </c>
      <c r="BM218" s="227" t="s">
        <v>2855</v>
      </c>
    </row>
    <row r="219" spans="1:47" s="2" customFormat="1" ht="12">
      <c r="A219" s="40"/>
      <c r="B219" s="41"/>
      <c r="C219" s="42"/>
      <c r="D219" s="229" t="s">
        <v>162</v>
      </c>
      <c r="E219" s="42"/>
      <c r="F219" s="230" t="s">
        <v>2856</v>
      </c>
      <c r="G219" s="42"/>
      <c r="H219" s="42"/>
      <c r="I219" s="231"/>
      <c r="J219" s="42"/>
      <c r="K219" s="42"/>
      <c r="L219" s="46"/>
      <c r="M219" s="232"/>
      <c r="N219" s="23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162</v>
      </c>
      <c r="AU219" s="19" t="s">
        <v>160</v>
      </c>
    </row>
    <row r="220" spans="1:51" s="14" customFormat="1" ht="12">
      <c r="A220" s="14"/>
      <c r="B220" s="246"/>
      <c r="C220" s="247"/>
      <c r="D220" s="236" t="s">
        <v>164</v>
      </c>
      <c r="E220" s="248" t="s">
        <v>19</v>
      </c>
      <c r="F220" s="249" t="s">
        <v>2857</v>
      </c>
      <c r="G220" s="247"/>
      <c r="H220" s="248" t="s">
        <v>19</v>
      </c>
      <c r="I220" s="250"/>
      <c r="J220" s="247"/>
      <c r="K220" s="247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164</v>
      </c>
      <c r="AU220" s="255" t="s">
        <v>160</v>
      </c>
      <c r="AV220" s="14" t="s">
        <v>76</v>
      </c>
      <c r="AW220" s="14" t="s">
        <v>31</v>
      </c>
      <c r="AX220" s="14" t="s">
        <v>69</v>
      </c>
      <c r="AY220" s="255" t="s">
        <v>152</v>
      </c>
    </row>
    <row r="221" spans="1:51" s="13" customFormat="1" ht="12">
      <c r="A221" s="13"/>
      <c r="B221" s="234"/>
      <c r="C221" s="235"/>
      <c r="D221" s="236" t="s">
        <v>164</v>
      </c>
      <c r="E221" s="237" t="s">
        <v>19</v>
      </c>
      <c r="F221" s="238" t="s">
        <v>2858</v>
      </c>
      <c r="G221" s="235"/>
      <c r="H221" s="239">
        <v>99.9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164</v>
      </c>
      <c r="AU221" s="245" t="s">
        <v>160</v>
      </c>
      <c r="AV221" s="13" t="s">
        <v>78</v>
      </c>
      <c r="AW221" s="13" t="s">
        <v>31</v>
      </c>
      <c r="AX221" s="13" t="s">
        <v>76</v>
      </c>
      <c r="AY221" s="245" t="s">
        <v>152</v>
      </c>
    </row>
    <row r="222" spans="1:65" s="2" customFormat="1" ht="44.25" customHeight="1">
      <c r="A222" s="40"/>
      <c r="B222" s="41"/>
      <c r="C222" s="215" t="s">
        <v>328</v>
      </c>
      <c r="D222" s="215" t="s">
        <v>156</v>
      </c>
      <c r="E222" s="216" t="s">
        <v>2859</v>
      </c>
      <c r="F222" s="217" t="s">
        <v>2860</v>
      </c>
      <c r="G222" s="218" t="s">
        <v>169</v>
      </c>
      <c r="H222" s="219">
        <v>4.32</v>
      </c>
      <c r="I222" s="220"/>
      <c r="J222" s="221">
        <f>ROUND(I222*H222,2)</f>
        <v>0</v>
      </c>
      <c r="K222" s="222"/>
      <c r="L222" s="46"/>
      <c r="M222" s="223" t="s">
        <v>19</v>
      </c>
      <c r="N222" s="224" t="s">
        <v>40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0.048</v>
      </c>
      <c r="T222" s="226">
        <f>S222*H222</f>
        <v>0.20736000000000002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151</v>
      </c>
      <c r="AT222" s="227" t="s">
        <v>156</v>
      </c>
      <c r="AU222" s="227" t="s">
        <v>160</v>
      </c>
      <c r="AY222" s="19" t="s">
        <v>152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76</v>
      </c>
      <c r="BK222" s="228">
        <f>ROUND(I222*H222,2)</f>
        <v>0</v>
      </c>
      <c r="BL222" s="19" t="s">
        <v>151</v>
      </c>
      <c r="BM222" s="227" t="s">
        <v>2861</v>
      </c>
    </row>
    <row r="223" spans="1:47" s="2" customFormat="1" ht="12">
      <c r="A223" s="40"/>
      <c r="B223" s="41"/>
      <c r="C223" s="42"/>
      <c r="D223" s="229" t="s">
        <v>162</v>
      </c>
      <c r="E223" s="42"/>
      <c r="F223" s="230" t="s">
        <v>2862</v>
      </c>
      <c r="G223" s="42"/>
      <c r="H223" s="42"/>
      <c r="I223" s="231"/>
      <c r="J223" s="42"/>
      <c r="K223" s="42"/>
      <c r="L223" s="46"/>
      <c r="M223" s="232"/>
      <c r="N223" s="23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162</v>
      </c>
      <c r="AU223" s="19" t="s">
        <v>160</v>
      </c>
    </row>
    <row r="224" spans="1:51" s="13" customFormat="1" ht="12">
      <c r="A224" s="13"/>
      <c r="B224" s="234"/>
      <c r="C224" s="235"/>
      <c r="D224" s="236" t="s">
        <v>164</v>
      </c>
      <c r="E224" s="237" t="s">
        <v>19</v>
      </c>
      <c r="F224" s="238" t="s">
        <v>2863</v>
      </c>
      <c r="G224" s="235"/>
      <c r="H224" s="239">
        <v>4.32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164</v>
      </c>
      <c r="AU224" s="245" t="s">
        <v>160</v>
      </c>
      <c r="AV224" s="13" t="s">
        <v>78</v>
      </c>
      <c r="AW224" s="13" t="s">
        <v>31</v>
      </c>
      <c r="AX224" s="13" t="s">
        <v>76</v>
      </c>
      <c r="AY224" s="245" t="s">
        <v>152</v>
      </c>
    </row>
    <row r="225" spans="1:65" s="2" customFormat="1" ht="44.25" customHeight="1">
      <c r="A225" s="40"/>
      <c r="B225" s="41"/>
      <c r="C225" s="215" t="s">
        <v>332</v>
      </c>
      <c r="D225" s="215" t="s">
        <v>156</v>
      </c>
      <c r="E225" s="216" t="s">
        <v>2864</v>
      </c>
      <c r="F225" s="217" t="s">
        <v>2865</v>
      </c>
      <c r="G225" s="218" t="s">
        <v>169</v>
      </c>
      <c r="H225" s="219">
        <v>10.8</v>
      </c>
      <c r="I225" s="220"/>
      <c r="J225" s="221">
        <f>ROUND(I225*H225,2)</f>
        <v>0</v>
      </c>
      <c r="K225" s="222"/>
      <c r="L225" s="46"/>
      <c r="M225" s="223" t="s">
        <v>19</v>
      </c>
      <c r="N225" s="224" t="s">
        <v>40</v>
      </c>
      <c r="O225" s="86"/>
      <c r="P225" s="225">
        <f>O225*H225</f>
        <v>0</v>
      </c>
      <c r="Q225" s="225">
        <v>0</v>
      </c>
      <c r="R225" s="225">
        <f>Q225*H225</f>
        <v>0</v>
      </c>
      <c r="S225" s="225">
        <v>0.038</v>
      </c>
      <c r="T225" s="226">
        <f>S225*H225</f>
        <v>0.41040000000000004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151</v>
      </c>
      <c r="AT225" s="227" t="s">
        <v>156</v>
      </c>
      <c r="AU225" s="227" t="s">
        <v>160</v>
      </c>
      <c r="AY225" s="19" t="s">
        <v>152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76</v>
      </c>
      <c r="BK225" s="228">
        <f>ROUND(I225*H225,2)</f>
        <v>0</v>
      </c>
      <c r="BL225" s="19" t="s">
        <v>151</v>
      </c>
      <c r="BM225" s="227" t="s">
        <v>2866</v>
      </c>
    </row>
    <row r="226" spans="1:47" s="2" customFormat="1" ht="12">
      <c r="A226" s="40"/>
      <c r="B226" s="41"/>
      <c r="C226" s="42"/>
      <c r="D226" s="229" t="s">
        <v>162</v>
      </c>
      <c r="E226" s="42"/>
      <c r="F226" s="230" t="s">
        <v>2867</v>
      </c>
      <c r="G226" s="42"/>
      <c r="H226" s="42"/>
      <c r="I226" s="231"/>
      <c r="J226" s="42"/>
      <c r="K226" s="42"/>
      <c r="L226" s="46"/>
      <c r="M226" s="232"/>
      <c r="N226" s="23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162</v>
      </c>
      <c r="AU226" s="19" t="s">
        <v>160</v>
      </c>
    </row>
    <row r="227" spans="1:51" s="13" customFormat="1" ht="12">
      <c r="A227" s="13"/>
      <c r="B227" s="234"/>
      <c r="C227" s="235"/>
      <c r="D227" s="236" t="s">
        <v>164</v>
      </c>
      <c r="E227" s="237" t="s">
        <v>19</v>
      </c>
      <c r="F227" s="238" t="s">
        <v>2868</v>
      </c>
      <c r="G227" s="235"/>
      <c r="H227" s="239">
        <v>10.8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164</v>
      </c>
      <c r="AU227" s="245" t="s">
        <v>160</v>
      </c>
      <c r="AV227" s="13" t="s">
        <v>78</v>
      </c>
      <c r="AW227" s="13" t="s">
        <v>31</v>
      </c>
      <c r="AX227" s="13" t="s">
        <v>76</v>
      </c>
      <c r="AY227" s="245" t="s">
        <v>152</v>
      </c>
    </row>
    <row r="228" spans="1:65" s="2" customFormat="1" ht="44.25" customHeight="1">
      <c r="A228" s="40"/>
      <c r="B228" s="41"/>
      <c r="C228" s="215" t="s">
        <v>336</v>
      </c>
      <c r="D228" s="215" t="s">
        <v>156</v>
      </c>
      <c r="E228" s="216" t="s">
        <v>2869</v>
      </c>
      <c r="F228" s="217" t="s">
        <v>2870</v>
      </c>
      <c r="G228" s="218" t="s">
        <v>169</v>
      </c>
      <c r="H228" s="219">
        <v>6.3</v>
      </c>
      <c r="I228" s="220"/>
      <c r="J228" s="221">
        <f>ROUND(I228*H228,2)</f>
        <v>0</v>
      </c>
      <c r="K228" s="222"/>
      <c r="L228" s="46"/>
      <c r="M228" s="223" t="s">
        <v>19</v>
      </c>
      <c r="N228" s="224" t="s">
        <v>40</v>
      </c>
      <c r="O228" s="86"/>
      <c r="P228" s="225">
        <f>O228*H228</f>
        <v>0</v>
      </c>
      <c r="Q228" s="225">
        <v>0</v>
      </c>
      <c r="R228" s="225">
        <f>Q228*H228</f>
        <v>0</v>
      </c>
      <c r="S228" s="225">
        <v>0.034</v>
      </c>
      <c r="T228" s="226">
        <f>S228*H228</f>
        <v>0.2142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151</v>
      </c>
      <c r="AT228" s="227" t="s">
        <v>156</v>
      </c>
      <c r="AU228" s="227" t="s">
        <v>160</v>
      </c>
      <c r="AY228" s="19" t="s">
        <v>152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76</v>
      </c>
      <c r="BK228" s="228">
        <f>ROUND(I228*H228,2)</f>
        <v>0</v>
      </c>
      <c r="BL228" s="19" t="s">
        <v>151</v>
      </c>
      <c r="BM228" s="227" t="s">
        <v>2871</v>
      </c>
    </row>
    <row r="229" spans="1:47" s="2" customFormat="1" ht="12">
      <c r="A229" s="40"/>
      <c r="B229" s="41"/>
      <c r="C229" s="42"/>
      <c r="D229" s="229" t="s">
        <v>162</v>
      </c>
      <c r="E229" s="42"/>
      <c r="F229" s="230" t="s">
        <v>2872</v>
      </c>
      <c r="G229" s="42"/>
      <c r="H229" s="42"/>
      <c r="I229" s="231"/>
      <c r="J229" s="42"/>
      <c r="K229" s="42"/>
      <c r="L229" s="46"/>
      <c r="M229" s="232"/>
      <c r="N229" s="23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162</v>
      </c>
      <c r="AU229" s="19" t="s">
        <v>160</v>
      </c>
    </row>
    <row r="230" spans="1:51" s="13" customFormat="1" ht="12">
      <c r="A230" s="13"/>
      <c r="B230" s="234"/>
      <c r="C230" s="235"/>
      <c r="D230" s="236" t="s">
        <v>164</v>
      </c>
      <c r="E230" s="237" t="s">
        <v>19</v>
      </c>
      <c r="F230" s="238" t="s">
        <v>2873</v>
      </c>
      <c r="G230" s="235"/>
      <c r="H230" s="239">
        <v>6.3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164</v>
      </c>
      <c r="AU230" s="245" t="s">
        <v>160</v>
      </c>
      <c r="AV230" s="13" t="s">
        <v>78</v>
      </c>
      <c r="AW230" s="13" t="s">
        <v>31</v>
      </c>
      <c r="AX230" s="13" t="s">
        <v>76</v>
      </c>
      <c r="AY230" s="245" t="s">
        <v>152</v>
      </c>
    </row>
    <row r="231" spans="1:65" s="2" customFormat="1" ht="37.8" customHeight="1">
      <c r="A231" s="40"/>
      <c r="B231" s="41"/>
      <c r="C231" s="215" t="s">
        <v>340</v>
      </c>
      <c r="D231" s="215" t="s">
        <v>156</v>
      </c>
      <c r="E231" s="216" t="s">
        <v>2874</v>
      </c>
      <c r="F231" s="217" t="s">
        <v>2875</v>
      </c>
      <c r="G231" s="218" t="s">
        <v>169</v>
      </c>
      <c r="H231" s="219">
        <v>6.49</v>
      </c>
      <c r="I231" s="220"/>
      <c r="J231" s="221">
        <f>ROUND(I231*H231,2)</f>
        <v>0</v>
      </c>
      <c r="K231" s="222"/>
      <c r="L231" s="46"/>
      <c r="M231" s="223" t="s">
        <v>19</v>
      </c>
      <c r="N231" s="224" t="s">
        <v>40</v>
      </c>
      <c r="O231" s="86"/>
      <c r="P231" s="225">
        <f>O231*H231</f>
        <v>0</v>
      </c>
      <c r="Q231" s="225">
        <v>0</v>
      </c>
      <c r="R231" s="225">
        <f>Q231*H231</f>
        <v>0</v>
      </c>
      <c r="S231" s="225">
        <v>0.063</v>
      </c>
      <c r="T231" s="226">
        <f>S231*H231</f>
        <v>0.40887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7" t="s">
        <v>151</v>
      </c>
      <c r="AT231" s="227" t="s">
        <v>156</v>
      </c>
      <c r="AU231" s="227" t="s">
        <v>160</v>
      </c>
      <c r="AY231" s="19" t="s">
        <v>152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76</v>
      </c>
      <c r="BK231" s="228">
        <f>ROUND(I231*H231,2)</f>
        <v>0</v>
      </c>
      <c r="BL231" s="19" t="s">
        <v>151</v>
      </c>
      <c r="BM231" s="227" t="s">
        <v>2876</v>
      </c>
    </row>
    <row r="232" spans="1:47" s="2" customFormat="1" ht="12">
      <c r="A232" s="40"/>
      <c r="B232" s="41"/>
      <c r="C232" s="42"/>
      <c r="D232" s="229" t="s">
        <v>162</v>
      </c>
      <c r="E232" s="42"/>
      <c r="F232" s="230" t="s">
        <v>2877</v>
      </c>
      <c r="G232" s="42"/>
      <c r="H232" s="42"/>
      <c r="I232" s="231"/>
      <c r="J232" s="42"/>
      <c r="K232" s="42"/>
      <c r="L232" s="46"/>
      <c r="M232" s="232"/>
      <c r="N232" s="23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162</v>
      </c>
      <c r="AU232" s="19" t="s">
        <v>160</v>
      </c>
    </row>
    <row r="233" spans="1:51" s="13" customFormat="1" ht="12">
      <c r="A233" s="13"/>
      <c r="B233" s="234"/>
      <c r="C233" s="235"/>
      <c r="D233" s="236" t="s">
        <v>164</v>
      </c>
      <c r="E233" s="237" t="s">
        <v>19</v>
      </c>
      <c r="F233" s="238" t="s">
        <v>2878</v>
      </c>
      <c r="G233" s="235"/>
      <c r="H233" s="239">
        <v>6.49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164</v>
      </c>
      <c r="AU233" s="245" t="s">
        <v>160</v>
      </c>
      <c r="AV233" s="13" t="s">
        <v>78</v>
      </c>
      <c r="AW233" s="13" t="s">
        <v>31</v>
      </c>
      <c r="AX233" s="13" t="s">
        <v>76</v>
      </c>
      <c r="AY233" s="245" t="s">
        <v>152</v>
      </c>
    </row>
    <row r="234" spans="1:63" s="12" customFormat="1" ht="20.85" customHeight="1">
      <c r="A234" s="12"/>
      <c r="B234" s="199"/>
      <c r="C234" s="200"/>
      <c r="D234" s="201" t="s">
        <v>68</v>
      </c>
      <c r="E234" s="213" t="s">
        <v>675</v>
      </c>
      <c r="F234" s="213" t="s">
        <v>676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SUM(P235:P257)</f>
        <v>0</v>
      </c>
      <c r="Q234" s="207"/>
      <c r="R234" s="208">
        <f>SUM(R235:R257)</f>
        <v>0</v>
      </c>
      <c r="S234" s="207"/>
      <c r="T234" s="209">
        <f>SUM(T235:T257)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0" t="s">
        <v>76</v>
      </c>
      <c r="AT234" s="211" t="s">
        <v>68</v>
      </c>
      <c r="AU234" s="211" t="s">
        <v>78</v>
      </c>
      <c r="AY234" s="210" t="s">
        <v>152</v>
      </c>
      <c r="BK234" s="212">
        <f>SUM(BK235:BK257)</f>
        <v>0</v>
      </c>
    </row>
    <row r="235" spans="1:65" s="2" customFormat="1" ht="37.8" customHeight="1">
      <c r="A235" s="40"/>
      <c r="B235" s="41"/>
      <c r="C235" s="215" t="s">
        <v>344</v>
      </c>
      <c r="D235" s="215" t="s">
        <v>156</v>
      </c>
      <c r="E235" s="216" t="s">
        <v>678</v>
      </c>
      <c r="F235" s="217" t="s">
        <v>679</v>
      </c>
      <c r="G235" s="218" t="s">
        <v>196</v>
      </c>
      <c r="H235" s="219">
        <v>171.555</v>
      </c>
      <c r="I235" s="220"/>
      <c r="J235" s="221">
        <f>ROUND(I235*H235,2)</f>
        <v>0</v>
      </c>
      <c r="K235" s="222"/>
      <c r="L235" s="46"/>
      <c r="M235" s="223" t="s">
        <v>19</v>
      </c>
      <c r="N235" s="224" t="s">
        <v>40</v>
      </c>
      <c r="O235" s="86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151</v>
      </c>
      <c r="AT235" s="227" t="s">
        <v>156</v>
      </c>
      <c r="AU235" s="227" t="s">
        <v>160</v>
      </c>
      <c r="AY235" s="19" t="s">
        <v>152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76</v>
      </c>
      <c r="BK235" s="228">
        <f>ROUND(I235*H235,2)</f>
        <v>0</v>
      </c>
      <c r="BL235" s="19" t="s">
        <v>151</v>
      </c>
      <c r="BM235" s="227" t="s">
        <v>2879</v>
      </c>
    </row>
    <row r="236" spans="1:65" s="2" customFormat="1" ht="44.25" customHeight="1">
      <c r="A236" s="40"/>
      <c r="B236" s="41"/>
      <c r="C236" s="215" t="s">
        <v>348</v>
      </c>
      <c r="D236" s="215" t="s">
        <v>156</v>
      </c>
      <c r="E236" s="216" t="s">
        <v>682</v>
      </c>
      <c r="F236" s="217" t="s">
        <v>683</v>
      </c>
      <c r="G236" s="218" t="s">
        <v>196</v>
      </c>
      <c r="H236" s="219">
        <v>4460.43</v>
      </c>
      <c r="I236" s="220"/>
      <c r="J236" s="221">
        <f>ROUND(I236*H236,2)</f>
        <v>0</v>
      </c>
      <c r="K236" s="222"/>
      <c r="L236" s="46"/>
      <c r="M236" s="223" t="s">
        <v>19</v>
      </c>
      <c r="N236" s="224" t="s">
        <v>40</v>
      </c>
      <c r="O236" s="86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151</v>
      </c>
      <c r="AT236" s="227" t="s">
        <v>156</v>
      </c>
      <c r="AU236" s="227" t="s">
        <v>160</v>
      </c>
      <c r="AY236" s="19" t="s">
        <v>152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76</v>
      </c>
      <c r="BK236" s="228">
        <f>ROUND(I236*H236,2)</f>
        <v>0</v>
      </c>
      <c r="BL236" s="19" t="s">
        <v>151</v>
      </c>
      <c r="BM236" s="227" t="s">
        <v>2880</v>
      </c>
    </row>
    <row r="237" spans="1:51" s="14" customFormat="1" ht="12">
      <c r="A237" s="14"/>
      <c r="B237" s="246"/>
      <c r="C237" s="247"/>
      <c r="D237" s="236" t="s">
        <v>164</v>
      </c>
      <c r="E237" s="248" t="s">
        <v>19</v>
      </c>
      <c r="F237" s="249" t="s">
        <v>685</v>
      </c>
      <c r="G237" s="247"/>
      <c r="H237" s="248" t="s">
        <v>19</v>
      </c>
      <c r="I237" s="250"/>
      <c r="J237" s="247"/>
      <c r="K237" s="247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164</v>
      </c>
      <c r="AU237" s="255" t="s">
        <v>160</v>
      </c>
      <c r="AV237" s="14" t="s">
        <v>76</v>
      </c>
      <c r="AW237" s="14" t="s">
        <v>31</v>
      </c>
      <c r="AX237" s="14" t="s">
        <v>69</v>
      </c>
      <c r="AY237" s="255" t="s">
        <v>152</v>
      </c>
    </row>
    <row r="238" spans="1:51" s="13" customFormat="1" ht="12">
      <c r="A238" s="13"/>
      <c r="B238" s="234"/>
      <c r="C238" s="235"/>
      <c r="D238" s="236" t="s">
        <v>164</v>
      </c>
      <c r="E238" s="237" t="s">
        <v>19</v>
      </c>
      <c r="F238" s="238" t="s">
        <v>2881</v>
      </c>
      <c r="G238" s="235"/>
      <c r="H238" s="239">
        <v>4460.43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164</v>
      </c>
      <c r="AU238" s="245" t="s">
        <v>160</v>
      </c>
      <c r="AV238" s="13" t="s">
        <v>78</v>
      </c>
      <c r="AW238" s="13" t="s">
        <v>31</v>
      </c>
      <c r="AX238" s="13" t="s">
        <v>76</v>
      </c>
      <c r="AY238" s="245" t="s">
        <v>152</v>
      </c>
    </row>
    <row r="239" spans="1:65" s="2" customFormat="1" ht="24.15" customHeight="1">
      <c r="A239" s="40"/>
      <c r="B239" s="41"/>
      <c r="C239" s="215" t="s">
        <v>353</v>
      </c>
      <c r="D239" s="215" t="s">
        <v>156</v>
      </c>
      <c r="E239" s="216" t="s">
        <v>688</v>
      </c>
      <c r="F239" s="217" t="s">
        <v>689</v>
      </c>
      <c r="G239" s="218" t="s">
        <v>196</v>
      </c>
      <c r="H239" s="219">
        <v>171.555</v>
      </c>
      <c r="I239" s="220"/>
      <c r="J239" s="221">
        <f>ROUND(I239*H239,2)</f>
        <v>0</v>
      </c>
      <c r="K239" s="222"/>
      <c r="L239" s="46"/>
      <c r="M239" s="223" t="s">
        <v>19</v>
      </c>
      <c r="N239" s="224" t="s">
        <v>40</v>
      </c>
      <c r="O239" s="86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7" t="s">
        <v>151</v>
      </c>
      <c r="AT239" s="227" t="s">
        <v>156</v>
      </c>
      <c r="AU239" s="227" t="s">
        <v>160</v>
      </c>
      <c r="AY239" s="19" t="s">
        <v>152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76</v>
      </c>
      <c r="BK239" s="228">
        <f>ROUND(I239*H239,2)</f>
        <v>0</v>
      </c>
      <c r="BL239" s="19" t="s">
        <v>151</v>
      </c>
      <c r="BM239" s="227" t="s">
        <v>2882</v>
      </c>
    </row>
    <row r="240" spans="1:47" s="2" customFormat="1" ht="12">
      <c r="A240" s="40"/>
      <c r="B240" s="41"/>
      <c r="C240" s="42"/>
      <c r="D240" s="236" t="s">
        <v>366</v>
      </c>
      <c r="E240" s="42"/>
      <c r="F240" s="278" t="s">
        <v>691</v>
      </c>
      <c r="G240" s="42"/>
      <c r="H240" s="42"/>
      <c r="I240" s="231"/>
      <c r="J240" s="42"/>
      <c r="K240" s="42"/>
      <c r="L240" s="46"/>
      <c r="M240" s="232"/>
      <c r="N240" s="23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366</v>
      </c>
      <c r="AU240" s="19" t="s">
        <v>160</v>
      </c>
    </row>
    <row r="241" spans="1:65" s="2" customFormat="1" ht="44.25" customHeight="1">
      <c r="A241" s="40"/>
      <c r="B241" s="41"/>
      <c r="C241" s="215" t="s">
        <v>357</v>
      </c>
      <c r="D241" s="215" t="s">
        <v>156</v>
      </c>
      <c r="E241" s="216" t="s">
        <v>693</v>
      </c>
      <c r="F241" s="217" t="s">
        <v>694</v>
      </c>
      <c r="G241" s="218" t="s">
        <v>196</v>
      </c>
      <c r="H241" s="219">
        <v>171.555</v>
      </c>
      <c r="I241" s="220"/>
      <c r="J241" s="221">
        <f>ROUND(I241*H241,2)</f>
        <v>0</v>
      </c>
      <c r="K241" s="222"/>
      <c r="L241" s="46"/>
      <c r="M241" s="223" t="s">
        <v>19</v>
      </c>
      <c r="N241" s="224" t="s">
        <v>40</v>
      </c>
      <c r="O241" s="86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151</v>
      </c>
      <c r="AT241" s="227" t="s">
        <v>156</v>
      </c>
      <c r="AU241" s="227" t="s">
        <v>160</v>
      </c>
      <c r="AY241" s="19" t="s">
        <v>152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76</v>
      </c>
      <c r="BK241" s="228">
        <f>ROUND(I241*H241,2)</f>
        <v>0</v>
      </c>
      <c r="BL241" s="19" t="s">
        <v>151</v>
      </c>
      <c r="BM241" s="227" t="s">
        <v>2883</v>
      </c>
    </row>
    <row r="242" spans="1:47" s="2" customFormat="1" ht="12">
      <c r="A242" s="40"/>
      <c r="B242" s="41"/>
      <c r="C242" s="42"/>
      <c r="D242" s="229" t="s">
        <v>162</v>
      </c>
      <c r="E242" s="42"/>
      <c r="F242" s="230" t="s">
        <v>696</v>
      </c>
      <c r="G242" s="42"/>
      <c r="H242" s="42"/>
      <c r="I242" s="231"/>
      <c r="J242" s="42"/>
      <c r="K242" s="42"/>
      <c r="L242" s="46"/>
      <c r="M242" s="232"/>
      <c r="N242" s="23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162</v>
      </c>
      <c r="AU242" s="19" t="s">
        <v>160</v>
      </c>
    </row>
    <row r="243" spans="1:65" s="2" customFormat="1" ht="44.25" customHeight="1">
      <c r="A243" s="40"/>
      <c r="B243" s="41"/>
      <c r="C243" s="215" t="s">
        <v>362</v>
      </c>
      <c r="D243" s="215" t="s">
        <v>156</v>
      </c>
      <c r="E243" s="216" t="s">
        <v>698</v>
      </c>
      <c r="F243" s="217" t="s">
        <v>699</v>
      </c>
      <c r="G243" s="218" t="s">
        <v>196</v>
      </c>
      <c r="H243" s="219">
        <v>171.555</v>
      </c>
      <c r="I243" s="220"/>
      <c r="J243" s="221">
        <f>ROUND(I243*H243,2)</f>
        <v>0</v>
      </c>
      <c r="K243" s="222"/>
      <c r="L243" s="46"/>
      <c r="M243" s="223" t="s">
        <v>19</v>
      </c>
      <c r="N243" s="224" t="s">
        <v>40</v>
      </c>
      <c r="O243" s="86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151</v>
      </c>
      <c r="AT243" s="227" t="s">
        <v>156</v>
      </c>
      <c r="AU243" s="227" t="s">
        <v>160</v>
      </c>
      <c r="AY243" s="19" t="s">
        <v>152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76</v>
      </c>
      <c r="BK243" s="228">
        <f>ROUND(I243*H243,2)</f>
        <v>0</v>
      </c>
      <c r="BL243" s="19" t="s">
        <v>151</v>
      </c>
      <c r="BM243" s="227" t="s">
        <v>2884</v>
      </c>
    </row>
    <row r="244" spans="1:47" s="2" customFormat="1" ht="12">
      <c r="A244" s="40"/>
      <c r="B244" s="41"/>
      <c r="C244" s="42"/>
      <c r="D244" s="229" t="s">
        <v>162</v>
      </c>
      <c r="E244" s="42"/>
      <c r="F244" s="230" t="s">
        <v>701</v>
      </c>
      <c r="G244" s="42"/>
      <c r="H244" s="42"/>
      <c r="I244" s="231"/>
      <c r="J244" s="42"/>
      <c r="K244" s="42"/>
      <c r="L244" s="46"/>
      <c r="M244" s="232"/>
      <c r="N244" s="23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162</v>
      </c>
      <c r="AU244" s="19" t="s">
        <v>160</v>
      </c>
    </row>
    <row r="245" spans="1:65" s="2" customFormat="1" ht="33" customHeight="1">
      <c r="A245" s="40"/>
      <c r="B245" s="41"/>
      <c r="C245" s="215" t="s">
        <v>370</v>
      </c>
      <c r="D245" s="215" t="s">
        <v>156</v>
      </c>
      <c r="E245" s="216" t="s">
        <v>703</v>
      </c>
      <c r="F245" s="217" t="s">
        <v>704</v>
      </c>
      <c r="G245" s="218" t="s">
        <v>196</v>
      </c>
      <c r="H245" s="219">
        <v>171.555</v>
      </c>
      <c r="I245" s="220"/>
      <c r="J245" s="221">
        <f>ROUND(I245*H245,2)</f>
        <v>0</v>
      </c>
      <c r="K245" s="222"/>
      <c r="L245" s="46"/>
      <c r="M245" s="223" t="s">
        <v>19</v>
      </c>
      <c r="N245" s="224" t="s">
        <v>40</v>
      </c>
      <c r="O245" s="86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7" t="s">
        <v>151</v>
      </c>
      <c r="AT245" s="227" t="s">
        <v>156</v>
      </c>
      <c r="AU245" s="227" t="s">
        <v>160</v>
      </c>
      <c r="AY245" s="19" t="s">
        <v>152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76</v>
      </c>
      <c r="BK245" s="228">
        <f>ROUND(I245*H245,2)</f>
        <v>0</v>
      </c>
      <c r="BL245" s="19" t="s">
        <v>151</v>
      </c>
      <c r="BM245" s="227" t="s">
        <v>2885</v>
      </c>
    </row>
    <row r="246" spans="1:47" s="2" customFormat="1" ht="12">
      <c r="A246" s="40"/>
      <c r="B246" s="41"/>
      <c r="C246" s="42"/>
      <c r="D246" s="229" t="s">
        <v>162</v>
      </c>
      <c r="E246" s="42"/>
      <c r="F246" s="230" t="s">
        <v>706</v>
      </c>
      <c r="G246" s="42"/>
      <c r="H246" s="42"/>
      <c r="I246" s="231"/>
      <c r="J246" s="42"/>
      <c r="K246" s="42"/>
      <c r="L246" s="46"/>
      <c r="M246" s="232"/>
      <c r="N246" s="23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162</v>
      </c>
      <c r="AU246" s="19" t="s">
        <v>160</v>
      </c>
    </row>
    <row r="247" spans="1:65" s="2" customFormat="1" ht="44.25" customHeight="1">
      <c r="A247" s="40"/>
      <c r="B247" s="41"/>
      <c r="C247" s="215" t="s">
        <v>375</v>
      </c>
      <c r="D247" s="215" t="s">
        <v>156</v>
      </c>
      <c r="E247" s="216" t="s">
        <v>708</v>
      </c>
      <c r="F247" s="217" t="s">
        <v>709</v>
      </c>
      <c r="G247" s="218" t="s">
        <v>196</v>
      </c>
      <c r="H247" s="219">
        <v>141.384</v>
      </c>
      <c r="I247" s="220"/>
      <c r="J247" s="221">
        <f>ROUND(I247*H247,2)</f>
        <v>0</v>
      </c>
      <c r="K247" s="222"/>
      <c r="L247" s="46"/>
      <c r="M247" s="223" t="s">
        <v>19</v>
      </c>
      <c r="N247" s="224" t="s">
        <v>40</v>
      </c>
      <c r="O247" s="86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7" t="s">
        <v>151</v>
      </c>
      <c r="AT247" s="227" t="s">
        <v>156</v>
      </c>
      <c r="AU247" s="227" t="s">
        <v>160</v>
      </c>
      <c r="AY247" s="19" t="s">
        <v>152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76</v>
      </c>
      <c r="BK247" s="228">
        <f>ROUND(I247*H247,2)</f>
        <v>0</v>
      </c>
      <c r="BL247" s="19" t="s">
        <v>151</v>
      </c>
      <c r="BM247" s="227" t="s">
        <v>2886</v>
      </c>
    </row>
    <row r="248" spans="1:47" s="2" customFormat="1" ht="12">
      <c r="A248" s="40"/>
      <c r="B248" s="41"/>
      <c r="C248" s="42"/>
      <c r="D248" s="229" t="s">
        <v>162</v>
      </c>
      <c r="E248" s="42"/>
      <c r="F248" s="230" t="s">
        <v>711</v>
      </c>
      <c r="G248" s="42"/>
      <c r="H248" s="42"/>
      <c r="I248" s="231"/>
      <c r="J248" s="42"/>
      <c r="K248" s="42"/>
      <c r="L248" s="46"/>
      <c r="M248" s="232"/>
      <c r="N248" s="23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162</v>
      </c>
      <c r="AU248" s="19" t="s">
        <v>160</v>
      </c>
    </row>
    <row r="249" spans="1:51" s="13" customFormat="1" ht="12">
      <c r="A249" s="13"/>
      <c r="B249" s="234"/>
      <c r="C249" s="235"/>
      <c r="D249" s="236" t="s">
        <v>164</v>
      </c>
      <c r="E249" s="237" t="s">
        <v>19</v>
      </c>
      <c r="F249" s="238" t="s">
        <v>2887</v>
      </c>
      <c r="G249" s="235"/>
      <c r="H249" s="239">
        <v>141.384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164</v>
      </c>
      <c r="AU249" s="245" t="s">
        <v>160</v>
      </c>
      <c r="AV249" s="13" t="s">
        <v>78</v>
      </c>
      <c r="AW249" s="13" t="s">
        <v>31</v>
      </c>
      <c r="AX249" s="13" t="s">
        <v>76</v>
      </c>
      <c r="AY249" s="245" t="s">
        <v>152</v>
      </c>
    </row>
    <row r="250" spans="1:65" s="2" customFormat="1" ht="37.8" customHeight="1">
      <c r="A250" s="40"/>
      <c r="B250" s="41"/>
      <c r="C250" s="215" t="s">
        <v>379</v>
      </c>
      <c r="D250" s="215" t="s">
        <v>156</v>
      </c>
      <c r="E250" s="216" t="s">
        <v>2888</v>
      </c>
      <c r="F250" s="217" t="s">
        <v>2889</v>
      </c>
      <c r="G250" s="218" t="s">
        <v>196</v>
      </c>
      <c r="H250" s="219">
        <v>10</v>
      </c>
      <c r="I250" s="220"/>
      <c r="J250" s="221">
        <f>ROUND(I250*H250,2)</f>
        <v>0</v>
      </c>
      <c r="K250" s="222"/>
      <c r="L250" s="46"/>
      <c r="M250" s="223" t="s">
        <v>19</v>
      </c>
      <c r="N250" s="224" t="s">
        <v>40</v>
      </c>
      <c r="O250" s="86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7" t="s">
        <v>151</v>
      </c>
      <c r="AT250" s="227" t="s">
        <v>156</v>
      </c>
      <c r="AU250" s="227" t="s">
        <v>160</v>
      </c>
      <c r="AY250" s="19" t="s">
        <v>152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76</v>
      </c>
      <c r="BK250" s="228">
        <f>ROUND(I250*H250,2)</f>
        <v>0</v>
      </c>
      <c r="BL250" s="19" t="s">
        <v>151</v>
      </c>
      <c r="BM250" s="227" t="s">
        <v>2890</v>
      </c>
    </row>
    <row r="251" spans="1:47" s="2" customFormat="1" ht="12">
      <c r="A251" s="40"/>
      <c r="B251" s="41"/>
      <c r="C251" s="42"/>
      <c r="D251" s="229" t="s">
        <v>162</v>
      </c>
      <c r="E251" s="42"/>
      <c r="F251" s="230" t="s">
        <v>2891</v>
      </c>
      <c r="G251" s="42"/>
      <c r="H251" s="42"/>
      <c r="I251" s="231"/>
      <c r="J251" s="42"/>
      <c r="K251" s="42"/>
      <c r="L251" s="46"/>
      <c r="M251" s="232"/>
      <c r="N251" s="23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162</v>
      </c>
      <c r="AU251" s="19" t="s">
        <v>160</v>
      </c>
    </row>
    <row r="252" spans="1:65" s="2" customFormat="1" ht="37.8" customHeight="1">
      <c r="A252" s="40"/>
      <c r="B252" s="41"/>
      <c r="C252" s="215" t="s">
        <v>385</v>
      </c>
      <c r="D252" s="215" t="s">
        <v>156</v>
      </c>
      <c r="E252" s="216" t="s">
        <v>2892</v>
      </c>
      <c r="F252" s="217" t="s">
        <v>2893</v>
      </c>
      <c r="G252" s="218" t="s">
        <v>196</v>
      </c>
      <c r="H252" s="219">
        <v>3.528</v>
      </c>
      <c r="I252" s="220"/>
      <c r="J252" s="221">
        <f>ROUND(I252*H252,2)</f>
        <v>0</v>
      </c>
      <c r="K252" s="222"/>
      <c r="L252" s="46"/>
      <c r="M252" s="223" t="s">
        <v>19</v>
      </c>
      <c r="N252" s="224" t="s">
        <v>40</v>
      </c>
      <c r="O252" s="86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151</v>
      </c>
      <c r="AT252" s="227" t="s">
        <v>156</v>
      </c>
      <c r="AU252" s="227" t="s">
        <v>160</v>
      </c>
      <c r="AY252" s="19" t="s">
        <v>152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76</v>
      </c>
      <c r="BK252" s="228">
        <f>ROUND(I252*H252,2)</f>
        <v>0</v>
      </c>
      <c r="BL252" s="19" t="s">
        <v>151</v>
      </c>
      <c r="BM252" s="227" t="s">
        <v>2894</v>
      </c>
    </row>
    <row r="253" spans="1:47" s="2" customFormat="1" ht="12">
      <c r="A253" s="40"/>
      <c r="B253" s="41"/>
      <c r="C253" s="42"/>
      <c r="D253" s="229" t="s">
        <v>162</v>
      </c>
      <c r="E253" s="42"/>
      <c r="F253" s="230" t="s">
        <v>2895</v>
      </c>
      <c r="G253" s="42"/>
      <c r="H253" s="42"/>
      <c r="I253" s="231"/>
      <c r="J253" s="42"/>
      <c r="K253" s="42"/>
      <c r="L253" s="46"/>
      <c r="M253" s="232"/>
      <c r="N253" s="23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162</v>
      </c>
      <c r="AU253" s="19" t="s">
        <v>160</v>
      </c>
    </row>
    <row r="254" spans="1:51" s="13" customFormat="1" ht="12">
      <c r="A254" s="13"/>
      <c r="B254" s="234"/>
      <c r="C254" s="235"/>
      <c r="D254" s="236" t="s">
        <v>164</v>
      </c>
      <c r="E254" s="237" t="s">
        <v>19</v>
      </c>
      <c r="F254" s="238" t="s">
        <v>2896</v>
      </c>
      <c r="G254" s="235"/>
      <c r="H254" s="239">
        <v>3.528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164</v>
      </c>
      <c r="AU254" s="245" t="s">
        <v>160</v>
      </c>
      <c r="AV254" s="13" t="s">
        <v>78</v>
      </c>
      <c r="AW254" s="13" t="s">
        <v>31</v>
      </c>
      <c r="AX254" s="13" t="s">
        <v>76</v>
      </c>
      <c r="AY254" s="245" t="s">
        <v>152</v>
      </c>
    </row>
    <row r="255" spans="1:65" s="2" customFormat="1" ht="49.05" customHeight="1">
      <c r="A255" s="40"/>
      <c r="B255" s="41"/>
      <c r="C255" s="215" t="s">
        <v>392</v>
      </c>
      <c r="D255" s="215" t="s">
        <v>156</v>
      </c>
      <c r="E255" s="216" t="s">
        <v>2897</v>
      </c>
      <c r="F255" s="217" t="s">
        <v>2898</v>
      </c>
      <c r="G255" s="218" t="s">
        <v>196</v>
      </c>
      <c r="H255" s="219">
        <v>16.647</v>
      </c>
      <c r="I255" s="220"/>
      <c r="J255" s="221">
        <f>ROUND(I255*H255,2)</f>
        <v>0</v>
      </c>
      <c r="K255" s="222"/>
      <c r="L255" s="46"/>
      <c r="M255" s="223" t="s">
        <v>19</v>
      </c>
      <c r="N255" s="224" t="s">
        <v>40</v>
      </c>
      <c r="O255" s="86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7" t="s">
        <v>151</v>
      </c>
      <c r="AT255" s="227" t="s">
        <v>156</v>
      </c>
      <c r="AU255" s="227" t="s">
        <v>160</v>
      </c>
      <c r="AY255" s="19" t="s">
        <v>152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76</v>
      </c>
      <c r="BK255" s="228">
        <f>ROUND(I255*H255,2)</f>
        <v>0</v>
      </c>
      <c r="BL255" s="19" t="s">
        <v>151</v>
      </c>
      <c r="BM255" s="227" t="s">
        <v>2899</v>
      </c>
    </row>
    <row r="256" spans="1:47" s="2" customFormat="1" ht="12">
      <c r="A256" s="40"/>
      <c r="B256" s="41"/>
      <c r="C256" s="42"/>
      <c r="D256" s="229" t="s">
        <v>162</v>
      </c>
      <c r="E256" s="42"/>
      <c r="F256" s="230" t="s">
        <v>2900</v>
      </c>
      <c r="G256" s="42"/>
      <c r="H256" s="42"/>
      <c r="I256" s="231"/>
      <c r="J256" s="42"/>
      <c r="K256" s="42"/>
      <c r="L256" s="46"/>
      <c r="M256" s="232"/>
      <c r="N256" s="23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162</v>
      </c>
      <c r="AU256" s="19" t="s">
        <v>160</v>
      </c>
    </row>
    <row r="257" spans="1:51" s="13" customFormat="1" ht="12">
      <c r="A257" s="13"/>
      <c r="B257" s="234"/>
      <c r="C257" s="235"/>
      <c r="D257" s="236" t="s">
        <v>164</v>
      </c>
      <c r="E257" s="237" t="s">
        <v>19</v>
      </c>
      <c r="F257" s="238" t="s">
        <v>2901</v>
      </c>
      <c r="G257" s="235"/>
      <c r="H257" s="239">
        <v>16.647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164</v>
      </c>
      <c r="AU257" s="245" t="s">
        <v>160</v>
      </c>
      <c r="AV257" s="13" t="s">
        <v>78</v>
      </c>
      <c r="AW257" s="13" t="s">
        <v>31</v>
      </c>
      <c r="AX257" s="13" t="s">
        <v>76</v>
      </c>
      <c r="AY257" s="245" t="s">
        <v>152</v>
      </c>
    </row>
    <row r="258" spans="1:63" s="12" customFormat="1" ht="22.8" customHeight="1">
      <c r="A258" s="12"/>
      <c r="B258" s="199"/>
      <c r="C258" s="200"/>
      <c r="D258" s="201" t="s">
        <v>68</v>
      </c>
      <c r="E258" s="213" t="s">
        <v>718</v>
      </c>
      <c r="F258" s="213" t="s">
        <v>719</v>
      </c>
      <c r="G258" s="200"/>
      <c r="H258" s="200"/>
      <c r="I258" s="203"/>
      <c r="J258" s="214">
        <f>BK258</f>
        <v>0</v>
      </c>
      <c r="K258" s="200"/>
      <c r="L258" s="205"/>
      <c r="M258" s="206"/>
      <c r="N258" s="207"/>
      <c r="O258" s="207"/>
      <c r="P258" s="208">
        <f>P259+P282+P332+P336+P361+P374+P447</f>
        <v>0</v>
      </c>
      <c r="Q258" s="207"/>
      <c r="R258" s="208">
        <f>R259+R282+R332+R336+R361+R374+R447</f>
        <v>27.9058171</v>
      </c>
      <c r="S258" s="207"/>
      <c r="T258" s="209">
        <f>T259+T282+T332+T336+T361+T374+T447</f>
        <v>3.75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0" t="s">
        <v>78</v>
      </c>
      <c r="AT258" s="211" t="s">
        <v>68</v>
      </c>
      <c r="AU258" s="211" t="s">
        <v>76</v>
      </c>
      <c r="AY258" s="210" t="s">
        <v>152</v>
      </c>
      <c r="BK258" s="212">
        <f>BK259+BK282+BK332+BK336+BK361+BK374+BK447</f>
        <v>0</v>
      </c>
    </row>
    <row r="259" spans="1:63" s="12" customFormat="1" ht="20.85" customHeight="1">
      <c r="A259" s="12"/>
      <c r="B259" s="199"/>
      <c r="C259" s="200"/>
      <c r="D259" s="201" t="s">
        <v>68</v>
      </c>
      <c r="E259" s="213" t="s">
        <v>720</v>
      </c>
      <c r="F259" s="213" t="s">
        <v>721</v>
      </c>
      <c r="G259" s="200"/>
      <c r="H259" s="200"/>
      <c r="I259" s="203"/>
      <c r="J259" s="214">
        <f>BK259</f>
        <v>0</v>
      </c>
      <c r="K259" s="200"/>
      <c r="L259" s="205"/>
      <c r="M259" s="206"/>
      <c r="N259" s="207"/>
      <c r="O259" s="207"/>
      <c r="P259" s="208">
        <f>SUM(P260:P281)</f>
        <v>0</v>
      </c>
      <c r="Q259" s="207"/>
      <c r="R259" s="208">
        <f>SUM(R260:R281)</f>
        <v>4.4437902</v>
      </c>
      <c r="S259" s="207"/>
      <c r="T259" s="209">
        <f>SUM(T260:T281)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0" t="s">
        <v>78</v>
      </c>
      <c r="AT259" s="211" t="s">
        <v>68</v>
      </c>
      <c r="AU259" s="211" t="s">
        <v>78</v>
      </c>
      <c r="AY259" s="210" t="s">
        <v>152</v>
      </c>
      <c r="BK259" s="212">
        <f>SUM(BK260:BK281)</f>
        <v>0</v>
      </c>
    </row>
    <row r="260" spans="1:65" s="2" customFormat="1" ht="37.8" customHeight="1">
      <c r="A260" s="40"/>
      <c r="B260" s="41"/>
      <c r="C260" s="215" t="s">
        <v>403</v>
      </c>
      <c r="D260" s="215" t="s">
        <v>156</v>
      </c>
      <c r="E260" s="216" t="s">
        <v>723</v>
      </c>
      <c r="F260" s="217" t="s">
        <v>724</v>
      </c>
      <c r="G260" s="218" t="s">
        <v>169</v>
      </c>
      <c r="H260" s="219">
        <v>352.41</v>
      </c>
      <c r="I260" s="220"/>
      <c r="J260" s="221">
        <f>ROUND(I260*H260,2)</f>
        <v>0</v>
      </c>
      <c r="K260" s="222"/>
      <c r="L260" s="46"/>
      <c r="M260" s="223" t="s">
        <v>19</v>
      </c>
      <c r="N260" s="224" t="s">
        <v>40</v>
      </c>
      <c r="O260" s="86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262</v>
      </c>
      <c r="AT260" s="227" t="s">
        <v>156</v>
      </c>
      <c r="AU260" s="227" t="s">
        <v>160</v>
      </c>
      <c r="AY260" s="19" t="s">
        <v>152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76</v>
      </c>
      <c r="BK260" s="228">
        <f>ROUND(I260*H260,2)</f>
        <v>0</v>
      </c>
      <c r="BL260" s="19" t="s">
        <v>262</v>
      </c>
      <c r="BM260" s="227" t="s">
        <v>2902</v>
      </c>
    </row>
    <row r="261" spans="1:47" s="2" customFormat="1" ht="12">
      <c r="A261" s="40"/>
      <c r="B261" s="41"/>
      <c r="C261" s="42"/>
      <c r="D261" s="229" t="s">
        <v>162</v>
      </c>
      <c r="E261" s="42"/>
      <c r="F261" s="230" t="s">
        <v>726</v>
      </c>
      <c r="G261" s="42"/>
      <c r="H261" s="42"/>
      <c r="I261" s="231"/>
      <c r="J261" s="42"/>
      <c r="K261" s="42"/>
      <c r="L261" s="46"/>
      <c r="M261" s="232"/>
      <c r="N261" s="23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162</v>
      </c>
      <c r="AU261" s="19" t="s">
        <v>160</v>
      </c>
    </row>
    <row r="262" spans="1:51" s="14" customFormat="1" ht="12">
      <c r="A262" s="14"/>
      <c r="B262" s="246"/>
      <c r="C262" s="247"/>
      <c r="D262" s="236" t="s">
        <v>164</v>
      </c>
      <c r="E262" s="248" t="s">
        <v>19</v>
      </c>
      <c r="F262" s="249" t="s">
        <v>408</v>
      </c>
      <c r="G262" s="247"/>
      <c r="H262" s="248" t="s">
        <v>19</v>
      </c>
      <c r="I262" s="250"/>
      <c r="J262" s="247"/>
      <c r="K262" s="247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164</v>
      </c>
      <c r="AU262" s="255" t="s">
        <v>160</v>
      </c>
      <c r="AV262" s="14" t="s">
        <v>76</v>
      </c>
      <c r="AW262" s="14" t="s">
        <v>31</v>
      </c>
      <c r="AX262" s="14" t="s">
        <v>69</v>
      </c>
      <c r="AY262" s="255" t="s">
        <v>152</v>
      </c>
    </row>
    <row r="263" spans="1:51" s="13" customFormat="1" ht="12">
      <c r="A263" s="13"/>
      <c r="B263" s="234"/>
      <c r="C263" s="235"/>
      <c r="D263" s="236" t="s">
        <v>164</v>
      </c>
      <c r="E263" s="237" t="s">
        <v>19</v>
      </c>
      <c r="F263" s="238" t="s">
        <v>267</v>
      </c>
      <c r="G263" s="235"/>
      <c r="H263" s="239">
        <v>352.41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164</v>
      </c>
      <c r="AU263" s="245" t="s">
        <v>160</v>
      </c>
      <c r="AV263" s="13" t="s">
        <v>78</v>
      </c>
      <c r="AW263" s="13" t="s">
        <v>31</v>
      </c>
      <c r="AX263" s="13" t="s">
        <v>69</v>
      </c>
      <c r="AY263" s="245" t="s">
        <v>152</v>
      </c>
    </row>
    <row r="264" spans="1:51" s="15" customFormat="1" ht="12">
      <c r="A264" s="15"/>
      <c r="B264" s="256"/>
      <c r="C264" s="257"/>
      <c r="D264" s="236" t="s">
        <v>164</v>
      </c>
      <c r="E264" s="258" t="s">
        <v>19</v>
      </c>
      <c r="F264" s="259" t="s">
        <v>192</v>
      </c>
      <c r="G264" s="257"/>
      <c r="H264" s="260">
        <v>352.41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6" t="s">
        <v>164</v>
      </c>
      <c r="AU264" s="266" t="s">
        <v>160</v>
      </c>
      <c r="AV264" s="15" t="s">
        <v>151</v>
      </c>
      <c r="AW264" s="15" t="s">
        <v>31</v>
      </c>
      <c r="AX264" s="15" t="s">
        <v>76</v>
      </c>
      <c r="AY264" s="266" t="s">
        <v>152</v>
      </c>
    </row>
    <row r="265" spans="1:65" s="2" customFormat="1" ht="16.5" customHeight="1">
      <c r="A265" s="40"/>
      <c r="B265" s="41"/>
      <c r="C265" s="267" t="s">
        <v>409</v>
      </c>
      <c r="D265" s="267" t="s">
        <v>204</v>
      </c>
      <c r="E265" s="268" t="s">
        <v>733</v>
      </c>
      <c r="F265" s="269" t="s">
        <v>734</v>
      </c>
      <c r="G265" s="270" t="s">
        <v>196</v>
      </c>
      <c r="H265" s="271">
        <v>0.483</v>
      </c>
      <c r="I265" s="272"/>
      <c r="J265" s="273">
        <f>ROUND(I265*H265,2)</f>
        <v>0</v>
      </c>
      <c r="K265" s="274"/>
      <c r="L265" s="275"/>
      <c r="M265" s="276" t="s">
        <v>19</v>
      </c>
      <c r="N265" s="277" t="s">
        <v>40</v>
      </c>
      <c r="O265" s="86"/>
      <c r="P265" s="225">
        <f>O265*H265</f>
        <v>0</v>
      </c>
      <c r="Q265" s="225">
        <v>1</v>
      </c>
      <c r="R265" s="225">
        <f>Q265*H265</f>
        <v>0.483</v>
      </c>
      <c r="S265" s="225">
        <v>0</v>
      </c>
      <c r="T265" s="22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7" t="s">
        <v>348</v>
      </c>
      <c r="AT265" s="227" t="s">
        <v>204</v>
      </c>
      <c r="AU265" s="227" t="s">
        <v>160</v>
      </c>
      <c r="AY265" s="19" t="s">
        <v>152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76</v>
      </c>
      <c r="BK265" s="228">
        <f>ROUND(I265*H265,2)</f>
        <v>0</v>
      </c>
      <c r="BL265" s="19" t="s">
        <v>262</v>
      </c>
      <c r="BM265" s="227" t="s">
        <v>2903</v>
      </c>
    </row>
    <row r="266" spans="1:51" s="13" customFormat="1" ht="12">
      <c r="A266" s="13"/>
      <c r="B266" s="234"/>
      <c r="C266" s="235"/>
      <c r="D266" s="236" t="s">
        <v>164</v>
      </c>
      <c r="E266" s="235"/>
      <c r="F266" s="238" t="s">
        <v>2904</v>
      </c>
      <c r="G266" s="235"/>
      <c r="H266" s="239">
        <v>0.483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164</v>
      </c>
      <c r="AU266" s="245" t="s">
        <v>160</v>
      </c>
      <c r="AV266" s="13" t="s">
        <v>78</v>
      </c>
      <c r="AW266" s="13" t="s">
        <v>4</v>
      </c>
      <c r="AX266" s="13" t="s">
        <v>76</v>
      </c>
      <c r="AY266" s="245" t="s">
        <v>152</v>
      </c>
    </row>
    <row r="267" spans="1:65" s="2" customFormat="1" ht="24.15" customHeight="1">
      <c r="A267" s="40"/>
      <c r="B267" s="41"/>
      <c r="C267" s="215" t="s">
        <v>416</v>
      </c>
      <c r="D267" s="215" t="s">
        <v>156</v>
      </c>
      <c r="E267" s="216" t="s">
        <v>749</v>
      </c>
      <c r="F267" s="217" t="s">
        <v>750</v>
      </c>
      <c r="G267" s="218" t="s">
        <v>169</v>
      </c>
      <c r="H267" s="219">
        <v>352.41</v>
      </c>
      <c r="I267" s="220"/>
      <c r="J267" s="221">
        <f>ROUND(I267*H267,2)</f>
        <v>0</v>
      </c>
      <c r="K267" s="222"/>
      <c r="L267" s="46"/>
      <c r="M267" s="223" t="s">
        <v>19</v>
      </c>
      <c r="N267" s="224" t="s">
        <v>40</v>
      </c>
      <c r="O267" s="86"/>
      <c r="P267" s="225">
        <f>O267*H267</f>
        <v>0</v>
      </c>
      <c r="Q267" s="225">
        <v>0.0004</v>
      </c>
      <c r="R267" s="225">
        <f>Q267*H267</f>
        <v>0.140964</v>
      </c>
      <c r="S267" s="225">
        <v>0</v>
      </c>
      <c r="T267" s="22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7" t="s">
        <v>262</v>
      </c>
      <c r="AT267" s="227" t="s">
        <v>156</v>
      </c>
      <c r="AU267" s="227" t="s">
        <v>160</v>
      </c>
      <c r="AY267" s="19" t="s">
        <v>152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76</v>
      </c>
      <c r="BK267" s="228">
        <f>ROUND(I267*H267,2)</f>
        <v>0</v>
      </c>
      <c r="BL267" s="19" t="s">
        <v>262</v>
      </c>
      <c r="BM267" s="227" t="s">
        <v>2905</v>
      </c>
    </row>
    <row r="268" spans="1:47" s="2" customFormat="1" ht="12">
      <c r="A268" s="40"/>
      <c r="B268" s="41"/>
      <c r="C268" s="42"/>
      <c r="D268" s="229" t="s">
        <v>162</v>
      </c>
      <c r="E268" s="42"/>
      <c r="F268" s="230" t="s">
        <v>752</v>
      </c>
      <c r="G268" s="42"/>
      <c r="H268" s="42"/>
      <c r="I268" s="231"/>
      <c r="J268" s="42"/>
      <c r="K268" s="42"/>
      <c r="L268" s="46"/>
      <c r="M268" s="232"/>
      <c r="N268" s="23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162</v>
      </c>
      <c r="AU268" s="19" t="s">
        <v>160</v>
      </c>
    </row>
    <row r="269" spans="1:51" s="14" customFormat="1" ht="12">
      <c r="A269" s="14"/>
      <c r="B269" s="246"/>
      <c r="C269" s="247"/>
      <c r="D269" s="236" t="s">
        <v>164</v>
      </c>
      <c r="E269" s="248" t="s">
        <v>19</v>
      </c>
      <c r="F269" s="249" t="s">
        <v>408</v>
      </c>
      <c r="G269" s="247"/>
      <c r="H269" s="248" t="s">
        <v>19</v>
      </c>
      <c r="I269" s="250"/>
      <c r="J269" s="247"/>
      <c r="K269" s="247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164</v>
      </c>
      <c r="AU269" s="255" t="s">
        <v>160</v>
      </c>
      <c r="AV269" s="14" t="s">
        <v>76</v>
      </c>
      <c r="AW269" s="14" t="s">
        <v>31</v>
      </c>
      <c r="AX269" s="14" t="s">
        <v>69</v>
      </c>
      <c r="AY269" s="255" t="s">
        <v>152</v>
      </c>
    </row>
    <row r="270" spans="1:51" s="13" customFormat="1" ht="12">
      <c r="A270" s="13"/>
      <c r="B270" s="234"/>
      <c r="C270" s="235"/>
      <c r="D270" s="236" t="s">
        <v>164</v>
      </c>
      <c r="E270" s="237" t="s">
        <v>19</v>
      </c>
      <c r="F270" s="238" t="s">
        <v>267</v>
      </c>
      <c r="G270" s="235"/>
      <c r="H270" s="239">
        <v>352.41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164</v>
      </c>
      <c r="AU270" s="245" t="s">
        <v>160</v>
      </c>
      <c r="AV270" s="13" t="s">
        <v>78</v>
      </c>
      <c r="AW270" s="13" t="s">
        <v>31</v>
      </c>
      <c r="AX270" s="13" t="s">
        <v>69</v>
      </c>
      <c r="AY270" s="245" t="s">
        <v>152</v>
      </c>
    </row>
    <row r="271" spans="1:51" s="15" customFormat="1" ht="12">
      <c r="A271" s="15"/>
      <c r="B271" s="256"/>
      <c r="C271" s="257"/>
      <c r="D271" s="236" t="s">
        <v>164</v>
      </c>
      <c r="E271" s="258" t="s">
        <v>19</v>
      </c>
      <c r="F271" s="259" t="s">
        <v>192</v>
      </c>
      <c r="G271" s="257"/>
      <c r="H271" s="260">
        <v>352.41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164</v>
      </c>
      <c r="AU271" s="266" t="s">
        <v>160</v>
      </c>
      <c r="AV271" s="15" t="s">
        <v>151</v>
      </c>
      <c r="AW271" s="15" t="s">
        <v>31</v>
      </c>
      <c r="AX271" s="15" t="s">
        <v>76</v>
      </c>
      <c r="AY271" s="266" t="s">
        <v>152</v>
      </c>
    </row>
    <row r="272" spans="1:65" s="2" customFormat="1" ht="37.8" customHeight="1">
      <c r="A272" s="40"/>
      <c r="B272" s="41"/>
      <c r="C272" s="267" t="s">
        <v>425</v>
      </c>
      <c r="D272" s="267" t="s">
        <v>204</v>
      </c>
      <c r="E272" s="268" t="s">
        <v>754</v>
      </c>
      <c r="F272" s="269" t="s">
        <v>755</v>
      </c>
      <c r="G272" s="270" t="s">
        <v>169</v>
      </c>
      <c r="H272" s="271">
        <v>410.734</v>
      </c>
      <c r="I272" s="272"/>
      <c r="J272" s="273">
        <f>ROUND(I272*H272,2)</f>
        <v>0</v>
      </c>
      <c r="K272" s="274"/>
      <c r="L272" s="275"/>
      <c r="M272" s="276" t="s">
        <v>19</v>
      </c>
      <c r="N272" s="277" t="s">
        <v>40</v>
      </c>
      <c r="O272" s="86"/>
      <c r="P272" s="225">
        <f>O272*H272</f>
        <v>0</v>
      </c>
      <c r="Q272" s="225">
        <v>0.0048</v>
      </c>
      <c r="R272" s="225">
        <f>Q272*H272</f>
        <v>1.9715231999999998</v>
      </c>
      <c r="S272" s="225">
        <v>0</v>
      </c>
      <c r="T272" s="22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348</v>
      </c>
      <c r="AT272" s="227" t="s">
        <v>204</v>
      </c>
      <c r="AU272" s="227" t="s">
        <v>160</v>
      </c>
      <c r="AY272" s="19" t="s">
        <v>152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76</v>
      </c>
      <c r="BK272" s="228">
        <f>ROUND(I272*H272,2)</f>
        <v>0</v>
      </c>
      <c r="BL272" s="19" t="s">
        <v>262</v>
      </c>
      <c r="BM272" s="227" t="s">
        <v>2906</v>
      </c>
    </row>
    <row r="273" spans="1:51" s="13" customFormat="1" ht="12">
      <c r="A273" s="13"/>
      <c r="B273" s="234"/>
      <c r="C273" s="235"/>
      <c r="D273" s="236" t="s">
        <v>164</v>
      </c>
      <c r="E273" s="237" t="s">
        <v>19</v>
      </c>
      <c r="F273" s="238" t="s">
        <v>267</v>
      </c>
      <c r="G273" s="235"/>
      <c r="H273" s="239">
        <v>352.41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164</v>
      </c>
      <c r="AU273" s="245" t="s">
        <v>160</v>
      </c>
      <c r="AV273" s="13" t="s">
        <v>78</v>
      </c>
      <c r="AW273" s="13" t="s">
        <v>31</v>
      </c>
      <c r="AX273" s="13" t="s">
        <v>76</v>
      </c>
      <c r="AY273" s="245" t="s">
        <v>152</v>
      </c>
    </row>
    <row r="274" spans="1:51" s="13" customFormat="1" ht="12">
      <c r="A274" s="13"/>
      <c r="B274" s="234"/>
      <c r="C274" s="235"/>
      <c r="D274" s="236" t="s">
        <v>164</v>
      </c>
      <c r="E274" s="235"/>
      <c r="F274" s="238" t="s">
        <v>2907</v>
      </c>
      <c r="G274" s="235"/>
      <c r="H274" s="239">
        <v>410.734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164</v>
      </c>
      <c r="AU274" s="245" t="s">
        <v>160</v>
      </c>
      <c r="AV274" s="13" t="s">
        <v>78</v>
      </c>
      <c r="AW274" s="13" t="s">
        <v>4</v>
      </c>
      <c r="AX274" s="13" t="s">
        <v>76</v>
      </c>
      <c r="AY274" s="245" t="s">
        <v>152</v>
      </c>
    </row>
    <row r="275" spans="1:65" s="2" customFormat="1" ht="37.8" customHeight="1">
      <c r="A275" s="40"/>
      <c r="B275" s="41"/>
      <c r="C275" s="267" t="s">
        <v>432</v>
      </c>
      <c r="D275" s="267" t="s">
        <v>204</v>
      </c>
      <c r="E275" s="268" t="s">
        <v>760</v>
      </c>
      <c r="F275" s="269" t="s">
        <v>761</v>
      </c>
      <c r="G275" s="270" t="s">
        <v>169</v>
      </c>
      <c r="H275" s="271">
        <v>410.734</v>
      </c>
      <c r="I275" s="272"/>
      <c r="J275" s="273">
        <f>ROUND(I275*H275,2)</f>
        <v>0</v>
      </c>
      <c r="K275" s="274"/>
      <c r="L275" s="275"/>
      <c r="M275" s="276" t="s">
        <v>19</v>
      </c>
      <c r="N275" s="277" t="s">
        <v>40</v>
      </c>
      <c r="O275" s="86"/>
      <c r="P275" s="225">
        <f>O275*H275</f>
        <v>0</v>
      </c>
      <c r="Q275" s="225">
        <v>0.0045</v>
      </c>
      <c r="R275" s="225">
        <f>Q275*H275</f>
        <v>1.8483029999999998</v>
      </c>
      <c r="S275" s="225">
        <v>0</v>
      </c>
      <c r="T275" s="22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7" t="s">
        <v>348</v>
      </c>
      <c r="AT275" s="227" t="s">
        <v>204</v>
      </c>
      <c r="AU275" s="227" t="s">
        <v>160</v>
      </c>
      <c r="AY275" s="19" t="s">
        <v>152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76</v>
      </c>
      <c r="BK275" s="228">
        <f>ROUND(I275*H275,2)</f>
        <v>0</v>
      </c>
      <c r="BL275" s="19" t="s">
        <v>262</v>
      </c>
      <c r="BM275" s="227" t="s">
        <v>2908</v>
      </c>
    </row>
    <row r="276" spans="1:51" s="13" customFormat="1" ht="12">
      <c r="A276" s="13"/>
      <c r="B276" s="234"/>
      <c r="C276" s="235"/>
      <c r="D276" s="236" t="s">
        <v>164</v>
      </c>
      <c r="E276" s="237" t="s">
        <v>19</v>
      </c>
      <c r="F276" s="238" t="s">
        <v>267</v>
      </c>
      <c r="G276" s="235"/>
      <c r="H276" s="239">
        <v>352.41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164</v>
      </c>
      <c r="AU276" s="245" t="s">
        <v>160</v>
      </c>
      <c r="AV276" s="13" t="s">
        <v>78</v>
      </c>
      <c r="AW276" s="13" t="s">
        <v>31</v>
      </c>
      <c r="AX276" s="13" t="s">
        <v>76</v>
      </c>
      <c r="AY276" s="245" t="s">
        <v>152</v>
      </c>
    </row>
    <row r="277" spans="1:51" s="13" customFormat="1" ht="12">
      <c r="A277" s="13"/>
      <c r="B277" s="234"/>
      <c r="C277" s="235"/>
      <c r="D277" s="236" t="s">
        <v>164</v>
      </c>
      <c r="E277" s="235"/>
      <c r="F277" s="238" t="s">
        <v>2907</v>
      </c>
      <c r="G277" s="235"/>
      <c r="H277" s="239">
        <v>410.734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164</v>
      </c>
      <c r="AU277" s="245" t="s">
        <v>160</v>
      </c>
      <c r="AV277" s="13" t="s">
        <v>78</v>
      </c>
      <c r="AW277" s="13" t="s">
        <v>4</v>
      </c>
      <c r="AX277" s="13" t="s">
        <v>76</v>
      </c>
      <c r="AY277" s="245" t="s">
        <v>152</v>
      </c>
    </row>
    <row r="278" spans="1:65" s="2" customFormat="1" ht="49.05" customHeight="1">
      <c r="A278" s="40"/>
      <c r="B278" s="41"/>
      <c r="C278" s="215" t="s">
        <v>437</v>
      </c>
      <c r="D278" s="215" t="s">
        <v>156</v>
      </c>
      <c r="E278" s="216" t="s">
        <v>775</v>
      </c>
      <c r="F278" s="217" t="s">
        <v>776</v>
      </c>
      <c r="G278" s="218" t="s">
        <v>196</v>
      </c>
      <c r="H278" s="219">
        <v>4.444</v>
      </c>
      <c r="I278" s="220"/>
      <c r="J278" s="221">
        <f>ROUND(I278*H278,2)</f>
        <v>0</v>
      </c>
      <c r="K278" s="222"/>
      <c r="L278" s="46"/>
      <c r="M278" s="223" t="s">
        <v>19</v>
      </c>
      <c r="N278" s="224" t="s">
        <v>40</v>
      </c>
      <c r="O278" s="86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262</v>
      </c>
      <c r="AT278" s="227" t="s">
        <v>156</v>
      </c>
      <c r="AU278" s="227" t="s">
        <v>160</v>
      </c>
      <c r="AY278" s="19" t="s">
        <v>152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76</v>
      </c>
      <c r="BK278" s="228">
        <f>ROUND(I278*H278,2)</f>
        <v>0</v>
      </c>
      <c r="BL278" s="19" t="s">
        <v>262</v>
      </c>
      <c r="BM278" s="227" t="s">
        <v>2909</v>
      </c>
    </row>
    <row r="279" spans="1:47" s="2" customFormat="1" ht="12">
      <c r="A279" s="40"/>
      <c r="B279" s="41"/>
      <c r="C279" s="42"/>
      <c r="D279" s="229" t="s">
        <v>162</v>
      </c>
      <c r="E279" s="42"/>
      <c r="F279" s="230" t="s">
        <v>778</v>
      </c>
      <c r="G279" s="42"/>
      <c r="H279" s="42"/>
      <c r="I279" s="231"/>
      <c r="J279" s="42"/>
      <c r="K279" s="42"/>
      <c r="L279" s="46"/>
      <c r="M279" s="232"/>
      <c r="N279" s="23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162</v>
      </c>
      <c r="AU279" s="19" t="s">
        <v>160</v>
      </c>
    </row>
    <row r="280" spans="1:65" s="2" customFormat="1" ht="55.5" customHeight="1">
      <c r="A280" s="40"/>
      <c r="B280" s="41"/>
      <c r="C280" s="215" t="s">
        <v>442</v>
      </c>
      <c r="D280" s="215" t="s">
        <v>156</v>
      </c>
      <c r="E280" s="216" t="s">
        <v>780</v>
      </c>
      <c r="F280" s="217" t="s">
        <v>781</v>
      </c>
      <c r="G280" s="218" t="s">
        <v>196</v>
      </c>
      <c r="H280" s="219">
        <v>4.444</v>
      </c>
      <c r="I280" s="220"/>
      <c r="J280" s="221">
        <f>ROUND(I280*H280,2)</f>
        <v>0</v>
      </c>
      <c r="K280" s="222"/>
      <c r="L280" s="46"/>
      <c r="M280" s="223" t="s">
        <v>19</v>
      </c>
      <c r="N280" s="224" t="s">
        <v>40</v>
      </c>
      <c r="O280" s="86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262</v>
      </c>
      <c r="AT280" s="227" t="s">
        <v>156</v>
      </c>
      <c r="AU280" s="227" t="s">
        <v>160</v>
      </c>
      <c r="AY280" s="19" t="s">
        <v>152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76</v>
      </c>
      <c r="BK280" s="228">
        <f>ROUND(I280*H280,2)</f>
        <v>0</v>
      </c>
      <c r="BL280" s="19" t="s">
        <v>262</v>
      </c>
      <c r="BM280" s="227" t="s">
        <v>2910</v>
      </c>
    </row>
    <row r="281" spans="1:47" s="2" customFormat="1" ht="12">
      <c r="A281" s="40"/>
      <c r="B281" s="41"/>
      <c r="C281" s="42"/>
      <c r="D281" s="229" t="s">
        <v>162</v>
      </c>
      <c r="E281" s="42"/>
      <c r="F281" s="230" t="s">
        <v>783</v>
      </c>
      <c r="G281" s="42"/>
      <c r="H281" s="42"/>
      <c r="I281" s="231"/>
      <c r="J281" s="42"/>
      <c r="K281" s="42"/>
      <c r="L281" s="46"/>
      <c r="M281" s="232"/>
      <c r="N281" s="23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162</v>
      </c>
      <c r="AU281" s="19" t="s">
        <v>160</v>
      </c>
    </row>
    <row r="282" spans="1:63" s="12" customFormat="1" ht="20.85" customHeight="1">
      <c r="A282" s="12"/>
      <c r="B282" s="199"/>
      <c r="C282" s="200"/>
      <c r="D282" s="201" t="s">
        <v>68</v>
      </c>
      <c r="E282" s="213" t="s">
        <v>2911</v>
      </c>
      <c r="F282" s="213" t="s">
        <v>2912</v>
      </c>
      <c r="G282" s="200"/>
      <c r="H282" s="200"/>
      <c r="I282" s="203"/>
      <c r="J282" s="214">
        <f>BK282</f>
        <v>0</v>
      </c>
      <c r="K282" s="200"/>
      <c r="L282" s="205"/>
      <c r="M282" s="206"/>
      <c r="N282" s="207"/>
      <c r="O282" s="207"/>
      <c r="P282" s="208">
        <f>SUM(P283:P331)</f>
        <v>0</v>
      </c>
      <c r="Q282" s="207"/>
      <c r="R282" s="208">
        <f>SUM(R283:R331)</f>
        <v>11.146970399999999</v>
      </c>
      <c r="S282" s="207"/>
      <c r="T282" s="209">
        <f>SUM(T283:T331)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0" t="s">
        <v>78</v>
      </c>
      <c r="AT282" s="211" t="s">
        <v>68</v>
      </c>
      <c r="AU282" s="211" t="s">
        <v>78</v>
      </c>
      <c r="AY282" s="210" t="s">
        <v>152</v>
      </c>
      <c r="BK282" s="212">
        <f>SUM(BK283:BK331)</f>
        <v>0</v>
      </c>
    </row>
    <row r="283" spans="1:65" s="2" customFormat="1" ht="44.25" customHeight="1">
      <c r="A283" s="40"/>
      <c r="B283" s="41"/>
      <c r="C283" s="215" t="s">
        <v>447</v>
      </c>
      <c r="D283" s="215" t="s">
        <v>156</v>
      </c>
      <c r="E283" s="216" t="s">
        <v>2913</v>
      </c>
      <c r="F283" s="217" t="s">
        <v>2914</v>
      </c>
      <c r="G283" s="218" t="s">
        <v>169</v>
      </c>
      <c r="H283" s="219">
        <v>706.24</v>
      </c>
      <c r="I283" s="220"/>
      <c r="J283" s="221">
        <f>ROUND(I283*H283,2)</f>
        <v>0</v>
      </c>
      <c r="K283" s="222"/>
      <c r="L283" s="46"/>
      <c r="M283" s="223" t="s">
        <v>19</v>
      </c>
      <c r="N283" s="224" t="s">
        <v>40</v>
      </c>
      <c r="O283" s="86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7" t="s">
        <v>262</v>
      </c>
      <c r="AT283" s="227" t="s">
        <v>156</v>
      </c>
      <c r="AU283" s="227" t="s">
        <v>160</v>
      </c>
      <c r="AY283" s="19" t="s">
        <v>152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9" t="s">
        <v>76</v>
      </c>
      <c r="BK283" s="228">
        <f>ROUND(I283*H283,2)</f>
        <v>0</v>
      </c>
      <c r="BL283" s="19" t="s">
        <v>262</v>
      </c>
      <c r="BM283" s="227" t="s">
        <v>2915</v>
      </c>
    </row>
    <row r="284" spans="1:47" s="2" customFormat="1" ht="12">
      <c r="A284" s="40"/>
      <c r="B284" s="41"/>
      <c r="C284" s="42"/>
      <c r="D284" s="229" t="s">
        <v>162</v>
      </c>
      <c r="E284" s="42"/>
      <c r="F284" s="230" t="s">
        <v>2916</v>
      </c>
      <c r="G284" s="42"/>
      <c r="H284" s="42"/>
      <c r="I284" s="231"/>
      <c r="J284" s="42"/>
      <c r="K284" s="42"/>
      <c r="L284" s="46"/>
      <c r="M284" s="232"/>
      <c r="N284" s="23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162</v>
      </c>
      <c r="AU284" s="19" t="s">
        <v>160</v>
      </c>
    </row>
    <row r="285" spans="1:51" s="14" customFormat="1" ht="12">
      <c r="A285" s="14"/>
      <c r="B285" s="246"/>
      <c r="C285" s="247"/>
      <c r="D285" s="236" t="s">
        <v>164</v>
      </c>
      <c r="E285" s="248" t="s">
        <v>19</v>
      </c>
      <c r="F285" s="249" t="s">
        <v>2917</v>
      </c>
      <c r="G285" s="247"/>
      <c r="H285" s="248" t="s">
        <v>19</v>
      </c>
      <c r="I285" s="250"/>
      <c r="J285" s="247"/>
      <c r="K285" s="247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164</v>
      </c>
      <c r="AU285" s="255" t="s">
        <v>160</v>
      </c>
      <c r="AV285" s="14" t="s">
        <v>76</v>
      </c>
      <c r="AW285" s="14" t="s">
        <v>31</v>
      </c>
      <c r="AX285" s="14" t="s">
        <v>69</v>
      </c>
      <c r="AY285" s="255" t="s">
        <v>152</v>
      </c>
    </row>
    <row r="286" spans="1:51" s="13" customFormat="1" ht="12">
      <c r="A286" s="13"/>
      <c r="B286" s="234"/>
      <c r="C286" s="235"/>
      <c r="D286" s="236" t="s">
        <v>164</v>
      </c>
      <c r="E286" s="237" t="s">
        <v>19</v>
      </c>
      <c r="F286" s="238" t="s">
        <v>2918</v>
      </c>
      <c r="G286" s="235"/>
      <c r="H286" s="239">
        <v>706.24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164</v>
      </c>
      <c r="AU286" s="245" t="s">
        <v>160</v>
      </c>
      <c r="AV286" s="13" t="s">
        <v>78</v>
      </c>
      <c r="AW286" s="13" t="s">
        <v>31</v>
      </c>
      <c r="AX286" s="13" t="s">
        <v>76</v>
      </c>
      <c r="AY286" s="245" t="s">
        <v>152</v>
      </c>
    </row>
    <row r="287" spans="1:65" s="2" customFormat="1" ht="24.15" customHeight="1">
      <c r="A287" s="40"/>
      <c r="B287" s="41"/>
      <c r="C287" s="267" t="s">
        <v>452</v>
      </c>
      <c r="D287" s="267" t="s">
        <v>204</v>
      </c>
      <c r="E287" s="268" t="s">
        <v>2919</v>
      </c>
      <c r="F287" s="269" t="s">
        <v>2920</v>
      </c>
      <c r="G287" s="270" t="s">
        <v>169</v>
      </c>
      <c r="H287" s="271">
        <v>720.365</v>
      </c>
      <c r="I287" s="272"/>
      <c r="J287" s="273">
        <f>ROUND(I287*H287,2)</f>
        <v>0</v>
      </c>
      <c r="K287" s="274"/>
      <c r="L287" s="275"/>
      <c r="M287" s="276" t="s">
        <v>19</v>
      </c>
      <c r="N287" s="277" t="s">
        <v>40</v>
      </c>
      <c r="O287" s="86"/>
      <c r="P287" s="225">
        <f>O287*H287</f>
        <v>0</v>
      </c>
      <c r="Q287" s="225">
        <v>0.0042</v>
      </c>
      <c r="R287" s="225">
        <f>Q287*H287</f>
        <v>3.025533</v>
      </c>
      <c r="S287" s="225">
        <v>0</v>
      </c>
      <c r="T287" s="22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7" t="s">
        <v>348</v>
      </c>
      <c r="AT287" s="227" t="s">
        <v>204</v>
      </c>
      <c r="AU287" s="227" t="s">
        <v>160</v>
      </c>
      <c r="AY287" s="19" t="s">
        <v>152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9" t="s">
        <v>76</v>
      </c>
      <c r="BK287" s="228">
        <f>ROUND(I287*H287,2)</f>
        <v>0</v>
      </c>
      <c r="BL287" s="19" t="s">
        <v>262</v>
      </c>
      <c r="BM287" s="227" t="s">
        <v>2921</v>
      </c>
    </row>
    <row r="288" spans="1:51" s="13" customFormat="1" ht="12">
      <c r="A288" s="13"/>
      <c r="B288" s="234"/>
      <c r="C288" s="235"/>
      <c r="D288" s="236" t="s">
        <v>164</v>
      </c>
      <c r="E288" s="235"/>
      <c r="F288" s="238" t="s">
        <v>2922</v>
      </c>
      <c r="G288" s="235"/>
      <c r="H288" s="239">
        <v>720.365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164</v>
      </c>
      <c r="AU288" s="245" t="s">
        <v>160</v>
      </c>
      <c r="AV288" s="13" t="s">
        <v>78</v>
      </c>
      <c r="AW288" s="13" t="s">
        <v>4</v>
      </c>
      <c r="AX288" s="13" t="s">
        <v>76</v>
      </c>
      <c r="AY288" s="245" t="s">
        <v>152</v>
      </c>
    </row>
    <row r="289" spans="1:65" s="2" customFormat="1" ht="37.8" customHeight="1">
      <c r="A289" s="40"/>
      <c r="B289" s="41"/>
      <c r="C289" s="215" t="s">
        <v>457</v>
      </c>
      <c r="D289" s="215" t="s">
        <v>156</v>
      </c>
      <c r="E289" s="216" t="s">
        <v>2923</v>
      </c>
      <c r="F289" s="217" t="s">
        <v>2924</v>
      </c>
      <c r="G289" s="218" t="s">
        <v>169</v>
      </c>
      <c r="H289" s="219">
        <v>352.41</v>
      </c>
      <c r="I289" s="220"/>
      <c r="J289" s="221">
        <f>ROUND(I289*H289,2)</f>
        <v>0</v>
      </c>
      <c r="K289" s="222"/>
      <c r="L289" s="46"/>
      <c r="M289" s="223" t="s">
        <v>19</v>
      </c>
      <c r="N289" s="224" t="s">
        <v>40</v>
      </c>
      <c r="O289" s="86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7" t="s">
        <v>262</v>
      </c>
      <c r="AT289" s="227" t="s">
        <v>156</v>
      </c>
      <c r="AU289" s="227" t="s">
        <v>160</v>
      </c>
      <c r="AY289" s="19" t="s">
        <v>152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76</v>
      </c>
      <c r="BK289" s="228">
        <f>ROUND(I289*H289,2)</f>
        <v>0</v>
      </c>
      <c r="BL289" s="19" t="s">
        <v>262</v>
      </c>
      <c r="BM289" s="227" t="s">
        <v>2925</v>
      </c>
    </row>
    <row r="290" spans="1:47" s="2" customFormat="1" ht="12">
      <c r="A290" s="40"/>
      <c r="B290" s="41"/>
      <c r="C290" s="42"/>
      <c r="D290" s="229" t="s">
        <v>162</v>
      </c>
      <c r="E290" s="42"/>
      <c r="F290" s="230" t="s">
        <v>2926</v>
      </c>
      <c r="G290" s="42"/>
      <c r="H290" s="42"/>
      <c r="I290" s="231"/>
      <c r="J290" s="42"/>
      <c r="K290" s="42"/>
      <c r="L290" s="46"/>
      <c r="M290" s="232"/>
      <c r="N290" s="23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162</v>
      </c>
      <c r="AU290" s="19" t="s">
        <v>160</v>
      </c>
    </row>
    <row r="291" spans="1:51" s="14" customFormat="1" ht="12">
      <c r="A291" s="14"/>
      <c r="B291" s="246"/>
      <c r="C291" s="247"/>
      <c r="D291" s="236" t="s">
        <v>164</v>
      </c>
      <c r="E291" s="248" t="s">
        <v>19</v>
      </c>
      <c r="F291" s="249" t="s">
        <v>2927</v>
      </c>
      <c r="G291" s="247"/>
      <c r="H291" s="248" t="s">
        <v>19</v>
      </c>
      <c r="I291" s="250"/>
      <c r="J291" s="247"/>
      <c r="K291" s="247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164</v>
      </c>
      <c r="AU291" s="255" t="s">
        <v>160</v>
      </c>
      <c r="AV291" s="14" t="s">
        <v>76</v>
      </c>
      <c r="AW291" s="14" t="s">
        <v>31</v>
      </c>
      <c r="AX291" s="14" t="s">
        <v>69</v>
      </c>
      <c r="AY291" s="255" t="s">
        <v>152</v>
      </c>
    </row>
    <row r="292" spans="1:51" s="13" customFormat="1" ht="12">
      <c r="A292" s="13"/>
      <c r="B292" s="234"/>
      <c r="C292" s="235"/>
      <c r="D292" s="236" t="s">
        <v>164</v>
      </c>
      <c r="E292" s="237" t="s">
        <v>19</v>
      </c>
      <c r="F292" s="238" t="s">
        <v>2928</v>
      </c>
      <c r="G292" s="235"/>
      <c r="H292" s="239">
        <v>32.85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164</v>
      </c>
      <c r="AU292" s="245" t="s">
        <v>160</v>
      </c>
      <c r="AV292" s="13" t="s">
        <v>78</v>
      </c>
      <c r="AW292" s="13" t="s">
        <v>31</v>
      </c>
      <c r="AX292" s="13" t="s">
        <v>69</v>
      </c>
      <c r="AY292" s="245" t="s">
        <v>152</v>
      </c>
    </row>
    <row r="293" spans="1:51" s="14" customFormat="1" ht="12">
      <c r="A293" s="14"/>
      <c r="B293" s="246"/>
      <c r="C293" s="247"/>
      <c r="D293" s="236" t="s">
        <v>164</v>
      </c>
      <c r="E293" s="248" t="s">
        <v>19</v>
      </c>
      <c r="F293" s="249" t="s">
        <v>2929</v>
      </c>
      <c r="G293" s="247"/>
      <c r="H293" s="248" t="s">
        <v>19</v>
      </c>
      <c r="I293" s="250"/>
      <c r="J293" s="247"/>
      <c r="K293" s="247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164</v>
      </c>
      <c r="AU293" s="255" t="s">
        <v>160</v>
      </c>
      <c r="AV293" s="14" t="s">
        <v>76</v>
      </c>
      <c r="AW293" s="14" t="s">
        <v>31</v>
      </c>
      <c r="AX293" s="14" t="s">
        <v>69</v>
      </c>
      <c r="AY293" s="255" t="s">
        <v>152</v>
      </c>
    </row>
    <row r="294" spans="1:51" s="13" customFormat="1" ht="12">
      <c r="A294" s="13"/>
      <c r="B294" s="234"/>
      <c r="C294" s="235"/>
      <c r="D294" s="236" t="s">
        <v>164</v>
      </c>
      <c r="E294" s="237" t="s">
        <v>19</v>
      </c>
      <c r="F294" s="238" t="s">
        <v>2930</v>
      </c>
      <c r="G294" s="235"/>
      <c r="H294" s="239">
        <v>319.56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164</v>
      </c>
      <c r="AU294" s="245" t="s">
        <v>160</v>
      </c>
      <c r="AV294" s="13" t="s">
        <v>78</v>
      </c>
      <c r="AW294" s="13" t="s">
        <v>31</v>
      </c>
      <c r="AX294" s="13" t="s">
        <v>69</v>
      </c>
      <c r="AY294" s="245" t="s">
        <v>152</v>
      </c>
    </row>
    <row r="295" spans="1:51" s="15" customFormat="1" ht="12">
      <c r="A295" s="15"/>
      <c r="B295" s="256"/>
      <c r="C295" s="257"/>
      <c r="D295" s="236" t="s">
        <v>164</v>
      </c>
      <c r="E295" s="258" t="s">
        <v>19</v>
      </c>
      <c r="F295" s="259" t="s">
        <v>192</v>
      </c>
      <c r="G295" s="257"/>
      <c r="H295" s="260">
        <v>352.41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6" t="s">
        <v>164</v>
      </c>
      <c r="AU295" s="266" t="s">
        <v>160</v>
      </c>
      <c r="AV295" s="15" t="s">
        <v>151</v>
      </c>
      <c r="AW295" s="15" t="s">
        <v>31</v>
      </c>
      <c r="AX295" s="15" t="s">
        <v>76</v>
      </c>
      <c r="AY295" s="266" t="s">
        <v>152</v>
      </c>
    </row>
    <row r="296" spans="1:65" s="2" customFormat="1" ht="24.15" customHeight="1">
      <c r="A296" s="40"/>
      <c r="B296" s="41"/>
      <c r="C296" s="267" t="s">
        <v>462</v>
      </c>
      <c r="D296" s="267" t="s">
        <v>204</v>
      </c>
      <c r="E296" s="268" t="s">
        <v>2931</v>
      </c>
      <c r="F296" s="269" t="s">
        <v>2932</v>
      </c>
      <c r="G296" s="270" t="s">
        <v>169</v>
      </c>
      <c r="H296" s="271">
        <v>366.506</v>
      </c>
      <c r="I296" s="272"/>
      <c r="J296" s="273">
        <f>ROUND(I296*H296,2)</f>
        <v>0</v>
      </c>
      <c r="K296" s="274"/>
      <c r="L296" s="275"/>
      <c r="M296" s="276" t="s">
        <v>19</v>
      </c>
      <c r="N296" s="277" t="s">
        <v>40</v>
      </c>
      <c r="O296" s="86"/>
      <c r="P296" s="225">
        <f>O296*H296</f>
        <v>0</v>
      </c>
      <c r="Q296" s="225">
        <v>0.0025</v>
      </c>
      <c r="R296" s="225">
        <f>Q296*H296</f>
        <v>0.916265</v>
      </c>
      <c r="S296" s="225">
        <v>0</v>
      </c>
      <c r="T296" s="22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7" t="s">
        <v>348</v>
      </c>
      <c r="AT296" s="227" t="s">
        <v>204</v>
      </c>
      <c r="AU296" s="227" t="s">
        <v>160</v>
      </c>
      <c r="AY296" s="19" t="s">
        <v>152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9" t="s">
        <v>76</v>
      </c>
      <c r="BK296" s="228">
        <f>ROUND(I296*H296,2)</f>
        <v>0</v>
      </c>
      <c r="BL296" s="19" t="s">
        <v>262</v>
      </c>
      <c r="BM296" s="227" t="s">
        <v>2933</v>
      </c>
    </row>
    <row r="297" spans="1:51" s="13" customFormat="1" ht="12">
      <c r="A297" s="13"/>
      <c r="B297" s="234"/>
      <c r="C297" s="235"/>
      <c r="D297" s="236" t="s">
        <v>164</v>
      </c>
      <c r="E297" s="237" t="s">
        <v>19</v>
      </c>
      <c r="F297" s="238" t="s">
        <v>267</v>
      </c>
      <c r="G297" s="235"/>
      <c r="H297" s="239">
        <v>352.41</v>
      </c>
      <c r="I297" s="240"/>
      <c r="J297" s="235"/>
      <c r="K297" s="235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164</v>
      </c>
      <c r="AU297" s="245" t="s">
        <v>160</v>
      </c>
      <c r="AV297" s="13" t="s">
        <v>78</v>
      </c>
      <c r="AW297" s="13" t="s">
        <v>31</v>
      </c>
      <c r="AX297" s="13" t="s">
        <v>76</v>
      </c>
      <c r="AY297" s="245" t="s">
        <v>152</v>
      </c>
    </row>
    <row r="298" spans="1:51" s="13" customFormat="1" ht="12">
      <c r="A298" s="13"/>
      <c r="B298" s="234"/>
      <c r="C298" s="235"/>
      <c r="D298" s="236" t="s">
        <v>164</v>
      </c>
      <c r="E298" s="235"/>
      <c r="F298" s="238" t="s">
        <v>2934</v>
      </c>
      <c r="G298" s="235"/>
      <c r="H298" s="239">
        <v>366.506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164</v>
      </c>
      <c r="AU298" s="245" t="s">
        <v>160</v>
      </c>
      <c r="AV298" s="13" t="s">
        <v>78</v>
      </c>
      <c r="AW298" s="13" t="s">
        <v>4</v>
      </c>
      <c r="AX298" s="13" t="s">
        <v>76</v>
      </c>
      <c r="AY298" s="245" t="s">
        <v>152</v>
      </c>
    </row>
    <row r="299" spans="1:65" s="2" customFormat="1" ht="37.8" customHeight="1">
      <c r="A299" s="40"/>
      <c r="B299" s="41"/>
      <c r="C299" s="215" t="s">
        <v>467</v>
      </c>
      <c r="D299" s="215" t="s">
        <v>156</v>
      </c>
      <c r="E299" s="216" t="s">
        <v>2935</v>
      </c>
      <c r="F299" s="217" t="s">
        <v>2936</v>
      </c>
      <c r="G299" s="218" t="s">
        <v>169</v>
      </c>
      <c r="H299" s="219">
        <v>108.84</v>
      </c>
      <c r="I299" s="220"/>
      <c r="J299" s="221">
        <f>ROUND(I299*H299,2)</f>
        <v>0</v>
      </c>
      <c r="K299" s="222"/>
      <c r="L299" s="46"/>
      <c r="M299" s="223" t="s">
        <v>19</v>
      </c>
      <c r="N299" s="224" t="s">
        <v>40</v>
      </c>
      <c r="O299" s="86"/>
      <c r="P299" s="225">
        <f>O299*H299</f>
        <v>0</v>
      </c>
      <c r="Q299" s="225">
        <v>0.006</v>
      </c>
      <c r="R299" s="225">
        <f>Q299*H299</f>
        <v>0.6530400000000001</v>
      </c>
      <c r="S299" s="225">
        <v>0</v>
      </c>
      <c r="T299" s="22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7" t="s">
        <v>262</v>
      </c>
      <c r="AT299" s="227" t="s">
        <v>156</v>
      </c>
      <c r="AU299" s="227" t="s">
        <v>160</v>
      </c>
      <c r="AY299" s="19" t="s">
        <v>152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76</v>
      </c>
      <c r="BK299" s="228">
        <f>ROUND(I299*H299,2)</f>
        <v>0</v>
      </c>
      <c r="BL299" s="19" t="s">
        <v>262</v>
      </c>
      <c r="BM299" s="227" t="s">
        <v>2937</v>
      </c>
    </row>
    <row r="300" spans="1:51" s="13" customFormat="1" ht="12">
      <c r="A300" s="13"/>
      <c r="B300" s="234"/>
      <c r="C300" s="235"/>
      <c r="D300" s="236" t="s">
        <v>164</v>
      </c>
      <c r="E300" s="237" t="s">
        <v>19</v>
      </c>
      <c r="F300" s="238" t="s">
        <v>2747</v>
      </c>
      <c r="G300" s="235"/>
      <c r="H300" s="239">
        <v>108.84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164</v>
      </c>
      <c r="AU300" s="245" t="s">
        <v>160</v>
      </c>
      <c r="AV300" s="13" t="s">
        <v>78</v>
      </c>
      <c r="AW300" s="13" t="s">
        <v>31</v>
      </c>
      <c r="AX300" s="13" t="s">
        <v>76</v>
      </c>
      <c r="AY300" s="245" t="s">
        <v>152</v>
      </c>
    </row>
    <row r="301" spans="1:65" s="2" customFormat="1" ht="24.15" customHeight="1">
      <c r="A301" s="40"/>
      <c r="B301" s="41"/>
      <c r="C301" s="267" t="s">
        <v>472</v>
      </c>
      <c r="D301" s="267" t="s">
        <v>204</v>
      </c>
      <c r="E301" s="268" t="s">
        <v>2756</v>
      </c>
      <c r="F301" s="269" t="s">
        <v>2757</v>
      </c>
      <c r="G301" s="270" t="s">
        <v>169</v>
      </c>
      <c r="H301" s="271">
        <v>113.194</v>
      </c>
      <c r="I301" s="272"/>
      <c r="J301" s="273">
        <f>ROUND(I301*H301,2)</f>
        <v>0</v>
      </c>
      <c r="K301" s="274"/>
      <c r="L301" s="275"/>
      <c r="M301" s="276" t="s">
        <v>19</v>
      </c>
      <c r="N301" s="277" t="s">
        <v>40</v>
      </c>
      <c r="O301" s="86"/>
      <c r="P301" s="225">
        <f>O301*H301</f>
        <v>0</v>
      </c>
      <c r="Q301" s="225">
        <v>0.0024</v>
      </c>
      <c r="R301" s="225">
        <f>Q301*H301</f>
        <v>0.2716656</v>
      </c>
      <c r="S301" s="225">
        <v>0</v>
      </c>
      <c r="T301" s="22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7" t="s">
        <v>348</v>
      </c>
      <c r="AT301" s="227" t="s">
        <v>204</v>
      </c>
      <c r="AU301" s="227" t="s">
        <v>160</v>
      </c>
      <c r="AY301" s="19" t="s">
        <v>152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9" t="s">
        <v>76</v>
      </c>
      <c r="BK301" s="228">
        <f>ROUND(I301*H301,2)</f>
        <v>0</v>
      </c>
      <c r="BL301" s="19" t="s">
        <v>262</v>
      </c>
      <c r="BM301" s="227" t="s">
        <v>2938</v>
      </c>
    </row>
    <row r="302" spans="1:51" s="13" customFormat="1" ht="12">
      <c r="A302" s="13"/>
      <c r="B302" s="234"/>
      <c r="C302" s="235"/>
      <c r="D302" s="236" t="s">
        <v>164</v>
      </c>
      <c r="E302" s="237" t="s">
        <v>19</v>
      </c>
      <c r="F302" s="238" t="s">
        <v>2939</v>
      </c>
      <c r="G302" s="235"/>
      <c r="H302" s="239">
        <v>108.84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164</v>
      </c>
      <c r="AU302" s="245" t="s">
        <v>160</v>
      </c>
      <c r="AV302" s="13" t="s">
        <v>78</v>
      </c>
      <c r="AW302" s="13" t="s">
        <v>31</v>
      </c>
      <c r="AX302" s="13" t="s">
        <v>76</v>
      </c>
      <c r="AY302" s="245" t="s">
        <v>152</v>
      </c>
    </row>
    <row r="303" spans="1:51" s="13" customFormat="1" ht="12">
      <c r="A303" s="13"/>
      <c r="B303" s="234"/>
      <c r="C303" s="235"/>
      <c r="D303" s="236" t="s">
        <v>164</v>
      </c>
      <c r="E303" s="235"/>
      <c r="F303" s="238" t="s">
        <v>2940</v>
      </c>
      <c r="G303" s="235"/>
      <c r="H303" s="239">
        <v>113.194</v>
      </c>
      <c r="I303" s="240"/>
      <c r="J303" s="235"/>
      <c r="K303" s="235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164</v>
      </c>
      <c r="AU303" s="245" t="s">
        <v>160</v>
      </c>
      <c r="AV303" s="13" t="s">
        <v>78</v>
      </c>
      <c r="AW303" s="13" t="s">
        <v>4</v>
      </c>
      <c r="AX303" s="13" t="s">
        <v>76</v>
      </c>
      <c r="AY303" s="245" t="s">
        <v>152</v>
      </c>
    </row>
    <row r="304" spans="1:65" s="2" customFormat="1" ht="24.15" customHeight="1">
      <c r="A304" s="40"/>
      <c r="B304" s="41"/>
      <c r="C304" s="215" t="s">
        <v>477</v>
      </c>
      <c r="D304" s="215" t="s">
        <v>156</v>
      </c>
      <c r="E304" s="216" t="s">
        <v>2941</v>
      </c>
      <c r="F304" s="217" t="s">
        <v>2942</v>
      </c>
      <c r="G304" s="218" t="s">
        <v>169</v>
      </c>
      <c r="H304" s="219">
        <v>1359.78</v>
      </c>
      <c r="I304" s="220"/>
      <c r="J304" s="221">
        <f>ROUND(I304*H304,2)</f>
        <v>0</v>
      </c>
      <c r="K304" s="222"/>
      <c r="L304" s="46"/>
      <c r="M304" s="223" t="s">
        <v>19</v>
      </c>
      <c r="N304" s="224" t="s">
        <v>40</v>
      </c>
      <c r="O304" s="86"/>
      <c r="P304" s="225">
        <f>O304*H304</f>
        <v>0</v>
      </c>
      <c r="Q304" s="225">
        <v>0.00024</v>
      </c>
      <c r="R304" s="225">
        <f>Q304*H304</f>
        <v>0.3263472</v>
      </c>
      <c r="S304" s="225">
        <v>0</v>
      </c>
      <c r="T304" s="22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7" t="s">
        <v>262</v>
      </c>
      <c r="AT304" s="227" t="s">
        <v>156</v>
      </c>
      <c r="AU304" s="227" t="s">
        <v>160</v>
      </c>
      <c r="AY304" s="19" t="s">
        <v>152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76</v>
      </c>
      <c r="BK304" s="228">
        <f>ROUND(I304*H304,2)</f>
        <v>0</v>
      </c>
      <c r="BL304" s="19" t="s">
        <v>262</v>
      </c>
      <c r="BM304" s="227" t="s">
        <v>2943</v>
      </c>
    </row>
    <row r="305" spans="1:47" s="2" customFormat="1" ht="12">
      <c r="A305" s="40"/>
      <c r="B305" s="41"/>
      <c r="C305" s="42"/>
      <c r="D305" s="229" t="s">
        <v>162</v>
      </c>
      <c r="E305" s="42"/>
      <c r="F305" s="230" t="s">
        <v>2944</v>
      </c>
      <c r="G305" s="42"/>
      <c r="H305" s="42"/>
      <c r="I305" s="231"/>
      <c r="J305" s="42"/>
      <c r="K305" s="42"/>
      <c r="L305" s="46"/>
      <c r="M305" s="232"/>
      <c r="N305" s="23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162</v>
      </c>
      <c r="AU305" s="19" t="s">
        <v>160</v>
      </c>
    </row>
    <row r="306" spans="1:51" s="13" customFormat="1" ht="12">
      <c r="A306" s="13"/>
      <c r="B306" s="234"/>
      <c r="C306" s="235"/>
      <c r="D306" s="236" t="s">
        <v>164</v>
      </c>
      <c r="E306" s="237" t="s">
        <v>19</v>
      </c>
      <c r="F306" s="238" t="s">
        <v>2945</v>
      </c>
      <c r="G306" s="235"/>
      <c r="H306" s="239">
        <v>255.84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164</v>
      </c>
      <c r="AU306" s="245" t="s">
        <v>160</v>
      </c>
      <c r="AV306" s="13" t="s">
        <v>78</v>
      </c>
      <c r="AW306" s="13" t="s">
        <v>31</v>
      </c>
      <c r="AX306" s="13" t="s">
        <v>69</v>
      </c>
      <c r="AY306" s="245" t="s">
        <v>152</v>
      </c>
    </row>
    <row r="307" spans="1:51" s="13" customFormat="1" ht="12">
      <c r="A307" s="13"/>
      <c r="B307" s="234"/>
      <c r="C307" s="235"/>
      <c r="D307" s="236" t="s">
        <v>164</v>
      </c>
      <c r="E307" s="237" t="s">
        <v>19</v>
      </c>
      <c r="F307" s="238" t="s">
        <v>2946</v>
      </c>
      <c r="G307" s="235"/>
      <c r="H307" s="239">
        <v>262.74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164</v>
      </c>
      <c r="AU307" s="245" t="s">
        <v>160</v>
      </c>
      <c r="AV307" s="13" t="s">
        <v>78</v>
      </c>
      <c r="AW307" s="13" t="s">
        <v>31</v>
      </c>
      <c r="AX307" s="13" t="s">
        <v>69</v>
      </c>
      <c r="AY307" s="245" t="s">
        <v>152</v>
      </c>
    </row>
    <row r="308" spans="1:51" s="13" customFormat="1" ht="12">
      <c r="A308" s="13"/>
      <c r="B308" s="234"/>
      <c r="C308" s="235"/>
      <c r="D308" s="236" t="s">
        <v>164</v>
      </c>
      <c r="E308" s="237" t="s">
        <v>19</v>
      </c>
      <c r="F308" s="238" t="s">
        <v>2947</v>
      </c>
      <c r="G308" s="235"/>
      <c r="H308" s="239">
        <v>402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164</v>
      </c>
      <c r="AU308" s="245" t="s">
        <v>160</v>
      </c>
      <c r="AV308" s="13" t="s">
        <v>78</v>
      </c>
      <c r="AW308" s="13" t="s">
        <v>31</v>
      </c>
      <c r="AX308" s="13" t="s">
        <v>69</v>
      </c>
      <c r="AY308" s="245" t="s">
        <v>152</v>
      </c>
    </row>
    <row r="309" spans="1:51" s="13" customFormat="1" ht="12">
      <c r="A309" s="13"/>
      <c r="B309" s="234"/>
      <c r="C309" s="235"/>
      <c r="D309" s="236" t="s">
        <v>164</v>
      </c>
      <c r="E309" s="237" t="s">
        <v>19</v>
      </c>
      <c r="F309" s="238" t="s">
        <v>2948</v>
      </c>
      <c r="G309" s="235"/>
      <c r="H309" s="239">
        <v>439.2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164</v>
      </c>
      <c r="AU309" s="245" t="s">
        <v>160</v>
      </c>
      <c r="AV309" s="13" t="s">
        <v>78</v>
      </c>
      <c r="AW309" s="13" t="s">
        <v>31</v>
      </c>
      <c r="AX309" s="13" t="s">
        <v>69</v>
      </c>
      <c r="AY309" s="245" t="s">
        <v>152</v>
      </c>
    </row>
    <row r="310" spans="1:51" s="15" customFormat="1" ht="12">
      <c r="A310" s="15"/>
      <c r="B310" s="256"/>
      <c r="C310" s="257"/>
      <c r="D310" s="236" t="s">
        <v>164</v>
      </c>
      <c r="E310" s="258" t="s">
        <v>19</v>
      </c>
      <c r="F310" s="259" t="s">
        <v>192</v>
      </c>
      <c r="G310" s="257"/>
      <c r="H310" s="260">
        <v>1359.78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6" t="s">
        <v>164</v>
      </c>
      <c r="AU310" s="266" t="s">
        <v>160</v>
      </c>
      <c r="AV310" s="15" t="s">
        <v>151</v>
      </c>
      <c r="AW310" s="15" t="s">
        <v>31</v>
      </c>
      <c r="AX310" s="15" t="s">
        <v>76</v>
      </c>
      <c r="AY310" s="266" t="s">
        <v>152</v>
      </c>
    </row>
    <row r="311" spans="1:65" s="2" customFormat="1" ht="24.15" customHeight="1">
      <c r="A311" s="40"/>
      <c r="B311" s="41"/>
      <c r="C311" s="267" t="s">
        <v>482</v>
      </c>
      <c r="D311" s="267" t="s">
        <v>204</v>
      </c>
      <c r="E311" s="268" t="s">
        <v>2949</v>
      </c>
      <c r="F311" s="269" t="s">
        <v>2950</v>
      </c>
      <c r="G311" s="270" t="s">
        <v>169</v>
      </c>
      <c r="H311" s="271">
        <v>1427.769</v>
      </c>
      <c r="I311" s="272"/>
      <c r="J311" s="273">
        <f>ROUND(I311*H311,2)</f>
        <v>0</v>
      </c>
      <c r="K311" s="274"/>
      <c r="L311" s="275"/>
      <c r="M311" s="276" t="s">
        <v>19</v>
      </c>
      <c r="N311" s="277" t="s">
        <v>40</v>
      </c>
      <c r="O311" s="86"/>
      <c r="P311" s="225">
        <f>O311*H311</f>
        <v>0</v>
      </c>
      <c r="Q311" s="225">
        <v>0.004</v>
      </c>
      <c r="R311" s="225">
        <f>Q311*H311</f>
        <v>5.711076</v>
      </c>
      <c r="S311" s="225">
        <v>0</v>
      </c>
      <c r="T311" s="22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348</v>
      </c>
      <c r="AT311" s="227" t="s">
        <v>204</v>
      </c>
      <c r="AU311" s="227" t="s">
        <v>160</v>
      </c>
      <c r="AY311" s="19" t="s">
        <v>152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76</v>
      </c>
      <c r="BK311" s="228">
        <f>ROUND(I311*H311,2)</f>
        <v>0</v>
      </c>
      <c r="BL311" s="19" t="s">
        <v>262</v>
      </c>
      <c r="BM311" s="227" t="s">
        <v>2951</v>
      </c>
    </row>
    <row r="312" spans="1:51" s="13" customFormat="1" ht="12">
      <c r="A312" s="13"/>
      <c r="B312" s="234"/>
      <c r="C312" s="235"/>
      <c r="D312" s="236" t="s">
        <v>164</v>
      </c>
      <c r="E312" s="235"/>
      <c r="F312" s="238" t="s">
        <v>2952</v>
      </c>
      <c r="G312" s="235"/>
      <c r="H312" s="239">
        <v>1427.769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164</v>
      </c>
      <c r="AU312" s="245" t="s">
        <v>160</v>
      </c>
      <c r="AV312" s="13" t="s">
        <v>78</v>
      </c>
      <c r="AW312" s="13" t="s">
        <v>4</v>
      </c>
      <c r="AX312" s="13" t="s">
        <v>76</v>
      </c>
      <c r="AY312" s="245" t="s">
        <v>152</v>
      </c>
    </row>
    <row r="313" spans="1:65" s="2" customFormat="1" ht="49.05" customHeight="1">
      <c r="A313" s="40"/>
      <c r="B313" s="41"/>
      <c r="C313" s="215" t="s">
        <v>491</v>
      </c>
      <c r="D313" s="215" t="s">
        <v>156</v>
      </c>
      <c r="E313" s="216" t="s">
        <v>2953</v>
      </c>
      <c r="F313" s="217" t="s">
        <v>2954</v>
      </c>
      <c r="G313" s="218" t="s">
        <v>169</v>
      </c>
      <c r="H313" s="219">
        <v>679.89</v>
      </c>
      <c r="I313" s="220"/>
      <c r="J313" s="221">
        <f>ROUND(I313*H313,2)</f>
        <v>0</v>
      </c>
      <c r="K313" s="222"/>
      <c r="L313" s="46"/>
      <c r="M313" s="223" t="s">
        <v>19</v>
      </c>
      <c r="N313" s="224" t="s">
        <v>40</v>
      </c>
      <c r="O313" s="86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7" t="s">
        <v>262</v>
      </c>
      <c r="AT313" s="227" t="s">
        <v>156</v>
      </c>
      <c r="AU313" s="227" t="s">
        <v>160</v>
      </c>
      <c r="AY313" s="19" t="s">
        <v>152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76</v>
      </c>
      <c r="BK313" s="228">
        <f>ROUND(I313*H313,2)</f>
        <v>0</v>
      </c>
      <c r="BL313" s="19" t="s">
        <v>262</v>
      </c>
      <c r="BM313" s="227" t="s">
        <v>2955</v>
      </c>
    </row>
    <row r="314" spans="1:47" s="2" customFormat="1" ht="12">
      <c r="A314" s="40"/>
      <c r="B314" s="41"/>
      <c r="C314" s="42"/>
      <c r="D314" s="229" t="s">
        <v>162</v>
      </c>
      <c r="E314" s="42"/>
      <c r="F314" s="230" t="s">
        <v>2956</v>
      </c>
      <c r="G314" s="42"/>
      <c r="H314" s="42"/>
      <c r="I314" s="231"/>
      <c r="J314" s="42"/>
      <c r="K314" s="42"/>
      <c r="L314" s="46"/>
      <c r="M314" s="232"/>
      <c r="N314" s="23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162</v>
      </c>
      <c r="AU314" s="19" t="s">
        <v>160</v>
      </c>
    </row>
    <row r="315" spans="1:51" s="13" customFormat="1" ht="12">
      <c r="A315" s="13"/>
      <c r="B315" s="234"/>
      <c r="C315" s="235"/>
      <c r="D315" s="236" t="s">
        <v>164</v>
      </c>
      <c r="E315" s="237" t="s">
        <v>19</v>
      </c>
      <c r="F315" s="238" t="s">
        <v>2957</v>
      </c>
      <c r="G315" s="235"/>
      <c r="H315" s="239">
        <v>127.92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164</v>
      </c>
      <c r="AU315" s="245" t="s">
        <v>160</v>
      </c>
      <c r="AV315" s="13" t="s">
        <v>78</v>
      </c>
      <c r="AW315" s="13" t="s">
        <v>31</v>
      </c>
      <c r="AX315" s="13" t="s">
        <v>69</v>
      </c>
      <c r="AY315" s="245" t="s">
        <v>152</v>
      </c>
    </row>
    <row r="316" spans="1:51" s="13" customFormat="1" ht="12">
      <c r="A316" s="13"/>
      <c r="B316" s="234"/>
      <c r="C316" s="235"/>
      <c r="D316" s="236" t="s">
        <v>164</v>
      </c>
      <c r="E316" s="237" t="s">
        <v>19</v>
      </c>
      <c r="F316" s="238" t="s">
        <v>2958</v>
      </c>
      <c r="G316" s="235"/>
      <c r="H316" s="239">
        <v>131.37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164</v>
      </c>
      <c r="AU316" s="245" t="s">
        <v>160</v>
      </c>
      <c r="AV316" s="13" t="s">
        <v>78</v>
      </c>
      <c r="AW316" s="13" t="s">
        <v>31</v>
      </c>
      <c r="AX316" s="13" t="s">
        <v>69</v>
      </c>
      <c r="AY316" s="245" t="s">
        <v>152</v>
      </c>
    </row>
    <row r="317" spans="1:51" s="13" customFormat="1" ht="12">
      <c r="A317" s="13"/>
      <c r="B317" s="234"/>
      <c r="C317" s="235"/>
      <c r="D317" s="236" t="s">
        <v>164</v>
      </c>
      <c r="E317" s="237" t="s">
        <v>19</v>
      </c>
      <c r="F317" s="238" t="s">
        <v>2959</v>
      </c>
      <c r="G317" s="235"/>
      <c r="H317" s="239">
        <v>201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164</v>
      </c>
      <c r="AU317" s="245" t="s">
        <v>160</v>
      </c>
      <c r="AV317" s="13" t="s">
        <v>78</v>
      </c>
      <c r="AW317" s="13" t="s">
        <v>31</v>
      </c>
      <c r="AX317" s="13" t="s">
        <v>69</v>
      </c>
      <c r="AY317" s="245" t="s">
        <v>152</v>
      </c>
    </row>
    <row r="318" spans="1:51" s="13" customFormat="1" ht="12">
      <c r="A318" s="13"/>
      <c r="B318" s="234"/>
      <c r="C318" s="235"/>
      <c r="D318" s="236" t="s">
        <v>164</v>
      </c>
      <c r="E318" s="237" t="s">
        <v>19</v>
      </c>
      <c r="F318" s="238" t="s">
        <v>2960</v>
      </c>
      <c r="G318" s="235"/>
      <c r="H318" s="239">
        <v>219.6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164</v>
      </c>
      <c r="AU318" s="245" t="s">
        <v>160</v>
      </c>
      <c r="AV318" s="13" t="s">
        <v>78</v>
      </c>
      <c r="AW318" s="13" t="s">
        <v>31</v>
      </c>
      <c r="AX318" s="13" t="s">
        <v>69</v>
      </c>
      <c r="AY318" s="245" t="s">
        <v>152</v>
      </c>
    </row>
    <row r="319" spans="1:51" s="15" customFormat="1" ht="12">
      <c r="A319" s="15"/>
      <c r="B319" s="256"/>
      <c r="C319" s="257"/>
      <c r="D319" s="236" t="s">
        <v>164</v>
      </c>
      <c r="E319" s="258" t="s">
        <v>19</v>
      </c>
      <c r="F319" s="259" t="s">
        <v>192</v>
      </c>
      <c r="G319" s="257"/>
      <c r="H319" s="260">
        <v>679.89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6" t="s">
        <v>164</v>
      </c>
      <c r="AU319" s="266" t="s">
        <v>160</v>
      </c>
      <c r="AV319" s="15" t="s">
        <v>151</v>
      </c>
      <c r="AW319" s="15" t="s">
        <v>31</v>
      </c>
      <c r="AX319" s="15" t="s">
        <v>76</v>
      </c>
      <c r="AY319" s="266" t="s">
        <v>152</v>
      </c>
    </row>
    <row r="320" spans="1:65" s="2" customFormat="1" ht="37.8" customHeight="1">
      <c r="A320" s="40"/>
      <c r="B320" s="41"/>
      <c r="C320" s="267" t="s">
        <v>498</v>
      </c>
      <c r="D320" s="267" t="s">
        <v>204</v>
      </c>
      <c r="E320" s="268" t="s">
        <v>2961</v>
      </c>
      <c r="F320" s="269" t="s">
        <v>2962</v>
      </c>
      <c r="G320" s="270" t="s">
        <v>169</v>
      </c>
      <c r="H320" s="271">
        <v>781.874</v>
      </c>
      <c r="I320" s="272"/>
      <c r="J320" s="273">
        <f>ROUND(I320*H320,2)</f>
        <v>0</v>
      </c>
      <c r="K320" s="274"/>
      <c r="L320" s="275"/>
      <c r="M320" s="276" t="s">
        <v>19</v>
      </c>
      <c r="N320" s="277" t="s">
        <v>40</v>
      </c>
      <c r="O320" s="86"/>
      <c r="P320" s="225">
        <f>O320*H320</f>
        <v>0</v>
      </c>
      <c r="Q320" s="225">
        <v>0.0002</v>
      </c>
      <c r="R320" s="225">
        <f>Q320*H320</f>
        <v>0.1563748</v>
      </c>
      <c r="S320" s="225">
        <v>0</v>
      </c>
      <c r="T320" s="22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7" t="s">
        <v>348</v>
      </c>
      <c r="AT320" s="227" t="s">
        <v>204</v>
      </c>
      <c r="AU320" s="227" t="s">
        <v>160</v>
      </c>
      <c r="AY320" s="19" t="s">
        <v>152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76</v>
      </c>
      <c r="BK320" s="228">
        <f>ROUND(I320*H320,2)</f>
        <v>0</v>
      </c>
      <c r="BL320" s="19" t="s">
        <v>262</v>
      </c>
      <c r="BM320" s="227" t="s">
        <v>2963</v>
      </c>
    </row>
    <row r="321" spans="1:51" s="13" customFormat="1" ht="12">
      <c r="A321" s="13"/>
      <c r="B321" s="234"/>
      <c r="C321" s="235"/>
      <c r="D321" s="236" t="s">
        <v>164</v>
      </c>
      <c r="E321" s="237" t="s">
        <v>19</v>
      </c>
      <c r="F321" s="238" t="s">
        <v>2964</v>
      </c>
      <c r="G321" s="235"/>
      <c r="H321" s="239">
        <v>679.89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164</v>
      </c>
      <c r="AU321" s="245" t="s">
        <v>160</v>
      </c>
      <c r="AV321" s="13" t="s">
        <v>78</v>
      </c>
      <c r="AW321" s="13" t="s">
        <v>31</v>
      </c>
      <c r="AX321" s="13" t="s">
        <v>76</v>
      </c>
      <c r="AY321" s="245" t="s">
        <v>152</v>
      </c>
    </row>
    <row r="322" spans="1:51" s="13" customFormat="1" ht="12">
      <c r="A322" s="13"/>
      <c r="B322" s="234"/>
      <c r="C322" s="235"/>
      <c r="D322" s="236" t="s">
        <v>164</v>
      </c>
      <c r="E322" s="235"/>
      <c r="F322" s="238" t="s">
        <v>2965</v>
      </c>
      <c r="G322" s="235"/>
      <c r="H322" s="239">
        <v>781.874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164</v>
      </c>
      <c r="AU322" s="245" t="s">
        <v>160</v>
      </c>
      <c r="AV322" s="13" t="s">
        <v>78</v>
      </c>
      <c r="AW322" s="13" t="s">
        <v>4</v>
      </c>
      <c r="AX322" s="13" t="s">
        <v>76</v>
      </c>
      <c r="AY322" s="245" t="s">
        <v>152</v>
      </c>
    </row>
    <row r="323" spans="1:65" s="2" customFormat="1" ht="49.05" customHeight="1">
      <c r="A323" s="40"/>
      <c r="B323" s="41"/>
      <c r="C323" s="215" t="s">
        <v>512</v>
      </c>
      <c r="D323" s="215" t="s">
        <v>156</v>
      </c>
      <c r="E323" s="216" t="s">
        <v>2966</v>
      </c>
      <c r="F323" s="217" t="s">
        <v>2967</v>
      </c>
      <c r="G323" s="218" t="s">
        <v>169</v>
      </c>
      <c r="H323" s="219">
        <v>361.12</v>
      </c>
      <c r="I323" s="220"/>
      <c r="J323" s="221">
        <f>ROUND(I323*H323,2)</f>
        <v>0</v>
      </c>
      <c r="K323" s="222"/>
      <c r="L323" s="46"/>
      <c r="M323" s="223" t="s">
        <v>19</v>
      </c>
      <c r="N323" s="224" t="s">
        <v>40</v>
      </c>
      <c r="O323" s="86"/>
      <c r="P323" s="225">
        <f>O323*H323</f>
        <v>0</v>
      </c>
      <c r="Q323" s="225">
        <v>1E-05</v>
      </c>
      <c r="R323" s="225">
        <f>Q323*H323</f>
        <v>0.0036112</v>
      </c>
      <c r="S323" s="225">
        <v>0</v>
      </c>
      <c r="T323" s="22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7" t="s">
        <v>262</v>
      </c>
      <c r="AT323" s="227" t="s">
        <v>156</v>
      </c>
      <c r="AU323" s="227" t="s">
        <v>160</v>
      </c>
      <c r="AY323" s="19" t="s">
        <v>152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9" t="s">
        <v>76</v>
      </c>
      <c r="BK323" s="228">
        <f>ROUND(I323*H323,2)</f>
        <v>0</v>
      </c>
      <c r="BL323" s="19" t="s">
        <v>262</v>
      </c>
      <c r="BM323" s="227" t="s">
        <v>2968</v>
      </c>
    </row>
    <row r="324" spans="1:47" s="2" customFormat="1" ht="12">
      <c r="A324" s="40"/>
      <c r="B324" s="41"/>
      <c r="C324" s="42"/>
      <c r="D324" s="229" t="s">
        <v>162</v>
      </c>
      <c r="E324" s="42"/>
      <c r="F324" s="230" t="s">
        <v>2969</v>
      </c>
      <c r="G324" s="42"/>
      <c r="H324" s="42"/>
      <c r="I324" s="231"/>
      <c r="J324" s="42"/>
      <c r="K324" s="42"/>
      <c r="L324" s="46"/>
      <c r="M324" s="232"/>
      <c r="N324" s="23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162</v>
      </c>
      <c r="AU324" s="19" t="s">
        <v>160</v>
      </c>
    </row>
    <row r="325" spans="1:51" s="13" customFormat="1" ht="12">
      <c r="A325" s="13"/>
      <c r="B325" s="234"/>
      <c r="C325" s="235"/>
      <c r="D325" s="236" t="s">
        <v>164</v>
      </c>
      <c r="E325" s="237" t="s">
        <v>19</v>
      </c>
      <c r="F325" s="238" t="s">
        <v>2970</v>
      </c>
      <c r="G325" s="235"/>
      <c r="H325" s="239">
        <v>361.12</v>
      </c>
      <c r="I325" s="240"/>
      <c r="J325" s="235"/>
      <c r="K325" s="235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164</v>
      </c>
      <c r="AU325" s="245" t="s">
        <v>160</v>
      </c>
      <c r="AV325" s="13" t="s">
        <v>78</v>
      </c>
      <c r="AW325" s="13" t="s">
        <v>31</v>
      </c>
      <c r="AX325" s="13" t="s">
        <v>76</v>
      </c>
      <c r="AY325" s="245" t="s">
        <v>152</v>
      </c>
    </row>
    <row r="326" spans="1:65" s="2" customFormat="1" ht="37.8" customHeight="1">
      <c r="A326" s="40"/>
      <c r="B326" s="41"/>
      <c r="C326" s="267" t="s">
        <v>520</v>
      </c>
      <c r="D326" s="267" t="s">
        <v>204</v>
      </c>
      <c r="E326" s="268" t="s">
        <v>2961</v>
      </c>
      <c r="F326" s="269" t="s">
        <v>2962</v>
      </c>
      <c r="G326" s="270" t="s">
        <v>169</v>
      </c>
      <c r="H326" s="271">
        <v>415.288</v>
      </c>
      <c r="I326" s="272"/>
      <c r="J326" s="273">
        <f>ROUND(I326*H326,2)</f>
        <v>0</v>
      </c>
      <c r="K326" s="274"/>
      <c r="L326" s="275"/>
      <c r="M326" s="276" t="s">
        <v>19</v>
      </c>
      <c r="N326" s="277" t="s">
        <v>40</v>
      </c>
      <c r="O326" s="86"/>
      <c r="P326" s="225">
        <f>O326*H326</f>
        <v>0</v>
      </c>
      <c r="Q326" s="225">
        <v>0.0002</v>
      </c>
      <c r="R326" s="225">
        <f>Q326*H326</f>
        <v>0.08305760000000001</v>
      </c>
      <c r="S326" s="225">
        <v>0</v>
      </c>
      <c r="T326" s="22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7" t="s">
        <v>348</v>
      </c>
      <c r="AT326" s="227" t="s">
        <v>204</v>
      </c>
      <c r="AU326" s="227" t="s">
        <v>160</v>
      </c>
      <c r="AY326" s="19" t="s">
        <v>152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76</v>
      </c>
      <c r="BK326" s="228">
        <f>ROUND(I326*H326,2)</f>
        <v>0</v>
      </c>
      <c r="BL326" s="19" t="s">
        <v>262</v>
      </c>
      <c r="BM326" s="227" t="s">
        <v>2971</v>
      </c>
    </row>
    <row r="327" spans="1:51" s="13" customFormat="1" ht="12">
      <c r="A327" s="13"/>
      <c r="B327" s="234"/>
      <c r="C327" s="235"/>
      <c r="D327" s="236" t="s">
        <v>164</v>
      </c>
      <c r="E327" s="235"/>
      <c r="F327" s="238" t="s">
        <v>2972</v>
      </c>
      <c r="G327" s="235"/>
      <c r="H327" s="239">
        <v>415.288</v>
      </c>
      <c r="I327" s="240"/>
      <c r="J327" s="235"/>
      <c r="K327" s="235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164</v>
      </c>
      <c r="AU327" s="245" t="s">
        <v>160</v>
      </c>
      <c r="AV327" s="13" t="s">
        <v>78</v>
      </c>
      <c r="AW327" s="13" t="s">
        <v>4</v>
      </c>
      <c r="AX327" s="13" t="s">
        <v>76</v>
      </c>
      <c r="AY327" s="245" t="s">
        <v>152</v>
      </c>
    </row>
    <row r="328" spans="1:65" s="2" customFormat="1" ht="44.25" customHeight="1">
      <c r="A328" s="40"/>
      <c r="B328" s="41"/>
      <c r="C328" s="215" t="s">
        <v>531</v>
      </c>
      <c r="D328" s="215" t="s">
        <v>156</v>
      </c>
      <c r="E328" s="216" t="s">
        <v>2973</v>
      </c>
      <c r="F328" s="217" t="s">
        <v>2974</v>
      </c>
      <c r="G328" s="218" t="s">
        <v>196</v>
      </c>
      <c r="H328" s="219">
        <v>11.147</v>
      </c>
      <c r="I328" s="220"/>
      <c r="J328" s="221">
        <f>ROUND(I328*H328,2)</f>
        <v>0</v>
      </c>
      <c r="K328" s="222"/>
      <c r="L328" s="46"/>
      <c r="M328" s="223" t="s">
        <v>19</v>
      </c>
      <c r="N328" s="224" t="s">
        <v>40</v>
      </c>
      <c r="O328" s="86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7" t="s">
        <v>262</v>
      </c>
      <c r="AT328" s="227" t="s">
        <v>156</v>
      </c>
      <c r="AU328" s="227" t="s">
        <v>160</v>
      </c>
      <c r="AY328" s="19" t="s">
        <v>152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76</v>
      </c>
      <c r="BK328" s="228">
        <f>ROUND(I328*H328,2)</f>
        <v>0</v>
      </c>
      <c r="BL328" s="19" t="s">
        <v>262</v>
      </c>
      <c r="BM328" s="227" t="s">
        <v>2975</v>
      </c>
    </row>
    <row r="329" spans="1:47" s="2" customFormat="1" ht="12">
      <c r="A329" s="40"/>
      <c r="B329" s="41"/>
      <c r="C329" s="42"/>
      <c r="D329" s="229" t="s">
        <v>162</v>
      </c>
      <c r="E329" s="42"/>
      <c r="F329" s="230" t="s">
        <v>2976</v>
      </c>
      <c r="G329" s="42"/>
      <c r="H329" s="42"/>
      <c r="I329" s="231"/>
      <c r="J329" s="42"/>
      <c r="K329" s="42"/>
      <c r="L329" s="46"/>
      <c r="M329" s="232"/>
      <c r="N329" s="23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162</v>
      </c>
      <c r="AU329" s="19" t="s">
        <v>160</v>
      </c>
    </row>
    <row r="330" spans="1:65" s="2" customFormat="1" ht="49.05" customHeight="1">
      <c r="A330" s="40"/>
      <c r="B330" s="41"/>
      <c r="C330" s="215" t="s">
        <v>537</v>
      </c>
      <c r="D330" s="215" t="s">
        <v>156</v>
      </c>
      <c r="E330" s="216" t="s">
        <v>2977</v>
      </c>
      <c r="F330" s="217" t="s">
        <v>2978</v>
      </c>
      <c r="G330" s="218" t="s">
        <v>196</v>
      </c>
      <c r="H330" s="219">
        <v>11.147</v>
      </c>
      <c r="I330" s="220"/>
      <c r="J330" s="221">
        <f>ROUND(I330*H330,2)</f>
        <v>0</v>
      </c>
      <c r="K330" s="222"/>
      <c r="L330" s="46"/>
      <c r="M330" s="223" t="s">
        <v>19</v>
      </c>
      <c r="N330" s="224" t="s">
        <v>40</v>
      </c>
      <c r="O330" s="86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7" t="s">
        <v>262</v>
      </c>
      <c r="AT330" s="227" t="s">
        <v>156</v>
      </c>
      <c r="AU330" s="227" t="s">
        <v>160</v>
      </c>
      <c r="AY330" s="19" t="s">
        <v>152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9" t="s">
        <v>76</v>
      </c>
      <c r="BK330" s="228">
        <f>ROUND(I330*H330,2)</f>
        <v>0</v>
      </c>
      <c r="BL330" s="19" t="s">
        <v>262</v>
      </c>
      <c r="BM330" s="227" t="s">
        <v>2979</v>
      </c>
    </row>
    <row r="331" spans="1:47" s="2" customFormat="1" ht="12">
      <c r="A331" s="40"/>
      <c r="B331" s="41"/>
      <c r="C331" s="42"/>
      <c r="D331" s="229" t="s">
        <v>162</v>
      </c>
      <c r="E331" s="42"/>
      <c r="F331" s="230" t="s">
        <v>2980</v>
      </c>
      <c r="G331" s="42"/>
      <c r="H331" s="42"/>
      <c r="I331" s="231"/>
      <c r="J331" s="42"/>
      <c r="K331" s="42"/>
      <c r="L331" s="46"/>
      <c r="M331" s="232"/>
      <c r="N331" s="23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162</v>
      </c>
      <c r="AU331" s="19" t="s">
        <v>160</v>
      </c>
    </row>
    <row r="332" spans="1:63" s="12" customFormat="1" ht="20.85" customHeight="1">
      <c r="A332" s="12"/>
      <c r="B332" s="199"/>
      <c r="C332" s="200"/>
      <c r="D332" s="201" t="s">
        <v>68</v>
      </c>
      <c r="E332" s="213" t="s">
        <v>2981</v>
      </c>
      <c r="F332" s="213" t="s">
        <v>2982</v>
      </c>
      <c r="G332" s="200"/>
      <c r="H332" s="200"/>
      <c r="I332" s="203"/>
      <c r="J332" s="214">
        <f>BK332</f>
        <v>0</v>
      </c>
      <c r="K332" s="200"/>
      <c r="L332" s="205"/>
      <c r="M332" s="206"/>
      <c r="N332" s="207"/>
      <c r="O332" s="207"/>
      <c r="P332" s="208">
        <f>SUM(P333:P335)</f>
        <v>0</v>
      </c>
      <c r="Q332" s="207"/>
      <c r="R332" s="208">
        <f>SUM(R333:R335)</f>
        <v>0.00162</v>
      </c>
      <c r="S332" s="207"/>
      <c r="T332" s="209">
        <f>SUM(T333:T335)</f>
        <v>3.75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0" t="s">
        <v>78</v>
      </c>
      <c r="AT332" s="211" t="s">
        <v>68</v>
      </c>
      <c r="AU332" s="211" t="s">
        <v>78</v>
      </c>
      <c r="AY332" s="210" t="s">
        <v>152</v>
      </c>
      <c r="BK332" s="212">
        <f>SUM(BK333:BK335)</f>
        <v>0</v>
      </c>
    </row>
    <row r="333" spans="1:65" s="2" customFormat="1" ht="52.2" customHeight="1">
      <c r="A333" s="40"/>
      <c r="B333" s="41"/>
      <c r="C333" s="215" t="s">
        <v>542</v>
      </c>
      <c r="D333" s="215" t="s">
        <v>156</v>
      </c>
      <c r="E333" s="216" t="s">
        <v>2983</v>
      </c>
      <c r="F333" s="217" t="s">
        <v>2984</v>
      </c>
      <c r="G333" s="218" t="s">
        <v>176</v>
      </c>
      <c r="H333" s="219">
        <v>3</v>
      </c>
      <c r="I333" s="220"/>
      <c r="J333" s="221">
        <f>ROUND(I333*H333,2)</f>
        <v>0</v>
      </c>
      <c r="K333" s="222"/>
      <c r="L333" s="46"/>
      <c r="M333" s="223" t="s">
        <v>19</v>
      </c>
      <c r="N333" s="224" t="s">
        <v>40</v>
      </c>
      <c r="O333" s="86"/>
      <c r="P333" s="225">
        <f>O333*H333</f>
        <v>0</v>
      </c>
      <c r="Q333" s="225">
        <v>0.00054</v>
      </c>
      <c r="R333" s="225">
        <f>Q333*H333</f>
        <v>0.00162</v>
      </c>
      <c r="S333" s="225">
        <v>1.25</v>
      </c>
      <c r="T333" s="226">
        <f>S333*H333</f>
        <v>3.75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262</v>
      </c>
      <c r="AT333" s="227" t="s">
        <v>156</v>
      </c>
      <c r="AU333" s="227" t="s">
        <v>160</v>
      </c>
      <c r="AY333" s="19" t="s">
        <v>152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76</v>
      </c>
      <c r="BK333" s="228">
        <f>ROUND(I333*H333,2)</f>
        <v>0</v>
      </c>
      <c r="BL333" s="19" t="s">
        <v>262</v>
      </c>
      <c r="BM333" s="227" t="s">
        <v>2985</v>
      </c>
    </row>
    <row r="334" spans="1:47" s="2" customFormat="1" ht="12">
      <c r="A334" s="40"/>
      <c r="B334" s="41"/>
      <c r="C334" s="42"/>
      <c r="D334" s="229" t="s">
        <v>162</v>
      </c>
      <c r="E334" s="42"/>
      <c r="F334" s="230" t="s">
        <v>2986</v>
      </c>
      <c r="G334" s="42"/>
      <c r="H334" s="42"/>
      <c r="I334" s="231"/>
      <c r="J334" s="42"/>
      <c r="K334" s="42"/>
      <c r="L334" s="46"/>
      <c r="M334" s="232"/>
      <c r="N334" s="23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162</v>
      </c>
      <c r="AU334" s="19" t="s">
        <v>160</v>
      </c>
    </row>
    <row r="335" spans="1:47" s="2" customFormat="1" ht="12">
      <c r="A335" s="40"/>
      <c r="B335" s="41"/>
      <c r="C335" s="42"/>
      <c r="D335" s="236" t="s">
        <v>366</v>
      </c>
      <c r="E335" s="42"/>
      <c r="F335" s="278" t="s">
        <v>2987</v>
      </c>
      <c r="G335" s="42"/>
      <c r="H335" s="42"/>
      <c r="I335" s="231"/>
      <c r="J335" s="42"/>
      <c r="K335" s="42"/>
      <c r="L335" s="46"/>
      <c r="M335" s="232"/>
      <c r="N335" s="23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366</v>
      </c>
      <c r="AU335" s="19" t="s">
        <v>160</v>
      </c>
    </row>
    <row r="336" spans="1:63" s="12" customFormat="1" ht="20.85" customHeight="1">
      <c r="A336" s="12"/>
      <c r="B336" s="199"/>
      <c r="C336" s="200"/>
      <c r="D336" s="201" t="s">
        <v>68</v>
      </c>
      <c r="E336" s="213" t="s">
        <v>2988</v>
      </c>
      <c r="F336" s="213" t="s">
        <v>2989</v>
      </c>
      <c r="G336" s="200"/>
      <c r="H336" s="200"/>
      <c r="I336" s="203"/>
      <c r="J336" s="214">
        <f>BK336</f>
        <v>0</v>
      </c>
      <c r="K336" s="200"/>
      <c r="L336" s="205"/>
      <c r="M336" s="206"/>
      <c r="N336" s="207"/>
      <c r="O336" s="207"/>
      <c r="P336" s="208">
        <f>SUM(P337:P360)</f>
        <v>0</v>
      </c>
      <c r="Q336" s="207"/>
      <c r="R336" s="208">
        <f>SUM(R337:R360)</f>
        <v>0</v>
      </c>
      <c r="S336" s="207"/>
      <c r="T336" s="209">
        <f>SUM(T337:T360)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0" t="s">
        <v>78</v>
      </c>
      <c r="AT336" s="211" t="s">
        <v>68</v>
      </c>
      <c r="AU336" s="211" t="s">
        <v>78</v>
      </c>
      <c r="AY336" s="210" t="s">
        <v>152</v>
      </c>
      <c r="BK336" s="212">
        <f>SUM(BK337:BK360)</f>
        <v>0</v>
      </c>
    </row>
    <row r="337" spans="1:65" s="2" customFormat="1" ht="33" customHeight="1">
      <c r="A337" s="40"/>
      <c r="B337" s="41"/>
      <c r="C337" s="215" t="s">
        <v>549</v>
      </c>
      <c r="D337" s="215" t="s">
        <v>156</v>
      </c>
      <c r="E337" s="216" t="s">
        <v>2990</v>
      </c>
      <c r="F337" s="217" t="s">
        <v>2991</v>
      </c>
      <c r="G337" s="218" t="s">
        <v>980</v>
      </c>
      <c r="H337" s="219">
        <v>1</v>
      </c>
      <c r="I337" s="220"/>
      <c r="J337" s="221">
        <f>ROUND(I337*H337,2)</f>
        <v>0</v>
      </c>
      <c r="K337" s="222"/>
      <c r="L337" s="46"/>
      <c r="M337" s="223" t="s">
        <v>19</v>
      </c>
      <c r="N337" s="224" t="s">
        <v>40</v>
      </c>
      <c r="O337" s="86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7" t="s">
        <v>262</v>
      </c>
      <c r="AT337" s="227" t="s">
        <v>156</v>
      </c>
      <c r="AU337" s="227" t="s">
        <v>160</v>
      </c>
      <c r="AY337" s="19" t="s">
        <v>152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9" t="s">
        <v>76</v>
      </c>
      <c r="BK337" s="228">
        <f>ROUND(I337*H337,2)</f>
        <v>0</v>
      </c>
      <c r="BL337" s="19" t="s">
        <v>262</v>
      </c>
      <c r="BM337" s="227" t="s">
        <v>2992</v>
      </c>
    </row>
    <row r="338" spans="1:65" s="2" customFormat="1" ht="33" customHeight="1">
      <c r="A338" s="40"/>
      <c r="B338" s="41"/>
      <c r="C338" s="215" t="s">
        <v>555</v>
      </c>
      <c r="D338" s="215" t="s">
        <v>156</v>
      </c>
      <c r="E338" s="216" t="s">
        <v>2993</v>
      </c>
      <c r="F338" s="217" t="s">
        <v>2994</v>
      </c>
      <c r="G338" s="218" t="s">
        <v>980</v>
      </c>
      <c r="H338" s="219">
        <v>1</v>
      </c>
      <c r="I338" s="220"/>
      <c r="J338" s="221">
        <f>ROUND(I338*H338,2)</f>
        <v>0</v>
      </c>
      <c r="K338" s="222"/>
      <c r="L338" s="46"/>
      <c r="M338" s="223" t="s">
        <v>19</v>
      </c>
      <c r="N338" s="224" t="s">
        <v>40</v>
      </c>
      <c r="O338" s="86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7" t="s">
        <v>262</v>
      </c>
      <c r="AT338" s="227" t="s">
        <v>156</v>
      </c>
      <c r="AU338" s="227" t="s">
        <v>160</v>
      </c>
      <c r="AY338" s="19" t="s">
        <v>152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76</v>
      </c>
      <c r="BK338" s="228">
        <f>ROUND(I338*H338,2)</f>
        <v>0</v>
      </c>
      <c r="BL338" s="19" t="s">
        <v>262</v>
      </c>
      <c r="BM338" s="227" t="s">
        <v>2995</v>
      </c>
    </row>
    <row r="339" spans="1:65" s="2" customFormat="1" ht="33" customHeight="1">
      <c r="A339" s="40"/>
      <c r="B339" s="41"/>
      <c r="C339" s="215" t="s">
        <v>561</v>
      </c>
      <c r="D339" s="215" t="s">
        <v>156</v>
      </c>
      <c r="E339" s="216" t="s">
        <v>2996</v>
      </c>
      <c r="F339" s="217" t="s">
        <v>2997</v>
      </c>
      <c r="G339" s="218" t="s">
        <v>176</v>
      </c>
      <c r="H339" s="219">
        <v>1</v>
      </c>
      <c r="I339" s="220"/>
      <c r="J339" s="221">
        <f>ROUND(I339*H339,2)</f>
        <v>0</v>
      </c>
      <c r="K339" s="222"/>
      <c r="L339" s="46"/>
      <c r="M339" s="223" t="s">
        <v>19</v>
      </c>
      <c r="N339" s="224" t="s">
        <v>40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262</v>
      </c>
      <c r="AT339" s="227" t="s">
        <v>156</v>
      </c>
      <c r="AU339" s="227" t="s">
        <v>160</v>
      </c>
      <c r="AY339" s="19" t="s">
        <v>152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76</v>
      </c>
      <c r="BK339" s="228">
        <f>ROUND(I339*H339,2)</f>
        <v>0</v>
      </c>
      <c r="BL339" s="19" t="s">
        <v>262</v>
      </c>
      <c r="BM339" s="227" t="s">
        <v>2998</v>
      </c>
    </row>
    <row r="340" spans="1:65" s="2" customFormat="1" ht="24.15" customHeight="1">
      <c r="A340" s="40"/>
      <c r="B340" s="41"/>
      <c r="C340" s="215" t="s">
        <v>567</v>
      </c>
      <c r="D340" s="215" t="s">
        <v>156</v>
      </c>
      <c r="E340" s="216" t="s">
        <v>2999</v>
      </c>
      <c r="F340" s="217" t="s">
        <v>3000</v>
      </c>
      <c r="G340" s="218" t="s">
        <v>980</v>
      </c>
      <c r="H340" s="219">
        <v>1</v>
      </c>
      <c r="I340" s="220"/>
      <c r="J340" s="221">
        <f>ROUND(I340*H340,2)</f>
        <v>0</v>
      </c>
      <c r="K340" s="222"/>
      <c r="L340" s="46"/>
      <c r="M340" s="223" t="s">
        <v>19</v>
      </c>
      <c r="N340" s="224" t="s">
        <v>40</v>
      </c>
      <c r="O340" s="86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7" t="s">
        <v>262</v>
      </c>
      <c r="AT340" s="227" t="s">
        <v>156</v>
      </c>
      <c r="AU340" s="227" t="s">
        <v>160</v>
      </c>
      <c r="AY340" s="19" t="s">
        <v>152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76</v>
      </c>
      <c r="BK340" s="228">
        <f>ROUND(I340*H340,2)</f>
        <v>0</v>
      </c>
      <c r="BL340" s="19" t="s">
        <v>262</v>
      </c>
      <c r="BM340" s="227" t="s">
        <v>3001</v>
      </c>
    </row>
    <row r="341" spans="1:65" s="2" customFormat="1" ht="21.75" customHeight="1">
      <c r="A341" s="40"/>
      <c r="B341" s="41"/>
      <c r="C341" s="215" t="s">
        <v>573</v>
      </c>
      <c r="D341" s="215" t="s">
        <v>156</v>
      </c>
      <c r="E341" s="216" t="s">
        <v>3002</v>
      </c>
      <c r="F341" s="217" t="s">
        <v>3003</v>
      </c>
      <c r="G341" s="218" t="s">
        <v>980</v>
      </c>
      <c r="H341" s="219">
        <v>4</v>
      </c>
      <c r="I341" s="220"/>
      <c r="J341" s="221">
        <f>ROUND(I341*H341,2)</f>
        <v>0</v>
      </c>
      <c r="K341" s="222"/>
      <c r="L341" s="46"/>
      <c r="M341" s="223" t="s">
        <v>19</v>
      </c>
      <c r="N341" s="224" t="s">
        <v>40</v>
      </c>
      <c r="O341" s="86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7" t="s">
        <v>262</v>
      </c>
      <c r="AT341" s="227" t="s">
        <v>156</v>
      </c>
      <c r="AU341" s="227" t="s">
        <v>160</v>
      </c>
      <c r="AY341" s="19" t="s">
        <v>152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9" t="s">
        <v>76</v>
      </c>
      <c r="BK341" s="228">
        <f>ROUND(I341*H341,2)</f>
        <v>0</v>
      </c>
      <c r="BL341" s="19" t="s">
        <v>262</v>
      </c>
      <c r="BM341" s="227" t="s">
        <v>3004</v>
      </c>
    </row>
    <row r="342" spans="1:65" s="2" customFormat="1" ht="24.15" customHeight="1">
      <c r="A342" s="40"/>
      <c r="B342" s="41"/>
      <c r="C342" s="215" t="s">
        <v>580</v>
      </c>
      <c r="D342" s="215" t="s">
        <v>156</v>
      </c>
      <c r="E342" s="216" t="s">
        <v>3005</v>
      </c>
      <c r="F342" s="217" t="s">
        <v>3006</v>
      </c>
      <c r="G342" s="218" t="s">
        <v>980</v>
      </c>
      <c r="H342" s="219">
        <v>2</v>
      </c>
      <c r="I342" s="220"/>
      <c r="J342" s="221">
        <f>ROUND(I342*H342,2)</f>
        <v>0</v>
      </c>
      <c r="K342" s="222"/>
      <c r="L342" s="46"/>
      <c r="M342" s="223" t="s">
        <v>19</v>
      </c>
      <c r="N342" s="224" t="s">
        <v>40</v>
      </c>
      <c r="O342" s="86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262</v>
      </c>
      <c r="AT342" s="227" t="s">
        <v>156</v>
      </c>
      <c r="AU342" s="227" t="s">
        <v>160</v>
      </c>
      <c r="AY342" s="19" t="s">
        <v>152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76</v>
      </c>
      <c r="BK342" s="228">
        <f>ROUND(I342*H342,2)</f>
        <v>0</v>
      </c>
      <c r="BL342" s="19" t="s">
        <v>262</v>
      </c>
      <c r="BM342" s="227" t="s">
        <v>3007</v>
      </c>
    </row>
    <row r="343" spans="1:65" s="2" customFormat="1" ht="24.15" customHeight="1">
      <c r="A343" s="40"/>
      <c r="B343" s="41"/>
      <c r="C343" s="215" t="s">
        <v>586</v>
      </c>
      <c r="D343" s="215" t="s">
        <v>156</v>
      </c>
      <c r="E343" s="216" t="s">
        <v>3008</v>
      </c>
      <c r="F343" s="217" t="s">
        <v>3009</v>
      </c>
      <c r="G343" s="218" t="s">
        <v>980</v>
      </c>
      <c r="H343" s="219">
        <v>2</v>
      </c>
      <c r="I343" s="220"/>
      <c r="J343" s="221">
        <f>ROUND(I343*H343,2)</f>
        <v>0</v>
      </c>
      <c r="K343" s="222"/>
      <c r="L343" s="46"/>
      <c r="M343" s="223" t="s">
        <v>19</v>
      </c>
      <c r="N343" s="224" t="s">
        <v>40</v>
      </c>
      <c r="O343" s="86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262</v>
      </c>
      <c r="AT343" s="227" t="s">
        <v>156</v>
      </c>
      <c r="AU343" s="227" t="s">
        <v>160</v>
      </c>
      <c r="AY343" s="19" t="s">
        <v>152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76</v>
      </c>
      <c r="BK343" s="228">
        <f>ROUND(I343*H343,2)</f>
        <v>0</v>
      </c>
      <c r="BL343" s="19" t="s">
        <v>262</v>
      </c>
      <c r="BM343" s="227" t="s">
        <v>3010</v>
      </c>
    </row>
    <row r="344" spans="1:65" s="2" customFormat="1" ht="16.5" customHeight="1">
      <c r="A344" s="40"/>
      <c r="B344" s="41"/>
      <c r="C344" s="215" t="s">
        <v>591</v>
      </c>
      <c r="D344" s="215" t="s">
        <v>156</v>
      </c>
      <c r="E344" s="216" t="s">
        <v>3011</v>
      </c>
      <c r="F344" s="217" t="s">
        <v>3012</v>
      </c>
      <c r="G344" s="218" t="s">
        <v>980</v>
      </c>
      <c r="H344" s="219">
        <v>4</v>
      </c>
      <c r="I344" s="220"/>
      <c r="J344" s="221">
        <f>ROUND(I344*H344,2)</f>
        <v>0</v>
      </c>
      <c r="K344" s="222"/>
      <c r="L344" s="46"/>
      <c r="M344" s="223" t="s">
        <v>19</v>
      </c>
      <c r="N344" s="224" t="s">
        <v>40</v>
      </c>
      <c r="O344" s="86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7" t="s">
        <v>262</v>
      </c>
      <c r="AT344" s="227" t="s">
        <v>156</v>
      </c>
      <c r="AU344" s="227" t="s">
        <v>160</v>
      </c>
      <c r="AY344" s="19" t="s">
        <v>152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9" t="s">
        <v>76</v>
      </c>
      <c r="BK344" s="228">
        <f>ROUND(I344*H344,2)</f>
        <v>0</v>
      </c>
      <c r="BL344" s="19" t="s">
        <v>262</v>
      </c>
      <c r="BM344" s="227" t="s">
        <v>3013</v>
      </c>
    </row>
    <row r="345" spans="1:65" s="2" customFormat="1" ht="37.8" customHeight="1">
      <c r="A345" s="40"/>
      <c r="B345" s="41"/>
      <c r="C345" s="215" t="s">
        <v>596</v>
      </c>
      <c r="D345" s="215" t="s">
        <v>156</v>
      </c>
      <c r="E345" s="216" t="s">
        <v>3014</v>
      </c>
      <c r="F345" s="217" t="s">
        <v>3015</v>
      </c>
      <c r="G345" s="218" t="s">
        <v>980</v>
      </c>
      <c r="H345" s="219">
        <v>2</v>
      </c>
      <c r="I345" s="220"/>
      <c r="J345" s="221">
        <f>ROUND(I345*H345,2)</f>
        <v>0</v>
      </c>
      <c r="K345" s="222"/>
      <c r="L345" s="46"/>
      <c r="M345" s="223" t="s">
        <v>19</v>
      </c>
      <c r="N345" s="224" t="s">
        <v>40</v>
      </c>
      <c r="O345" s="86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7" t="s">
        <v>262</v>
      </c>
      <c r="AT345" s="227" t="s">
        <v>156</v>
      </c>
      <c r="AU345" s="227" t="s">
        <v>160</v>
      </c>
      <c r="AY345" s="19" t="s">
        <v>152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9" t="s">
        <v>76</v>
      </c>
      <c r="BK345" s="228">
        <f>ROUND(I345*H345,2)</f>
        <v>0</v>
      </c>
      <c r="BL345" s="19" t="s">
        <v>262</v>
      </c>
      <c r="BM345" s="227" t="s">
        <v>3016</v>
      </c>
    </row>
    <row r="346" spans="1:65" s="2" customFormat="1" ht="16.5" customHeight="1">
      <c r="A346" s="40"/>
      <c r="B346" s="41"/>
      <c r="C346" s="215" t="s">
        <v>601</v>
      </c>
      <c r="D346" s="215" t="s">
        <v>156</v>
      </c>
      <c r="E346" s="216" t="s">
        <v>3017</v>
      </c>
      <c r="F346" s="217" t="s">
        <v>3018</v>
      </c>
      <c r="G346" s="218" t="s">
        <v>980</v>
      </c>
      <c r="H346" s="219">
        <v>2</v>
      </c>
      <c r="I346" s="220"/>
      <c r="J346" s="221">
        <f>ROUND(I346*H346,2)</f>
        <v>0</v>
      </c>
      <c r="K346" s="222"/>
      <c r="L346" s="46"/>
      <c r="M346" s="223" t="s">
        <v>19</v>
      </c>
      <c r="N346" s="224" t="s">
        <v>40</v>
      </c>
      <c r="O346" s="86"/>
      <c r="P346" s="225">
        <f>O346*H346</f>
        <v>0</v>
      </c>
      <c r="Q346" s="225">
        <v>0</v>
      </c>
      <c r="R346" s="225">
        <f>Q346*H346</f>
        <v>0</v>
      </c>
      <c r="S346" s="225">
        <v>0</v>
      </c>
      <c r="T346" s="22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7" t="s">
        <v>262</v>
      </c>
      <c r="AT346" s="227" t="s">
        <v>156</v>
      </c>
      <c r="AU346" s="227" t="s">
        <v>160</v>
      </c>
      <c r="AY346" s="19" t="s">
        <v>152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9" t="s">
        <v>76</v>
      </c>
      <c r="BK346" s="228">
        <f>ROUND(I346*H346,2)</f>
        <v>0</v>
      </c>
      <c r="BL346" s="19" t="s">
        <v>262</v>
      </c>
      <c r="BM346" s="227" t="s">
        <v>3019</v>
      </c>
    </row>
    <row r="347" spans="1:65" s="2" customFormat="1" ht="24.15" customHeight="1">
      <c r="A347" s="40"/>
      <c r="B347" s="41"/>
      <c r="C347" s="215" t="s">
        <v>606</v>
      </c>
      <c r="D347" s="215" t="s">
        <v>156</v>
      </c>
      <c r="E347" s="216" t="s">
        <v>3020</v>
      </c>
      <c r="F347" s="217" t="s">
        <v>3021</v>
      </c>
      <c r="G347" s="218" t="s">
        <v>980</v>
      </c>
      <c r="H347" s="219">
        <v>1</v>
      </c>
      <c r="I347" s="220"/>
      <c r="J347" s="221">
        <f>ROUND(I347*H347,2)</f>
        <v>0</v>
      </c>
      <c r="K347" s="222"/>
      <c r="L347" s="46"/>
      <c r="M347" s="223" t="s">
        <v>19</v>
      </c>
      <c r="N347" s="224" t="s">
        <v>40</v>
      </c>
      <c r="O347" s="86"/>
      <c r="P347" s="225">
        <f>O347*H347</f>
        <v>0</v>
      </c>
      <c r="Q347" s="225">
        <v>0</v>
      </c>
      <c r="R347" s="225">
        <f>Q347*H347</f>
        <v>0</v>
      </c>
      <c r="S347" s="225">
        <v>0</v>
      </c>
      <c r="T347" s="22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7" t="s">
        <v>262</v>
      </c>
      <c r="AT347" s="227" t="s">
        <v>156</v>
      </c>
      <c r="AU347" s="227" t="s">
        <v>160</v>
      </c>
      <c r="AY347" s="19" t="s">
        <v>152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9" t="s">
        <v>76</v>
      </c>
      <c r="BK347" s="228">
        <f>ROUND(I347*H347,2)</f>
        <v>0</v>
      </c>
      <c r="BL347" s="19" t="s">
        <v>262</v>
      </c>
      <c r="BM347" s="227" t="s">
        <v>3022</v>
      </c>
    </row>
    <row r="348" spans="1:65" s="2" customFormat="1" ht="37.8" customHeight="1">
      <c r="A348" s="40"/>
      <c r="B348" s="41"/>
      <c r="C348" s="215" t="s">
        <v>611</v>
      </c>
      <c r="D348" s="215" t="s">
        <v>156</v>
      </c>
      <c r="E348" s="216" t="s">
        <v>3023</v>
      </c>
      <c r="F348" s="217" t="s">
        <v>3024</v>
      </c>
      <c r="G348" s="218" t="s">
        <v>980</v>
      </c>
      <c r="H348" s="219">
        <v>2</v>
      </c>
      <c r="I348" s="220"/>
      <c r="J348" s="221">
        <f>ROUND(I348*H348,2)</f>
        <v>0</v>
      </c>
      <c r="K348" s="222"/>
      <c r="L348" s="46"/>
      <c r="M348" s="223" t="s">
        <v>19</v>
      </c>
      <c r="N348" s="224" t="s">
        <v>40</v>
      </c>
      <c r="O348" s="86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262</v>
      </c>
      <c r="AT348" s="227" t="s">
        <v>156</v>
      </c>
      <c r="AU348" s="227" t="s">
        <v>160</v>
      </c>
      <c r="AY348" s="19" t="s">
        <v>152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76</v>
      </c>
      <c r="BK348" s="228">
        <f>ROUND(I348*H348,2)</f>
        <v>0</v>
      </c>
      <c r="BL348" s="19" t="s">
        <v>262</v>
      </c>
      <c r="BM348" s="227" t="s">
        <v>3025</v>
      </c>
    </row>
    <row r="349" spans="1:65" s="2" customFormat="1" ht="33" customHeight="1">
      <c r="A349" s="40"/>
      <c r="B349" s="41"/>
      <c r="C349" s="215" t="s">
        <v>623</v>
      </c>
      <c r="D349" s="215" t="s">
        <v>156</v>
      </c>
      <c r="E349" s="216" t="s">
        <v>3026</v>
      </c>
      <c r="F349" s="217" t="s">
        <v>3027</v>
      </c>
      <c r="G349" s="218" t="s">
        <v>980</v>
      </c>
      <c r="H349" s="219">
        <v>2</v>
      </c>
      <c r="I349" s="220"/>
      <c r="J349" s="221">
        <f>ROUND(I349*H349,2)</f>
        <v>0</v>
      </c>
      <c r="K349" s="222"/>
      <c r="L349" s="46"/>
      <c r="M349" s="223" t="s">
        <v>19</v>
      </c>
      <c r="N349" s="224" t="s">
        <v>40</v>
      </c>
      <c r="O349" s="86"/>
      <c r="P349" s="225">
        <f>O349*H349</f>
        <v>0</v>
      </c>
      <c r="Q349" s="225">
        <v>0</v>
      </c>
      <c r="R349" s="225">
        <f>Q349*H349</f>
        <v>0</v>
      </c>
      <c r="S349" s="225">
        <v>0</v>
      </c>
      <c r="T349" s="22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7" t="s">
        <v>262</v>
      </c>
      <c r="AT349" s="227" t="s">
        <v>156</v>
      </c>
      <c r="AU349" s="227" t="s">
        <v>160</v>
      </c>
      <c r="AY349" s="19" t="s">
        <v>152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9" t="s">
        <v>76</v>
      </c>
      <c r="BK349" s="228">
        <f>ROUND(I349*H349,2)</f>
        <v>0</v>
      </c>
      <c r="BL349" s="19" t="s">
        <v>262</v>
      </c>
      <c r="BM349" s="227" t="s">
        <v>3028</v>
      </c>
    </row>
    <row r="350" spans="1:65" s="2" customFormat="1" ht="44.25" customHeight="1">
      <c r="A350" s="40"/>
      <c r="B350" s="41"/>
      <c r="C350" s="215" t="s">
        <v>630</v>
      </c>
      <c r="D350" s="215" t="s">
        <v>156</v>
      </c>
      <c r="E350" s="216" t="s">
        <v>3029</v>
      </c>
      <c r="F350" s="217" t="s">
        <v>3030</v>
      </c>
      <c r="G350" s="218" t="s">
        <v>19</v>
      </c>
      <c r="H350" s="219">
        <v>1</v>
      </c>
      <c r="I350" s="220"/>
      <c r="J350" s="221">
        <f>ROUND(I350*H350,2)</f>
        <v>0</v>
      </c>
      <c r="K350" s="222"/>
      <c r="L350" s="46"/>
      <c r="M350" s="223" t="s">
        <v>19</v>
      </c>
      <c r="N350" s="224" t="s">
        <v>40</v>
      </c>
      <c r="O350" s="86"/>
      <c r="P350" s="225">
        <f>O350*H350</f>
        <v>0</v>
      </c>
      <c r="Q350" s="225">
        <v>0</v>
      </c>
      <c r="R350" s="225">
        <f>Q350*H350</f>
        <v>0</v>
      </c>
      <c r="S350" s="225">
        <v>0</v>
      </c>
      <c r="T350" s="22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7" t="s">
        <v>262</v>
      </c>
      <c r="AT350" s="227" t="s">
        <v>156</v>
      </c>
      <c r="AU350" s="227" t="s">
        <v>160</v>
      </c>
      <c r="AY350" s="19" t="s">
        <v>152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9" t="s">
        <v>76</v>
      </c>
      <c r="BK350" s="228">
        <f>ROUND(I350*H350,2)</f>
        <v>0</v>
      </c>
      <c r="BL350" s="19" t="s">
        <v>262</v>
      </c>
      <c r="BM350" s="227" t="s">
        <v>3031</v>
      </c>
    </row>
    <row r="351" spans="1:65" s="2" customFormat="1" ht="24.15" customHeight="1">
      <c r="A351" s="40"/>
      <c r="B351" s="41"/>
      <c r="C351" s="215" t="s">
        <v>636</v>
      </c>
      <c r="D351" s="215" t="s">
        <v>156</v>
      </c>
      <c r="E351" s="216" t="s">
        <v>3032</v>
      </c>
      <c r="F351" s="217" t="s">
        <v>3033</v>
      </c>
      <c r="G351" s="218" t="s">
        <v>980</v>
      </c>
      <c r="H351" s="219">
        <v>1</v>
      </c>
      <c r="I351" s="220"/>
      <c r="J351" s="221">
        <f>ROUND(I351*H351,2)</f>
        <v>0</v>
      </c>
      <c r="K351" s="222"/>
      <c r="L351" s="46"/>
      <c r="M351" s="223" t="s">
        <v>19</v>
      </c>
      <c r="N351" s="224" t="s">
        <v>40</v>
      </c>
      <c r="O351" s="86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7" t="s">
        <v>262</v>
      </c>
      <c r="AT351" s="227" t="s">
        <v>156</v>
      </c>
      <c r="AU351" s="227" t="s">
        <v>160</v>
      </c>
      <c r="AY351" s="19" t="s">
        <v>152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9" t="s">
        <v>76</v>
      </c>
      <c r="BK351" s="228">
        <f>ROUND(I351*H351,2)</f>
        <v>0</v>
      </c>
      <c r="BL351" s="19" t="s">
        <v>262</v>
      </c>
      <c r="BM351" s="227" t="s">
        <v>3034</v>
      </c>
    </row>
    <row r="352" spans="1:65" s="2" customFormat="1" ht="24.15" customHeight="1">
      <c r="A352" s="40"/>
      <c r="B352" s="41"/>
      <c r="C352" s="215" t="s">
        <v>643</v>
      </c>
      <c r="D352" s="215" t="s">
        <v>156</v>
      </c>
      <c r="E352" s="216" t="s">
        <v>3035</v>
      </c>
      <c r="F352" s="217" t="s">
        <v>3036</v>
      </c>
      <c r="G352" s="218" t="s">
        <v>980</v>
      </c>
      <c r="H352" s="219">
        <v>1</v>
      </c>
      <c r="I352" s="220"/>
      <c r="J352" s="221">
        <f>ROUND(I352*H352,2)</f>
        <v>0</v>
      </c>
      <c r="K352" s="222"/>
      <c r="L352" s="46"/>
      <c r="M352" s="223" t="s">
        <v>19</v>
      </c>
      <c r="N352" s="224" t="s">
        <v>40</v>
      </c>
      <c r="O352" s="86"/>
      <c r="P352" s="225">
        <f>O352*H352</f>
        <v>0</v>
      </c>
      <c r="Q352" s="225">
        <v>0</v>
      </c>
      <c r="R352" s="225">
        <f>Q352*H352</f>
        <v>0</v>
      </c>
      <c r="S352" s="225">
        <v>0</v>
      </c>
      <c r="T352" s="22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7" t="s">
        <v>262</v>
      </c>
      <c r="AT352" s="227" t="s">
        <v>156</v>
      </c>
      <c r="AU352" s="227" t="s">
        <v>160</v>
      </c>
      <c r="AY352" s="19" t="s">
        <v>152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76</v>
      </c>
      <c r="BK352" s="228">
        <f>ROUND(I352*H352,2)</f>
        <v>0</v>
      </c>
      <c r="BL352" s="19" t="s">
        <v>262</v>
      </c>
      <c r="BM352" s="227" t="s">
        <v>3037</v>
      </c>
    </row>
    <row r="353" spans="1:65" s="2" customFormat="1" ht="16.5" customHeight="1">
      <c r="A353" s="40"/>
      <c r="B353" s="41"/>
      <c r="C353" s="215" t="s">
        <v>650</v>
      </c>
      <c r="D353" s="215" t="s">
        <v>156</v>
      </c>
      <c r="E353" s="216" t="s">
        <v>3038</v>
      </c>
      <c r="F353" s="217" t="s">
        <v>3039</v>
      </c>
      <c r="G353" s="218" t="s">
        <v>980</v>
      </c>
      <c r="H353" s="219">
        <v>1</v>
      </c>
      <c r="I353" s="220"/>
      <c r="J353" s="221">
        <f>ROUND(I353*H353,2)</f>
        <v>0</v>
      </c>
      <c r="K353" s="222"/>
      <c r="L353" s="46"/>
      <c r="M353" s="223" t="s">
        <v>19</v>
      </c>
      <c r="N353" s="224" t="s">
        <v>40</v>
      </c>
      <c r="O353" s="86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7" t="s">
        <v>262</v>
      </c>
      <c r="AT353" s="227" t="s">
        <v>156</v>
      </c>
      <c r="AU353" s="227" t="s">
        <v>160</v>
      </c>
      <c r="AY353" s="19" t="s">
        <v>152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9" t="s">
        <v>76</v>
      </c>
      <c r="BK353" s="228">
        <f>ROUND(I353*H353,2)</f>
        <v>0</v>
      </c>
      <c r="BL353" s="19" t="s">
        <v>262</v>
      </c>
      <c r="BM353" s="227" t="s">
        <v>3040</v>
      </c>
    </row>
    <row r="354" spans="1:65" s="2" customFormat="1" ht="24.15" customHeight="1">
      <c r="A354" s="40"/>
      <c r="B354" s="41"/>
      <c r="C354" s="215" t="s">
        <v>656</v>
      </c>
      <c r="D354" s="215" t="s">
        <v>156</v>
      </c>
      <c r="E354" s="216" t="s">
        <v>3041</v>
      </c>
      <c r="F354" s="217" t="s">
        <v>3042</v>
      </c>
      <c r="G354" s="218" t="s">
        <v>980</v>
      </c>
      <c r="H354" s="219">
        <v>1</v>
      </c>
      <c r="I354" s="220"/>
      <c r="J354" s="221">
        <f>ROUND(I354*H354,2)</f>
        <v>0</v>
      </c>
      <c r="K354" s="222"/>
      <c r="L354" s="46"/>
      <c r="M354" s="223" t="s">
        <v>19</v>
      </c>
      <c r="N354" s="224" t="s">
        <v>40</v>
      </c>
      <c r="O354" s="86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7" t="s">
        <v>262</v>
      </c>
      <c r="AT354" s="227" t="s">
        <v>156</v>
      </c>
      <c r="AU354" s="227" t="s">
        <v>160</v>
      </c>
      <c r="AY354" s="19" t="s">
        <v>152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9" t="s">
        <v>76</v>
      </c>
      <c r="BK354" s="228">
        <f>ROUND(I354*H354,2)</f>
        <v>0</v>
      </c>
      <c r="BL354" s="19" t="s">
        <v>262</v>
      </c>
      <c r="BM354" s="227" t="s">
        <v>3043</v>
      </c>
    </row>
    <row r="355" spans="1:65" s="2" customFormat="1" ht="33" customHeight="1">
      <c r="A355" s="40"/>
      <c r="B355" s="41"/>
      <c r="C355" s="215" t="s">
        <v>665</v>
      </c>
      <c r="D355" s="215" t="s">
        <v>156</v>
      </c>
      <c r="E355" s="216" t="s">
        <v>3044</v>
      </c>
      <c r="F355" s="217" t="s">
        <v>3045</v>
      </c>
      <c r="G355" s="218" t="s">
        <v>980</v>
      </c>
      <c r="H355" s="219">
        <v>2</v>
      </c>
      <c r="I355" s="220"/>
      <c r="J355" s="221">
        <f>ROUND(I355*H355,2)</f>
        <v>0</v>
      </c>
      <c r="K355" s="222"/>
      <c r="L355" s="46"/>
      <c r="M355" s="223" t="s">
        <v>19</v>
      </c>
      <c r="N355" s="224" t="s">
        <v>40</v>
      </c>
      <c r="O355" s="86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7" t="s">
        <v>262</v>
      </c>
      <c r="AT355" s="227" t="s">
        <v>156</v>
      </c>
      <c r="AU355" s="227" t="s">
        <v>160</v>
      </c>
      <c r="AY355" s="19" t="s">
        <v>152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9" t="s">
        <v>76</v>
      </c>
      <c r="BK355" s="228">
        <f>ROUND(I355*H355,2)</f>
        <v>0</v>
      </c>
      <c r="BL355" s="19" t="s">
        <v>262</v>
      </c>
      <c r="BM355" s="227" t="s">
        <v>3046</v>
      </c>
    </row>
    <row r="356" spans="1:65" s="2" customFormat="1" ht="24.15" customHeight="1">
      <c r="A356" s="40"/>
      <c r="B356" s="41"/>
      <c r="C356" s="215" t="s">
        <v>670</v>
      </c>
      <c r="D356" s="215" t="s">
        <v>156</v>
      </c>
      <c r="E356" s="216" t="s">
        <v>3047</v>
      </c>
      <c r="F356" s="217" t="s">
        <v>3048</v>
      </c>
      <c r="G356" s="218" t="s">
        <v>19</v>
      </c>
      <c r="H356" s="219">
        <v>1</v>
      </c>
      <c r="I356" s="220"/>
      <c r="J356" s="221">
        <f>ROUND(I356*H356,2)</f>
        <v>0</v>
      </c>
      <c r="K356" s="222"/>
      <c r="L356" s="46"/>
      <c r="M356" s="223" t="s">
        <v>19</v>
      </c>
      <c r="N356" s="224" t="s">
        <v>40</v>
      </c>
      <c r="O356" s="86"/>
      <c r="P356" s="225">
        <f>O356*H356</f>
        <v>0</v>
      </c>
      <c r="Q356" s="225">
        <v>0</v>
      </c>
      <c r="R356" s="225">
        <f>Q356*H356</f>
        <v>0</v>
      </c>
      <c r="S356" s="225">
        <v>0</v>
      </c>
      <c r="T356" s="22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7" t="s">
        <v>262</v>
      </c>
      <c r="AT356" s="227" t="s">
        <v>156</v>
      </c>
      <c r="AU356" s="227" t="s">
        <v>160</v>
      </c>
      <c r="AY356" s="19" t="s">
        <v>152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9" t="s">
        <v>76</v>
      </c>
      <c r="BK356" s="228">
        <f>ROUND(I356*H356,2)</f>
        <v>0</v>
      </c>
      <c r="BL356" s="19" t="s">
        <v>262</v>
      </c>
      <c r="BM356" s="227" t="s">
        <v>3049</v>
      </c>
    </row>
    <row r="357" spans="1:65" s="2" customFormat="1" ht="16.5" customHeight="1">
      <c r="A357" s="40"/>
      <c r="B357" s="41"/>
      <c r="C357" s="215" t="s">
        <v>677</v>
      </c>
      <c r="D357" s="215" t="s">
        <v>156</v>
      </c>
      <c r="E357" s="216" t="s">
        <v>3050</v>
      </c>
      <c r="F357" s="217" t="s">
        <v>3051</v>
      </c>
      <c r="G357" s="218" t="s">
        <v>980</v>
      </c>
      <c r="H357" s="219">
        <v>1</v>
      </c>
      <c r="I357" s="220"/>
      <c r="J357" s="221">
        <f>ROUND(I357*H357,2)</f>
        <v>0</v>
      </c>
      <c r="K357" s="222"/>
      <c r="L357" s="46"/>
      <c r="M357" s="223" t="s">
        <v>19</v>
      </c>
      <c r="N357" s="224" t="s">
        <v>40</v>
      </c>
      <c r="O357" s="86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7" t="s">
        <v>262</v>
      </c>
      <c r="AT357" s="227" t="s">
        <v>156</v>
      </c>
      <c r="AU357" s="227" t="s">
        <v>160</v>
      </c>
      <c r="AY357" s="19" t="s">
        <v>152</v>
      </c>
      <c r="BE357" s="228">
        <f>IF(N357="základní",J357,0)</f>
        <v>0</v>
      </c>
      <c r="BF357" s="228">
        <f>IF(N357="snížená",J357,0)</f>
        <v>0</v>
      </c>
      <c r="BG357" s="228">
        <f>IF(N357="zákl. přenesená",J357,0)</f>
        <v>0</v>
      </c>
      <c r="BH357" s="228">
        <f>IF(N357="sníž. přenesená",J357,0)</f>
        <v>0</v>
      </c>
      <c r="BI357" s="228">
        <f>IF(N357="nulová",J357,0)</f>
        <v>0</v>
      </c>
      <c r="BJ357" s="19" t="s">
        <v>76</v>
      </c>
      <c r="BK357" s="228">
        <f>ROUND(I357*H357,2)</f>
        <v>0</v>
      </c>
      <c r="BL357" s="19" t="s">
        <v>262</v>
      </c>
      <c r="BM357" s="227" t="s">
        <v>3052</v>
      </c>
    </row>
    <row r="358" spans="1:65" s="2" customFormat="1" ht="16.5" customHeight="1">
      <c r="A358" s="40"/>
      <c r="B358" s="41"/>
      <c r="C358" s="215" t="s">
        <v>681</v>
      </c>
      <c r="D358" s="215" t="s">
        <v>156</v>
      </c>
      <c r="E358" s="216" t="s">
        <v>3053</v>
      </c>
      <c r="F358" s="217" t="s">
        <v>3054</v>
      </c>
      <c r="G358" s="218" t="s">
        <v>980</v>
      </c>
      <c r="H358" s="219">
        <v>1</v>
      </c>
      <c r="I358" s="220"/>
      <c r="J358" s="221">
        <f>ROUND(I358*H358,2)</f>
        <v>0</v>
      </c>
      <c r="K358" s="222"/>
      <c r="L358" s="46"/>
      <c r="M358" s="223" t="s">
        <v>19</v>
      </c>
      <c r="N358" s="224" t="s">
        <v>40</v>
      </c>
      <c r="O358" s="86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7" t="s">
        <v>262</v>
      </c>
      <c r="AT358" s="227" t="s">
        <v>156</v>
      </c>
      <c r="AU358" s="227" t="s">
        <v>160</v>
      </c>
      <c r="AY358" s="19" t="s">
        <v>152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9" t="s">
        <v>76</v>
      </c>
      <c r="BK358" s="228">
        <f>ROUND(I358*H358,2)</f>
        <v>0</v>
      </c>
      <c r="BL358" s="19" t="s">
        <v>262</v>
      </c>
      <c r="BM358" s="227" t="s">
        <v>3055</v>
      </c>
    </row>
    <row r="359" spans="1:65" s="2" customFormat="1" ht="16.5" customHeight="1">
      <c r="A359" s="40"/>
      <c r="B359" s="41"/>
      <c r="C359" s="215" t="s">
        <v>687</v>
      </c>
      <c r="D359" s="215" t="s">
        <v>156</v>
      </c>
      <c r="E359" s="216" t="s">
        <v>3056</v>
      </c>
      <c r="F359" s="217" t="s">
        <v>3057</v>
      </c>
      <c r="G359" s="218" t="s">
        <v>980</v>
      </c>
      <c r="H359" s="219">
        <v>1</v>
      </c>
      <c r="I359" s="220"/>
      <c r="J359" s="221">
        <f>ROUND(I359*H359,2)</f>
        <v>0</v>
      </c>
      <c r="K359" s="222"/>
      <c r="L359" s="46"/>
      <c r="M359" s="223" t="s">
        <v>19</v>
      </c>
      <c r="N359" s="224" t="s">
        <v>40</v>
      </c>
      <c r="O359" s="86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262</v>
      </c>
      <c r="AT359" s="227" t="s">
        <v>156</v>
      </c>
      <c r="AU359" s="227" t="s">
        <v>160</v>
      </c>
      <c r="AY359" s="19" t="s">
        <v>152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76</v>
      </c>
      <c r="BK359" s="228">
        <f>ROUND(I359*H359,2)</f>
        <v>0</v>
      </c>
      <c r="BL359" s="19" t="s">
        <v>262</v>
      </c>
      <c r="BM359" s="227" t="s">
        <v>3058</v>
      </c>
    </row>
    <row r="360" spans="1:65" s="2" customFormat="1" ht="24.15" customHeight="1">
      <c r="A360" s="40"/>
      <c r="B360" s="41"/>
      <c r="C360" s="267" t="s">
        <v>692</v>
      </c>
      <c r="D360" s="267" t="s">
        <v>204</v>
      </c>
      <c r="E360" s="268" t="s">
        <v>3059</v>
      </c>
      <c r="F360" s="269" t="s">
        <v>3060</v>
      </c>
      <c r="G360" s="270" t="s">
        <v>176</v>
      </c>
      <c r="H360" s="271">
        <v>2</v>
      </c>
      <c r="I360" s="272"/>
      <c r="J360" s="273">
        <f>ROUND(I360*H360,2)</f>
        <v>0</v>
      </c>
      <c r="K360" s="274"/>
      <c r="L360" s="275"/>
      <c r="M360" s="276" t="s">
        <v>19</v>
      </c>
      <c r="N360" s="277" t="s">
        <v>40</v>
      </c>
      <c r="O360" s="86"/>
      <c r="P360" s="225">
        <f>O360*H360</f>
        <v>0</v>
      </c>
      <c r="Q360" s="225">
        <v>0</v>
      </c>
      <c r="R360" s="225">
        <f>Q360*H360</f>
        <v>0</v>
      </c>
      <c r="S360" s="225">
        <v>0</v>
      </c>
      <c r="T360" s="22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7" t="s">
        <v>348</v>
      </c>
      <c r="AT360" s="227" t="s">
        <v>204</v>
      </c>
      <c r="AU360" s="227" t="s">
        <v>160</v>
      </c>
      <c r="AY360" s="19" t="s">
        <v>152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9" t="s">
        <v>76</v>
      </c>
      <c r="BK360" s="228">
        <f>ROUND(I360*H360,2)</f>
        <v>0</v>
      </c>
      <c r="BL360" s="19" t="s">
        <v>262</v>
      </c>
      <c r="BM360" s="227" t="s">
        <v>3061</v>
      </c>
    </row>
    <row r="361" spans="1:63" s="12" customFormat="1" ht="20.85" customHeight="1">
      <c r="A361" s="12"/>
      <c r="B361" s="199"/>
      <c r="C361" s="200"/>
      <c r="D361" s="201" t="s">
        <v>68</v>
      </c>
      <c r="E361" s="213" t="s">
        <v>1612</v>
      </c>
      <c r="F361" s="213" t="s">
        <v>1613</v>
      </c>
      <c r="G361" s="200"/>
      <c r="H361" s="200"/>
      <c r="I361" s="203"/>
      <c r="J361" s="214">
        <f>BK361</f>
        <v>0</v>
      </c>
      <c r="K361" s="200"/>
      <c r="L361" s="205"/>
      <c r="M361" s="206"/>
      <c r="N361" s="207"/>
      <c r="O361" s="207"/>
      <c r="P361" s="208">
        <f>SUM(P362:P373)</f>
        <v>0</v>
      </c>
      <c r="Q361" s="207"/>
      <c r="R361" s="208">
        <f>SUM(R362:R373)</f>
        <v>0.40866</v>
      </c>
      <c r="S361" s="207"/>
      <c r="T361" s="209">
        <f>SUM(T362:T373)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0" t="s">
        <v>78</v>
      </c>
      <c r="AT361" s="211" t="s">
        <v>68</v>
      </c>
      <c r="AU361" s="211" t="s">
        <v>78</v>
      </c>
      <c r="AY361" s="210" t="s">
        <v>152</v>
      </c>
      <c r="BK361" s="212">
        <f>SUM(BK362:BK373)</f>
        <v>0</v>
      </c>
    </row>
    <row r="362" spans="1:65" s="2" customFormat="1" ht="24.15" customHeight="1">
      <c r="A362" s="40"/>
      <c r="B362" s="41"/>
      <c r="C362" s="215" t="s">
        <v>697</v>
      </c>
      <c r="D362" s="215" t="s">
        <v>156</v>
      </c>
      <c r="E362" s="216" t="s">
        <v>3062</v>
      </c>
      <c r="F362" s="217" t="s">
        <v>3063</v>
      </c>
      <c r="G362" s="218" t="s">
        <v>176</v>
      </c>
      <c r="H362" s="219">
        <v>6</v>
      </c>
      <c r="I362" s="220"/>
      <c r="J362" s="221">
        <f>ROUND(I362*H362,2)</f>
        <v>0</v>
      </c>
      <c r="K362" s="222"/>
      <c r="L362" s="46"/>
      <c r="M362" s="223" t="s">
        <v>19</v>
      </c>
      <c r="N362" s="224" t="s">
        <v>40</v>
      </c>
      <c r="O362" s="86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7" t="s">
        <v>262</v>
      </c>
      <c r="AT362" s="227" t="s">
        <v>156</v>
      </c>
      <c r="AU362" s="227" t="s">
        <v>160</v>
      </c>
      <c r="AY362" s="19" t="s">
        <v>152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9" t="s">
        <v>76</v>
      </c>
      <c r="BK362" s="228">
        <f>ROUND(I362*H362,2)</f>
        <v>0</v>
      </c>
      <c r="BL362" s="19" t="s">
        <v>262</v>
      </c>
      <c r="BM362" s="227" t="s">
        <v>3064</v>
      </c>
    </row>
    <row r="363" spans="1:47" s="2" customFormat="1" ht="12">
      <c r="A363" s="40"/>
      <c r="B363" s="41"/>
      <c r="C363" s="42"/>
      <c r="D363" s="229" t="s">
        <v>162</v>
      </c>
      <c r="E363" s="42"/>
      <c r="F363" s="230" t="s">
        <v>3065</v>
      </c>
      <c r="G363" s="42"/>
      <c r="H363" s="42"/>
      <c r="I363" s="231"/>
      <c r="J363" s="42"/>
      <c r="K363" s="42"/>
      <c r="L363" s="46"/>
      <c r="M363" s="232"/>
      <c r="N363" s="23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162</v>
      </c>
      <c r="AU363" s="19" t="s">
        <v>160</v>
      </c>
    </row>
    <row r="364" spans="1:65" s="2" customFormat="1" ht="24.15" customHeight="1">
      <c r="A364" s="40"/>
      <c r="B364" s="41"/>
      <c r="C364" s="267" t="s">
        <v>702</v>
      </c>
      <c r="D364" s="267" t="s">
        <v>204</v>
      </c>
      <c r="E364" s="268" t="s">
        <v>3066</v>
      </c>
      <c r="F364" s="269" t="s">
        <v>3067</v>
      </c>
      <c r="G364" s="270" t="s">
        <v>176</v>
      </c>
      <c r="H364" s="271">
        <v>5</v>
      </c>
      <c r="I364" s="272"/>
      <c r="J364" s="273">
        <f>ROUND(I364*H364,2)</f>
        <v>0</v>
      </c>
      <c r="K364" s="274"/>
      <c r="L364" s="275"/>
      <c r="M364" s="276" t="s">
        <v>19</v>
      </c>
      <c r="N364" s="277" t="s">
        <v>40</v>
      </c>
      <c r="O364" s="86"/>
      <c r="P364" s="225">
        <f>O364*H364</f>
        <v>0</v>
      </c>
      <c r="Q364" s="225">
        <v>0.001</v>
      </c>
      <c r="R364" s="225">
        <f>Q364*H364</f>
        <v>0.005</v>
      </c>
      <c r="S364" s="225">
        <v>0</v>
      </c>
      <c r="T364" s="22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348</v>
      </c>
      <c r="AT364" s="227" t="s">
        <v>204</v>
      </c>
      <c r="AU364" s="227" t="s">
        <v>160</v>
      </c>
      <c r="AY364" s="19" t="s">
        <v>152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76</v>
      </c>
      <c r="BK364" s="228">
        <f>ROUND(I364*H364,2)</f>
        <v>0</v>
      </c>
      <c r="BL364" s="19" t="s">
        <v>262</v>
      </c>
      <c r="BM364" s="227" t="s">
        <v>3068</v>
      </c>
    </row>
    <row r="365" spans="1:65" s="2" customFormat="1" ht="24.15" customHeight="1">
      <c r="A365" s="40"/>
      <c r="B365" s="41"/>
      <c r="C365" s="267" t="s">
        <v>707</v>
      </c>
      <c r="D365" s="267" t="s">
        <v>204</v>
      </c>
      <c r="E365" s="268" t="s">
        <v>3069</v>
      </c>
      <c r="F365" s="269" t="s">
        <v>3070</v>
      </c>
      <c r="G365" s="270" t="s">
        <v>176</v>
      </c>
      <c r="H365" s="271">
        <v>1</v>
      </c>
      <c r="I365" s="272"/>
      <c r="J365" s="273">
        <f>ROUND(I365*H365,2)</f>
        <v>0</v>
      </c>
      <c r="K365" s="274"/>
      <c r="L365" s="275"/>
      <c r="M365" s="276" t="s">
        <v>19</v>
      </c>
      <c r="N365" s="277" t="s">
        <v>40</v>
      </c>
      <c r="O365" s="86"/>
      <c r="P365" s="225">
        <f>O365*H365</f>
        <v>0</v>
      </c>
      <c r="Q365" s="225">
        <v>0.0016</v>
      </c>
      <c r="R365" s="225">
        <f>Q365*H365</f>
        <v>0.0016</v>
      </c>
      <c r="S365" s="225">
        <v>0</v>
      </c>
      <c r="T365" s="22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7" t="s">
        <v>348</v>
      </c>
      <c r="AT365" s="227" t="s">
        <v>204</v>
      </c>
      <c r="AU365" s="227" t="s">
        <v>160</v>
      </c>
      <c r="AY365" s="19" t="s">
        <v>152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9" t="s">
        <v>76</v>
      </c>
      <c r="BK365" s="228">
        <f>ROUND(I365*H365,2)</f>
        <v>0</v>
      </c>
      <c r="BL365" s="19" t="s">
        <v>262</v>
      </c>
      <c r="BM365" s="227" t="s">
        <v>3071</v>
      </c>
    </row>
    <row r="366" spans="1:65" s="2" customFormat="1" ht="24.15" customHeight="1">
      <c r="A366" s="40"/>
      <c r="B366" s="41"/>
      <c r="C366" s="215" t="s">
        <v>713</v>
      </c>
      <c r="D366" s="215" t="s">
        <v>156</v>
      </c>
      <c r="E366" s="216" t="s">
        <v>3072</v>
      </c>
      <c r="F366" s="217" t="s">
        <v>3073</v>
      </c>
      <c r="G366" s="218" t="s">
        <v>545</v>
      </c>
      <c r="H366" s="219">
        <v>5</v>
      </c>
      <c r="I366" s="220"/>
      <c r="J366" s="221">
        <f>ROUND(I366*H366,2)</f>
        <v>0</v>
      </c>
      <c r="K366" s="222"/>
      <c r="L366" s="46"/>
      <c r="M366" s="223" t="s">
        <v>19</v>
      </c>
      <c r="N366" s="224" t="s">
        <v>40</v>
      </c>
      <c r="O366" s="86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7" t="s">
        <v>262</v>
      </c>
      <c r="AT366" s="227" t="s">
        <v>156</v>
      </c>
      <c r="AU366" s="227" t="s">
        <v>160</v>
      </c>
      <c r="AY366" s="19" t="s">
        <v>152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9" t="s">
        <v>76</v>
      </c>
      <c r="BK366" s="228">
        <f>ROUND(I366*H366,2)</f>
        <v>0</v>
      </c>
      <c r="BL366" s="19" t="s">
        <v>262</v>
      </c>
      <c r="BM366" s="227" t="s">
        <v>3074</v>
      </c>
    </row>
    <row r="367" spans="1:47" s="2" customFormat="1" ht="12">
      <c r="A367" s="40"/>
      <c r="B367" s="41"/>
      <c r="C367" s="42"/>
      <c r="D367" s="236" t="s">
        <v>366</v>
      </c>
      <c r="E367" s="42"/>
      <c r="F367" s="278" t="s">
        <v>3075</v>
      </c>
      <c r="G367" s="42"/>
      <c r="H367" s="42"/>
      <c r="I367" s="231"/>
      <c r="J367" s="42"/>
      <c r="K367" s="42"/>
      <c r="L367" s="46"/>
      <c r="M367" s="232"/>
      <c r="N367" s="23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366</v>
      </c>
      <c r="AU367" s="19" t="s">
        <v>160</v>
      </c>
    </row>
    <row r="368" spans="1:65" s="2" customFormat="1" ht="37.8" customHeight="1">
      <c r="A368" s="40"/>
      <c r="B368" s="41"/>
      <c r="C368" s="215" t="s">
        <v>722</v>
      </c>
      <c r="D368" s="215" t="s">
        <v>156</v>
      </c>
      <c r="E368" s="216" t="s">
        <v>1659</v>
      </c>
      <c r="F368" s="217" t="s">
        <v>1660</v>
      </c>
      <c r="G368" s="218" t="s">
        <v>545</v>
      </c>
      <c r="H368" s="219">
        <v>18</v>
      </c>
      <c r="I368" s="220"/>
      <c r="J368" s="221">
        <f>ROUND(I368*H368,2)</f>
        <v>0</v>
      </c>
      <c r="K368" s="222"/>
      <c r="L368" s="46"/>
      <c r="M368" s="223" t="s">
        <v>19</v>
      </c>
      <c r="N368" s="224" t="s">
        <v>40</v>
      </c>
      <c r="O368" s="86"/>
      <c r="P368" s="225">
        <f>O368*H368</f>
        <v>0</v>
      </c>
      <c r="Q368" s="225">
        <v>0.00817</v>
      </c>
      <c r="R368" s="225">
        <f>Q368*H368</f>
        <v>0.14706</v>
      </c>
      <c r="S368" s="225">
        <v>0</v>
      </c>
      <c r="T368" s="22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262</v>
      </c>
      <c r="AT368" s="227" t="s">
        <v>156</v>
      </c>
      <c r="AU368" s="227" t="s">
        <v>160</v>
      </c>
      <c r="AY368" s="19" t="s">
        <v>152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76</v>
      </c>
      <c r="BK368" s="228">
        <f>ROUND(I368*H368,2)</f>
        <v>0</v>
      </c>
      <c r="BL368" s="19" t="s">
        <v>262</v>
      </c>
      <c r="BM368" s="227" t="s">
        <v>3076</v>
      </c>
    </row>
    <row r="369" spans="1:47" s="2" customFormat="1" ht="12">
      <c r="A369" s="40"/>
      <c r="B369" s="41"/>
      <c r="C369" s="42"/>
      <c r="D369" s="229" t="s">
        <v>162</v>
      </c>
      <c r="E369" s="42"/>
      <c r="F369" s="230" t="s">
        <v>1662</v>
      </c>
      <c r="G369" s="42"/>
      <c r="H369" s="42"/>
      <c r="I369" s="231"/>
      <c r="J369" s="42"/>
      <c r="K369" s="42"/>
      <c r="L369" s="46"/>
      <c r="M369" s="232"/>
      <c r="N369" s="23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162</v>
      </c>
      <c r="AU369" s="19" t="s">
        <v>160</v>
      </c>
    </row>
    <row r="370" spans="1:65" s="2" customFormat="1" ht="37.8" customHeight="1">
      <c r="A370" s="40"/>
      <c r="B370" s="41"/>
      <c r="C370" s="215" t="s">
        <v>732</v>
      </c>
      <c r="D370" s="215" t="s">
        <v>156</v>
      </c>
      <c r="E370" s="216" t="s">
        <v>3077</v>
      </c>
      <c r="F370" s="217" t="s">
        <v>3078</v>
      </c>
      <c r="G370" s="218" t="s">
        <v>176</v>
      </c>
      <c r="H370" s="219">
        <v>1</v>
      </c>
      <c r="I370" s="220"/>
      <c r="J370" s="221">
        <f>ROUND(I370*H370,2)</f>
        <v>0</v>
      </c>
      <c r="K370" s="222"/>
      <c r="L370" s="46"/>
      <c r="M370" s="223" t="s">
        <v>19</v>
      </c>
      <c r="N370" s="224" t="s">
        <v>40</v>
      </c>
      <c r="O370" s="86"/>
      <c r="P370" s="225">
        <f>O370*H370</f>
        <v>0</v>
      </c>
      <c r="Q370" s="225">
        <v>0</v>
      </c>
      <c r="R370" s="225">
        <f>Q370*H370</f>
        <v>0</v>
      </c>
      <c r="S370" s="225">
        <v>0</v>
      </c>
      <c r="T370" s="22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7" t="s">
        <v>151</v>
      </c>
      <c r="AT370" s="227" t="s">
        <v>156</v>
      </c>
      <c r="AU370" s="227" t="s">
        <v>160</v>
      </c>
      <c r="AY370" s="19" t="s">
        <v>152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9" t="s">
        <v>76</v>
      </c>
      <c r="BK370" s="228">
        <f>ROUND(I370*H370,2)</f>
        <v>0</v>
      </c>
      <c r="BL370" s="19" t="s">
        <v>151</v>
      </c>
      <c r="BM370" s="227" t="s">
        <v>3079</v>
      </c>
    </row>
    <row r="371" spans="1:47" s="2" customFormat="1" ht="12">
      <c r="A371" s="40"/>
      <c r="B371" s="41"/>
      <c r="C371" s="42"/>
      <c r="D371" s="229" t="s">
        <v>162</v>
      </c>
      <c r="E371" s="42"/>
      <c r="F371" s="230" t="s">
        <v>3080</v>
      </c>
      <c r="G371" s="42"/>
      <c r="H371" s="42"/>
      <c r="I371" s="231"/>
      <c r="J371" s="42"/>
      <c r="K371" s="42"/>
      <c r="L371" s="46"/>
      <c r="M371" s="232"/>
      <c r="N371" s="23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162</v>
      </c>
      <c r="AU371" s="19" t="s">
        <v>160</v>
      </c>
    </row>
    <row r="372" spans="1:65" s="2" customFormat="1" ht="37.8" customHeight="1">
      <c r="A372" s="40"/>
      <c r="B372" s="41"/>
      <c r="C372" s="267" t="s">
        <v>738</v>
      </c>
      <c r="D372" s="267" t="s">
        <v>204</v>
      </c>
      <c r="E372" s="268" t="s">
        <v>3081</v>
      </c>
      <c r="F372" s="269" t="s">
        <v>3082</v>
      </c>
      <c r="G372" s="270" t="s">
        <v>176</v>
      </c>
      <c r="H372" s="271">
        <v>1</v>
      </c>
      <c r="I372" s="272"/>
      <c r="J372" s="273">
        <f>ROUND(I372*H372,2)</f>
        <v>0</v>
      </c>
      <c r="K372" s="274"/>
      <c r="L372" s="275"/>
      <c r="M372" s="276" t="s">
        <v>19</v>
      </c>
      <c r="N372" s="277" t="s">
        <v>40</v>
      </c>
      <c r="O372" s="86"/>
      <c r="P372" s="225">
        <f>O372*H372</f>
        <v>0</v>
      </c>
      <c r="Q372" s="225">
        <v>0.255</v>
      </c>
      <c r="R372" s="225">
        <f>Q372*H372</f>
        <v>0.255</v>
      </c>
      <c r="S372" s="225">
        <v>0</v>
      </c>
      <c r="T372" s="22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7" t="s">
        <v>207</v>
      </c>
      <c r="AT372" s="227" t="s">
        <v>204</v>
      </c>
      <c r="AU372" s="227" t="s">
        <v>160</v>
      </c>
      <c r="AY372" s="19" t="s">
        <v>152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9" t="s">
        <v>76</v>
      </c>
      <c r="BK372" s="228">
        <f>ROUND(I372*H372,2)</f>
        <v>0</v>
      </c>
      <c r="BL372" s="19" t="s">
        <v>151</v>
      </c>
      <c r="BM372" s="227" t="s">
        <v>3083</v>
      </c>
    </row>
    <row r="373" spans="1:65" s="2" customFormat="1" ht="24.15" customHeight="1">
      <c r="A373" s="40"/>
      <c r="B373" s="41"/>
      <c r="C373" s="215" t="s">
        <v>745</v>
      </c>
      <c r="D373" s="215" t="s">
        <v>156</v>
      </c>
      <c r="E373" s="216" t="s">
        <v>1688</v>
      </c>
      <c r="F373" s="217" t="s">
        <v>1689</v>
      </c>
      <c r="G373" s="218" t="s">
        <v>176</v>
      </c>
      <c r="H373" s="219">
        <v>6</v>
      </c>
      <c r="I373" s="220"/>
      <c r="J373" s="221">
        <f>ROUND(I373*H373,2)</f>
        <v>0</v>
      </c>
      <c r="K373" s="222"/>
      <c r="L373" s="46"/>
      <c r="M373" s="223" t="s">
        <v>19</v>
      </c>
      <c r="N373" s="224" t="s">
        <v>40</v>
      </c>
      <c r="O373" s="86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7" t="s">
        <v>262</v>
      </c>
      <c r="AT373" s="227" t="s">
        <v>156</v>
      </c>
      <c r="AU373" s="227" t="s">
        <v>160</v>
      </c>
      <c r="AY373" s="19" t="s">
        <v>152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9" t="s">
        <v>76</v>
      </c>
      <c r="BK373" s="228">
        <f>ROUND(I373*H373,2)</f>
        <v>0</v>
      </c>
      <c r="BL373" s="19" t="s">
        <v>262</v>
      </c>
      <c r="BM373" s="227" t="s">
        <v>3084</v>
      </c>
    </row>
    <row r="374" spans="1:63" s="12" customFormat="1" ht="20.85" customHeight="1">
      <c r="A374" s="12"/>
      <c r="B374" s="199"/>
      <c r="C374" s="200"/>
      <c r="D374" s="201" t="s">
        <v>68</v>
      </c>
      <c r="E374" s="213" t="s">
        <v>1989</v>
      </c>
      <c r="F374" s="213" t="s">
        <v>1990</v>
      </c>
      <c r="G374" s="200"/>
      <c r="H374" s="200"/>
      <c r="I374" s="203"/>
      <c r="J374" s="214">
        <f>BK374</f>
        <v>0</v>
      </c>
      <c r="K374" s="200"/>
      <c r="L374" s="205"/>
      <c r="M374" s="206"/>
      <c r="N374" s="207"/>
      <c r="O374" s="207"/>
      <c r="P374" s="208">
        <f>SUM(P375:P446)</f>
        <v>0</v>
      </c>
      <c r="Q374" s="207"/>
      <c r="R374" s="208">
        <f>SUM(R375:R446)</f>
        <v>11.903076500000001</v>
      </c>
      <c r="S374" s="207"/>
      <c r="T374" s="209">
        <f>SUM(T375:T446)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0" t="s">
        <v>78</v>
      </c>
      <c r="AT374" s="211" t="s">
        <v>68</v>
      </c>
      <c r="AU374" s="211" t="s">
        <v>78</v>
      </c>
      <c r="AY374" s="210" t="s">
        <v>152</v>
      </c>
      <c r="BK374" s="212">
        <f>SUM(BK375:BK446)</f>
        <v>0</v>
      </c>
    </row>
    <row r="375" spans="1:65" s="2" customFormat="1" ht="37.8" customHeight="1">
      <c r="A375" s="40"/>
      <c r="B375" s="41"/>
      <c r="C375" s="215" t="s">
        <v>748</v>
      </c>
      <c r="D375" s="215" t="s">
        <v>156</v>
      </c>
      <c r="E375" s="216" t="s">
        <v>3085</v>
      </c>
      <c r="F375" s="217" t="s">
        <v>3086</v>
      </c>
      <c r="G375" s="218" t="s">
        <v>169</v>
      </c>
      <c r="H375" s="219">
        <v>679.89</v>
      </c>
      <c r="I375" s="220"/>
      <c r="J375" s="221">
        <f>ROUND(I375*H375,2)</f>
        <v>0</v>
      </c>
      <c r="K375" s="222"/>
      <c r="L375" s="46"/>
      <c r="M375" s="223" t="s">
        <v>19</v>
      </c>
      <c r="N375" s="224" t="s">
        <v>40</v>
      </c>
      <c r="O375" s="86"/>
      <c r="P375" s="225">
        <f>O375*H375</f>
        <v>0</v>
      </c>
      <c r="Q375" s="225">
        <v>0</v>
      </c>
      <c r="R375" s="225">
        <f>Q375*H375</f>
        <v>0</v>
      </c>
      <c r="S375" s="225">
        <v>0</v>
      </c>
      <c r="T375" s="22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7" t="s">
        <v>262</v>
      </c>
      <c r="AT375" s="227" t="s">
        <v>156</v>
      </c>
      <c r="AU375" s="227" t="s">
        <v>160</v>
      </c>
      <c r="AY375" s="19" t="s">
        <v>152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9" t="s">
        <v>76</v>
      </c>
      <c r="BK375" s="228">
        <f>ROUND(I375*H375,2)</f>
        <v>0</v>
      </c>
      <c r="BL375" s="19" t="s">
        <v>262</v>
      </c>
      <c r="BM375" s="227" t="s">
        <v>3087</v>
      </c>
    </row>
    <row r="376" spans="1:47" s="2" customFormat="1" ht="12">
      <c r="A376" s="40"/>
      <c r="B376" s="41"/>
      <c r="C376" s="42"/>
      <c r="D376" s="229" t="s">
        <v>162</v>
      </c>
      <c r="E376" s="42"/>
      <c r="F376" s="230" t="s">
        <v>3088</v>
      </c>
      <c r="G376" s="42"/>
      <c r="H376" s="42"/>
      <c r="I376" s="231"/>
      <c r="J376" s="42"/>
      <c r="K376" s="42"/>
      <c r="L376" s="46"/>
      <c r="M376" s="232"/>
      <c r="N376" s="23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162</v>
      </c>
      <c r="AU376" s="19" t="s">
        <v>160</v>
      </c>
    </row>
    <row r="377" spans="1:51" s="13" customFormat="1" ht="12">
      <c r="A377" s="13"/>
      <c r="B377" s="234"/>
      <c r="C377" s="235"/>
      <c r="D377" s="236" t="s">
        <v>164</v>
      </c>
      <c r="E377" s="237" t="s">
        <v>19</v>
      </c>
      <c r="F377" s="238" t="s">
        <v>2957</v>
      </c>
      <c r="G377" s="235"/>
      <c r="H377" s="239">
        <v>127.92</v>
      </c>
      <c r="I377" s="240"/>
      <c r="J377" s="235"/>
      <c r="K377" s="235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164</v>
      </c>
      <c r="AU377" s="245" t="s">
        <v>160</v>
      </c>
      <c r="AV377" s="13" t="s">
        <v>78</v>
      </c>
      <c r="AW377" s="13" t="s">
        <v>31</v>
      </c>
      <c r="AX377" s="13" t="s">
        <v>69</v>
      </c>
      <c r="AY377" s="245" t="s">
        <v>152</v>
      </c>
    </row>
    <row r="378" spans="1:51" s="13" customFormat="1" ht="12">
      <c r="A378" s="13"/>
      <c r="B378" s="234"/>
      <c r="C378" s="235"/>
      <c r="D378" s="236" t="s">
        <v>164</v>
      </c>
      <c r="E378" s="237" t="s">
        <v>19</v>
      </c>
      <c r="F378" s="238" t="s">
        <v>2958</v>
      </c>
      <c r="G378" s="235"/>
      <c r="H378" s="239">
        <v>131.37</v>
      </c>
      <c r="I378" s="240"/>
      <c r="J378" s="235"/>
      <c r="K378" s="235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164</v>
      </c>
      <c r="AU378" s="245" t="s">
        <v>160</v>
      </c>
      <c r="AV378" s="13" t="s">
        <v>78</v>
      </c>
      <c r="AW378" s="13" t="s">
        <v>31</v>
      </c>
      <c r="AX378" s="13" t="s">
        <v>69</v>
      </c>
      <c r="AY378" s="245" t="s">
        <v>152</v>
      </c>
    </row>
    <row r="379" spans="1:51" s="13" customFormat="1" ht="12">
      <c r="A379" s="13"/>
      <c r="B379" s="234"/>
      <c r="C379" s="235"/>
      <c r="D379" s="236" t="s">
        <v>164</v>
      </c>
      <c r="E379" s="237" t="s">
        <v>19</v>
      </c>
      <c r="F379" s="238" t="s">
        <v>2959</v>
      </c>
      <c r="G379" s="235"/>
      <c r="H379" s="239">
        <v>201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164</v>
      </c>
      <c r="AU379" s="245" t="s">
        <v>160</v>
      </c>
      <c r="AV379" s="13" t="s">
        <v>78</v>
      </c>
      <c r="AW379" s="13" t="s">
        <v>31</v>
      </c>
      <c r="AX379" s="13" t="s">
        <v>69</v>
      </c>
      <c r="AY379" s="245" t="s">
        <v>152</v>
      </c>
    </row>
    <row r="380" spans="1:51" s="13" customFormat="1" ht="12">
      <c r="A380" s="13"/>
      <c r="B380" s="234"/>
      <c r="C380" s="235"/>
      <c r="D380" s="236" t="s">
        <v>164</v>
      </c>
      <c r="E380" s="237" t="s">
        <v>19</v>
      </c>
      <c r="F380" s="238" t="s">
        <v>2960</v>
      </c>
      <c r="G380" s="235"/>
      <c r="H380" s="239">
        <v>219.6</v>
      </c>
      <c r="I380" s="240"/>
      <c r="J380" s="235"/>
      <c r="K380" s="235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164</v>
      </c>
      <c r="AU380" s="245" t="s">
        <v>160</v>
      </c>
      <c r="AV380" s="13" t="s">
        <v>78</v>
      </c>
      <c r="AW380" s="13" t="s">
        <v>31</v>
      </c>
      <c r="AX380" s="13" t="s">
        <v>69</v>
      </c>
      <c r="AY380" s="245" t="s">
        <v>152</v>
      </c>
    </row>
    <row r="381" spans="1:51" s="15" customFormat="1" ht="12">
      <c r="A381" s="15"/>
      <c r="B381" s="256"/>
      <c r="C381" s="257"/>
      <c r="D381" s="236" t="s">
        <v>164</v>
      </c>
      <c r="E381" s="258" t="s">
        <v>19</v>
      </c>
      <c r="F381" s="259" t="s">
        <v>192</v>
      </c>
      <c r="G381" s="257"/>
      <c r="H381" s="260">
        <v>679.89</v>
      </c>
      <c r="I381" s="261"/>
      <c r="J381" s="257"/>
      <c r="K381" s="257"/>
      <c r="L381" s="262"/>
      <c r="M381" s="263"/>
      <c r="N381" s="264"/>
      <c r="O381" s="264"/>
      <c r="P381" s="264"/>
      <c r="Q381" s="264"/>
      <c r="R381" s="264"/>
      <c r="S381" s="264"/>
      <c r="T381" s="26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6" t="s">
        <v>164</v>
      </c>
      <c r="AU381" s="266" t="s">
        <v>160</v>
      </c>
      <c r="AV381" s="15" t="s">
        <v>151</v>
      </c>
      <c r="AW381" s="15" t="s">
        <v>31</v>
      </c>
      <c r="AX381" s="15" t="s">
        <v>76</v>
      </c>
      <c r="AY381" s="266" t="s">
        <v>152</v>
      </c>
    </row>
    <row r="382" spans="1:65" s="2" customFormat="1" ht="24.15" customHeight="1">
      <c r="A382" s="40"/>
      <c r="B382" s="41"/>
      <c r="C382" s="267" t="s">
        <v>753</v>
      </c>
      <c r="D382" s="267" t="s">
        <v>204</v>
      </c>
      <c r="E382" s="268" t="s">
        <v>2029</v>
      </c>
      <c r="F382" s="269" t="s">
        <v>2030</v>
      </c>
      <c r="G382" s="270" t="s">
        <v>169</v>
      </c>
      <c r="H382" s="271">
        <v>747.879</v>
      </c>
      <c r="I382" s="272"/>
      <c r="J382" s="273">
        <f>ROUND(I382*H382,2)</f>
        <v>0</v>
      </c>
      <c r="K382" s="274"/>
      <c r="L382" s="275"/>
      <c r="M382" s="276" t="s">
        <v>19</v>
      </c>
      <c r="N382" s="277" t="s">
        <v>40</v>
      </c>
      <c r="O382" s="86"/>
      <c r="P382" s="225">
        <f>O382*H382</f>
        <v>0</v>
      </c>
      <c r="Q382" s="225">
        <v>0.0095</v>
      </c>
      <c r="R382" s="225">
        <f>Q382*H382</f>
        <v>7.1048505</v>
      </c>
      <c r="S382" s="225">
        <v>0</v>
      </c>
      <c r="T382" s="22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7" t="s">
        <v>348</v>
      </c>
      <c r="AT382" s="227" t="s">
        <v>204</v>
      </c>
      <c r="AU382" s="227" t="s">
        <v>160</v>
      </c>
      <c r="AY382" s="19" t="s">
        <v>152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9" t="s">
        <v>76</v>
      </c>
      <c r="BK382" s="228">
        <f>ROUND(I382*H382,2)</f>
        <v>0</v>
      </c>
      <c r="BL382" s="19" t="s">
        <v>262</v>
      </c>
      <c r="BM382" s="227" t="s">
        <v>3089</v>
      </c>
    </row>
    <row r="383" spans="1:51" s="13" customFormat="1" ht="12">
      <c r="A383" s="13"/>
      <c r="B383" s="234"/>
      <c r="C383" s="235"/>
      <c r="D383" s="236" t="s">
        <v>164</v>
      </c>
      <c r="E383" s="237" t="s">
        <v>19</v>
      </c>
      <c r="F383" s="238" t="s">
        <v>2964</v>
      </c>
      <c r="G383" s="235"/>
      <c r="H383" s="239">
        <v>679.89</v>
      </c>
      <c r="I383" s="240"/>
      <c r="J383" s="235"/>
      <c r="K383" s="235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164</v>
      </c>
      <c r="AU383" s="245" t="s">
        <v>160</v>
      </c>
      <c r="AV383" s="13" t="s">
        <v>78</v>
      </c>
      <c r="AW383" s="13" t="s">
        <v>31</v>
      </c>
      <c r="AX383" s="13" t="s">
        <v>76</v>
      </c>
      <c r="AY383" s="245" t="s">
        <v>152</v>
      </c>
    </row>
    <row r="384" spans="1:51" s="13" customFormat="1" ht="12">
      <c r="A384" s="13"/>
      <c r="B384" s="234"/>
      <c r="C384" s="235"/>
      <c r="D384" s="236" t="s">
        <v>164</v>
      </c>
      <c r="E384" s="235"/>
      <c r="F384" s="238" t="s">
        <v>3090</v>
      </c>
      <c r="G384" s="235"/>
      <c r="H384" s="239">
        <v>747.879</v>
      </c>
      <c r="I384" s="240"/>
      <c r="J384" s="235"/>
      <c r="K384" s="235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164</v>
      </c>
      <c r="AU384" s="245" t="s">
        <v>160</v>
      </c>
      <c r="AV384" s="13" t="s">
        <v>78</v>
      </c>
      <c r="AW384" s="13" t="s">
        <v>4</v>
      </c>
      <c r="AX384" s="13" t="s">
        <v>76</v>
      </c>
      <c r="AY384" s="245" t="s">
        <v>152</v>
      </c>
    </row>
    <row r="385" spans="1:65" s="2" customFormat="1" ht="24.15" customHeight="1">
      <c r="A385" s="40"/>
      <c r="B385" s="41"/>
      <c r="C385" s="267" t="s">
        <v>759</v>
      </c>
      <c r="D385" s="267" t="s">
        <v>204</v>
      </c>
      <c r="E385" s="268" t="s">
        <v>3091</v>
      </c>
      <c r="F385" s="269" t="s">
        <v>3092</v>
      </c>
      <c r="G385" s="270" t="s">
        <v>159</v>
      </c>
      <c r="H385" s="271">
        <v>9.943</v>
      </c>
      <c r="I385" s="272"/>
      <c r="J385" s="273">
        <f>ROUND(I385*H385,2)</f>
        <v>0</v>
      </c>
      <c r="K385" s="274"/>
      <c r="L385" s="275"/>
      <c r="M385" s="276" t="s">
        <v>19</v>
      </c>
      <c r="N385" s="277" t="s">
        <v>40</v>
      </c>
      <c r="O385" s="86"/>
      <c r="P385" s="225">
        <f>O385*H385</f>
        <v>0</v>
      </c>
      <c r="Q385" s="225">
        <v>0.44</v>
      </c>
      <c r="R385" s="225">
        <f>Q385*H385</f>
        <v>4.3749199999999995</v>
      </c>
      <c r="S385" s="225">
        <v>0</v>
      </c>
      <c r="T385" s="22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7" t="s">
        <v>348</v>
      </c>
      <c r="AT385" s="227" t="s">
        <v>204</v>
      </c>
      <c r="AU385" s="227" t="s">
        <v>160</v>
      </c>
      <c r="AY385" s="19" t="s">
        <v>152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9" t="s">
        <v>76</v>
      </c>
      <c r="BK385" s="228">
        <f>ROUND(I385*H385,2)</f>
        <v>0</v>
      </c>
      <c r="BL385" s="19" t="s">
        <v>262</v>
      </c>
      <c r="BM385" s="227" t="s">
        <v>3093</v>
      </c>
    </row>
    <row r="386" spans="1:51" s="14" customFormat="1" ht="12">
      <c r="A386" s="14"/>
      <c r="B386" s="246"/>
      <c r="C386" s="247"/>
      <c r="D386" s="236" t="s">
        <v>164</v>
      </c>
      <c r="E386" s="248" t="s">
        <v>19</v>
      </c>
      <c r="F386" s="249" t="s">
        <v>3094</v>
      </c>
      <c r="G386" s="247"/>
      <c r="H386" s="248" t="s">
        <v>19</v>
      </c>
      <c r="I386" s="250"/>
      <c r="J386" s="247"/>
      <c r="K386" s="247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164</v>
      </c>
      <c r="AU386" s="255" t="s">
        <v>160</v>
      </c>
      <c r="AV386" s="14" t="s">
        <v>76</v>
      </c>
      <c r="AW386" s="14" t="s">
        <v>31</v>
      </c>
      <c r="AX386" s="14" t="s">
        <v>69</v>
      </c>
      <c r="AY386" s="255" t="s">
        <v>152</v>
      </c>
    </row>
    <row r="387" spans="1:51" s="13" customFormat="1" ht="12">
      <c r="A387" s="13"/>
      <c r="B387" s="234"/>
      <c r="C387" s="235"/>
      <c r="D387" s="236" t="s">
        <v>164</v>
      </c>
      <c r="E387" s="237" t="s">
        <v>19</v>
      </c>
      <c r="F387" s="238" t="s">
        <v>3095</v>
      </c>
      <c r="G387" s="235"/>
      <c r="H387" s="239">
        <v>2.976</v>
      </c>
      <c r="I387" s="240"/>
      <c r="J387" s="235"/>
      <c r="K387" s="235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164</v>
      </c>
      <c r="AU387" s="245" t="s">
        <v>160</v>
      </c>
      <c r="AV387" s="13" t="s">
        <v>78</v>
      </c>
      <c r="AW387" s="13" t="s">
        <v>31</v>
      </c>
      <c r="AX387" s="13" t="s">
        <v>69</v>
      </c>
      <c r="AY387" s="245" t="s">
        <v>152</v>
      </c>
    </row>
    <row r="388" spans="1:51" s="14" customFormat="1" ht="12">
      <c r="A388" s="14"/>
      <c r="B388" s="246"/>
      <c r="C388" s="247"/>
      <c r="D388" s="236" t="s">
        <v>164</v>
      </c>
      <c r="E388" s="248" t="s">
        <v>19</v>
      </c>
      <c r="F388" s="249" t="s">
        <v>3096</v>
      </c>
      <c r="G388" s="247"/>
      <c r="H388" s="248" t="s">
        <v>19</v>
      </c>
      <c r="I388" s="250"/>
      <c r="J388" s="247"/>
      <c r="K388" s="247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164</v>
      </c>
      <c r="AU388" s="255" t="s">
        <v>160</v>
      </c>
      <c r="AV388" s="14" t="s">
        <v>76</v>
      </c>
      <c r="AW388" s="14" t="s">
        <v>31</v>
      </c>
      <c r="AX388" s="14" t="s">
        <v>69</v>
      </c>
      <c r="AY388" s="255" t="s">
        <v>152</v>
      </c>
    </row>
    <row r="389" spans="1:51" s="13" customFormat="1" ht="12">
      <c r="A389" s="13"/>
      <c r="B389" s="234"/>
      <c r="C389" s="235"/>
      <c r="D389" s="236" t="s">
        <v>164</v>
      </c>
      <c r="E389" s="237" t="s">
        <v>19</v>
      </c>
      <c r="F389" s="238" t="s">
        <v>3097</v>
      </c>
      <c r="G389" s="235"/>
      <c r="H389" s="239">
        <v>6.967</v>
      </c>
      <c r="I389" s="240"/>
      <c r="J389" s="235"/>
      <c r="K389" s="235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164</v>
      </c>
      <c r="AU389" s="245" t="s">
        <v>160</v>
      </c>
      <c r="AV389" s="13" t="s">
        <v>78</v>
      </c>
      <c r="AW389" s="13" t="s">
        <v>31</v>
      </c>
      <c r="AX389" s="13" t="s">
        <v>69</v>
      </c>
      <c r="AY389" s="245" t="s">
        <v>152</v>
      </c>
    </row>
    <row r="390" spans="1:51" s="15" customFormat="1" ht="12">
      <c r="A390" s="15"/>
      <c r="B390" s="256"/>
      <c r="C390" s="257"/>
      <c r="D390" s="236" t="s">
        <v>164</v>
      </c>
      <c r="E390" s="258" t="s">
        <v>19</v>
      </c>
      <c r="F390" s="259" t="s">
        <v>192</v>
      </c>
      <c r="G390" s="257"/>
      <c r="H390" s="260">
        <v>9.943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164</v>
      </c>
      <c r="AU390" s="266" t="s">
        <v>160</v>
      </c>
      <c r="AV390" s="15" t="s">
        <v>151</v>
      </c>
      <c r="AW390" s="15" t="s">
        <v>31</v>
      </c>
      <c r="AX390" s="15" t="s">
        <v>76</v>
      </c>
      <c r="AY390" s="266" t="s">
        <v>152</v>
      </c>
    </row>
    <row r="391" spans="1:65" s="2" customFormat="1" ht="16.5" customHeight="1">
      <c r="A391" s="40"/>
      <c r="B391" s="41"/>
      <c r="C391" s="215" t="s">
        <v>764</v>
      </c>
      <c r="D391" s="215" t="s">
        <v>156</v>
      </c>
      <c r="E391" s="216" t="s">
        <v>3098</v>
      </c>
      <c r="F391" s="217" t="s">
        <v>3099</v>
      </c>
      <c r="G391" s="218" t="s">
        <v>545</v>
      </c>
      <c r="H391" s="219">
        <v>2485.9</v>
      </c>
      <c r="I391" s="220"/>
      <c r="J391" s="221">
        <f>ROUND(I391*H391,2)</f>
        <v>0</v>
      </c>
      <c r="K391" s="222"/>
      <c r="L391" s="46"/>
      <c r="M391" s="223" t="s">
        <v>19</v>
      </c>
      <c r="N391" s="224" t="s">
        <v>40</v>
      </c>
      <c r="O391" s="86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7" t="s">
        <v>262</v>
      </c>
      <c r="AT391" s="227" t="s">
        <v>156</v>
      </c>
      <c r="AU391" s="227" t="s">
        <v>160</v>
      </c>
      <c r="AY391" s="19" t="s">
        <v>152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9" t="s">
        <v>76</v>
      </c>
      <c r="BK391" s="228">
        <f>ROUND(I391*H391,2)</f>
        <v>0</v>
      </c>
      <c r="BL391" s="19" t="s">
        <v>262</v>
      </c>
      <c r="BM391" s="227" t="s">
        <v>3100</v>
      </c>
    </row>
    <row r="392" spans="1:47" s="2" customFormat="1" ht="12">
      <c r="A392" s="40"/>
      <c r="B392" s="41"/>
      <c r="C392" s="42"/>
      <c r="D392" s="236" t="s">
        <v>366</v>
      </c>
      <c r="E392" s="42"/>
      <c r="F392" s="278" t="s">
        <v>3101</v>
      </c>
      <c r="G392" s="42"/>
      <c r="H392" s="42"/>
      <c r="I392" s="231"/>
      <c r="J392" s="42"/>
      <c r="K392" s="42"/>
      <c r="L392" s="46"/>
      <c r="M392" s="232"/>
      <c r="N392" s="23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366</v>
      </c>
      <c r="AU392" s="19" t="s">
        <v>160</v>
      </c>
    </row>
    <row r="393" spans="1:51" s="14" customFormat="1" ht="12">
      <c r="A393" s="14"/>
      <c r="B393" s="246"/>
      <c r="C393" s="247"/>
      <c r="D393" s="236" t="s">
        <v>164</v>
      </c>
      <c r="E393" s="248" t="s">
        <v>19</v>
      </c>
      <c r="F393" s="249" t="s">
        <v>3094</v>
      </c>
      <c r="G393" s="247"/>
      <c r="H393" s="248" t="s">
        <v>19</v>
      </c>
      <c r="I393" s="250"/>
      <c r="J393" s="247"/>
      <c r="K393" s="247"/>
      <c r="L393" s="251"/>
      <c r="M393" s="252"/>
      <c r="N393" s="253"/>
      <c r="O393" s="253"/>
      <c r="P393" s="253"/>
      <c r="Q393" s="253"/>
      <c r="R393" s="253"/>
      <c r="S393" s="253"/>
      <c r="T393" s="25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5" t="s">
        <v>164</v>
      </c>
      <c r="AU393" s="255" t="s">
        <v>160</v>
      </c>
      <c r="AV393" s="14" t="s">
        <v>76</v>
      </c>
      <c r="AW393" s="14" t="s">
        <v>31</v>
      </c>
      <c r="AX393" s="14" t="s">
        <v>69</v>
      </c>
      <c r="AY393" s="255" t="s">
        <v>152</v>
      </c>
    </row>
    <row r="394" spans="1:51" s="13" customFormat="1" ht="12">
      <c r="A394" s="13"/>
      <c r="B394" s="234"/>
      <c r="C394" s="235"/>
      <c r="D394" s="236" t="s">
        <v>164</v>
      </c>
      <c r="E394" s="237" t="s">
        <v>19</v>
      </c>
      <c r="F394" s="238" t="s">
        <v>3102</v>
      </c>
      <c r="G394" s="235"/>
      <c r="H394" s="239">
        <v>744.1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164</v>
      </c>
      <c r="AU394" s="245" t="s">
        <v>160</v>
      </c>
      <c r="AV394" s="13" t="s">
        <v>78</v>
      </c>
      <c r="AW394" s="13" t="s">
        <v>31</v>
      </c>
      <c r="AX394" s="13" t="s">
        <v>69</v>
      </c>
      <c r="AY394" s="245" t="s">
        <v>152</v>
      </c>
    </row>
    <row r="395" spans="1:51" s="14" customFormat="1" ht="12">
      <c r="A395" s="14"/>
      <c r="B395" s="246"/>
      <c r="C395" s="247"/>
      <c r="D395" s="236" t="s">
        <v>164</v>
      </c>
      <c r="E395" s="248" t="s">
        <v>19</v>
      </c>
      <c r="F395" s="249" t="s">
        <v>3096</v>
      </c>
      <c r="G395" s="247"/>
      <c r="H395" s="248" t="s">
        <v>19</v>
      </c>
      <c r="I395" s="250"/>
      <c r="J395" s="247"/>
      <c r="K395" s="247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164</v>
      </c>
      <c r="AU395" s="255" t="s">
        <v>160</v>
      </c>
      <c r="AV395" s="14" t="s">
        <v>76</v>
      </c>
      <c r="AW395" s="14" t="s">
        <v>31</v>
      </c>
      <c r="AX395" s="14" t="s">
        <v>69</v>
      </c>
      <c r="AY395" s="255" t="s">
        <v>152</v>
      </c>
    </row>
    <row r="396" spans="1:51" s="13" customFormat="1" ht="12">
      <c r="A396" s="13"/>
      <c r="B396" s="234"/>
      <c r="C396" s="235"/>
      <c r="D396" s="236" t="s">
        <v>164</v>
      </c>
      <c r="E396" s="237" t="s">
        <v>19</v>
      </c>
      <c r="F396" s="238" t="s">
        <v>3103</v>
      </c>
      <c r="G396" s="235"/>
      <c r="H396" s="239">
        <v>1741.8</v>
      </c>
      <c r="I396" s="240"/>
      <c r="J396" s="235"/>
      <c r="K396" s="235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164</v>
      </c>
      <c r="AU396" s="245" t="s">
        <v>160</v>
      </c>
      <c r="AV396" s="13" t="s">
        <v>78</v>
      </c>
      <c r="AW396" s="13" t="s">
        <v>31</v>
      </c>
      <c r="AX396" s="13" t="s">
        <v>69</v>
      </c>
      <c r="AY396" s="245" t="s">
        <v>152</v>
      </c>
    </row>
    <row r="397" spans="1:51" s="15" customFormat="1" ht="12">
      <c r="A397" s="15"/>
      <c r="B397" s="256"/>
      <c r="C397" s="257"/>
      <c r="D397" s="236" t="s">
        <v>164</v>
      </c>
      <c r="E397" s="258" t="s">
        <v>19</v>
      </c>
      <c r="F397" s="259" t="s">
        <v>192</v>
      </c>
      <c r="G397" s="257"/>
      <c r="H397" s="260">
        <v>2485.9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6" t="s">
        <v>164</v>
      </c>
      <c r="AU397" s="266" t="s">
        <v>160</v>
      </c>
      <c r="AV397" s="15" t="s">
        <v>151</v>
      </c>
      <c r="AW397" s="15" t="s">
        <v>31</v>
      </c>
      <c r="AX397" s="15" t="s">
        <v>76</v>
      </c>
      <c r="AY397" s="266" t="s">
        <v>152</v>
      </c>
    </row>
    <row r="398" spans="1:65" s="2" customFormat="1" ht="33" customHeight="1">
      <c r="A398" s="40"/>
      <c r="B398" s="41"/>
      <c r="C398" s="215" t="s">
        <v>769</v>
      </c>
      <c r="D398" s="215" t="s">
        <v>156</v>
      </c>
      <c r="E398" s="216" t="s">
        <v>3104</v>
      </c>
      <c r="F398" s="217" t="s">
        <v>3105</v>
      </c>
      <c r="G398" s="218" t="s">
        <v>169</v>
      </c>
      <c r="H398" s="219">
        <v>143.968</v>
      </c>
      <c r="I398" s="220"/>
      <c r="J398" s="221">
        <f>ROUND(I398*H398,2)</f>
        <v>0</v>
      </c>
      <c r="K398" s="222"/>
      <c r="L398" s="46"/>
      <c r="M398" s="223" t="s">
        <v>19</v>
      </c>
      <c r="N398" s="224" t="s">
        <v>40</v>
      </c>
      <c r="O398" s="86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262</v>
      </c>
      <c r="AT398" s="227" t="s">
        <v>156</v>
      </c>
      <c r="AU398" s="227" t="s">
        <v>160</v>
      </c>
      <c r="AY398" s="19" t="s">
        <v>152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76</v>
      </c>
      <c r="BK398" s="228">
        <f>ROUND(I398*H398,2)</f>
        <v>0</v>
      </c>
      <c r="BL398" s="19" t="s">
        <v>262</v>
      </c>
      <c r="BM398" s="227" t="s">
        <v>3106</v>
      </c>
    </row>
    <row r="399" spans="1:47" s="2" customFormat="1" ht="12">
      <c r="A399" s="40"/>
      <c r="B399" s="41"/>
      <c r="C399" s="42"/>
      <c r="D399" s="236" t="s">
        <v>366</v>
      </c>
      <c r="E399" s="42"/>
      <c r="F399" s="278" t="s">
        <v>3107</v>
      </c>
      <c r="G399" s="42"/>
      <c r="H399" s="42"/>
      <c r="I399" s="231"/>
      <c r="J399" s="42"/>
      <c r="K399" s="42"/>
      <c r="L399" s="46"/>
      <c r="M399" s="232"/>
      <c r="N399" s="23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366</v>
      </c>
      <c r="AU399" s="19" t="s">
        <v>160</v>
      </c>
    </row>
    <row r="400" spans="1:51" s="13" customFormat="1" ht="12">
      <c r="A400" s="13"/>
      <c r="B400" s="234"/>
      <c r="C400" s="235"/>
      <c r="D400" s="236" t="s">
        <v>164</v>
      </c>
      <c r="E400" s="237" t="s">
        <v>19</v>
      </c>
      <c r="F400" s="238" t="s">
        <v>3108</v>
      </c>
      <c r="G400" s="235"/>
      <c r="H400" s="239">
        <v>128.64</v>
      </c>
      <c r="I400" s="240"/>
      <c r="J400" s="235"/>
      <c r="K400" s="235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164</v>
      </c>
      <c r="AU400" s="245" t="s">
        <v>160</v>
      </c>
      <c r="AV400" s="13" t="s">
        <v>78</v>
      </c>
      <c r="AW400" s="13" t="s">
        <v>31</v>
      </c>
      <c r="AX400" s="13" t="s">
        <v>69</v>
      </c>
      <c r="AY400" s="245" t="s">
        <v>152</v>
      </c>
    </row>
    <row r="401" spans="1:51" s="13" customFormat="1" ht="12">
      <c r="A401" s="13"/>
      <c r="B401" s="234"/>
      <c r="C401" s="235"/>
      <c r="D401" s="236" t="s">
        <v>164</v>
      </c>
      <c r="E401" s="237" t="s">
        <v>19</v>
      </c>
      <c r="F401" s="238" t="s">
        <v>3109</v>
      </c>
      <c r="G401" s="235"/>
      <c r="H401" s="239">
        <v>15.328</v>
      </c>
      <c r="I401" s="240"/>
      <c r="J401" s="235"/>
      <c r="K401" s="235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164</v>
      </c>
      <c r="AU401" s="245" t="s">
        <v>160</v>
      </c>
      <c r="AV401" s="13" t="s">
        <v>78</v>
      </c>
      <c r="AW401" s="13" t="s">
        <v>31</v>
      </c>
      <c r="AX401" s="13" t="s">
        <v>69</v>
      </c>
      <c r="AY401" s="245" t="s">
        <v>152</v>
      </c>
    </row>
    <row r="402" spans="1:51" s="15" customFormat="1" ht="12">
      <c r="A402" s="15"/>
      <c r="B402" s="256"/>
      <c r="C402" s="257"/>
      <c r="D402" s="236" t="s">
        <v>164</v>
      </c>
      <c r="E402" s="258" t="s">
        <v>19</v>
      </c>
      <c r="F402" s="259" t="s">
        <v>192</v>
      </c>
      <c r="G402" s="257"/>
      <c r="H402" s="260">
        <v>143.968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6" t="s">
        <v>164</v>
      </c>
      <c r="AU402" s="266" t="s">
        <v>160</v>
      </c>
      <c r="AV402" s="15" t="s">
        <v>151</v>
      </c>
      <c r="AW402" s="15" t="s">
        <v>31</v>
      </c>
      <c r="AX402" s="15" t="s">
        <v>76</v>
      </c>
      <c r="AY402" s="266" t="s">
        <v>152</v>
      </c>
    </row>
    <row r="403" spans="1:65" s="2" customFormat="1" ht="33" customHeight="1">
      <c r="A403" s="40"/>
      <c r="B403" s="41"/>
      <c r="C403" s="215" t="s">
        <v>774</v>
      </c>
      <c r="D403" s="215" t="s">
        <v>156</v>
      </c>
      <c r="E403" s="216" t="s">
        <v>3110</v>
      </c>
      <c r="F403" s="217" t="s">
        <v>3111</v>
      </c>
      <c r="G403" s="218" t="s">
        <v>169</v>
      </c>
      <c r="H403" s="219">
        <v>89.1</v>
      </c>
      <c r="I403" s="220"/>
      <c r="J403" s="221">
        <f>ROUND(I403*H403,2)</f>
        <v>0</v>
      </c>
      <c r="K403" s="222"/>
      <c r="L403" s="46"/>
      <c r="M403" s="223" t="s">
        <v>19</v>
      </c>
      <c r="N403" s="224" t="s">
        <v>40</v>
      </c>
      <c r="O403" s="86"/>
      <c r="P403" s="225">
        <f>O403*H403</f>
        <v>0</v>
      </c>
      <c r="Q403" s="225">
        <v>0.00026</v>
      </c>
      <c r="R403" s="225">
        <f>Q403*H403</f>
        <v>0.023165999999999996</v>
      </c>
      <c r="S403" s="225">
        <v>0</v>
      </c>
      <c r="T403" s="22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7" t="s">
        <v>262</v>
      </c>
      <c r="AT403" s="227" t="s">
        <v>156</v>
      </c>
      <c r="AU403" s="227" t="s">
        <v>160</v>
      </c>
      <c r="AY403" s="19" t="s">
        <v>152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9" t="s">
        <v>76</v>
      </c>
      <c r="BK403" s="228">
        <f>ROUND(I403*H403,2)</f>
        <v>0</v>
      </c>
      <c r="BL403" s="19" t="s">
        <v>262</v>
      </c>
      <c r="BM403" s="227" t="s">
        <v>3112</v>
      </c>
    </row>
    <row r="404" spans="1:47" s="2" customFormat="1" ht="12">
      <c r="A404" s="40"/>
      <c r="B404" s="41"/>
      <c r="C404" s="42"/>
      <c r="D404" s="229" t="s">
        <v>162</v>
      </c>
      <c r="E404" s="42"/>
      <c r="F404" s="230" t="s">
        <v>3113</v>
      </c>
      <c r="G404" s="42"/>
      <c r="H404" s="42"/>
      <c r="I404" s="231"/>
      <c r="J404" s="42"/>
      <c r="K404" s="42"/>
      <c r="L404" s="46"/>
      <c r="M404" s="232"/>
      <c r="N404" s="23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162</v>
      </c>
      <c r="AU404" s="19" t="s">
        <v>160</v>
      </c>
    </row>
    <row r="405" spans="1:51" s="14" customFormat="1" ht="12">
      <c r="A405" s="14"/>
      <c r="B405" s="246"/>
      <c r="C405" s="247"/>
      <c r="D405" s="236" t="s">
        <v>164</v>
      </c>
      <c r="E405" s="248" t="s">
        <v>19</v>
      </c>
      <c r="F405" s="249" t="s">
        <v>3114</v>
      </c>
      <c r="G405" s="247"/>
      <c r="H405" s="248" t="s">
        <v>19</v>
      </c>
      <c r="I405" s="250"/>
      <c r="J405" s="247"/>
      <c r="K405" s="247"/>
      <c r="L405" s="251"/>
      <c r="M405" s="252"/>
      <c r="N405" s="253"/>
      <c r="O405" s="253"/>
      <c r="P405" s="253"/>
      <c r="Q405" s="253"/>
      <c r="R405" s="253"/>
      <c r="S405" s="253"/>
      <c r="T405" s="25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5" t="s">
        <v>164</v>
      </c>
      <c r="AU405" s="255" t="s">
        <v>160</v>
      </c>
      <c r="AV405" s="14" t="s">
        <v>76</v>
      </c>
      <c r="AW405" s="14" t="s">
        <v>31</v>
      </c>
      <c r="AX405" s="14" t="s">
        <v>69</v>
      </c>
      <c r="AY405" s="255" t="s">
        <v>152</v>
      </c>
    </row>
    <row r="406" spans="1:51" s="13" customFormat="1" ht="12">
      <c r="A406" s="13"/>
      <c r="B406" s="234"/>
      <c r="C406" s="235"/>
      <c r="D406" s="236" t="s">
        <v>164</v>
      </c>
      <c r="E406" s="237" t="s">
        <v>19</v>
      </c>
      <c r="F406" s="238" t="s">
        <v>3115</v>
      </c>
      <c r="G406" s="235"/>
      <c r="H406" s="239">
        <v>2.7</v>
      </c>
      <c r="I406" s="240"/>
      <c r="J406" s="235"/>
      <c r="K406" s="235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164</v>
      </c>
      <c r="AU406" s="245" t="s">
        <v>160</v>
      </c>
      <c r="AV406" s="13" t="s">
        <v>78</v>
      </c>
      <c r="AW406" s="13" t="s">
        <v>31</v>
      </c>
      <c r="AX406" s="13" t="s">
        <v>69</v>
      </c>
      <c r="AY406" s="245" t="s">
        <v>152</v>
      </c>
    </row>
    <row r="407" spans="1:51" s="14" customFormat="1" ht="12">
      <c r="A407" s="14"/>
      <c r="B407" s="246"/>
      <c r="C407" s="247"/>
      <c r="D407" s="236" t="s">
        <v>164</v>
      </c>
      <c r="E407" s="248" t="s">
        <v>19</v>
      </c>
      <c r="F407" s="249" t="s">
        <v>3116</v>
      </c>
      <c r="G407" s="247"/>
      <c r="H407" s="248" t="s">
        <v>19</v>
      </c>
      <c r="I407" s="250"/>
      <c r="J407" s="247"/>
      <c r="K407" s="247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164</v>
      </c>
      <c r="AU407" s="255" t="s">
        <v>160</v>
      </c>
      <c r="AV407" s="14" t="s">
        <v>76</v>
      </c>
      <c r="AW407" s="14" t="s">
        <v>31</v>
      </c>
      <c r="AX407" s="14" t="s">
        <v>69</v>
      </c>
      <c r="AY407" s="255" t="s">
        <v>152</v>
      </c>
    </row>
    <row r="408" spans="1:51" s="13" customFormat="1" ht="12">
      <c r="A408" s="13"/>
      <c r="B408" s="234"/>
      <c r="C408" s="235"/>
      <c r="D408" s="236" t="s">
        <v>164</v>
      </c>
      <c r="E408" s="237" t="s">
        <v>19</v>
      </c>
      <c r="F408" s="238" t="s">
        <v>3115</v>
      </c>
      <c r="G408" s="235"/>
      <c r="H408" s="239">
        <v>2.7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164</v>
      </c>
      <c r="AU408" s="245" t="s">
        <v>160</v>
      </c>
      <c r="AV408" s="13" t="s">
        <v>78</v>
      </c>
      <c r="AW408" s="13" t="s">
        <v>31</v>
      </c>
      <c r="AX408" s="13" t="s">
        <v>69</v>
      </c>
      <c r="AY408" s="245" t="s">
        <v>152</v>
      </c>
    </row>
    <row r="409" spans="1:51" s="14" customFormat="1" ht="12">
      <c r="A409" s="14"/>
      <c r="B409" s="246"/>
      <c r="C409" s="247"/>
      <c r="D409" s="236" t="s">
        <v>164</v>
      </c>
      <c r="E409" s="248" t="s">
        <v>19</v>
      </c>
      <c r="F409" s="249" t="s">
        <v>3117</v>
      </c>
      <c r="G409" s="247"/>
      <c r="H409" s="248" t="s">
        <v>19</v>
      </c>
      <c r="I409" s="250"/>
      <c r="J409" s="247"/>
      <c r="K409" s="247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164</v>
      </c>
      <c r="AU409" s="255" t="s">
        <v>160</v>
      </c>
      <c r="AV409" s="14" t="s">
        <v>76</v>
      </c>
      <c r="AW409" s="14" t="s">
        <v>31</v>
      </c>
      <c r="AX409" s="14" t="s">
        <v>69</v>
      </c>
      <c r="AY409" s="255" t="s">
        <v>152</v>
      </c>
    </row>
    <row r="410" spans="1:51" s="13" customFormat="1" ht="12">
      <c r="A410" s="13"/>
      <c r="B410" s="234"/>
      <c r="C410" s="235"/>
      <c r="D410" s="236" t="s">
        <v>164</v>
      </c>
      <c r="E410" s="237" t="s">
        <v>19</v>
      </c>
      <c r="F410" s="238" t="s">
        <v>3118</v>
      </c>
      <c r="G410" s="235"/>
      <c r="H410" s="239">
        <v>35.1</v>
      </c>
      <c r="I410" s="240"/>
      <c r="J410" s="235"/>
      <c r="K410" s="235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164</v>
      </c>
      <c r="AU410" s="245" t="s">
        <v>160</v>
      </c>
      <c r="AV410" s="13" t="s">
        <v>78</v>
      </c>
      <c r="AW410" s="13" t="s">
        <v>31</v>
      </c>
      <c r="AX410" s="13" t="s">
        <v>69</v>
      </c>
      <c r="AY410" s="245" t="s">
        <v>152</v>
      </c>
    </row>
    <row r="411" spans="1:51" s="14" customFormat="1" ht="12">
      <c r="A411" s="14"/>
      <c r="B411" s="246"/>
      <c r="C411" s="247"/>
      <c r="D411" s="236" t="s">
        <v>164</v>
      </c>
      <c r="E411" s="248" t="s">
        <v>19</v>
      </c>
      <c r="F411" s="249" t="s">
        <v>3119</v>
      </c>
      <c r="G411" s="247"/>
      <c r="H411" s="248" t="s">
        <v>19</v>
      </c>
      <c r="I411" s="250"/>
      <c r="J411" s="247"/>
      <c r="K411" s="247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164</v>
      </c>
      <c r="AU411" s="255" t="s">
        <v>160</v>
      </c>
      <c r="AV411" s="14" t="s">
        <v>76</v>
      </c>
      <c r="AW411" s="14" t="s">
        <v>31</v>
      </c>
      <c r="AX411" s="14" t="s">
        <v>69</v>
      </c>
      <c r="AY411" s="255" t="s">
        <v>152</v>
      </c>
    </row>
    <row r="412" spans="1:51" s="13" customFormat="1" ht="12">
      <c r="A412" s="13"/>
      <c r="B412" s="234"/>
      <c r="C412" s="235"/>
      <c r="D412" s="236" t="s">
        <v>164</v>
      </c>
      <c r="E412" s="237" t="s">
        <v>19</v>
      </c>
      <c r="F412" s="238" t="s">
        <v>3120</v>
      </c>
      <c r="G412" s="235"/>
      <c r="H412" s="239">
        <v>48.6</v>
      </c>
      <c r="I412" s="240"/>
      <c r="J412" s="235"/>
      <c r="K412" s="235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164</v>
      </c>
      <c r="AU412" s="245" t="s">
        <v>160</v>
      </c>
      <c r="AV412" s="13" t="s">
        <v>78</v>
      </c>
      <c r="AW412" s="13" t="s">
        <v>31</v>
      </c>
      <c r="AX412" s="13" t="s">
        <v>69</v>
      </c>
      <c r="AY412" s="245" t="s">
        <v>152</v>
      </c>
    </row>
    <row r="413" spans="1:51" s="15" customFormat="1" ht="12">
      <c r="A413" s="15"/>
      <c r="B413" s="256"/>
      <c r="C413" s="257"/>
      <c r="D413" s="236" t="s">
        <v>164</v>
      </c>
      <c r="E413" s="258" t="s">
        <v>19</v>
      </c>
      <c r="F413" s="259" t="s">
        <v>192</v>
      </c>
      <c r="G413" s="257"/>
      <c r="H413" s="260">
        <v>89.1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164</v>
      </c>
      <c r="AU413" s="266" t="s">
        <v>160</v>
      </c>
      <c r="AV413" s="15" t="s">
        <v>151</v>
      </c>
      <c r="AW413" s="15" t="s">
        <v>31</v>
      </c>
      <c r="AX413" s="15" t="s">
        <v>76</v>
      </c>
      <c r="AY413" s="266" t="s">
        <v>152</v>
      </c>
    </row>
    <row r="414" spans="1:65" s="2" customFormat="1" ht="33.75" customHeight="1">
      <c r="A414" s="40"/>
      <c r="B414" s="41"/>
      <c r="C414" s="267" t="s">
        <v>779</v>
      </c>
      <c r="D414" s="267" t="s">
        <v>204</v>
      </c>
      <c r="E414" s="268" t="s">
        <v>3121</v>
      </c>
      <c r="F414" s="269" t="s">
        <v>3122</v>
      </c>
      <c r="G414" s="270" t="s">
        <v>176</v>
      </c>
      <c r="H414" s="271">
        <v>1</v>
      </c>
      <c r="I414" s="272"/>
      <c r="J414" s="273">
        <f>ROUND(I414*H414,2)</f>
        <v>0</v>
      </c>
      <c r="K414" s="274"/>
      <c r="L414" s="275"/>
      <c r="M414" s="276" t="s">
        <v>19</v>
      </c>
      <c r="N414" s="277" t="s">
        <v>40</v>
      </c>
      <c r="O414" s="86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7" t="s">
        <v>348</v>
      </c>
      <c r="AT414" s="227" t="s">
        <v>204</v>
      </c>
      <c r="AU414" s="227" t="s">
        <v>160</v>
      </c>
      <c r="AY414" s="19" t="s">
        <v>152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9" t="s">
        <v>76</v>
      </c>
      <c r="BK414" s="228">
        <f>ROUND(I414*H414,2)</f>
        <v>0</v>
      </c>
      <c r="BL414" s="19" t="s">
        <v>262</v>
      </c>
      <c r="BM414" s="227" t="s">
        <v>3123</v>
      </c>
    </row>
    <row r="415" spans="1:65" s="2" customFormat="1" ht="33.75" customHeight="1">
      <c r="A415" s="40"/>
      <c r="B415" s="41"/>
      <c r="C415" s="267" t="s">
        <v>786</v>
      </c>
      <c r="D415" s="267" t="s">
        <v>204</v>
      </c>
      <c r="E415" s="268" t="s">
        <v>3124</v>
      </c>
      <c r="F415" s="269" t="s">
        <v>3125</v>
      </c>
      <c r="G415" s="270" t="s">
        <v>176</v>
      </c>
      <c r="H415" s="271">
        <v>1</v>
      </c>
      <c r="I415" s="272"/>
      <c r="J415" s="273">
        <f>ROUND(I415*H415,2)</f>
        <v>0</v>
      </c>
      <c r="K415" s="274"/>
      <c r="L415" s="275"/>
      <c r="M415" s="276" t="s">
        <v>19</v>
      </c>
      <c r="N415" s="277" t="s">
        <v>40</v>
      </c>
      <c r="O415" s="86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7" t="s">
        <v>348</v>
      </c>
      <c r="AT415" s="227" t="s">
        <v>204</v>
      </c>
      <c r="AU415" s="227" t="s">
        <v>160</v>
      </c>
      <c r="AY415" s="19" t="s">
        <v>152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9" t="s">
        <v>76</v>
      </c>
      <c r="BK415" s="228">
        <f>ROUND(I415*H415,2)</f>
        <v>0</v>
      </c>
      <c r="BL415" s="19" t="s">
        <v>262</v>
      </c>
      <c r="BM415" s="227" t="s">
        <v>3126</v>
      </c>
    </row>
    <row r="416" spans="1:65" s="2" customFormat="1" ht="33.75" customHeight="1">
      <c r="A416" s="40"/>
      <c r="B416" s="41"/>
      <c r="C416" s="267" t="s">
        <v>801</v>
      </c>
      <c r="D416" s="267" t="s">
        <v>204</v>
      </c>
      <c r="E416" s="268" t="s">
        <v>3127</v>
      </c>
      <c r="F416" s="269" t="s">
        <v>3128</v>
      </c>
      <c r="G416" s="270" t="s">
        <v>176</v>
      </c>
      <c r="H416" s="271">
        <v>13</v>
      </c>
      <c r="I416" s="272"/>
      <c r="J416" s="273">
        <f>ROUND(I416*H416,2)</f>
        <v>0</v>
      </c>
      <c r="K416" s="274"/>
      <c r="L416" s="275"/>
      <c r="M416" s="276" t="s">
        <v>19</v>
      </c>
      <c r="N416" s="277" t="s">
        <v>40</v>
      </c>
      <c r="O416" s="86"/>
      <c r="P416" s="225">
        <f>O416*H416</f>
        <v>0</v>
      </c>
      <c r="Q416" s="225">
        <v>0</v>
      </c>
      <c r="R416" s="225">
        <f>Q416*H416</f>
        <v>0</v>
      </c>
      <c r="S416" s="225">
        <v>0</v>
      </c>
      <c r="T416" s="22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7" t="s">
        <v>348</v>
      </c>
      <c r="AT416" s="227" t="s">
        <v>204</v>
      </c>
      <c r="AU416" s="227" t="s">
        <v>160</v>
      </c>
      <c r="AY416" s="19" t="s">
        <v>152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9" t="s">
        <v>76</v>
      </c>
      <c r="BK416" s="228">
        <f>ROUND(I416*H416,2)</f>
        <v>0</v>
      </c>
      <c r="BL416" s="19" t="s">
        <v>262</v>
      </c>
      <c r="BM416" s="227" t="s">
        <v>3129</v>
      </c>
    </row>
    <row r="417" spans="1:65" s="2" customFormat="1" ht="33.75" customHeight="1">
      <c r="A417" s="40"/>
      <c r="B417" s="41"/>
      <c r="C417" s="267" t="s">
        <v>806</v>
      </c>
      <c r="D417" s="267" t="s">
        <v>204</v>
      </c>
      <c r="E417" s="268" t="s">
        <v>3130</v>
      </c>
      <c r="F417" s="269" t="s">
        <v>3131</v>
      </c>
      <c r="G417" s="270" t="s">
        <v>176</v>
      </c>
      <c r="H417" s="271">
        <v>18</v>
      </c>
      <c r="I417" s="272"/>
      <c r="J417" s="273">
        <f>ROUND(I417*H417,2)</f>
        <v>0</v>
      </c>
      <c r="K417" s="274"/>
      <c r="L417" s="275"/>
      <c r="M417" s="276" t="s">
        <v>19</v>
      </c>
      <c r="N417" s="277" t="s">
        <v>40</v>
      </c>
      <c r="O417" s="86"/>
      <c r="P417" s="225">
        <f>O417*H417</f>
        <v>0</v>
      </c>
      <c r="Q417" s="225">
        <v>0</v>
      </c>
      <c r="R417" s="225">
        <f>Q417*H417</f>
        <v>0</v>
      </c>
      <c r="S417" s="225">
        <v>0</v>
      </c>
      <c r="T417" s="22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7" t="s">
        <v>348</v>
      </c>
      <c r="AT417" s="227" t="s">
        <v>204</v>
      </c>
      <c r="AU417" s="227" t="s">
        <v>160</v>
      </c>
      <c r="AY417" s="19" t="s">
        <v>152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9" t="s">
        <v>76</v>
      </c>
      <c r="BK417" s="228">
        <f>ROUND(I417*H417,2)</f>
        <v>0</v>
      </c>
      <c r="BL417" s="19" t="s">
        <v>262</v>
      </c>
      <c r="BM417" s="227" t="s">
        <v>3132</v>
      </c>
    </row>
    <row r="418" spans="1:65" s="2" customFormat="1" ht="24.15" customHeight="1">
      <c r="A418" s="40"/>
      <c r="B418" s="41"/>
      <c r="C418" s="215" t="s">
        <v>811</v>
      </c>
      <c r="D418" s="215" t="s">
        <v>156</v>
      </c>
      <c r="E418" s="216" t="s">
        <v>3133</v>
      </c>
      <c r="F418" s="217" t="s">
        <v>3134</v>
      </c>
      <c r="G418" s="218" t="s">
        <v>176</v>
      </c>
      <c r="H418" s="219">
        <v>12</v>
      </c>
      <c r="I418" s="220"/>
      <c r="J418" s="221">
        <f>ROUND(I418*H418,2)</f>
        <v>0</v>
      </c>
      <c r="K418" s="222"/>
      <c r="L418" s="46"/>
      <c r="M418" s="223" t="s">
        <v>19</v>
      </c>
      <c r="N418" s="224" t="s">
        <v>40</v>
      </c>
      <c r="O418" s="86"/>
      <c r="P418" s="225">
        <f>O418*H418</f>
        <v>0</v>
      </c>
      <c r="Q418" s="225">
        <v>0.00027</v>
      </c>
      <c r="R418" s="225">
        <f>Q418*H418</f>
        <v>0.00324</v>
      </c>
      <c r="S418" s="225">
        <v>0</v>
      </c>
      <c r="T418" s="22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7" t="s">
        <v>262</v>
      </c>
      <c r="AT418" s="227" t="s">
        <v>156</v>
      </c>
      <c r="AU418" s="227" t="s">
        <v>160</v>
      </c>
      <c r="AY418" s="19" t="s">
        <v>152</v>
      </c>
      <c r="BE418" s="228">
        <f>IF(N418="základní",J418,0)</f>
        <v>0</v>
      </c>
      <c r="BF418" s="228">
        <f>IF(N418="snížená",J418,0)</f>
        <v>0</v>
      </c>
      <c r="BG418" s="228">
        <f>IF(N418="zákl. přenesená",J418,0)</f>
        <v>0</v>
      </c>
      <c r="BH418" s="228">
        <f>IF(N418="sníž. přenesená",J418,0)</f>
        <v>0</v>
      </c>
      <c r="BI418" s="228">
        <f>IF(N418="nulová",J418,0)</f>
        <v>0</v>
      </c>
      <c r="BJ418" s="19" t="s">
        <v>76</v>
      </c>
      <c r="BK418" s="228">
        <f>ROUND(I418*H418,2)</f>
        <v>0</v>
      </c>
      <c r="BL418" s="19" t="s">
        <v>262</v>
      </c>
      <c r="BM418" s="227" t="s">
        <v>3135</v>
      </c>
    </row>
    <row r="419" spans="1:47" s="2" customFormat="1" ht="12">
      <c r="A419" s="40"/>
      <c r="B419" s="41"/>
      <c r="C419" s="42"/>
      <c r="D419" s="229" t="s">
        <v>162</v>
      </c>
      <c r="E419" s="42"/>
      <c r="F419" s="230" t="s">
        <v>3136</v>
      </c>
      <c r="G419" s="42"/>
      <c r="H419" s="42"/>
      <c r="I419" s="231"/>
      <c r="J419" s="42"/>
      <c r="K419" s="42"/>
      <c r="L419" s="46"/>
      <c r="M419" s="232"/>
      <c r="N419" s="23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162</v>
      </c>
      <c r="AU419" s="19" t="s">
        <v>160</v>
      </c>
    </row>
    <row r="420" spans="1:51" s="14" customFormat="1" ht="12">
      <c r="A420" s="14"/>
      <c r="B420" s="246"/>
      <c r="C420" s="247"/>
      <c r="D420" s="236" t="s">
        <v>164</v>
      </c>
      <c r="E420" s="248" t="s">
        <v>19</v>
      </c>
      <c r="F420" s="249" t="s">
        <v>3137</v>
      </c>
      <c r="G420" s="247"/>
      <c r="H420" s="248" t="s">
        <v>19</v>
      </c>
      <c r="I420" s="250"/>
      <c r="J420" s="247"/>
      <c r="K420" s="247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164</v>
      </c>
      <c r="AU420" s="255" t="s">
        <v>160</v>
      </c>
      <c r="AV420" s="14" t="s">
        <v>76</v>
      </c>
      <c r="AW420" s="14" t="s">
        <v>31</v>
      </c>
      <c r="AX420" s="14" t="s">
        <v>69</v>
      </c>
      <c r="AY420" s="255" t="s">
        <v>152</v>
      </c>
    </row>
    <row r="421" spans="1:51" s="13" customFormat="1" ht="12">
      <c r="A421" s="13"/>
      <c r="B421" s="234"/>
      <c r="C421" s="235"/>
      <c r="D421" s="236" t="s">
        <v>164</v>
      </c>
      <c r="E421" s="237" t="s">
        <v>19</v>
      </c>
      <c r="F421" s="238" t="s">
        <v>151</v>
      </c>
      <c r="G421" s="235"/>
      <c r="H421" s="239">
        <v>4</v>
      </c>
      <c r="I421" s="240"/>
      <c r="J421" s="235"/>
      <c r="K421" s="235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164</v>
      </c>
      <c r="AU421" s="245" t="s">
        <v>160</v>
      </c>
      <c r="AV421" s="13" t="s">
        <v>78</v>
      </c>
      <c r="AW421" s="13" t="s">
        <v>31</v>
      </c>
      <c r="AX421" s="13" t="s">
        <v>69</v>
      </c>
      <c r="AY421" s="245" t="s">
        <v>152</v>
      </c>
    </row>
    <row r="422" spans="1:51" s="14" customFormat="1" ht="12">
      <c r="A422" s="14"/>
      <c r="B422" s="246"/>
      <c r="C422" s="247"/>
      <c r="D422" s="236" t="s">
        <v>164</v>
      </c>
      <c r="E422" s="248" t="s">
        <v>19</v>
      </c>
      <c r="F422" s="249" t="s">
        <v>3138</v>
      </c>
      <c r="G422" s="247"/>
      <c r="H422" s="248" t="s">
        <v>19</v>
      </c>
      <c r="I422" s="250"/>
      <c r="J422" s="247"/>
      <c r="K422" s="247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164</v>
      </c>
      <c r="AU422" s="255" t="s">
        <v>160</v>
      </c>
      <c r="AV422" s="14" t="s">
        <v>76</v>
      </c>
      <c r="AW422" s="14" t="s">
        <v>31</v>
      </c>
      <c r="AX422" s="14" t="s">
        <v>69</v>
      </c>
      <c r="AY422" s="255" t="s">
        <v>152</v>
      </c>
    </row>
    <row r="423" spans="1:51" s="13" customFormat="1" ht="12">
      <c r="A423" s="13"/>
      <c r="B423" s="234"/>
      <c r="C423" s="235"/>
      <c r="D423" s="236" t="s">
        <v>164</v>
      </c>
      <c r="E423" s="237" t="s">
        <v>19</v>
      </c>
      <c r="F423" s="238" t="s">
        <v>78</v>
      </c>
      <c r="G423" s="235"/>
      <c r="H423" s="239">
        <v>2</v>
      </c>
      <c r="I423" s="240"/>
      <c r="J423" s="235"/>
      <c r="K423" s="235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164</v>
      </c>
      <c r="AU423" s="245" t="s">
        <v>160</v>
      </c>
      <c r="AV423" s="13" t="s">
        <v>78</v>
      </c>
      <c r="AW423" s="13" t="s">
        <v>31</v>
      </c>
      <c r="AX423" s="13" t="s">
        <v>69</v>
      </c>
      <c r="AY423" s="245" t="s">
        <v>152</v>
      </c>
    </row>
    <row r="424" spans="1:51" s="14" customFormat="1" ht="12">
      <c r="A424" s="14"/>
      <c r="B424" s="246"/>
      <c r="C424" s="247"/>
      <c r="D424" s="236" t="s">
        <v>164</v>
      </c>
      <c r="E424" s="248" t="s">
        <v>19</v>
      </c>
      <c r="F424" s="249" t="s">
        <v>3139</v>
      </c>
      <c r="G424" s="247"/>
      <c r="H424" s="248" t="s">
        <v>19</v>
      </c>
      <c r="I424" s="250"/>
      <c r="J424" s="247"/>
      <c r="K424" s="247"/>
      <c r="L424" s="251"/>
      <c r="M424" s="252"/>
      <c r="N424" s="253"/>
      <c r="O424" s="253"/>
      <c r="P424" s="253"/>
      <c r="Q424" s="253"/>
      <c r="R424" s="253"/>
      <c r="S424" s="253"/>
      <c r="T424" s="25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5" t="s">
        <v>164</v>
      </c>
      <c r="AU424" s="255" t="s">
        <v>160</v>
      </c>
      <c r="AV424" s="14" t="s">
        <v>76</v>
      </c>
      <c r="AW424" s="14" t="s">
        <v>31</v>
      </c>
      <c r="AX424" s="14" t="s">
        <v>69</v>
      </c>
      <c r="AY424" s="255" t="s">
        <v>152</v>
      </c>
    </row>
    <row r="425" spans="1:51" s="13" customFormat="1" ht="12">
      <c r="A425" s="13"/>
      <c r="B425" s="234"/>
      <c r="C425" s="235"/>
      <c r="D425" s="236" t="s">
        <v>164</v>
      </c>
      <c r="E425" s="237" t="s">
        <v>19</v>
      </c>
      <c r="F425" s="238" t="s">
        <v>183</v>
      </c>
      <c r="G425" s="235"/>
      <c r="H425" s="239">
        <v>5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164</v>
      </c>
      <c r="AU425" s="245" t="s">
        <v>160</v>
      </c>
      <c r="AV425" s="13" t="s">
        <v>78</v>
      </c>
      <c r="AW425" s="13" t="s">
        <v>31</v>
      </c>
      <c r="AX425" s="13" t="s">
        <v>69</v>
      </c>
      <c r="AY425" s="245" t="s">
        <v>152</v>
      </c>
    </row>
    <row r="426" spans="1:51" s="14" customFormat="1" ht="12">
      <c r="A426" s="14"/>
      <c r="B426" s="246"/>
      <c r="C426" s="247"/>
      <c r="D426" s="236" t="s">
        <v>164</v>
      </c>
      <c r="E426" s="248" t="s">
        <v>19</v>
      </c>
      <c r="F426" s="249" t="s">
        <v>3140</v>
      </c>
      <c r="G426" s="247"/>
      <c r="H426" s="248" t="s">
        <v>19</v>
      </c>
      <c r="I426" s="250"/>
      <c r="J426" s="247"/>
      <c r="K426" s="247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164</v>
      </c>
      <c r="AU426" s="255" t="s">
        <v>160</v>
      </c>
      <c r="AV426" s="14" t="s">
        <v>76</v>
      </c>
      <c r="AW426" s="14" t="s">
        <v>31</v>
      </c>
      <c r="AX426" s="14" t="s">
        <v>69</v>
      </c>
      <c r="AY426" s="255" t="s">
        <v>152</v>
      </c>
    </row>
    <row r="427" spans="1:51" s="13" customFormat="1" ht="12">
      <c r="A427" s="13"/>
      <c r="B427" s="234"/>
      <c r="C427" s="235"/>
      <c r="D427" s="236" t="s">
        <v>164</v>
      </c>
      <c r="E427" s="237" t="s">
        <v>19</v>
      </c>
      <c r="F427" s="238" t="s">
        <v>76</v>
      </c>
      <c r="G427" s="235"/>
      <c r="H427" s="239">
        <v>1</v>
      </c>
      <c r="I427" s="240"/>
      <c r="J427" s="235"/>
      <c r="K427" s="235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164</v>
      </c>
      <c r="AU427" s="245" t="s">
        <v>160</v>
      </c>
      <c r="AV427" s="13" t="s">
        <v>78</v>
      </c>
      <c r="AW427" s="13" t="s">
        <v>31</v>
      </c>
      <c r="AX427" s="13" t="s">
        <v>69</v>
      </c>
      <c r="AY427" s="245" t="s">
        <v>152</v>
      </c>
    </row>
    <row r="428" spans="1:51" s="15" customFormat="1" ht="12">
      <c r="A428" s="15"/>
      <c r="B428" s="256"/>
      <c r="C428" s="257"/>
      <c r="D428" s="236" t="s">
        <v>164</v>
      </c>
      <c r="E428" s="258" t="s">
        <v>19</v>
      </c>
      <c r="F428" s="259" t="s">
        <v>192</v>
      </c>
      <c r="G428" s="257"/>
      <c r="H428" s="260">
        <v>12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6" t="s">
        <v>164</v>
      </c>
      <c r="AU428" s="266" t="s">
        <v>160</v>
      </c>
      <c r="AV428" s="15" t="s">
        <v>151</v>
      </c>
      <c r="AW428" s="15" t="s">
        <v>31</v>
      </c>
      <c r="AX428" s="15" t="s">
        <v>76</v>
      </c>
      <c r="AY428" s="266" t="s">
        <v>152</v>
      </c>
    </row>
    <row r="429" spans="1:65" s="2" customFormat="1" ht="33.75" customHeight="1">
      <c r="A429" s="40"/>
      <c r="B429" s="41"/>
      <c r="C429" s="267" t="s">
        <v>818</v>
      </c>
      <c r="D429" s="267" t="s">
        <v>204</v>
      </c>
      <c r="E429" s="268" t="s">
        <v>3141</v>
      </c>
      <c r="F429" s="269" t="s">
        <v>3142</v>
      </c>
      <c r="G429" s="270" t="s">
        <v>176</v>
      </c>
      <c r="H429" s="271">
        <v>4</v>
      </c>
      <c r="I429" s="272"/>
      <c r="J429" s="273">
        <f>ROUND(I429*H429,2)</f>
        <v>0</v>
      </c>
      <c r="K429" s="274"/>
      <c r="L429" s="275"/>
      <c r="M429" s="276" t="s">
        <v>19</v>
      </c>
      <c r="N429" s="277" t="s">
        <v>40</v>
      </c>
      <c r="O429" s="86"/>
      <c r="P429" s="225">
        <f>O429*H429</f>
        <v>0</v>
      </c>
      <c r="Q429" s="225">
        <v>0</v>
      </c>
      <c r="R429" s="225">
        <f>Q429*H429</f>
        <v>0</v>
      </c>
      <c r="S429" s="225">
        <v>0</v>
      </c>
      <c r="T429" s="22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7" t="s">
        <v>348</v>
      </c>
      <c r="AT429" s="227" t="s">
        <v>204</v>
      </c>
      <c r="AU429" s="227" t="s">
        <v>160</v>
      </c>
      <c r="AY429" s="19" t="s">
        <v>152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9" t="s">
        <v>76</v>
      </c>
      <c r="BK429" s="228">
        <f>ROUND(I429*H429,2)</f>
        <v>0</v>
      </c>
      <c r="BL429" s="19" t="s">
        <v>262</v>
      </c>
      <c r="BM429" s="227" t="s">
        <v>3143</v>
      </c>
    </row>
    <row r="430" spans="1:65" s="2" customFormat="1" ht="33.75" customHeight="1">
      <c r="A430" s="40"/>
      <c r="B430" s="41"/>
      <c r="C430" s="267" t="s">
        <v>823</v>
      </c>
      <c r="D430" s="267" t="s">
        <v>204</v>
      </c>
      <c r="E430" s="268" t="s">
        <v>3144</v>
      </c>
      <c r="F430" s="269" t="s">
        <v>3145</v>
      </c>
      <c r="G430" s="270" t="s">
        <v>176</v>
      </c>
      <c r="H430" s="271">
        <v>2</v>
      </c>
      <c r="I430" s="272"/>
      <c r="J430" s="273">
        <f>ROUND(I430*H430,2)</f>
        <v>0</v>
      </c>
      <c r="K430" s="274"/>
      <c r="L430" s="275"/>
      <c r="M430" s="276" t="s">
        <v>19</v>
      </c>
      <c r="N430" s="277" t="s">
        <v>40</v>
      </c>
      <c r="O430" s="86"/>
      <c r="P430" s="225">
        <f>O430*H430</f>
        <v>0</v>
      </c>
      <c r="Q430" s="225">
        <v>0</v>
      </c>
      <c r="R430" s="225">
        <f>Q430*H430</f>
        <v>0</v>
      </c>
      <c r="S430" s="225">
        <v>0</v>
      </c>
      <c r="T430" s="22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7" t="s">
        <v>348</v>
      </c>
      <c r="AT430" s="227" t="s">
        <v>204</v>
      </c>
      <c r="AU430" s="227" t="s">
        <v>160</v>
      </c>
      <c r="AY430" s="19" t="s">
        <v>152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9" t="s">
        <v>76</v>
      </c>
      <c r="BK430" s="228">
        <f>ROUND(I430*H430,2)</f>
        <v>0</v>
      </c>
      <c r="BL430" s="19" t="s">
        <v>262</v>
      </c>
      <c r="BM430" s="227" t="s">
        <v>3146</v>
      </c>
    </row>
    <row r="431" spans="1:65" s="2" customFormat="1" ht="33.75" customHeight="1">
      <c r="A431" s="40"/>
      <c r="B431" s="41"/>
      <c r="C431" s="267" t="s">
        <v>827</v>
      </c>
      <c r="D431" s="267" t="s">
        <v>204</v>
      </c>
      <c r="E431" s="268" t="s">
        <v>3147</v>
      </c>
      <c r="F431" s="269" t="s">
        <v>3148</v>
      </c>
      <c r="G431" s="270" t="s">
        <v>176</v>
      </c>
      <c r="H431" s="271">
        <v>5</v>
      </c>
      <c r="I431" s="272"/>
      <c r="J431" s="273">
        <f>ROUND(I431*H431,2)</f>
        <v>0</v>
      </c>
      <c r="K431" s="274"/>
      <c r="L431" s="275"/>
      <c r="M431" s="276" t="s">
        <v>19</v>
      </c>
      <c r="N431" s="277" t="s">
        <v>40</v>
      </c>
      <c r="O431" s="86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7" t="s">
        <v>348</v>
      </c>
      <c r="AT431" s="227" t="s">
        <v>204</v>
      </c>
      <c r="AU431" s="227" t="s">
        <v>160</v>
      </c>
      <c r="AY431" s="19" t="s">
        <v>152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19" t="s">
        <v>76</v>
      </c>
      <c r="BK431" s="228">
        <f>ROUND(I431*H431,2)</f>
        <v>0</v>
      </c>
      <c r="BL431" s="19" t="s">
        <v>262</v>
      </c>
      <c r="BM431" s="227" t="s">
        <v>3149</v>
      </c>
    </row>
    <row r="432" spans="1:65" s="2" customFormat="1" ht="33.75" customHeight="1">
      <c r="A432" s="40"/>
      <c r="B432" s="41"/>
      <c r="C432" s="267" t="s">
        <v>832</v>
      </c>
      <c r="D432" s="267" t="s">
        <v>204</v>
      </c>
      <c r="E432" s="268" t="s">
        <v>3150</v>
      </c>
      <c r="F432" s="269" t="s">
        <v>3151</v>
      </c>
      <c r="G432" s="270" t="s">
        <v>176</v>
      </c>
      <c r="H432" s="271">
        <v>1</v>
      </c>
      <c r="I432" s="272"/>
      <c r="J432" s="273">
        <f>ROUND(I432*H432,2)</f>
        <v>0</v>
      </c>
      <c r="K432" s="274"/>
      <c r="L432" s="275"/>
      <c r="M432" s="276" t="s">
        <v>19</v>
      </c>
      <c r="N432" s="277" t="s">
        <v>40</v>
      </c>
      <c r="O432" s="86"/>
      <c r="P432" s="225">
        <f>O432*H432</f>
        <v>0</v>
      </c>
      <c r="Q432" s="225">
        <v>0</v>
      </c>
      <c r="R432" s="225">
        <f>Q432*H432</f>
        <v>0</v>
      </c>
      <c r="S432" s="225">
        <v>0</v>
      </c>
      <c r="T432" s="22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7" t="s">
        <v>348</v>
      </c>
      <c r="AT432" s="227" t="s">
        <v>204</v>
      </c>
      <c r="AU432" s="227" t="s">
        <v>160</v>
      </c>
      <c r="AY432" s="19" t="s">
        <v>152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9" t="s">
        <v>76</v>
      </c>
      <c r="BK432" s="228">
        <f>ROUND(I432*H432,2)</f>
        <v>0</v>
      </c>
      <c r="BL432" s="19" t="s">
        <v>262</v>
      </c>
      <c r="BM432" s="227" t="s">
        <v>3152</v>
      </c>
    </row>
    <row r="433" spans="1:65" s="2" customFormat="1" ht="37.8" customHeight="1">
      <c r="A433" s="40"/>
      <c r="B433" s="41"/>
      <c r="C433" s="215" t="s">
        <v>837</v>
      </c>
      <c r="D433" s="215" t="s">
        <v>156</v>
      </c>
      <c r="E433" s="216" t="s">
        <v>2183</v>
      </c>
      <c r="F433" s="217" t="s">
        <v>2184</v>
      </c>
      <c r="G433" s="218" t="s">
        <v>176</v>
      </c>
      <c r="H433" s="219">
        <v>12</v>
      </c>
      <c r="I433" s="220"/>
      <c r="J433" s="221">
        <f>ROUND(I433*H433,2)</f>
        <v>0</v>
      </c>
      <c r="K433" s="222"/>
      <c r="L433" s="46"/>
      <c r="M433" s="223" t="s">
        <v>19</v>
      </c>
      <c r="N433" s="224" t="s">
        <v>40</v>
      </c>
      <c r="O433" s="86"/>
      <c r="P433" s="225">
        <f>O433*H433</f>
        <v>0</v>
      </c>
      <c r="Q433" s="225">
        <v>0</v>
      </c>
      <c r="R433" s="225">
        <f>Q433*H433</f>
        <v>0</v>
      </c>
      <c r="S433" s="225">
        <v>0</v>
      </c>
      <c r="T433" s="22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7" t="s">
        <v>262</v>
      </c>
      <c r="AT433" s="227" t="s">
        <v>156</v>
      </c>
      <c r="AU433" s="227" t="s">
        <v>160</v>
      </c>
      <c r="AY433" s="19" t="s">
        <v>152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9" t="s">
        <v>76</v>
      </c>
      <c r="BK433" s="228">
        <f>ROUND(I433*H433,2)</f>
        <v>0</v>
      </c>
      <c r="BL433" s="19" t="s">
        <v>262</v>
      </c>
      <c r="BM433" s="227" t="s">
        <v>3153</v>
      </c>
    </row>
    <row r="434" spans="1:47" s="2" customFormat="1" ht="12">
      <c r="A434" s="40"/>
      <c r="B434" s="41"/>
      <c r="C434" s="42"/>
      <c r="D434" s="229" t="s">
        <v>162</v>
      </c>
      <c r="E434" s="42"/>
      <c r="F434" s="230" t="s">
        <v>2186</v>
      </c>
      <c r="G434" s="42"/>
      <c r="H434" s="42"/>
      <c r="I434" s="231"/>
      <c r="J434" s="42"/>
      <c r="K434" s="42"/>
      <c r="L434" s="46"/>
      <c r="M434" s="232"/>
      <c r="N434" s="23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162</v>
      </c>
      <c r="AU434" s="19" t="s">
        <v>160</v>
      </c>
    </row>
    <row r="435" spans="1:51" s="13" customFormat="1" ht="12">
      <c r="A435" s="13"/>
      <c r="B435" s="234"/>
      <c r="C435" s="235"/>
      <c r="D435" s="236" t="s">
        <v>164</v>
      </c>
      <c r="E435" s="237" t="s">
        <v>19</v>
      </c>
      <c r="F435" s="238" t="s">
        <v>8</v>
      </c>
      <c r="G435" s="235"/>
      <c r="H435" s="239">
        <v>12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164</v>
      </c>
      <c r="AU435" s="245" t="s">
        <v>160</v>
      </c>
      <c r="AV435" s="13" t="s">
        <v>78</v>
      </c>
      <c r="AW435" s="13" t="s">
        <v>31</v>
      </c>
      <c r="AX435" s="13" t="s">
        <v>76</v>
      </c>
      <c r="AY435" s="245" t="s">
        <v>152</v>
      </c>
    </row>
    <row r="436" spans="1:65" s="2" customFormat="1" ht="24.15" customHeight="1">
      <c r="A436" s="40"/>
      <c r="B436" s="41"/>
      <c r="C436" s="267" t="s">
        <v>842</v>
      </c>
      <c r="D436" s="267" t="s">
        <v>204</v>
      </c>
      <c r="E436" s="268" t="s">
        <v>2188</v>
      </c>
      <c r="F436" s="269" t="s">
        <v>2189</v>
      </c>
      <c r="G436" s="270" t="s">
        <v>545</v>
      </c>
      <c r="H436" s="271">
        <v>7.2</v>
      </c>
      <c r="I436" s="272"/>
      <c r="J436" s="273">
        <f>ROUND(I436*H436,2)</f>
        <v>0</v>
      </c>
      <c r="K436" s="274"/>
      <c r="L436" s="275"/>
      <c r="M436" s="276" t="s">
        <v>19</v>
      </c>
      <c r="N436" s="277" t="s">
        <v>40</v>
      </c>
      <c r="O436" s="86"/>
      <c r="P436" s="225">
        <f>O436*H436</f>
        <v>0</v>
      </c>
      <c r="Q436" s="225">
        <v>0.007</v>
      </c>
      <c r="R436" s="225">
        <f>Q436*H436</f>
        <v>0.0504</v>
      </c>
      <c r="S436" s="225">
        <v>0</v>
      </c>
      <c r="T436" s="22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7" t="s">
        <v>348</v>
      </c>
      <c r="AT436" s="227" t="s">
        <v>204</v>
      </c>
      <c r="AU436" s="227" t="s">
        <v>160</v>
      </c>
      <c r="AY436" s="19" t="s">
        <v>152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9" t="s">
        <v>76</v>
      </c>
      <c r="BK436" s="228">
        <f>ROUND(I436*H436,2)</f>
        <v>0</v>
      </c>
      <c r="BL436" s="19" t="s">
        <v>262</v>
      </c>
      <c r="BM436" s="227" t="s">
        <v>3154</v>
      </c>
    </row>
    <row r="437" spans="1:51" s="13" customFormat="1" ht="12">
      <c r="A437" s="13"/>
      <c r="B437" s="234"/>
      <c r="C437" s="235"/>
      <c r="D437" s="236" t="s">
        <v>164</v>
      </c>
      <c r="E437" s="237" t="s">
        <v>19</v>
      </c>
      <c r="F437" s="238" t="s">
        <v>2191</v>
      </c>
      <c r="G437" s="235"/>
      <c r="H437" s="239">
        <v>7.2</v>
      </c>
      <c r="I437" s="240"/>
      <c r="J437" s="235"/>
      <c r="K437" s="235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164</v>
      </c>
      <c r="AU437" s="245" t="s">
        <v>160</v>
      </c>
      <c r="AV437" s="13" t="s">
        <v>78</v>
      </c>
      <c r="AW437" s="13" t="s">
        <v>31</v>
      </c>
      <c r="AX437" s="13" t="s">
        <v>76</v>
      </c>
      <c r="AY437" s="245" t="s">
        <v>152</v>
      </c>
    </row>
    <row r="438" spans="1:65" s="2" customFormat="1" ht="44.25" customHeight="1">
      <c r="A438" s="40"/>
      <c r="B438" s="41"/>
      <c r="C438" s="215" t="s">
        <v>846</v>
      </c>
      <c r="D438" s="215" t="s">
        <v>156</v>
      </c>
      <c r="E438" s="216" t="s">
        <v>2193</v>
      </c>
      <c r="F438" s="217" t="s">
        <v>2194</v>
      </c>
      <c r="G438" s="218" t="s">
        <v>176</v>
      </c>
      <c r="H438" s="219">
        <v>33</v>
      </c>
      <c r="I438" s="220"/>
      <c r="J438" s="221">
        <f>ROUND(I438*H438,2)</f>
        <v>0</v>
      </c>
      <c r="K438" s="222"/>
      <c r="L438" s="46"/>
      <c r="M438" s="223" t="s">
        <v>19</v>
      </c>
      <c r="N438" s="224" t="s">
        <v>40</v>
      </c>
      <c r="O438" s="86"/>
      <c r="P438" s="225">
        <f>O438*H438</f>
        <v>0</v>
      </c>
      <c r="Q438" s="225">
        <v>0</v>
      </c>
      <c r="R438" s="225">
        <f>Q438*H438</f>
        <v>0</v>
      </c>
      <c r="S438" s="225">
        <v>0</v>
      </c>
      <c r="T438" s="22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7" t="s">
        <v>262</v>
      </c>
      <c r="AT438" s="227" t="s">
        <v>156</v>
      </c>
      <c r="AU438" s="227" t="s">
        <v>160</v>
      </c>
      <c r="AY438" s="19" t="s">
        <v>152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9" t="s">
        <v>76</v>
      </c>
      <c r="BK438" s="228">
        <f>ROUND(I438*H438,2)</f>
        <v>0</v>
      </c>
      <c r="BL438" s="19" t="s">
        <v>262</v>
      </c>
      <c r="BM438" s="227" t="s">
        <v>3155</v>
      </c>
    </row>
    <row r="439" spans="1:47" s="2" customFormat="1" ht="12">
      <c r="A439" s="40"/>
      <c r="B439" s="41"/>
      <c r="C439" s="42"/>
      <c r="D439" s="229" t="s">
        <v>162</v>
      </c>
      <c r="E439" s="42"/>
      <c r="F439" s="230" t="s">
        <v>2196</v>
      </c>
      <c r="G439" s="42"/>
      <c r="H439" s="42"/>
      <c r="I439" s="231"/>
      <c r="J439" s="42"/>
      <c r="K439" s="42"/>
      <c r="L439" s="46"/>
      <c r="M439" s="232"/>
      <c r="N439" s="23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162</v>
      </c>
      <c r="AU439" s="19" t="s">
        <v>160</v>
      </c>
    </row>
    <row r="440" spans="1:51" s="13" customFormat="1" ht="12">
      <c r="A440" s="13"/>
      <c r="B440" s="234"/>
      <c r="C440" s="235"/>
      <c r="D440" s="236" t="s">
        <v>164</v>
      </c>
      <c r="E440" s="237" t="s">
        <v>19</v>
      </c>
      <c r="F440" s="238" t="s">
        <v>353</v>
      </c>
      <c r="G440" s="235"/>
      <c r="H440" s="239">
        <v>33</v>
      </c>
      <c r="I440" s="240"/>
      <c r="J440" s="235"/>
      <c r="K440" s="235"/>
      <c r="L440" s="241"/>
      <c r="M440" s="242"/>
      <c r="N440" s="243"/>
      <c r="O440" s="243"/>
      <c r="P440" s="243"/>
      <c r="Q440" s="243"/>
      <c r="R440" s="243"/>
      <c r="S440" s="243"/>
      <c r="T440" s="24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5" t="s">
        <v>164</v>
      </c>
      <c r="AU440" s="245" t="s">
        <v>160</v>
      </c>
      <c r="AV440" s="13" t="s">
        <v>78</v>
      </c>
      <c r="AW440" s="13" t="s">
        <v>31</v>
      </c>
      <c r="AX440" s="13" t="s">
        <v>76</v>
      </c>
      <c r="AY440" s="245" t="s">
        <v>152</v>
      </c>
    </row>
    <row r="441" spans="1:65" s="2" customFormat="1" ht="24.15" customHeight="1">
      <c r="A441" s="40"/>
      <c r="B441" s="41"/>
      <c r="C441" s="267" t="s">
        <v>852</v>
      </c>
      <c r="D441" s="267" t="s">
        <v>204</v>
      </c>
      <c r="E441" s="268" t="s">
        <v>2188</v>
      </c>
      <c r="F441" s="269" t="s">
        <v>2189</v>
      </c>
      <c r="G441" s="270" t="s">
        <v>545</v>
      </c>
      <c r="H441" s="271">
        <v>49.5</v>
      </c>
      <c r="I441" s="272"/>
      <c r="J441" s="273">
        <f>ROUND(I441*H441,2)</f>
        <v>0</v>
      </c>
      <c r="K441" s="274"/>
      <c r="L441" s="275"/>
      <c r="M441" s="276" t="s">
        <v>19</v>
      </c>
      <c r="N441" s="277" t="s">
        <v>40</v>
      </c>
      <c r="O441" s="86"/>
      <c r="P441" s="225">
        <f>O441*H441</f>
        <v>0</v>
      </c>
      <c r="Q441" s="225">
        <v>0.007</v>
      </c>
      <c r="R441" s="225">
        <f>Q441*H441</f>
        <v>0.34650000000000003</v>
      </c>
      <c r="S441" s="225">
        <v>0</v>
      </c>
      <c r="T441" s="22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7" t="s">
        <v>348</v>
      </c>
      <c r="AT441" s="227" t="s">
        <v>204</v>
      </c>
      <c r="AU441" s="227" t="s">
        <v>160</v>
      </c>
      <c r="AY441" s="19" t="s">
        <v>152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9" t="s">
        <v>76</v>
      </c>
      <c r="BK441" s="228">
        <f>ROUND(I441*H441,2)</f>
        <v>0</v>
      </c>
      <c r="BL441" s="19" t="s">
        <v>262</v>
      </c>
      <c r="BM441" s="227" t="s">
        <v>3156</v>
      </c>
    </row>
    <row r="442" spans="1:51" s="13" customFormat="1" ht="12">
      <c r="A442" s="13"/>
      <c r="B442" s="234"/>
      <c r="C442" s="235"/>
      <c r="D442" s="236" t="s">
        <v>164</v>
      </c>
      <c r="E442" s="237" t="s">
        <v>19</v>
      </c>
      <c r="F442" s="238" t="s">
        <v>2199</v>
      </c>
      <c r="G442" s="235"/>
      <c r="H442" s="239">
        <v>49.5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164</v>
      </c>
      <c r="AU442" s="245" t="s">
        <v>160</v>
      </c>
      <c r="AV442" s="13" t="s">
        <v>78</v>
      </c>
      <c r="AW442" s="13" t="s">
        <v>31</v>
      </c>
      <c r="AX442" s="13" t="s">
        <v>76</v>
      </c>
      <c r="AY442" s="245" t="s">
        <v>152</v>
      </c>
    </row>
    <row r="443" spans="1:65" s="2" customFormat="1" ht="49.05" customHeight="1">
      <c r="A443" s="40"/>
      <c r="B443" s="41"/>
      <c r="C443" s="215" t="s">
        <v>857</v>
      </c>
      <c r="D443" s="215" t="s">
        <v>156</v>
      </c>
      <c r="E443" s="216" t="s">
        <v>2201</v>
      </c>
      <c r="F443" s="217" t="s">
        <v>2202</v>
      </c>
      <c r="G443" s="218" t="s">
        <v>196</v>
      </c>
      <c r="H443" s="219">
        <v>11.903</v>
      </c>
      <c r="I443" s="220"/>
      <c r="J443" s="221">
        <f>ROUND(I443*H443,2)</f>
        <v>0</v>
      </c>
      <c r="K443" s="222"/>
      <c r="L443" s="46"/>
      <c r="M443" s="223" t="s">
        <v>19</v>
      </c>
      <c r="N443" s="224" t="s">
        <v>40</v>
      </c>
      <c r="O443" s="86"/>
      <c r="P443" s="225">
        <f>O443*H443</f>
        <v>0</v>
      </c>
      <c r="Q443" s="225">
        <v>0</v>
      </c>
      <c r="R443" s="225">
        <f>Q443*H443</f>
        <v>0</v>
      </c>
      <c r="S443" s="225">
        <v>0</v>
      </c>
      <c r="T443" s="22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7" t="s">
        <v>262</v>
      </c>
      <c r="AT443" s="227" t="s">
        <v>156</v>
      </c>
      <c r="AU443" s="227" t="s">
        <v>160</v>
      </c>
      <c r="AY443" s="19" t="s">
        <v>152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9" t="s">
        <v>76</v>
      </c>
      <c r="BK443" s="228">
        <f>ROUND(I443*H443,2)</f>
        <v>0</v>
      </c>
      <c r="BL443" s="19" t="s">
        <v>262</v>
      </c>
      <c r="BM443" s="227" t="s">
        <v>3157</v>
      </c>
    </row>
    <row r="444" spans="1:47" s="2" customFormat="1" ht="12">
      <c r="A444" s="40"/>
      <c r="B444" s="41"/>
      <c r="C444" s="42"/>
      <c r="D444" s="229" t="s">
        <v>162</v>
      </c>
      <c r="E444" s="42"/>
      <c r="F444" s="230" t="s">
        <v>2204</v>
      </c>
      <c r="G444" s="42"/>
      <c r="H444" s="42"/>
      <c r="I444" s="231"/>
      <c r="J444" s="42"/>
      <c r="K444" s="42"/>
      <c r="L444" s="46"/>
      <c r="M444" s="232"/>
      <c r="N444" s="23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162</v>
      </c>
      <c r="AU444" s="19" t="s">
        <v>160</v>
      </c>
    </row>
    <row r="445" spans="1:65" s="2" customFormat="1" ht="49.05" customHeight="1">
      <c r="A445" s="40"/>
      <c r="B445" s="41"/>
      <c r="C445" s="215" t="s">
        <v>861</v>
      </c>
      <c r="D445" s="215" t="s">
        <v>156</v>
      </c>
      <c r="E445" s="216" t="s">
        <v>2206</v>
      </c>
      <c r="F445" s="217" t="s">
        <v>2207</v>
      </c>
      <c r="G445" s="218" t="s">
        <v>196</v>
      </c>
      <c r="H445" s="219">
        <v>11.903</v>
      </c>
      <c r="I445" s="220"/>
      <c r="J445" s="221">
        <f>ROUND(I445*H445,2)</f>
        <v>0</v>
      </c>
      <c r="K445" s="222"/>
      <c r="L445" s="46"/>
      <c r="M445" s="223" t="s">
        <v>19</v>
      </c>
      <c r="N445" s="224" t="s">
        <v>40</v>
      </c>
      <c r="O445" s="86"/>
      <c r="P445" s="225">
        <f>O445*H445</f>
        <v>0</v>
      </c>
      <c r="Q445" s="225">
        <v>0</v>
      </c>
      <c r="R445" s="225">
        <f>Q445*H445</f>
        <v>0</v>
      </c>
      <c r="S445" s="225">
        <v>0</v>
      </c>
      <c r="T445" s="22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7" t="s">
        <v>262</v>
      </c>
      <c r="AT445" s="227" t="s">
        <v>156</v>
      </c>
      <c r="AU445" s="227" t="s">
        <v>160</v>
      </c>
      <c r="AY445" s="19" t="s">
        <v>152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9" t="s">
        <v>76</v>
      </c>
      <c r="BK445" s="228">
        <f>ROUND(I445*H445,2)</f>
        <v>0</v>
      </c>
      <c r="BL445" s="19" t="s">
        <v>262</v>
      </c>
      <c r="BM445" s="227" t="s">
        <v>3158</v>
      </c>
    </row>
    <row r="446" spans="1:47" s="2" customFormat="1" ht="12">
      <c r="A446" s="40"/>
      <c r="B446" s="41"/>
      <c r="C446" s="42"/>
      <c r="D446" s="229" t="s">
        <v>162</v>
      </c>
      <c r="E446" s="42"/>
      <c r="F446" s="230" t="s">
        <v>2209</v>
      </c>
      <c r="G446" s="42"/>
      <c r="H446" s="42"/>
      <c r="I446" s="231"/>
      <c r="J446" s="42"/>
      <c r="K446" s="42"/>
      <c r="L446" s="46"/>
      <c r="M446" s="232"/>
      <c r="N446" s="23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162</v>
      </c>
      <c r="AU446" s="19" t="s">
        <v>160</v>
      </c>
    </row>
    <row r="447" spans="1:63" s="12" customFormat="1" ht="20.85" customHeight="1">
      <c r="A447" s="12"/>
      <c r="B447" s="199"/>
      <c r="C447" s="200"/>
      <c r="D447" s="201" t="s">
        <v>68</v>
      </c>
      <c r="E447" s="213" t="s">
        <v>2210</v>
      </c>
      <c r="F447" s="213" t="s">
        <v>2211</v>
      </c>
      <c r="G447" s="200"/>
      <c r="H447" s="200"/>
      <c r="I447" s="203"/>
      <c r="J447" s="214">
        <f>BK447</f>
        <v>0</v>
      </c>
      <c r="K447" s="200"/>
      <c r="L447" s="205"/>
      <c r="M447" s="206"/>
      <c r="N447" s="207"/>
      <c r="O447" s="207"/>
      <c r="P447" s="208">
        <f>SUM(P448:P467)</f>
        <v>0</v>
      </c>
      <c r="Q447" s="207"/>
      <c r="R447" s="208">
        <f>SUM(R448:R467)</f>
        <v>0.0017000000000000001</v>
      </c>
      <c r="S447" s="207"/>
      <c r="T447" s="209">
        <f>SUM(T448:T467)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0" t="s">
        <v>78</v>
      </c>
      <c r="AT447" s="211" t="s">
        <v>68</v>
      </c>
      <c r="AU447" s="211" t="s">
        <v>78</v>
      </c>
      <c r="AY447" s="210" t="s">
        <v>152</v>
      </c>
      <c r="BK447" s="212">
        <f>SUM(BK448:BK467)</f>
        <v>0</v>
      </c>
    </row>
    <row r="448" spans="1:65" s="2" customFormat="1" ht="24.15" customHeight="1">
      <c r="A448" s="40"/>
      <c r="B448" s="41"/>
      <c r="C448" s="215" t="s">
        <v>865</v>
      </c>
      <c r="D448" s="215" t="s">
        <v>156</v>
      </c>
      <c r="E448" s="216" t="s">
        <v>3159</v>
      </c>
      <c r="F448" s="217" t="s">
        <v>3160</v>
      </c>
      <c r="G448" s="218" t="s">
        <v>176</v>
      </c>
      <c r="H448" s="219">
        <v>1</v>
      </c>
      <c r="I448" s="220"/>
      <c r="J448" s="221">
        <f>ROUND(I448*H448,2)</f>
        <v>0</v>
      </c>
      <c r="K448" s="222"/>
      <c r="L448" s="46"/>
      <c r="M448" s="223" t="s">
        <v>19</v>
      </c>
      <c r="N448" s="224" t="s">
        <v>40</v>
      </c>
      <c r="O448" s="86"/>
      <c r="P448" s="225">
        <f>O448*H448</f>
        <v>0</v>
      </c>
      <c r="Q448" s="225">
        <v>0</v>
      </c>
      <c r="R448" s="225">
        <f>Q448*H448</f>
        <v>0</v>
      </c>
      <c r="S448" s="225">
        <v>0</v>
      </c>
      <c r="T448" s="22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7" t="s">
        <v>262</v>
      </c>
      <c r="AT448" s="227" t="s">
        <v>156</v>
      </c>
      <c r="AU448" s="227" t="s">
        <v>160</v>
      </c>
      <c r="AY448" s="19" t="s">
        <v>152</v>
      </c>
      <c r="BE448" s="228">
        <f>IF(N448="základní",J448,0)</f>
        <v>0</v>
      </c>
      <c r="BF448" s="228">
        <f>IF(N448="snížená",J448,0)</f>
        <v>0</v>
      </c>
      <c r="BG448" s="228">
        <f>IF(N448="zákl. přenesená",J448,0)</f>
        <v>0</v>
      </c>
      <c r="BH448" s="228">
        <f>IF(N448="sníž. přenesená",J448,0)</f>
        <v>0</v>
      </c>
      <c r="BI448" s="228">
        <f>IF(N448="nulová",J448,0)</f>
        <v>0</v>
      </c>
      <c r="BJ448" s="19" t="s">
        <v>76</v>
      </c>
      <c r="BK448" s="228">
        <f>ROUND(I448*H448,2)</f>
        <v>0</v>
      </c>
      <c r="BL448" s="19" t="s">
        <v>262</v>
      </c>
      <c r="BM448" s="227" t="s">
        <v>3161</v>
      </c>
    </row>
    <row r="449" spans="1:47" s="2" customFormat="1" ht="12">
      <c r="A449" s="40"/>
      <c r="B449" s="41"/>
      <c r="C449" s="42"/>
      <c r="D449" s="229" t="s">
        <v>162</v>
      </c>
      <c r="E449" s="42"/>
      <c r="F449" s="230" t="s">
        <v>3162</v>
      </c>
      <c r="G449" s="42"/>
      <c r="H449" s="42"/>
      <c r="I449" s="231"/>
      <c r="J449" s="42"/>
      <c r="K449" s="42"/>
      <c r="L449" s="46"/>
      <c r="M449" s="232"/>
      <c r="N449" s="23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162</v>
      </c>
      <c r="AU449" s="19" t="s">
        <v>160</v>
      </c>
    </row>
    <row r="450" spans="1:65" s="2" customFormat="1" ht="38.55" customHeight="1">
      <c r="A450" s="40"/>
      <c r="B450" s="41"/>
      <c r="C450" s="267" t="s">
        <v>869</v>
      </c>
      <c r="D450" s="267" t="s">
        <v>204</v>
      </c>
      <c r="E450" s="268" t="s">
        <v>3163</v>
      </c>
      <c r="F450" s="269" t="s">
        <v>3164</v>
      </c>
      <c r="G450" s="270" t="s">
        <v>176</v>
      </c>
      <c r="H450" s="271">
        <v>1</v>
      </c>
      <c r="I450" s="272"/>
      <c r="J450" s="273">
        <f>ROUND(I450*H450,2)</f>
        <v>0</v>
      </c>
      <c r="K450" s="274"/>
      <c r="L450" s="275"/>
      <c r="M450" s="276" t="s">
        <v>19</v>
      </c>
      <c r="N450" s="277" t="s">
        <v>40</v>
      </c>
      <c r="O450" s="86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7" t="s">
        <v>348</v>
      </c>
      <c r="AT450" s="227" t="s">
        <v>204</v>
      </c>
      <c r="AU450" s="227" t="s">
        <v>160</v>
      </c>
      <c r="AY450" s="19" t="s">
        <v>152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9" t="s">
        <v>76</v>
      </c>
      <c r="BK450" s="228">
        <f>ROUND(I450*H450,2)</f>
        <v>0</v>
      </c>
      <c r="BL450" s="19" t="s">
        <v>262</v>
      </c>
      <c r="BM450" s="227" t="s">
        <v>3165</v>
      </c>
    </row>
    <row r="451" spans="1:65" s="2" customFormat="1" ht="24.15" customHeight="1">
      <c r="A451" s="40"/>
      <c r="B451" s="41"/>
      <c r="C451" s="215" t="s">
        <v>873</v>
      </c>
      <c r="D451" s="215" t="s">
        <v>156</v>
      </c>
      <c r="E451" s="216" t="s">
        <v>3166</v>
      </c>
      <c r="F451" s="217" t="s">
        <v>3167</v>
      </c>
      <c r="G451" s="218" t="s">
        <v>176</v>
      </c>
      <c r="H451" s="219">
        <v>1</v>
      </c>
      <c r="I451" s="220"/>
      <c r="J451" s="221">
        <f>ROUND(I451*H451,2)</f>
        <v>0</v>
      </c>
      <c r="K451" s="222"/>
      <c r="L451" s="46"/>
      <c r="M451" s="223" t="s">
        <v>19</v>
      </c>
      <c r="N451" s="224" t="s">
        <v>40</v>
      </c>
      <c r="O451" s="86"/>
      <c r="P451" s="225">
        <f>O451*H451</f>
        <v>0</v>
      </c>
      <c r="Q451" s="225">
        <v>0</v>
      </c>
      <c r="R451" s="225">
        <f>Q451*H451</f>
        <v>0</v>
      </c>
      <c r="S451" s="225">
        <v>0</v>
      </c>
      <c r="T451" s="22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7" t="s">
        <v>262</v>
      </c>
      <c r="AT451" s="227" t="s">
        <v>156</v>
      </c>
      <c r="AU451" s="227" t="s">
        <v>160</v>
      </c>
      <c r="AY451" s="19" t="s">
        <v>152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9" t="s">
        <v>76</v>
      </c>
      <c r="BK451" s="228">
        <f>ROUND(I451*H451,2)</f>
        <v>0</v>
      </c>
      <c r="BL451" s="19" t="s">
        <v>262</v>
      </c>
      <c r="BM451" s="227" t="s">
        <v>3168</v>
      </c>
    </row>
    <row r="452" spans="1:47" s="2" customFormat="1" ht="12">
      <c r="A452" s="40"/>
      <c r="B452" s="41"/>
      <c r="C452" s="42"/>
      <c r="D452" s="229" t="s">
        <v>162</v>
      </c>
      <c r="E452" s="42"/>
      <c r="F452" s="230" t="s">
        <v>3169</v>
      </c>
      <c r="G452" s="42"/>
      <c r="H452" s="42"/>
      <c r="I452" s="231"/>
      <c r="J452" s="42"/>
      <c r="K452" s="42"/>
      <c r="L452" s="46"/>
      <c r="M452" s="232"/>
      <c r="N452" s="23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162</v>
      </c>
      <c r="AU452" s="19" t="s">
        <v>160</v>
      </c>
    </row>
    <row r="453" spans="1:65" s="2" customFormat="1" ht="38.55" customHeight="1">
      <c r="A453" s="40"/>
      <c r="B453" s="41"/>
      <c r="C453" s="267" t="s">
        <v>878</v>
      </c>
      <c r="D453" s="267" t="s">
        <v>204</v>
      </c>
      <c r="E453" s="268" t="s">
        <v>3170</v>
      </c>
      <c r="F453" s="269" t="s">
        <v>3171</v>
      </c>
      <c r="G453" s="270" t="s">
        <v>176</v>
      </c>
      <c r="H453" s="271">
        <v>1</v>
      </c>
      <c r="I453" s="272"/>
      <c r="J453" s="273">
        <f>ROUND(I453*H453,2)</f>
        <v>0</v>
      </c>
      <c r="K453" s="274"/>
      <c r="L453" s="275"/>
      <c r="M453" s="276" t="s">
        <v>19</v>
      </c>
      <c r="N453" s="277" t="s">
        <v>40</v>
      </c>
      <c r="O453" s="86"/>
      <c r="P453" s="225">
        <f>O453*H453</f>
        <v>0</v>
      </c>
      <c r="Q453" s="225">
        <v>0</v>
      </c>
      <c r="R453" s="225">
        <f>Q453*H453</f>
        <v>0</v>
      </c>
      <c r="S453" s="225">
        <v>0</v>
      </c>
      <c r="T453" s="22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7" t="s">
        <v>348</v>
      </c>
      <c r="AT453" s="227" t="s">
        <v>204</v>
      </c>
      <c r="AU453" s="227" t="s">
        <v>160</v>
      </c>
      <c r="AY453" s="19" t="s">
        <v>152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9" t="s">
        <v>76</v>
      </c>
      <c r="BK453" s="228">
        <f>ROUND(I453*H453,2)</f>
        <v>0</v>
      </c>
      <c r="BL453" s="19" t="s">
        <v>262</v>
      </c>
      <c r="BM453" s="227" t="s">
        <v>3172</v>
      </c>
    </row>
    <row r="454" spans="1:65" s="2" customFormat="1" ht="33" customHeight="1">
      <c r="A454" s="40"/>
      <c r="B454" s="41"/>
      <c r="C454" s="215" t="s">
        <v>882</v>
      </c>
      <c r="D454" s="215" t="s">
        <v>156</v>
      </c>
      <c r="E454" s="216" t="s">
        <v>3173</v>
      </c>
      <c r="F454" s="217" t="s">
        <v>3174</v>
      </c>
      <c r="G454" s="218" t="s">
        <v>176</v>
      </c>
      <c r="H454" s="219">
        <v>2</v>
      </c>
      <c r="I454" s="220"/>
      <c r="J454" s="221">
        <f>ROUND(I454*H454,2)</f>
        <v>0</v>
      </c>
      <c r="K454" s="222"/>
      <c r="L454" s="46"/>
      <c r="M454" s="223" t="s">
        <v>19</v>
      </c>
      <c r="N454" s="224" t="s">
        <v>40</v>
      </c>
      <c r="O454" s="86"/>
      <c r="P454" s="225">
        <f>O454*H454</f>
        <v>0</v>
      </c>
      <c r="Q454" s="225">
        <v>0</v>
      </c>
      <c r="R454" s="225">
        <f>Q454*H454</f>
        <v>0</v>
      </c>
      <c r="S454" s="225">
        <v>0</v>
      </c>
      <c r="T454" s="22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7" t="s">
        <v>262</v>
      </c>
      <c r="AT454" s="227" t="s">
        <v>156</v>
      </c>
      <c r="AU454" s="227" t="s">
        <v>160</v>
      </c>
      <c r="AY454" s="19" t="s">
        <v>152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19" t="s">
        <v>76</v>
      </c>
      <c r="BK454" s="228">
        <f>ROUND(I454*H454,2)</f>
        <v>0</v>
      </c>
      <c r="BL454" s="19" t="s">
        <v>262</v>
      </c>
      <c r="BM454" s="227" t="s">
        <v>3175</v>
      </c>
    </row>
    <row r="455" spans="1:47" s="2" customFormat="1" ht="12">
      <c r="A455" s="40"/>
      <c r="B455" s="41"/>
      <c r="C455" s="42"/>
      <c r="D455" s="229" t="s">
        <v>162</v>
      </c>
      <c r="E455" s="42"/>
      <c r="F455" s="230" t="s">
        <v>3176</v>
      </c>
      <c r="G455" s="42"/>
      <c r="H455" s="42"/>
      <c r="I455" s="231"/>
      <c r="J455" s="42"/>
      <c r="K455" s="42"/>
      <c r="L455" s="46"/>
      <c r="M455" s="232"/>
      <c r="N455" s="23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162</v>
      </c>
      <c r="AU455" s="19" t="s">
        <v>160</v>
      </c>
    </row>
    <row r="456" spans="1:65" s="2" customFormat="1" ht="38.55" customHeight="1">
      <c r="A456" s="40"/>
      <c r="B456" s="41"/>
      <c r="C456" s="267" t="s">
        <v>886</v>
      </c>
      <c r="D456" s="267" t="s">
        <v>204</v>
      </c>
      <c r="E456" s="268" t="s">
        <v>3177</v>
      </c>
      <c r="F456" s="269" t="s">
        <v>3178</v>
      </c>
      <c r="G456" s="270" t="s">
        <v>176</v>
      </c>
      <c r="H456" s="271">
        <v>2</v>
      </c>
      <c r="I456" s="272"/>
      <c r="J456" s="273">
        <f>ROUND(I456*H456,2)</f>
        <v>0</v>
      </c>
      <c r="K456" s="274"/>
      <c r="L456" s="275"/>
      <c r="M456" s="276" t="s">
        <v>19</v>
      </c>
      <c r="N456" s="277" t="s">
        <v>40</v>
      </c>
      <c r="O456" s="86"/>
      <c r="P456" s="225">
        <f>O456*H456</f>
        <v>0</v>
      </c>
      <c r="Q456" s="225">
        <v>0</v>
      </c>
      <c r="R456" s="225">
        <f>Q456*H456</f>
        <v>0</v>
      </c>
      <c r="S456" s="225">
        <v>0</v>
      </c>
      <c r="T456" s="22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7" t="s">
        <v>348</v>
      </c>
      <c r="AT456" s="227" t="s">
        <v>204</v>
      </c>
      <c r="AU456" s="227" t="s">
        <v>160</v>
      </c>
      <c r="AY456" s="19" t="s">
        <v>152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9" t="s">
        <v>76</v>
      </c>
      <c r="BK456" s="228">
        <f>ROUND(I456*H456,2)</f>
        <v>0</v>
      </c>
      <c r="BL456" s="19" t="s">
        <v>262</v>
      </c>
      <c r="BM456" s="227" t="s">
        <v>3179</v>
      </c>
    </row>
    <row r="457" spans="1:65" s="2" customFormat="1" ht="37.8" customHeight="1">
      <c r="A457" s="40"/>
      <c r="B457" s="41"/>
      <c r="C457" s="215" t="s">
        <v>891</v>
      </c>
      <c r="D457" s="215" t="s">
        <v>156</v>
      </c>
      <c r="E457" s="216" t="s">
        <v>3180</v>
      </c>
      <c r="F457" s="217" t="s">
        <v>3181</v>
      </c>
      <c r="G457" s="218" t="s">
        <v>176</v>
      </c>
      <c r="H457" s="219">
        <v>1</v>
      </c>
      <c r="I457" s="220"/>
      <c r="J457" s="221">
        <f>ROUND(I457*H457,2)</f>
        <v>0</v>
      </c>
      <c r="K457" s="222"/>
      <c r="L457" s="46"/>
      <c r="M457" s="223" t="s">
        <v>19</v>
      </c>
      <c r="N457" s="224" t="s">
        <v>40</v>
      </c>
      <c r="O457" s="86"/>
      <c r="P457" s="225">
        <f>O457*H457</f>
        <v>0</v>
      </c>
      <c r="Q457" s="225">
        <v>0</v>
      </c>
      <c r="R457" s="225">
        <f>Q457*H457</f>
        <v>0</v>
      </c>
      <c r="S457" s="225">
        <v>0</v>
      </c>
      <c r="T457" s="22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7" t="s">
        <v>262</v>
      </c>
      <c r="AT457" s="227" t="s">
        <v>156</v>
      </c>
      <c r="AU457" s="227" t="s">
        <v>160</v>
      </c>
      <c r="AY457" s="19" t="s">
        <v>152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9" t="s">
        <v>76</v>
      </c>
      <c r="BK457" s="228">
        <f>ROUND(I457*H457,2)</f>
        <v>0</v>
      </c>
      <c r="BL457" s="19" t="s">
        <v>262</v>
      </c>
      <c r="BM457" s="227" t="s">
        <v>3182</v>
      </c>
    </row>
    <row r="458" spans="1:47" s="2" customFormat="1" ht="12">
      <c r="A458" s="40"/>
      <c r="B458" s="41"/>
      <c r="C458" s="42"/>
      <c r="D458" s="229" t="s">
        <v>162</v>
      </c>
      <c r="E458" s="42"/>
      <c r="F458" s="230" t="s">
        <v>3183</v>
      </c>
      <c r="G458" s="42"/>
      <c r="H458" s="42"/>
      <c r="I458" s="231"/>
      <c r="J458" s="42"/>
      <c r="K458" s="42"/>
      <c r="L458" s="46"/>
      <c r="M458" s="232"/>
      <c r="N458" s="23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162</v>
      </c>
      <c r="AU458" s="19" t="s">
        <v>160</v>
      </c>
    </row>
    <row r="459" spans="1:65" s="2" customFormat="1" ht="38.55" customHeight="1">
      <c r="A459" s="40"/>
      <c r="B459" s="41"/>
      <c r="C459" s="267" t="s">
        <v>896</v>
      </c>
      <c r="D459" s="267" t="s">
        <v>204</v>
      </c>
      <c r="E459" s="268" t="s">
        <v>3184</v>
      </c>
      <c r="F459" s="269" t="s">
        <v>3185</v>
      </c>
      <c r="G459" s="270" t="s">
        <v>176</v>
      </c>
      <c r="H459" s="271">
        <v>1</v>
      </c>
      <c r="I459" s="272"/>
      <c r="J459" s="273">
        <f>ROUND(I459*H459,2)</f>
        <v>0</v>
      </c>
      <c r="K459" s="274"/>
      <c r="L459" s="275"/>
      <c r="M459" s="276" t="s">
        <v>19</v>
      </c>
      <c r="N459" s="277" t="s">
        <v>40</v>
      </c>
      <c r="O459" s="86"/>
      <c r="P459" s="225">
        <f>O459*H459</f>
        <v>0</v>
      </c>
      <c r="Q459" s="225">
        <v>0</v>
      </c>
      <c r="R459" s="225">
        <f>Q459*H459</f>
        <v>0</v>
      </c>
      <c r="S459" s="225">
        <v>0</v>
      </c>
      <c r="T459" s="22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7" t="s">
        <v>348</v>
      </c>
      <c r="AT459" s="227" t="s">
        <v>204</v>
      </c>
      <c r="AU459" s="227" t="s">
        <v>160</v>
      </c>
      <c r="AY459" s="19" t="s">
        <v>152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9" t="s">
        <v>76</v>
      </c>
      <c r="BK459" s="228">
        <f>ROUND(I459*H459,2)</f>
        <v>0</v>
      </c>
      <c r="BL459" s="19" t="s">
        <v>262</v>
      </c>
      <c r="BM459" s="227" t="s">
        <v>3186</v>
      </c>
    </row>
    <row r="460" spans="1:65" s="2" customFormat="1" ht="24.15" customHeight="1">
      <c r="A460" s="40"/>
      <c r="B460" s="41"/>
      <c r="C460" s="215" t="s">
        <v>901</v>
      </c>
      <c r="D460" s="215" t="s">
        <v>156</v>
      </c>
      <c r="E460" s="216" t="s">
        <v>3187</v>
      </c>
      <c r="F460" s="217" t="s">
        <v>3188</v>
      </c>
      <c r="G460" s="218" t="s">
        <v>176</v>
      </c>
      <c r="H460" s="219">
        <v>4</v>
      </c>
      <c r="I460" s="220"/>
      <c r="J460" s="221">
        <f>ROUND(I460*H460,2)</f>
        <v>0</v>
      </c>
      <c r="K460" s="222"/>
      <c r="L460" s="46"/>
      <c r="M460" s="223" t="s">
        <v>19</v>
      </c>
      <c r="N460" s="224" t="s">
        <v>40</v>
      </c>
      <c r="O460" s="86"/>
      <c r="P460" s="225">
        <f>O460*H460</f>
        <v>0</v>
      </c>
      <c r="Q460" s="225">
        <v>0</v>
      </c>
      <c r="R460" s="225">
        <f>Q460*H460</f>
        <v>0</v>
      </c>
      <c r="S460" s="225">
        <v>0</v>
      </c>
      <c r="T460" s="22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7" t="s">
        <v>262</v>
      </c>
      <c r="AT460" s="227" t="s">
        <v>156</v>
      </c>
      <c r="AU460" s="227" t="s">
        <v>160</v>
      </c>
      <c r="AY460" s="19" t="s">
        <v>152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9" t="s">
        <v>76</v>
      </c>
      <c r="BK460" s="228">
        <f>ROUND(I460*H460,2)</f>
        <v>0</v>
      </c>
      <c r="BL460" s="19" t="s">
        <v>262</v>
      </c>
      <c r="BM460" s="227" t="s">
        <v>3189</v>
      </c>
    </row>
    <row r="461" spans="1:47" s="2" customFormat="1" ht="12">
      <c r="A461" s="40"/>
      <c r="B461" s="41"/>
      <c r="C461" s="42"/>
      <c r="D461" s="229" t="s">
        <v>162</v>
      </c>
      <c r="E461" s="42"/>
      <c r="F461" s="230" t="s">
        <v>3190</v>
      </c>
      <c r="G461" s="42"/>
      <c r="H461" s="42"/>
      <c r="I461" s="231"/>
      <c r="J461" s="42"/>
      <c r="K461" s="42"/>
      <c r="L461" s="46"/>
      <c r="M461" s="232"/>
      <c r="N461" s="23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162</v>
      </c>
      <c r="AU461" s="19" t="s">
        <v>160</v>
      </c>
    </row>
    <row r="462" spans="1:65" s="2" customFormat="1" ht="21.75" customHeight="1">
      <c r="A462" s="40"/>
      <c r="B462" s="41"/>
      <c r="C462" s="267" t="s">
        <v>907</v>
      </c>
      <c r="D462" s="267" t="s">
        <v>204</v>
      </c>
      <c r="E462" s="268" t="s">
        <v>3191</v>
      </c>
      <c r="F462" s="269" t="s">
        <v>3192</v>
      </c>
      <c r="G462" s="270" t="s">
        <v>176</v>
      </c>
      <c r="H462" s="271">
        <v>1</v>
      </c>
      <c r="I462" s="272"/>
      <c r="J462" s="273">
        <f>ROUND(I462*H462,2)</f>
        <v>0</v>
      </c>
      <c r="K462" s="274"/>
      <c r="L462" s="275"/>
      <c r="M462" s="276" t="s">
        <v>19</v>
      </c>
      <c r="N462" s="277" t="s">
        <v>40</v>
      </c>
      <c r="O462" s="86"/>
      <c r="P462" s="225">
        <f>O462*H462</f>
        <v>0</v>
      </c>
      <c r="Q462" s="225">
        <v>0.0005</v>
      </c>
      <c r="R462" s="225">
        <f>Q462*H462</f>
        <v>0.0005</v>
      </c>
      <c r="S462" s="225">
        <v>0</v>
      </c>
      <c r="T462" s="22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7" t="s">
        <v>348</v>
      </c>
      <c r="AT462" s="227" t="s">
        <v>204</v>
      </c>
      <c r="AU462" s="227" t="s">
        <v>160</v>
      </c>
      <c r="AY462" s="19" t="s">
        <v>152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9" t="s">
        <v>76</v>
      </c>
      <c r="BK462" s="228">
        <f>ROUND(I462*H462,2)</f>
        <v>0</v>
      </c>
      <c r="BL462" s="19" t="s">
        <v>262</v>
      </c>
      <c r="BM462" s="227" t="s">
        <v>3193</v>
      </c>
    </row>
    <row r="463" spans="1:65" s="2" customFormat="1" ht="21.75" customHeight="1">
      <c r="A463" s="40"/>
      <c r="B463" s="41"/>
      <c r="C463" s="267" t="s">
        <v>915</v>
      </c>
      <c r="D463" s="267" t="s">
        <v>204</v>
      </c>
      <c r="E463" s="268" t="s">
        <v>3194</v>
      </c>
      <c r="F463" s="269" t="s">
        <v>3195</v>
      </c>
      <c r="G463" s="270" t="s">
        <v>176</v>
      </c>
      <c r="H463" s="271">
        <v>3</v>
      </c>
      <c r="I463" s="272"/>
      <c r="J463" s="273">
        <f>ROUND(I463*H463,2)</f>
        <v>0</v>
      </c>
      <c r="K463" s="274"/>
      <c r="L463" s="275"/>
      <c r="M463" s="276" t="s">
        <v>19</v>
      </c>
      <c r="N463" s="277" t="s">
        <v>40</v>
      </c>
      <c r="O463" s="86"/>
      <c r="P463" s="225">
        <f>O463*H463</f>
        <v>0</v>
      </c>
      <c r="Q463" s="225">
        <v>0.0004</v>
      </c>
      <c r="R463" s="225">
        <f>Q463*H463</f>
        <v>0.0012000000000000001</v>
      </c>
      <c r="S463" s="225">
        <v>0</v>
      </c>
      <c r="T463" s="22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7" t="s">
        <v>348</v>
      </c>
      <c r="AT463" s="227" t="s">
        <v>204</v>
      </c>
      <c r="AU463" s="227" t="s">
        <v>160</v>
      </c>
      <c r="AY463" s="19" t="s">
        <v>152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9" t="s">
        <v>76</v>
      </c>
      <c r="BK463" s="228">
        <f>ROUND(I463*H463,2)</f>
        <v>0</v>
      </c>
      <c r="BL463" s="19" t="s">
        <v>262</v>
      </c>
      <c r="BM463" s="227" t="s">
        <v>3196</v>
      </c>
    </row>
    <row r="464" spans="1:65" s="2" customFormat="1" ht="49.05" customHeight="1">
      <c r="A464" s="40"/>
      <c r="B464" s="41"/>
      <c r="C464" s="215" t="s">
        <v>920</v>
      </c>
      <c r="D464" s="215" t="s">
        <v>156</v>
      </c>
      <c r="E464" s="216" t="s">
        <v>2276</v>
      </c>
      <c r="F464" s="217" t="s">
        <v>2277</v>
      </c>
      <c r="G464" s="218" t="s">
        <v>196</v>
      </c>
      <c r="H464" s="219">
        <v>0.2</v>
      </c>
      <c r="I464" s="220"/>
      <c r="J464" s="221">
        <f>ROUND(I464*H464,2)</f>
        <v>0</v>
      </c>
      <c r="K464" s="222"/>
      <c r="L464" s="46"/>
      <c r="M464" s="223" t="s">
        <v>19</v>
      </c>
      <c r="N464" s="224" t="s">
        <v>40</v>
      </c>
      <c r="O464" s="86"/>
      <c r="P464" s="225">
        <f>O464*H464</f>
        <v>0</v>
      </c>
      <c r="Q464" s="225">
        <v>0</v>
      </c>
      <c r="R464" s="225">
        <f>Q464*H464</f>
        <v>0</v>
      </c>
      <c r="S464" s="225">
        <v>0</v>
      </c>
      <c r="T464" s="22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7" t="s">
        <v>262</v>
      </c>
      <c r="AT464" s="227" t="s">
        <v>156</v>
      </c>
      <c r="AU464" s="227" t="s">
        <v>160</v>
      </c>
      <c r="AY464" s="19" t="s">
        <v>152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9" t="s">
        <v>76</v>
      </c>
      <c r="BK464" s="228">
        <f>ROUND(I464*H464,2)</f>
        <v>0</v>
      </c>
      <c r="BL464" s="19" t="s">
        <v>262</v>
      </c>
      <c r="BM464" s="227" t="s">
        <v>3197</v>
      </c>
    </row>
    <row r="465" spans="1:47" s="2" customFormat="1" ht="12">
      <c r="A465" s="40"/>
      <c r="B465" s="41"/>
      <c r="C465" s="42"/>
      <c r="D465" s="229" t="s">
        <v>162</v>
      </c>
      <c r="E465" s="42"/>
      <c r="F465" s="230" t="s">
        <v>2279</v>
      </c>
      <c r="G465" s="42"/>
      <c r="H465" s="42"/>
      <c r="I465" s="231"/>
      <c r="J465" s="42"/>
      <c r="K465" s="42"/>
      <c r="L465" s="46"/>
      <c r="M465" s="232"/>
      <c r="N465" s="23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162</v>
      </c>
      <c r="AU465" s="19" t="s">
        <v>160</v>
      </c>
    </row>
    <row r="466" spans="1:65" s="2" customFormat="1" ht="49.05" customHeight="1">
      <c r="A466" s="40"/>
      <c r="B466" s="41"/>
      <c r="C466" s="215" t="s">
        <v>924</v>
      </c>
      <c r="D466" s="215" t="s">
        <v>156</v>
      </c>
      <c r="E466" s="216" t="s">
        <v>2281</v>
      </c>
      <c r="F466" s="217" t="s">
        <v>2282</v>
      </c>
      <c r="G466" s="218" t="s">
        <v>196</v>
      </c>
      <c r="H466" s="219">
        <v>0.2</v>
      </c>
      <c r="I466" s="220"/>
      <c r="J466" s="221">
        <f>ROUND(I466*H466,2)</f>
        <v>0</v>
      </c>
      <c r="K466" s="222"/>
      <c r="L466" s="46"/>
      <c r="M466" s="223" t="s">
        <v>19</v>
      </c>
      <c r="N466" s="224" t="s">
        <v>40</v>
      </c>
      <c r="O466" s="86"/>
      <c r="P466" s="225">
        <f>O466*H466</f>
        <v>0</v>
      </c>
      <c r="Q466" s="225">
        <v>0</v>
      </c>
      <c r="R466" s="225">
        <f>Q466*H466</f>
        <v>0</v>
      </c>
      <c r="S466" s="225">
        <v>0</v>
      </c>
      <c r="T466" s="22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7" t="s">
        <v>262</v>
      </c>
      <c r="AT466" s="227" t="s">
        <v>156</v>
      </c>
      <c r="AU466" s="227" t="s">
        <v>160</v>
      </c>
      <c r="AY466" s="19" t="s">
        <v>152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9" t="s">
        <v>76</v>
      </c>
      <c r="BK466" s="228">
        <f>ROUND(I466*H466,2)</f>
        <v>0</v>
      </c>
      <c r="BL466" s="19" t="s">
        <v>262</v>
      </c>
      <c r="BM466" s="227" t="s">
        <v>3198</v>
      </c>
    </row>
    <row r="467" spans="1:47" s="2" customFormat="1" ht="12">
      <c r="A467" s="40"/>
      <c r="B467" s="41"/>
      <c r="C467" s="42"/>
      <c r="D467" s="229" t="s">
        <v>162</v>
      </c>
      <c r="E467" s="42"/>
      <c r="F467" s="230" t="s">
        <v>2284</v>
      </c>
      <c r="G467" s="42"/>
      <c r="H467" s="42"/>
      <c r="I467" s="231"/>
      <c r="J467" s="42"/>
      <c r="K467" s="42"/>
      <c r="L467" s="46"/>
      <c r="M467" s="232"/>
      <c r="N467" s="23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162</v>
      </c>
      <c r="AU467" s="19" t="s">
        <v>160</v>
      </c>
    </row>
    <row r="468" spans="1:63" s="12" customFormat="1" ht="22.8" customHeight="1">
      <c r="A468" s="12"/>
      <c r="B468" s="199"/>
      <c r="C468" s="200"/>
      <c r="D468" s="201" t="s">
        <v>68</v>
      </c>
      <c r="E468" s="213" t="s">
        <v>2504</v>
      </c>
      <c r="F468" s="213" t="s">
        <v>2505</v>
      </c>
      <c r="G468" s="200"/>
      <c r="H468" s="200"/>
      <c r="I468" s="203"/>
      <c r="J468" s="214">
        <f>BK468</f>
        <v>0</v>
      </c>
      <c r="K468" s="200"/>
      <c r="L468" s="205"/>
      <c r="M468" s="206"/>
      <c r="N468" s="207"/>
      <c r="O468" s="207"/>
      <c r="P468" s="208">
        <f>P469+P476</f>
        <v>0</v>
      </c>
      <c r="Q468" s="207"/>
      <c r="R468" s="208">
        <f>R469+R476</f>
        <v>0</v>
      </c>
      <c r="S468" s="207"/>
      <c r="T468" s="209">
        <f>T469+T476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0" t="s">
        <v>183</v>
      </c>
      <c r="AT468" s="211" t="s">
        <v>68</v>
      </c>
      <c r="AU468" s="211" t="s">
        <v>76</v>
      </c>
      <c r="AY468" s="210" t="s">
        <v>152</v>
      </c>
      <c r="BK468" s="212">
        <f>BK469+BK476</f>
        <v>0</v>
      </c>
    </row>
    <row r="469" spans="1:63" s="12" customFormat="1" ht="20.85" customHeight="1">
      <c r="A469" s="12"/>
      <c r="B469" s="199"/>
      <c r="C469" s="200"/>
      <c r="D469" s="201" t="s">
        <v>68</v>
      </c>
      <c r="E469" s="213" t="s">
        <v>2513</v>
      </c>
      <c r="F469" s="213" t="s">
        <v>2514</v>
      </c>
      <c r="G469" s="200"/>
      <c r="H469" s="200"/>
      <c r="I469" s="203"/>
      <c r="J469" s="214">
        <f>BK469</f>
        <v>0</v>
      </c>
      <c r="K469" s="200"/>
      <c r="L469" s="205"/>
      <c r="M469" s="206"/>
      <c r="N469" s="207"/>
      <c r="O469" s="207"/>
      <c r="P469" s="208">
        <f>SUM(P470:P475)</f>
        <v>0</v>
      </c>
      <c r="Q469" s="207"/>
      <c r="R469" s="208">
        <f>SUM(R470:R475)</f>
        <v>0</v>
      </c>
      <c r="S469" s="207"/>
      <c r="T469" s="209">
        <f>SUM(T470:T475)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0" t="s">
        <v>183</v>
      </c>
      <c r="AT469" s="211" t="s">
        <v>68</v>
      </c>
      <c r="AU469" s="211" t="s">
        <v>78</v>
      </c>
      <c r="AY469" s="210" t="s">
        <v>152</v>
      </c>
      <c r="BK469" s="212">
        <f>SUM(BK470:BK475)</f>
        <v>0</v>
      </c>
    </row>
    <row r="470" spans="1:65" s="2" customFormat="1" ht="16.5" customHeight="1">
      <c r="A470" s="40"/>
      <c r="B470" s="41"/>
      <c r="C470" s="215" t="s">
        <v>928</v>
      </c>
      <c r="D470" s="215" t="s">
        <v>156</v>
      </c>
      <c r="E470" s="216" t="s">
        <v>2516</v>
      </c>
      <c r="F470" s="217" t="s">
        <v>2517</v>
      </c>
      <c r="G470" s="218" t="s">
        <v>1208</v>
      </c>
      <c r="H470" s="219">
        <v>1</v>
      </c>
      <c r="I470" s="220"/>
      <c r="J470" s="221">
        <f>ROUND(I470*H470,2)</f>
        <v>0</v>
      </c>
      <c r="K470" s="222"/>
      <c r="L470" s="46"/>
      <c r="M470" s="223" t="s">
        <v>19</v>
      </c>
      <c r="N470" s="224" t="s">
        <v>40</v>
      </c>
      <c r="O470" s="86"/>
      <c r="P470" s="225">
        <f>O470*H470</f>
        <v>0</v>
      </c>
      <c r="Q470" s="225">
        <v>0</v>
      </c>
      <c r="R470" s="225">
        <f>Q470*H470</f>
        <v>0</v>
      </c>
      <c r="S470" s="225">
        <v>0</v>
      </c>
      <c r="T470" s="22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7" t="s">
        <v>2511</v>
      </c>
      <c r="AT470" s="227" t="s">
        <v>156</v>
      </c>
      <c r="AU470" s="227" t="s">
        <v>160</v>
      </c>
      <c r="AY470" s="19" t="s">
        <v>152</v>
      </c>
      <c r="BE470" s="228">
        <f>IF(N470="základní",J470,0)</f>
        <v>0</v>
      </c>
      <c r="BF470" s="228">
        <f>IF(N470="snížená",J470,0)</f>
        <v>0</v>
      </c>
      <c r="BG470" s="228">
        <f>IF(N470="zákl. přenesená",J470,0)</f>
        <v>0</v>
      </c>
      <c r="BH470" s="228">
        <f>IF(N470="sníž. přenesená",J470,0)</f>
        <v>0</v>
      </c>
      <c r="BI470" s="228">
        <f>IF(N470="nulová",J470,0)</f>
        <v>0</v>
      </c>
      <c r="BJ470" s="19" t="s">
        <v>76</v>
      </c>
      <c r="BK470" s="228">
        <f>ROUND(I470*H470,2)</f>
        <v>0</v>
      </c>
      <c r="BL470" s="19" t="s">
        <v>2511</v>
      </c>
      <c r="BM470" s="227" t="s">
        <v>3199</v>
      </c>
    </row>
    <row r="471" spans="1:47" s="2" customFormat="1" ht="12">
      <c r="A471" s="40"/>
      <c r="B471" s="41"/>
      <c r="C471" s="42"/>
      <c r="D471" s="229" t="s">
        <v>162</v>
      </c>
      <c r="E471" s="42"/>
      <c r="F471" s="230" t="s">
        <v>2519</v>
      </c>
      <c r="G471" s="42"/>
      <c r="H471" s="42"/>
      <c r="I471" s="231"/>
      <c r="J471" s="42"/>
      <c r="K471" s="42"/>
      <c r="L471" s="46"/>
      <c r="M471" s="232"/>
      <c r="N471" s="23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162</v>
      </c>
      <c r="AU471" s="19" t="s">
        <v>160</v>
      </c>
    </row>
    <row r="472" spans="1:65" s="2" customFormat="1" ht="16.5" customHeight="1">
      <c r="A472" s="40"/>
      <c r="B472" s="41"/>
      <c r="C472" s="215" t="s">
        <v>932</v>
      </c>
      <c r="D472" s="215" t="s">
        <v>156</v>
      </c>
      <c r="E472" s="216" t="s">
        <v>2521</v>
      </c>
      <c r="F472" s="217" t="s">
        <v>2522</v>
      </c>
      <c r="G472" s="218" t="s">
        <v>1208</v>
      </c>
      <c r="H472" s="219">
        <v>1</v>
      </c>
      <c r="I472" s="220"/>
      <c r="J472" s="221">
        <f>ROUND(I472*H472,2)</f>
        <v>0</v>
      </c>
      <c r="K472" s="222"/>
      <c r="L472" s="46"/>
      <c r="M472" s="223" t="s">
        <v>19</v>
      </c>
      <c r="N472" s="224" t="s">
        <v>40</v>
      </c>
      <c r="O472" s="86"/>
      <c r="P472" s="225">
        <f>O472*H472</f>
        <v>0</v>
      </c>
      <c r="Q472" s="225">
        <v>0</v>
      </c>
      <c r="R472" s="225">
        <f>Q472*H472</f>
        <v>0</v>
      </c>
      <c r="S472" s="225">
        <v>0</v>
      </c>
      <c r="T472" s="22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7" t="s">
        <v>2511</v>
      </c>
      <c r="AT472" s="227" t="s">
        <v>156</v>
      </c>
      <c r="AU472" s="227" t="s">
        <v>160</v>
      </c>
      <c r="AY472" s="19" t="s">
        <v>152</v>
      </c>
      <c r="BE472" s="228">
        <f>IF(N472="základní",J472,0)</f>
        <v>0</v>
      </c>
      <c r="BF472" s="228">
        <f>IF(N472="snížená",J472,0)</f>
        <v>0</v>
      </c>
      <c r="BG472" s="228">
        <f>IF(N472="zákl. přenesená",J472,0)</f>
        <v>0</v>
      </c>
      <c r="BH472" s="228">
        <f>IF(N472="sníž. přenesená",J472,0)</f>
        <v>0</v>
      </c>
      <c r="BI472" s="228">
        <f>IF(N472="nulová",J472,0)</f>
        <v>0</v>
      </c>
      <c r="BJ472" s="19" t="s">
        <v>76</v>
      </c>
      <c r="BK472" s="228">
        <f>ROUND(I472*H472,2)</f>
        <v>0</v>
      </c>
      <c r="BL472" s="19" t="s">
        <v>2511</v>
      </c>
      <c r="BM472" s="227" t="s">
        <v>3200</v>
      </c>
    </row>
    <row r="473" spans="1:47" s="2" customFormat="1" ht="12">
      <c r="A473" s="40"/>
      <c r="B473" s="41"/>
      <c r="C473" s="42"/>
      <c r="D473" s="229" t="s">
        <v>162</v>
      </c>
      <c r="E473" s="42"/>
      <c r="F473" s="230" t="s">
        <v>2524</v>
      </c>
      <c r="G473" s="42"/>
      <c r="H473" s="42"/>
      <c r="I473" s="231"/>
      <c r="J473" s="42"/>
      <c r="K473" s="42"/>
      <c r="L473" s="46"/>
      <c r="M473" s="232"/>
      <c r="N473" s="23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162</v>
      </c>
      <c r="AU473" s="19" t="s">
        <v>160</v>
      </c>
    </row>
    <row r="474" spans="1:65" s="2" customFormat="1" ht="16.5" customHeight="1">
      <c r="A474" s="40"/>
      <c r="B474" s="41"/>
      <c r="C474" s="215" t="s">
        <v>937</v>
      </c>
      <c r="D474" s="215" t="s">
        <v>156</v>
      </c>
      <c r="E474" s="216" t="s">
        <v>2526</v>
      </c>
      <c r="F474" s="217" t="s">
        <v>2527</v>
      </c>
      <c r="G474" s="218" t="s">
        <v>1208</v>
      </c>
      <c r="H474" s="219">
        <v>1</v>
      </c>
      <c r="I474" s="220"/>
      <c r="J474" s="221">
        <f>ROUND(I474*H474,2)</f>
        <v>0</v>
      </c>
      <c r="K474" s="222"/>
      <c r="L474" s="46"/>
      <c r="M474" s="223" t="s">
        <v>19</v>
      </c>
      <c r="N474" s="224" t="s">
        <v>40</v>
      </c>
      <c r="O474" s="86"/>
      <c r="P474" s="225">
        <f>O474*H474</f>
        <v>0</v>
      </c>
      <c r="Q474" s="225">
        <v>0</v>
      </c>
      <c r="R474" s="225">
        <f>Q474*H474</f>
        <v>0</v>
      </c>
      <c r="S474" s="225">
        <v>0</v>
      </c>
      <c r="T474" s="22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7" t="s">
        <v>2511</v>
      </c>
      <c r="AT474" s="227" t="s">
        <v>156</v>
      </c>
      <c r="AU474" s="227" t="s">
        <v>160</v>
      </c>
      <c r="AY474" s="19" t="s">
        <v>152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9" t="s">
        <v>76</v>
      </c>
      <c r="BK474" s="228">
        <f>ROUND(I474*H474,2)</f>
        <v>0</v>
      </c>
      <c r="BL474" s="19" t="s">
        <v>2511</v>
      </c>
      <c r="BM474" s="227" t="s">
        <v>3201</v>
      </c>
    </row>
    <row r="475" spans="1:47" s="2" customFormat="1" ht="12">
      <c r="A475" s="40"/>
      <c r="B475" s="41"/>
      <c r="C475" s="42"/>
      <c r="D475" s="229" t="s">
        <v>162</v>
      </c>
      <c r="E475" s="42"/>
      <c r="F475" s="230" t="s">
        <v>2529</v>
      </c>
      <c r="G475" s="42"/>
      <c r="H475" s="42"/>
      <c r="I475" s="231"/>
      <c r="J475" s="42"/>
      <c r="K475" s="42"/>
      <c r="L475" s="46"/>
      <c r="M475" s="232"/>
      <c r="N475" s="23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162</v>
      </c>
      <c r="AU475" s="19" t="s">
        <v>160</v>
      </c>
    </row>
    <row r="476" spans="1:63" s="12" customFormat="1" ht="20.85" customHeight="1">
      <c r="A476" s="12"/>
      <c r="B476" s="199"/>
      <c r="C476" s="200"/>
      <c r="D476" s="201" t="s">
        <v>68</v>
      </c>
      <c r="E476" s="213" t="s">
        <v>2530</v>
      </c>
      <c r="F476" s="213" t="s">
        <v>2531</v>
      </c>
      <c r="G476" s="200"/>
      <c r="H476" s="200"/>
      <c r="I476" s="203"/>
      <c r="J476" s="214">
        <f>BK476</f>
        <v>0</v>
      </c>
      <c r="K476" s="200"/>
      <c r="L476" s="205"/>
      <c r="M476" s="206"/>
      <c r="N476" s="207"/>
      <c r="O476" s="207"/>
      <c r="P476" s="208">
        <f>SUM(P477:P478)</f>
        <v>0</v>
      </c>
      <c r="Q476" s="207"/>
      <c r="R476" s="208">
        <f>SUM(R477:R478)</f>
        <v>0</v>
      </c>
      <c r="S476" s="207"/>
      <c r="T476" s="209">
        <f>SUM(T477:T478)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0" t="s">
        <v>183</v>
      </c>
      <c r="AT476" s="211" t="s">
        <v>68</v>
      </c>
      <c r="AU476" s="211" t="s">
        <v>78</v>
      </c>
      <c r="AY476" s="210" t="s">
        <v>152</v>
      </c>
      <c r="BK476" s="212">
        <f>SUM(BK477:BK478)</f>
        <v>0</v>
      </c>
    </row>
    <row r="477" spans="1:65" s="2" customFormat="1" ht="16.5" customHeight="1">
      <c r="A477" s="40"/>
      <c r="B477" s="41"/>
      <c r="C477" s="215" t="s">
        <v>941</v>
      </c>
      <c r="D477" s="215" t="s">
        <v>156</v>
      </c>
      <c r="E477" s="216" t="s">
        <v>2533</v>
      </c>
      <c r="F477" s="217" t="s">
        <v>2534</v>
      </c>
      <c r="G477" s="218" t="s">
        <v>1208</v>
      </c>
      <c r="H477" s="219">
        <v>1</v>
      </c>
      <c r="I477" s="220"/>
      <c r="J477" s="221">
        <f>ROUND(I477*H477,2)</f>
        <v>0</v>
      </c>
      <c r="K477" s="222"/>
      <c r="L477" s="46"/>
      <c r="M477" s="223" t="s">
        <v>19</v>
      </c>
      <c r="N477" s="224" t="s">
        <v>40</v>
      </c>
      <c r="O477" s="86"/>
      <c r="P477" s="225">
        <f>O477*H477</f>
        <v>0</v>
      </c>
      <c r="Q477" s="225">
        <v>0</v>
      </c>
      <c r="R477" s="225">
        <f>Q477*H477</f>
        <v>0</v>
      </c>
      <c r="S477" s="225">
        <v>0</v>
      </c>
      <c r="T477" s="22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7" t="s">
        <v>2511</v>
      </c>
      <c r="AT477" s="227" t="s">
        <v>156</v>
      </c>
      <c r="AU477" s="227" t="s">
        <v>160</v>
      </c>
      <c r="AY477" s="19" t="s">
        <v>152</v>
      </c>
      <c r="BE477" s="228">
        <f>IF(N477="základní",J477,0)</f>
        <v>0</v>
      </c>
      <c r="BF477" s="228">
        <f>IF(N477="snížená",J477,0)</f>
        <v>0</v>
      </c>
      <c r="BG477" s="228">
        <f>IF(N477="zákl. přenesená",J477,0)</f>
        <v>0</v>
      </c>
      <c r="BH477" s="228">
        <f>IF(N477="sníž. přenesená",J477,0)</f>
        <v>0</v>
      </c>
      <c r="BI477" s="228">
        <f>IF(N477="nulová",J477,0)</f>
        <v>0</v>
      </c>
      <c r="BJ477" s="19" t="s">
        <v>76</v>
      </c>
      <c r="BK477" s="228">
        <f>ROUND(I477*H477,2)</f>
        <v>0</v>
      </c>
      <c r="BL477" s="19" t="s">
        <v>2511</v>
      </c>
      <c r="BM477" s="227" t="s">
        <v>3202</v>
      </c>
    </row>
    <row r="478" spans="1:47" s="2" customFormat="1" ht="12">
      <c r="A478" s="40"/>
      <c r="B478" s="41"/>
      <c r="C478" s="42"/>
      <c r="D478" s="229" t="s">
        <v>162</v>
      </c>
      <c r="E478" s="42"/>
      <c r="F478" s="230" t="s">
        <v>2536</v>
      </c>
      <c r="G478" s="42"/>
      <c r="H478" s="42"/>
      <c r="I478" s="231"/>
      <c r="J478" s="42"/>
      <c r="K478" s="42"/>
      <c r="L478" s="46"/>
      <c r="M478" s="279"/>
      <c r="N478" s="280"/>
      <c r="O478" s="281"/>
      <c r="P478" s="281"/>
      <c r="Q478" s="281"/>
      <c r="R478" s="281"/>
      <c r="S478" s="281"/>
      <c r="T478" s="282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162</v>
      </c>
      <c r="AU478" s="19" t="s">
        <v>160</v>
      </c>
    </row>
    <row r="479" spans="1:31" s="2" customFormat="1" ht="6.95" customHeight="1">
      <c r="A479" s="40"/>
      <c r="B479" s="61"/>
      <c r="C479" s="62"/>
      <c r="D479" s="62"/>
      <c r="E479" s="62"/>
      <c r="F479" s="62"/>
      <c r="G479" s="62"/>
      <c r="H479" s="62"/>
      <c r="I479" s="62"/>
      <c r="J479" s="62"/>
      <c r="K479" s="62"/>
      <c r="L479" s="46"/>
      <c r="M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</row>
  </sheetData>
  <sheetProtection password="CC35" sheet="1" objects="1" scenarios="1" formatColumns="0" formatRows="0" autoFilter="0"/>
  <autoFilter ref="C94:K478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19" r:id="rId1" display="https://podminky.urs.cz/item/CS_URS_2022_01/619991011"/>
    <hyperlink ref="F124" r:id="rId2" display="https://podminky.urs.cz/item/CS_URS_2022_01/622131101"/>
    <hyperlink ref="F128" r:id="rId3" display="https://podminky.urs.cz/item/CS_URS_2022_01/622131111"/>
    <hyperlink ref="F132" r:id="rId4" display="https://podminky.urs.cz/item/CS_URS_2022_01/622211011"/>
    <hyperlink ref="F141" r:id="rId5" display="https://podminky.urs.cz/item/CS_URS_2022_01/622331101"/>
    <hyperlink ref="F145" r:id="rId6" display="https://podminky.urs.cz/item/CS_URS_2022_01/622331191"/>
    <hyperlink ref="F149" r:id="rId7" display="https://podminky.urs.cz/item/CS_URS_2022_01/622531032"/>
    <hyperlink ref="F152" r:id="rId8" display="https://podminky.urs.cz/item/CS_URS_2022_01/631311116"/>
    <hyperlink ref="F157" r:id="rId9" display="https://podminky.urs.cz/item/CS_URS_2022_01/631311124"/>
    <hyperlink ref="F161" r:id="rId10" display="https://podminky.urs.cz/item/CS_URS_2022_01/631319011"/>
    <hyperlink ref="F163" r:id="rId11" display="https://podminky.urs.cz/item/CS_URS_2022_01/631362021"/>
    <hyperlink ref="F175" r:id="rId12" display="https://podminky.urs.cz/item/CS_URS_2022_01/965041421"/>
    <hyperlink ref="F184" r:id="rId13" display="https://podminky.urs.cz/item/CS_URS_2023_02/965041441"/>
    <hyperlink ref="F189" r:id="rId14" display="https://podminky.urs.cz/item/CS_URS_2022_01/965042141"/>
    <hyperlink ref="F206" r:id="rId15" display="https://podminky.urs.cz/item/CS_URS_2022_01/965045113"/>
    <hyperlink ref="F219" r:id="rId16" display="https://podminky.urs.cz/item/CS_URS_2022_01/968062246"/>
    <hyperlink ref="F223" r:id="rId17" display="https://podminky.urs.cz/item/CS_URS_2022_01/968062374"/>
    <hyperlink ref="F226" r:id="rId18" display="https://podminky.urs.cz/item/CS_URS_2022_01/968062375"/>
    <hyperlink ref="F229" r:id="rId19" display="https://podminky.urs.cz/item/CS_URS_2022_01/968062376"/>
    <hyperlink ref="F232" r:id="rId20" display="https://podminky.urs.cz/item/CS_URS_2022_01/968072456"/>
    <hyperlink ref="F242" r:id="rId21" display="https://podminky.urs.cz/item/CS_URS_2022_01/997013112"/>
    <hyperlink ref="F244" r:id="rId22" display="https://podminky.urs.cz/item/CS_URS_2022_01/997013152"/>
    <hyperlink ref="F246" r:id="rId23" display="https://podminky.urs.cz/item/CS_URS_2022_01/997013501"/>
    <hyperlink ref="F248" r:id="rId24" display="https://podminky.urs.cz/item/CS_URS_2022_01/997013601"/>
    <hyperlink ref="F251" r:id="rId25" display="https://podminky.urs.cz/item/CS_URS_2022_01/997013635"/>
    <hyperlink ref="F253" r:id="rId26" display="https://podminky.urs.cz/item/CS_URS_2022_01/997013811"/>
    <hyperlink ref="F256" r:id="rId27" display="https://podminky.urs.cz/item/CS_URS_2022_01/997013821"/>
    <hyperlink ref="F261" r:id="rId28" display="https://podminky.urs.cz/item/CS_URS_2022_01/711111011"/>
    <hyperlink ref="F268" r:id="rId29" display="https://podminky.urs.cz/item/CS_URS_2022_01/711141559"/>
    <hyperlink ref="F279" r:id="rId30" display="https://podminky.urs.cz/item/CS_URS_2022_01/998711102"/>
    <hyperlink ref="F281" r:id="rId31" display="https://podminky.urs.cz/item/CS_URS_2022_01/998711181"/>
    <hyperlink ref="F284" r:id="rId32" display="https://podminky.urs.cz/item/CS_URS_2022_01/713111111"/>
    <hyperlink ref="F290" r:id="rId33" display="https://podminky.urs.cz/item/CS_URS_2022_01/713121111"/>
    <hyperlink ref="F305" r:id="rId34" display="https://podminky.urs.cz/item/CS_URS_2022_01/713132332"/>
    <hyperlink ref="F314" r:id="rId35" display="https://podminky.urs.cz/item/CS_URS_2022_01/713191115"/>
    <hyperlink ref="F324" r:id="rId36" display="https://podminky.urs.cz/item/CS_URS_2022_01/713191133"/>
    <hyperlink ref="F329" r:id="rId37" display="https://podminky.urs.cz/item/CS_URS_2022_01/998713102"/>
    <hyperlink ref="F331" r:id="rId38" display="https://podminky.urs.cz/item/CS_URS_2022_01/998713181"/>
    <hyperlink ref="F334" r:id="rId39" display="https://podminky.urs.cz/item/CS_URS_2022_01/731100817"/>
    <hyperlink ref="F363" r:id="rId40" display="https://podminky.urs.cz/item/CS_URS_2023_02/751311012"/>
    <hyperlink ref="F369" r:id="rId41" display="https://podminky.urs.cz/item/CS_URS_2022_01/751510044"/>
    <hyperlink ref="F371" r:id="rId42" display="https://podminky.urs.cz/item/CS_URS_2023_02/751611116"/>
    <hyperlink ref="F376" r:id="rId43" display="https://podminky.urs.cz/item/CS_URS_2022_01/766416221"/>
    <hyperlink ref="F404" r:id="rId44" display="https://podminky.urs.cz/item/CS_URS_2022_01/766622132"/>
    <hyperlink ref="F419" r:id="rId45" display="https://podminky.urs.cz/item/CS_URS_2022_01/766622216"/>
    <hyperlink ref="F434" r:id="rId46" display="https://podminky.urs.cz/item/CS_URS_2022_01/766694121"/>
    <hyperlink ref="F439" r:id="rId47" display="https://podminky.urs.cz/item/CS_URS_2022_01/766694122"/>
    <hyperlink ref="F444" r:id="rId48" display="https://podminky.urs.cz/item/CS_URS_2022_01/998766102"/>
    <hyperlink ref="F446" r:id="rId49" display="https://podminky.urs.cz/item/CS_URS_2022_01/998766181"/>
    <hyperlink ref="F449" r:id="rId50" display="https://podminky.urs.cz/item/CS_URS_2022_01/767640111"/>
    <hyperlink ref="F452" r:id="rId51" display="https://podminky.urs.cz/item/CS_URS_2022_01/767640112"/>
    <hyperlink ref="F455" r:id="rId52" display="https://podminky.urs.cz/item/CS_URS_2022_01/767640113"/>
    <hyperlink ref="F458" r:id="rId53" display="https://podminky.urs.cz/item/CS_URS_2022_01/767640114"/>
    <hyperlink ref="F461" r:id="rId54" display="https://podminky.urs.cz/item/CS_URS_2022_01/767810123"/>
    <hyperlink ref="F465" r:id="rId55" display="https://podminky.urs.cz/item/CS_URS_2022_01/998767102"/>
    <hyperlink ref="F467" r:id="rId56" display="https://podminky.urs.cz/item/CS_URS_2022_01/998767181"/>
    <hyperlink ref="F471" r:id="rId57" display="https://podminky.urs.cz/item/CS_URS_2022_01/032002000"/>
    <hyperlink ref="F473" r:id="rId58" display="https://podminky.urs.cz/item/CS_URS_2022_01/033002000"/>
    <hyperlink ref="F475" r:id="rId59" display="https://podminky.urs.cz/item/CS_URS_2022_01/039002000"/>
    <hyperlink ref="F478" r:id="rId60" display="https://podminky.urs.cz/item/CS_URS_2022_01/06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78</v>
      </c>
    </row>
    <row r="4" spans="2:46" s="1" customFormat="1" ht="24.95" customHeight="1">
      <c r="B4" s="22"/>
      <c r="D4" s="142" t="s">
        <v>93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ČERCHOV-stavební úpravy bývalé ubikace na horskou chatu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94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3203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15. 1. 2024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4" t="s">
        <v>27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28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27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30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27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32</v>
      </c>
      <c r="E23" s="40"/>
      <c r="F23" s="40"/>
      <c r="G23" s="40"/>
      <c r="H23" s="40"/>
      <c r="I23" s="144" t="s">
        <v>26</v>
      </c>
      <c r="J23" s="135" t="str">
        <f>IF('Rekapitulace stavby'!AN19="","",'Rekapitulace stavby'!AN19)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4" t="s">
        <v>27</v>
      </c>
      <c r="J24" s="135" t="str">
        <f>IF('Rekapitulace stavby'!AN20="","",'Rekapitulace stavby'!AN20)</f>
        <v/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33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35</v>
      </c>
      <c r="E30" s="40"/>
      <c r="F30" s="40"/>
      <c r="G30" s="40"/>
      <c r="H30" s="40"/>
      <c r="I30" s="40"/>
      <c r="J30" s="155">
        <f>ROUND(J94,2)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37</v>
      </c>
      <c r="G32" s="40"/>
      <c r="H32" s="40"/>
      <c r="I32" s="156" t="s">
        <v>36</v>
      </c>
      <c r="J32" s="156" t="s">
        <v>38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39</v>
      </c>
      <c r="E33" s="144" t="s">
        <v>40</v>
      </c>
      <c r="F33" s="158">
        <f>ROUND((SUM(BE94:BE384)),2)</f>
        <v>0</v>
      </c>
      <c r="G33" s="40"/>
      <c r="H33" s="40"/>
      <c r="I33" s="159">
        <v>0.21</v>
      </c>
      <c r="J33" s="158">
        <f>ROUND(((SUM(BE94:BE384))*I33),2)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41</v>
      </c>
      <c r="F34" s="158">
        <f>ROUND((SUM(BF94:BF384)),2)</f>
        <v>0</v>
      </c>
      <c r="G34" s="40"/>
      <c r="H34" s="40"/>
      <c r="I34" s="159">
        <v>0.12</v>
      </c>
      <c r="J34" s="158">
        <f>ROUND(((SUM(BF94:BF384))*I34),2)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42</v>
      </c>
      <c r="F35" s="158">
        <f>ROUND((SUM(BG94:BG384)),2)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43</v>
      </c>
      <c r="F36" s="158">
        <f>ROUND((SUM(BH94:BH384)),2)</f>
        <v>0</v>
      </c>
      <c r="G36" s="40"/>
      <c r="H36" s="40"/>
      <c r="I36" s="159">
        <v>0.12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44</v>
      </c>
      <c r="F37" s="158">
        <f>ROUND((SUM(BI94:BI384)),2)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ČERCHOV-stavební úpravy bývalé ubikace na horskou chatu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ETAPA č.3 - Dokončení 2.NP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15. 1. 2024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99</v>
      </c>
      <c r="D57" s="173"/>
      <c r="E57" s="173"/>
      <c r="F57" s="173"/>
      <c r="G57" s="173"/>
      <c r="H57" s="173"/>
      <c r="I57" s="173"/>
      <c r="J57" s="174" t="s">
        <v>100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67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101</v>
      </c>
    </row>
    <row r="60" spans="1:31" s="9" customFormat="1" ht="24.95" customHeight="1">
      <c r="A60" s="9"/>
      <c r="B60" s="176"/>
      <c r="C60" s="177"/>
      <c r="D60" s="178" t="s">
        <v>102</v>
      </c>
      <c r="E60" s="179"/>
      <c r="F60" s="179"/>
      <c r="G60" s="179"/>
      <c r="H60" s="179"/>
      <c r="I60" s="179"/>
      <c r="J60" s="180">
        <f>J95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103</v>
      </c>
      <c r="E61" s="184"/>
      <c r="F61" s="184"/>
      <c r="G61" s="184"/>
      <c r="H61" s="184"/>
      <c r="I61" s="184"/>
      <c r="J61" s="185">
        <f>J96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2"/>
      <c r="C62" s="127"/>
      <c r="D62" s="183" t="s">
        <v>105</v>
      </c>
      <c r="E62" s="184"/>
      <c r="F62" s="184"/>
      <c r="G62" s="184"/>
      <c r="H62" s="184"/>
      <c r="I62" s="184"/>
      <c r="J62" s="185">
        <f>J97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2"/>
      <c r="C63" s="127"/>
      <c r="D63" s="183" t="s">
        <v>107</v>
      </c>
      <c r="E63" s="184"/>
      <c r="F63" s="184"/>
      <c r="G63" s="184"/>
      <c r="H63" s="184"/>
      <c r="I63" s="184"/>
      <c r="J63" s="185">
        <f>J111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111</v>
      </c>
      <c r="E64" s="184"/>
      <c r="F64" s="184"/>
      <c r="G64" s="184"/>
      <c r="H64" s="184"/>
      <c r="I64" s="184"/>
      <c r="J64" s="185">
        <f>J144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2"/>
      <c r="C65" s="127"/>
      <c r="D65" s="183" t="s">
        <v>116</v>
      </c>
      <c r="E65" s="184"/>
      <c r="F65" s="184"/>
      <c r="G65" s="184"/>
      <c r="H65" s="184"/>
      <c r="I65" s="184"/>
      <c r="J65" s="185">
        <f>J145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124</v>
      </c>
      <c r="E66" s="184"/>
      <c r="F66" s="184"/>
      <c r="G66" s="184"/>
      <c r="H66" s="184"/>
      <c r="I66" s="184"/>
      <c r="J66" s="185">
        <f>J178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126</v>
      </c>
      <c r="E67" s="184"/>
      <c r="F67" s="184"/>
      <c r="G67" s="184"/>
      <c r="H67" s="184"/>
      <c r="I67" s="184"/>
      <c r="J67" s="185">
        <f>J194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27"/>
      <c r="D68" s="183" t="s">
        <v>128</v>
      </c>
      <c r="E68" s="184"/>
      <c r="F68" s="184"/>
      <c r="G68" s="184"/>
      <c r="H68" s="184"/>
      <c r="I68" s="184"/>
      <c r="J68" s="185">
        <f>J228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2"/>
      <c r="C69" s="127"/>
      <c r="D69" s="183" t="s">
        <v>129</v>
      </c>
      <c r="E69" s="184"/>
      <c r="F69" s="184"/>
      <c r="G69" s="184"/>
      <c r="H69" s="184"/>
      <c r="I69" s="184"/>
      <c r="J69" s="185">
        <f>J264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130</v>
      </c>
      <c r="E70" s="184"/>
      <c r="F70" s="184"/>
      <c r="G70" s="184"/>
      <c r="H70" s="184"/>
      <c r="I70" s="184"/>
      <c r="J70" s="185">
        <f>J296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27"/>
      <c r="D71" s="183" t="s">
        <v>132</v>
      </c>
      <c r="E71" s="184"/>
      <c r="F71" s="184"/>
      <c r="G71" s="184"/>
      <c r="H71" s="184"/>
      <c r="I71" s="184"/>
      <c r="J71" s="185">
        <f>J363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133</v>
      </c>
      <c r="E72" s="184"/>
      <c r="F72" s="184"/>
      <c r="G72" s="184"/>
      <c r="H72" s="184"/>
      <c r="I72" s="184"/>
      <c r="J72" s="185">
        <f>J374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2"/>
      <c r="C73" s="127"/>
      <c r="D73" s="183" t="s">
        <v>135</v>
      </c>
      <c r="E73" s="184"/>
      <c r="F73" s="184"/>
      <c r="G73" s="184"/>
      <c r="H73" s="184"/>
      <c r="I73" s="184"/>
      <c r="J73" s="185">
        <f>J375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136</v>
      </c>
      <c r="E74" s="184"/>
      <c r="F74" s="184"/>
      <c r="G74" s="184"/>
      <c r="H74" s="184"/>
      <c r="I74" s="184"/>
      <c r="J74" s="185">
        <f>J382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137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1" t="str">
        <f>E7</f>
        <v>ČERCHOV-stavební úpravy bývalé ubikace na horskou chatu</v>
      </c>
      <c r="F84" s="34"/>
      <c r="G84" s="34"/>
      <c r="H84" s="34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94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03 - ETAPA č.3 - Dokončení 2.NP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 xml:space="preserve"> </v>
      </c>
      <c r="G88" s="42"/>
      <c r="H88" s="42"/>
      <c r="I88" s="34" t="s">
        <v>23</v>
      </c>
      <c r="J88" s="74" t="str">
        <f>IF(J12="","",J12)</f>
        <v>15. 1. 2024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E15</f>
        <v xml:space="preserve"> </v>
      </c>
      <c r="G90" s="42"/>
      <c r="H90" s="42"/>
      <c r="I90" s="34" t="s">
        <v>30</v>
      </c>
      <c r="J90" s="38" t="str">
        <f>E21</f>
        <v xml:space="preserve"> 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28</v>
      </c>
      <c r="D91" s="42"/>
      <c r="E91" s="42"/>
      <c r="F91" s="29" t="str">
        <f>IF(E18="","",E18)</f>
        <v>Vyplň údaj</v>
      </c>
      <c r="G91" s="42"/>
      <c r="H91" s="42"/>
      <c r="I91" s="34" t="s">
        <v>32</v>
      </c>
      <c r="J91" s="38" t="str">
        <f>E24</f>
        <v xml:space="preserve"> 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138</v>
      </c>
      <c r="D93" s="190" t="s">
        <v>54</v>
      </c>
      <c r="E93" s="190" t="s">
        <v>50</v>
      </c>
      <c r="F93" s="190" t="s">
        <v>51</v>
      </c>
      <c r="G93" s="190" t="s">
        <v>139</v>
      </c>
      <c r="H93" s="190" t="s">
        <v>140</v>
      </c>
      <c r="I93" s="190" t="s">
        <v>141</v>
      </c>
      <c r="J93" s="191" t="s">
        <v>100</v>
      </c>
      <c r="K93" s="192" t="s">
        <v>142</v>
      </c>
      <c r="L93" s="193"/>
      <c r="M93" s="94" t="s">
        <v>19</v>
      </c>
      <c r="N93" s="95" t="s">
        <v>39</v>
      </c>
      <c r="O93" s="95" t="s">
        <v>143</v>
      </c>
      <c r="P93" s="95" t="s">
        <v>144</v>
      </c>
      <c r="Q93" s="95" t="s">
        <v>145</v>
      </c>
      <c r="R93" s="95" t="s">
        <v>146</v>
      </c>
      <c r="S93" s="95" t="s">
        <v>147</v>
      </c>
      <c r="T93" s="96" t="s">
        <v>148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149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93.82737438</v>
      </c>
      <c r="S94" s="98"/>
      <c r="T94" s="197">
        <f>T95</f>
        <v>0.23628899999999997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68</v>
      </c>
      <c r="AU94" s="19" t="s">
        <v>101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68</v>
      </c>
      <c r="E95" s="202" t="s">
        <v>150</v>
      </c>
      <c r="F95" s="202" t="s">
        <v>150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P96+P144+P374</f>
        <v>0</v>
      </c>
      <c r="Q95" s="207"/>
      <c r="R95" s="208">
        <f>R96+R144+R374</f>
        <v>93.82737438</v>
      </c>
      <c r="S95" s="207"/>
      <c r="T95" s="209">
        <f>T96+T144+T374</f>
        <v>0.23628899999999997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76</v>
      </c>
      <c r="AT95" s="211" t="s">
        <v>68</v>
      </c>
      <c r="AU95" s="211" t="s">
        <v>69</v>
      </c>
      <c r="AY95" s="210" t="s">
        <v>152</v>
      </c>
      <c r="BK95" s="212">
        <f>BK96+BK144+BK374</f>
        <v>0</v>
      </c>
    </row>
    <row r="96" spans="1:63" s="12" customFormat="1" ht="22.8" customHeight="1">
      <c r="A96" s="12"/>
      <c r="B96" s="199"/>
      <c r="C96" s="200"/>
      <c r="D96" s="201" t="s">
        <v>68</v>
      </c>
      <c r="E96" s="213" t="s">
        <v>153</v>
      </c>
      <c r="F96" s="213" t="s">
        <v>154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P97+P111</f>
        <v>0</v>
      </c>
      <c r="Q96" s="207"/>
      <c r="R96" s="208">
        <f>R97+R111</f>
        <v>75.34033389</v>
      </c>
      <c r="S96" s="207"/>
      <c r="T96" s="209">
        <f>T97+T111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76</v>
      </c>
      <c r="AT96" s="211" t="s">
        <v>68</v>
      </c>
      <c r="AU96" s="211" t="s">
        <v>76</v>
      </c>
      <c r="AY96" s="210" t="s">
        <v>152</v>
      </c>
      <c r="BK96" s="212">
        <f>BK97+BK111</f>
        <v>0</v>
      </c>
    </row>
    <row r="97" spans="1:63" s="12" customFormat="1" ht="20.85" customHeight="1">
      <c r="A97" s="12"/>
      <c r="B97" s="199"/>
      <c r="C97" s="200"/>
      <c r="D97" s="201" t="s">
        <v>68</v>
      </c>
      <c r="E97" s="213" t="s">
        <v>160</v>
      </c>
      <c r="F97" s="213" t="s">
        <v>166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SUM(P98:P110)</f>
        <v>0</v>
      </c>
      <c r="Q97" s="207"/>
      <c r="R97" s="208">
        <f>SUM(R98:R110)</f>
        <v>20.981908100000002</v>
      </c>
      <c r="S97" s="207"/>
      <c r="T97" s="209">
        <f>SUM(T98:T110)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76</v>
      </c>
      <c r="AT97" s="211" t="s">
        <v>68</v>
      </c>
      <c r="AU97" s="211" t="s">
        <v>78</v>
      </c>
      <c r="AY97" s="210" t="s">
        <v>152</v>
      </c>
      <c r="BK97" s="212">
        <f>SUM(BK98:BK110)</f>
        <v>0</v>
      </c>
    </row>
    <row r="98" spans="1:65" s="2" customFormat="1" ht="37.8" customHeight="1">
      <c r="A98" s="40"/>
      <c r="B98" s="41"/>
      <c r="C98" s="215" t="s">
        <v>76</v>
      </c>
      <c r="D98" s="215" t="s">
        <v>156</v>
      </c>
      <c r="E98" s="216" t="s">
        <v>3204</v>
      </c>
      <c r="F98" s="217" t="s">
        <v>3205</v>
      </c>
      <c r="G98" s="218" t="s">
        <v>169</v>
      </c>
      <c r="H98" s="219">
        <v>16.6</v>
      </c>
      <c r="I98" s="220"/>
      <c r="J98" s="221">
        <f>ROUND(I98*H98,2)</f>
        <v>0</v>
      </c>
      <c r="K98" s="222"/>
      <c r="L98" s="46"/>
      <c r="M98" s="223" t="s">
        <v>19</v>
      </c>
      <c r="N98" s="224" t="s">
        <v>40</v>
      </c>
      <c r="O98" s="86"/>
      <c r="P98" s="225">
        <f>O98*H98</f>
        <v>0</v>
      </c>
      <c r="Q98" s="225">
        <v>0.21828</v>
      </c>
      <c r="R98" s="225">
        <f>Q98*H98</f>
        <v>3.6234480000000002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151</v>
      </c>
      <c r="AT98" s="227" t="s">
        <v>156</v>
      </c>
      <c r="AU98" s="227" t="s">
        <v>160</v>
      </c>
      <c r="AY98" s="19" t="s">
        <v>152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76</v>
      </c>
      <c r="BK98" s="228">
        <f>ROUND(I98*H98,2)</f>
        <v>0</v>
      </c>
      <c r="BL98" s="19" t="s">
        <v>151</v>
      </c>
      <c r="BM98" s="227" t="s">
        <v>3206</v>
      </c>
    </row>
    <row r="99" spans="1:47" s="2" customFormat="1" ht="12">
      <c r="A99" s="40"/>
      <c r="B99" s="41"/>
      <c r="C99" s="42"/>
      <c r="D99" s="229" t="s">
        <v>162</v>
      </c>
      <c r="E99" s="42"/>
      <c r="F99" s="230" t="s">
        <v>3207</v>
      </c>
      <c r="G99" s="42"/>
      <c r="H99" s="42"/>
      <c r="I99" s="231"/>
      <c r="J99" s="42"/>
      <c r="K99" s="42"/>
      <c r="L99" s="46"/>
      <c r="M99" s="232"/>
      <c r="N99" s="23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162</v>
      </c>
      <c r="AU99" s="19" t="s">
        <v>160</v>
      </c>
    </row>
    <row r="100" spans="1:51" s="13" customFormat="1" ht="12">
      <c r="A100" s="13"/>
      <c r="B100" s="234"/>
      <c r="C100" s="235"/>
      <c r="D100" s="236" t="s">
        <v>164</v>
      </c>
      <c r="E100" s="237" t="s">
        <v>19</v>
      </c>
      <c r="F100" s="238" t="s">
        <v>3208</v>
      </c>
      <c r="G100" s="235"/>
      <c r="H100" s="239">
        <v>16.6</v>
      </c>
      <c r="I100" s="240"/>
      <c r="J100" s="235"/>
      <c r="K100" s="235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164</v>
      </c>
      <c r="AU100" s="245" t="s">
        <v>160</v>
      </c>
      <c r="AV100" s="13" t="s">
        <v>78</v>
      </c>
      <c r="AW100" s="13" t="s">
        <v>31</v>
      </c>
      <c r="AX100" s="13" t="s">
        <v>76</v>
      </c>
      <c r="AY100" s="245" t="s">
        <v>152</v>
      </c>
    </row>
    <row r="101" spans="1:65" s="2" customFormat="1" ht="37.8" customHeight="1">
      <c r="A101" s="40"/>
      <c r="B101" s="41"/>
      <c r="C101" s="215" t="s">
        <v>78</v>
      </c>
      <c r="D101" s="215" t="s">
        <v>156</v>
      </c>
      <c r="E101" s="216" t="s">
        <v>174</v>
      </c>
      <c r="F101" s="217" t="s">
        <v>175</v>
      </c>
      <c r="G101" s="218" t="s">
        <v>176</v>
      </c>
      <c r="H101" s="219">
        <v>8</v>
      </c>
      <c r="I101" s="220"/>
      <c r="J101" s="221">
        <f>ROUND(I101*H101,2)</f>
        <v>0</v>
      </c>
      <c r="K101" s="222"/>
      <c r="L101" s="46"/>
      <c r="M101" s="223" t="s">
        <v>19</v>
      </c>
      <c r="N101" s="224" t="s">
        <v>40</v>
      </c>
      <c r="O101" s="86"/>
      <c r="P101" s="225">
        <f>O101*H101</f>
        <v>0</v>
      </c>
      <c r="Q101" s="225">
        <v>0.02278</v>
      </c>
      <c r="R101" s="225">
        <f>Q101*H101</f>
        <v>0.18224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151</v>
      </c>
      <c r="AT101" s="227" t="s">
        <v>156</v>
      </c>
      <c r="AU101" s="227" t="s">
        <v>160</v>
      </c>
      <c r="AY101" s="19" t="s">
        <v>152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76</v>
      </c>
      <c r="BK101" s="228">
        <f>ROUND(I101*H101,2)</f>
        <v>0</v>
      </c>
      <c r="BL101" s="19" t="s">
        <v>151</v>
      </c>
      <c r="BM101" s="227" t="s">
        <v>3209</v>
      </c>
    </row>
    <row r="102" spans="1:47" s="2" customFormat="1" ht="12">
      <c r="A102" s="40"/>
      <c r="B102" s="41"/>
      <c r="C102" s="42"/>
      <c r="D102" s="229" t="s">
        <v>162</v>
      </c>
      <c r="E102" s="42"/>
      <c r="F102" s="230" t="s">
        <v>178</v>
      </c>
      <c r="G102" s="42"/>
      <c r="H102" s="42"/>
      <c r="I102" s="231"/>
      <c r="J102" s="42"/>
      <c r="K102" s="42"/>
      <c r="L102" s="46"/>
      <c r="M102" s="232"/>
      <c r="N102" s="23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162</v>
      </c>
      <c r="AU102" s="19" t="s">
        <v>160</v>
      </c>
    </row>
    <row r="103" spans="1:65" s="2" customFormat="1" ht="37.8" customHeight="1">
      <c r="A103" s="40"/>
      <c r="B103" s="41"/>
      <c r="C103" s="215" t="s">
        <v>160</v>
      </c>
      <c r="D103" s="215" t="s">
        <v>156</v>
      </c>
      <c r="E103" s="216" t="s">
        <v>179</v>
      </c>
      <c r="F103" s="217" t="s">
        <v>180</v>
      </c>
      <c r="G103" s="218" t="s">
        <v>176</v>
      </c>
      <c r="H103" s="219">
        <v>1</v>
      </c>
      <c r="I103" s="220"/>
      <c r="J103" s="221">
        <f>ROUND(I103*H103,2)</f>
        <v>0</v>
      </c>
      <c r="K103" s="222"/>
      <c r="L103" s="46"/>
      <c r="M103" s="223" t="s">
        <v>19</v>
      </c>
      <c r="N103" s="224" t="s">
        <v>40</v>
      </c>
      <c r="O103" s="86"/>
      <c r="P103" s="225">
        <f>O103*H103</f>
        <v>0</v>
      </c>
      <c r="Q103" s="225">
        <v>0.02711</v>
      </c>
      <c r="R103" s="225">
        <f>Q103*H103</f>
        <v>0.02711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151</v>
      </c>
      <c r="AT103" s="227" t="s">
        <v>156</v>
      </c>
      <c r="AU103" s="227" t="s">
        <v>160</v>
      </c>
      <c r="AY103" s="19" t="s">
        <v>152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76</v>
      </c>
      <c r="BK103" s="228">
        <f>ROUND(I103*H103,2)</f>
        <v>0</v>
      </c>
      <c r="BL103" s="19" t="s">
        <v>151</v>
      </c>
      <c r="BM103" s="227" t="s">
        <v>3210</v>
      </c>
    </row>
    <row r="104" spans="1:47" s="2" customFormat="1" ht="12">
      <c r="A104" s="40"/>
      <c r="B104" s="41"/>
      <c r="C104" s="42"/>
      <c r="D104" s="229" t="s">
        <v>162</v>
      </c>
      <c r="E104" s="42"/>
      <c r="F104" s="230" t="s">
        <v>182</v>
      </c>
      <c r="G104" s="42"/>
      <c r="H104" s="42"/>
      <c r="I104" s="231"/>
      <c r="J104" s="42"/>
      <c r="K104" s="42"/>
      <c r="L104" s="46"/>
      <c r="M104" s="232"/>
      <c r="N104" s="23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160</v>
      </c>
    </row>
    <row r="105" spans="1:65" s="2" customFormat="1" ht="37.8" customHeight="1">
      <c r="A105" s="40"/>
      <c r="B105" s="41"/>
      <c r="C105" s="215" t="s">
        <v>151</v>
      </c>
      <c r="D105" s="215" t="s">
        <v>156</v>
      </c>
      <c r="E105" s="216" t="s">
        <v>230</v>
      </c>
      <c r="F105" s="217" t="s">
        <v>231</v>
      </c>
      <c r="G105" s="218" t="s">
        <v>169</v>
      </c>
      <c r="H105" s="219">
        <v>148.49</v>
      </c>
      <c r="I105" s="220"/>
      <c r="J105" s="221">
        <f>ROUND(I105*H105,2)</f>
        <v>0</v>
      </c>
      <c r="K105" s="222"/>
      <c r="L105" s="46"/>
      <c r="M105" s="223" t="s">
        <v>19</v>
      </c>
      <c r="N105" s="224" t="s">
        <v>40</v>
      </c>
      <c r="O105" s="86"/>
      <c r="P105" s="225">
        <f>O105*H105</f>
        <v>0</v>
      </c>
      <c r="Q105" s="225">
        <v>0.11549</v>
      </c>
      <c r="R105" s="225">
        <f>Q105*H105</f>
        <v>17.1491101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151</v>
      </c>
      <c r="AT105" s="227" t="s">
        <v>156</v>
      </c>
      <c r="AU105" s="227" t="s">
        <v>160</v>
      </c>
      <c r="AY105" s="19" t="s">
        <v>152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76</v>
      </c>
      <c r="BK105" s="228">
        <f>ROUND(I105*H105,2)</f>
        <v>0</v>
      </c>
      <c r="BL105" s="19" t="s">
        <v>151</v>
      </c>
      <c r="BM105" s="227" t="s">
        <v>3211</v>
      </c>
    </row>
    <row r="106" spans="1:47" s="2" customFormat="1" ht="12">
      <c r="A106" s="40"/>
      <c r="B106" s="41"/>
      <c r="C106" s="42"/>
      <c r="D106" s="229" t="s">
        <v>162</v>
      </c>
      <c r="E106" s="42"/>
      <c r="F106" s="230" t="s">
        <v>233</v>
      </c>
      <c r="G106" s="42"/>
      <c r="H106" s="42"/>
      <c r="I106" s="231"/>
      <c r="J106" s="42"/>
      <c r="K106" s="42"/>
      <c r="L106" s="46"/>
      <c r="M106" s="232"/>
      <c r="N106" s="23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162</v>
      </c>
      <c r="AU106" s="19" t="s">
        <v>160</v>
      </c>
    </row>
    <row r="107" spans="1:51" s="14" customFormat="1" ht="12">
      <c r="A107" s="14"/>
      <c r="B107" s="246"/>
      <c r="C107" s="247"/>
      <c r="D107" s="236" t="s">
        <v>164</v>
      </c>
      <c r="E107" s="248" t="s">
        <v>19</v>
      </c>
      <c r="F107" s="249" t="s">
        <v>172</v>
      </c>
      <c r="G107" s="247"/>
      <c r="H107" s="248" t="s">
        <v>19</v>
      </c>
      <c r="I107" s="250"/>
      <c r="J107" s="247"/>
      <c r="K107" s="247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164</v>
      </c>
      <c r="AU107" s="255" t="s">
        <v>160</v>
      </c>
      <c r="AV107" s="14" t="s">
        <v>76</v>
      </c>
      <c r="AW107" s="14" t="s">
        <v>31</v>
      </c>
      <c r="AX107" s="14" t="s">
        <v>69</v>
      </c>
      <c r="AY107" s="255" t="s">
        <v>152</v>
      </c>
    </row>
    <row r="108" spans="1:51" s="13" customFormat="1" ht="12">
      <c r="A108" s="13"/>
      <c r="B108" s="234"/>
      <c r="C108" s="235"/>
      <c r="D108" s="236" t="s">
        <v>164</v>
      </c>
      <c r="E108" s="237" t="s">
        <v>19</v>
      </c>
      <c r="F108" s="238" t="s">
        <v>3212</v>
      </c>
      <c r="G108" s="235"/>
      <c r="H108" s="239">
        <v>154.89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164</v>
      </c>
      <c r="AU108" s="245" t="s">
        <v>160</v>
      </c>
      <c r="AV108" s="13" t="s">
        <v>78</v>
      </c>
      <c r="AW108" s="13" t="s">
        <v>31</v>
      </c>
      <c r="AX108" s="13" t="s">
        <v>69</v>
      </c>
      <c r="AY108" s="245" t="s">
        <v>152</v>
      </c>
    </row>
    <row r="109" spans="1:51" s="13" customFormat="1" ht="12">
      <c r="A109" s="13"/>
      <c r="B109" s="234"/>
      <c r="C109" s="235"/>
      <c r="D109" s="236" t="s">
        <v>164</v>
      </c>
      <c r="E109" s="237" t="s">
        <v>19</v>
      </c>
      <c r="F109" s="238" t="s">
        <v>3213</v>
      </c>
      <c r="G109" s="235"/>
      <c r="H109" s="239">
        <v>-6.4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164</v>
      </c>
      <c r="AU109" s="245" t="s">
        <v>160</v>
      </c>
      <c r="AV109" s="13" t="s">
        <v>78</v>
      </c>
      <c r="AW109" s="13" t="s">
        <v>31</v>
      </c>
      <c r="AX109" s="13" t="s">
        <v>69</v>
      </c>
      <c r="AY109" s="245" t="s">
        <v>152</v>
      </c>
    </row>
    <row r="110" spans="1:51" s="15" customFormat="1" ht="12">
      <c r="A110" s="15"/>
      <c r="B110" s="256"/>
      <c r="C110" s="257"/>
      <c r="D110" s="236" t="s">
        <v>164</v>
      </c>
      <c r="E110" s="258" t="s">
        <v>19</v>
      </c>
      <c r="F110" s="259" t="s">
        <v>192</v>
      </c>
      <c r="G110" s="257"/>
      <c r="H110" s="260">
        <v>148.48999999999998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164</v>
      </c>
      <c r="AU110" s="266" t="s">
        <v>160</v>
      </c>
      <c r="AV110" s="15" t="s">
        <v>151</v>
      </c>
      <c r="AW110" s="15" t="s">
        <v>31</v>
      </c>
      <c r="AX110" s="15" t="s">
        <v>76</v>
      </c>
      <c r="AY110" s="266" t="s">
        <v>152</v>
      </c>
    </row>
    <row r="111" spans="1:63" s="12" customFormat="1" ht="20.85" customHeight="1">
      <c r="A111" s="12"/>
      <c r="B111" s="199"/>
      <c r="C111" s="200"/>
      <c r="D111" s="201" t="s">
        <v>68</v>
      </c>
      <c r="E111" s="213" t="s">
        <v>193</v>
      </c>
      <c r="F111" s="213" t="s">
        <v>261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SUM(P112:P143)</f>
        <v>0</v>
      </c>
      <c r="Q111" s="207"/>
      <c r="R111" s="208">
        <f>SUM(R112:R143)</f>
        <v>54.35842579</v>
      </c>
      <c r="S111" s="207"/>
      <c r="T111" s="209">
        <f>SUM(T112:T143)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76</v>
      </c>
      <c r="AT111" s="211" t="s">
        <v>68</v>
      </c>
      <c r="AU111" s="211" t="s">
        <v>78</v>
      </c>
      <c r="AY111" s="210" t="s">
        <v>152</v>
      </c>
      <c r="BK111" s="212">
        <f>SUM(BK112:BK143)</f>
        <v>0</v>
      </c>
    </row>
    <row r="112" spans="1:65" s="2" customFormat="1" ht="37.8" customHeight="1">
      <c r="A112" s="40"/>
      <c r="B112" s="41"/>
      <c r="C112" s="215" t="s">
        <v>183</v>
      </c>
      <c r="D112" s="215" t="s">
        <v>156</v>
      </c>
      <c r="E112" s="216" t="s">
        <v>263</v>
      </c>
      <c r="F112" s="217" t="s">
        <v>264</v>
      </c>
      <c r="G112" s="218" t="s">
        <v>169</v>
      </c>
      <c r="H112" s="219">
        <v>353.94</v>
      </c>
      <c r="I112" s="220"/>
      <c r="J112" s="221">
        <f>ROUND(I112*H112,2)</f>
        <v>0</v>
      </c>
      <c r="K112" s="222"/>
      <c r="L112" s="46"/>
      <c r="M112" s="223" t="s">
        <v>19</v>
      </c>
      <c r="N112" s="224" t="s">
        <v>40</v>
      </c>
      <c r="O112" s="86"/>
      <c r="P112" s="225">
        <f>O112*H112</f>
        <v>0</v>
      </c>
      <c r="Q112" s="225">
        <v>0.003</v>
      </c>
      <c r="R112" s="225">
        <f>Q112*H112</f>
        <v>1.06182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151</v>
      </c>
      <c r="AT112" s="227" t="s">
        <v>156</v>
      </c>
      <c r="AU112" s="227" t="s">
        <v>160</v>
      </c>
      <c r="AY112" s="19" t="s">
        <v>152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76</v>
      </c>
      <c r="BK112" s="228">
        <f>ROUND(I112*H112,2)</f>
        <v>0</v>
      </c>
      <c r="BL112" s="19" t="s">
        <v>151</v>
      </c>
      <c r="BM112" s="227" t="s">
        <v>3214</v>
      </c>
    </row>
    <row r="113" spans="1:47" s="2" customFormat="1" ht="12">
      <c r="A113" s="40"/>
      <c r="B113" s="41"/>
      <c r="C113" s="42"/>
      <c r="D113" s="229" t="s">
        <v>162</v>
      </c>
      <c r="E113" s="42"/>
      <c r="F113" s="230" t="s">
        <v>266</v>
      </c>
      <c r="G113" s="42"/>
      <c r="H113" s="42"/>
      <c r="I113" s="231"/>
      <c r="J113" s="42"/>
      <c r="K113" s="42"/>
      <c r="L113" s="46"/>
      <c r="M113" s="232"/>
      <c r="N113" s="23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162</v>
      </c>
      <c r="AU113" s="19" t="s">
        <v>160</v>
      </c>
    </row>
    <row r="114" spans="1:51" s="13" customFormat="1" ht="12">
      <c r="A114" s="13"/>
      <c r="B114" s="234"/>
      <c r="C114" s="235"/>
      <c r="D114" s="236" t="s">
        <v>164</v>
      </c>
      <c r="E114" s="237" t="s">
        <v>19</v>
      </c>
      <c r="F114" s="238" t="s">
        <v>415</v>
      </c>
      <c r="G114" s="235"/>
      <c r="H114" s="239">
        <v>353.94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164</v>
      </c>
      <c r="AU114" s="245" t="s">
        <v>160</v>
      </c>
      <c r="AV114" s="13" t="s">
        <v>78</v>
      </c>
      <c r="AW114" s="13" t="s">
        <v>31</v>
      </c>
      <c r="AX114" s="13" t="s">
        <v>76</v>
      </c>
      <c r="AY114" s="245" t="s">
        <v>152</v>
      </c>
    </row>
    <row r="115" spans="1:65" s="2" customFormat="1" ht="37.8" customHeight="1">
      <c r="A115" s="40"/>
      <c r="B115" s="41"/>
      <c r="C115" s="215" t="s">
        <v>193</v>
      </c>
      <c r="D115" s="215" t="s">
        <v>156</v>
      </c>
      <c r="E115" s="216" t="s">
        <v>269</v>
      </c>
      <c r="F115" s="217" t="s">
        <v>270</v>
      </c>
      <c r="G115" s="218" t="s">
        <v>169</v>
      </c>
      <c r="H115" s="219">
        <v>96.8</v>
      </c>
      <c r="I115" s="220"/>
      <c r="J115" s="221">
        <f>ROUND(I115*H115,2)</f>
        <v>0</v>
      </c>
      <c r="K115" s="222"/>
      <c r="L115" s="46"/>
      <c r="M115" s="223" t="s">
        <v>19</v>
      </c>
      <c r="N115" s="224" t="s">
        <v>40</v>
      </c>
      <c r="O115" s="86"/>
      <c r="P115" s="225">
        <f>O115*H115</f>
        <v>0</v>
      </c>
      <c r="Q115" s="225">
        <v>0.0154</v>
      </c>
      <c r="R115" s="225">
        <f>Q115*H115</f>
        <v>1.49072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151</v>
      </c>
      <c r="AT115" s="227" t="s">
        <v>156</v>
      </c>
      <c r="AU115" s="227" t="s">
        <v>160</v>
      </c>
      <c r="AY115" s="19" t="s">
        <v>152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76</v>
      </c>
      <c r="BK115" s="228">
        <f>ROUND(I115*H115,2)</f>
        <v>0</v>
      </c>
      <c r="BL115" s="19" t="s">
        <v>151</v>
      </c>
      <c r="BM115" s="227" t="s">
        <v>3215</v>
      </c>
    </row>
    <row r="116" spans="1:47" s="2" customFormat="1" ht="12">
      <c r="A116" s="40"/>
      <c r="B116" s="41"/>
      <c r="C116" s="42"/>
      <c r="D116" s="229" t="s">
        <v>162</v>
      </c>
      <c r="E116" s="42"/>
      <c r="F116" s="230" t="s">
        <v>272</v>
      </c>
      <c r="G116" s="42"/>
      <c r="H116" s="42"/>
      <c r="I116" s="231"/>
      <c r="J116" s="42"/>
      <c r="K116" s="42"/>
      <c r="L116" s="46"/>
      <c r="M116" s="232"/>
      <c r="N116" s="23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160</v>
      </c>
    </row>
    <row r="117" spans="1:51" s="14" customFormat="1" ht="12">
      <c r="A117" s="14"/>
      <c r="B117" s="246"/>
      <c r="C117" s="247"/>
      <c r="D117" s="236" t="s">
        <v>164</v>
      </c>
      <c r="E117" s="248" t="s">
        <v>19</v>
      </c>
      <c r="F117" s="249" t="s">
        <v>172</v>
      </c>
      <c r="G117" s="247"/>
      <c r="H117" s="248" t="s">
        <v>19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164</v>
      </c>
      <c r="AU117" s="255" t="s">
        <v>160</v>
      </c>
      <c r="AV117" s="14" t="s">
        <v>76</v>
      </c>
      <c r="AW117" s="14" t="s">
        <v>31</v>
      </c>
      <c r="AX117" s="14" t="s">
        <v>69</v>
      </c>
      <c r="AY117" s="255" t="s">
        <v>152</v>
      </c>
    </row>
    <row r="118" spans="1:51" s="13" customFormat="1" ht="12">
      <c r="A118" s="13"/>
      <c r="B118" s="234"/>
      <c r="C118" s="235"/>
      <c r="D118" s="236" t="s">
        <v>164</v>
      </c>
      <c r="E118" s="237" t="s">
        <v>19</v>
      </c>
      <c r="F118" s="238" t="s">
        <v>3216</v>
      </c>
      <c r="G118" s="235"/>
      <c r="H118" s="239">
        <v>96.8</v>
      </c>
      <c r="I118" s="240"/>
      <c r="J118" s="235"/>
      <c r="K118" s="235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164</v>
      </c>
      <c r="AU118" s="245" t="s">
        <v>160</v>
      </c>
      <c r="AV118" s="13" t="s">
        <v>78</v>
      </c>
      <c r="AW118" s="13" t="s">
        <v>31</v>
      </c>
      <c r="AX118" s="13" t="s">
        <v>69</v>
      </c>
      <c r="AY118" s="245" t="s">
        <v>152</v>
      </c>
    </row>
    <row r="119" spans="1:51" s="15" customFormat="1" ht="12">
      <c r="A119" s="15"/>
      <c r="B119" s="256"/>
      <c r="C119" s="257"/>
      <c r="D119" s="236" t="s">
        <v>164</v>
      </c>
      <c r="E119" s="258" t="s">
        <v>19</v>
      </c>
      <c r="F119" s="259" t="s">
        <v>192</v>
      </c>
      <c r="G119" s="257"/>
      <c r="H119" s="260">
        <v>96.8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164</v>
      </c>
      <c r="AU119" s="266" t="s">
        <v>160</v>
      </c>
      <c r="AV119" s="15" t="s">
        <v>151</v>
      </c>
      <c r="AW119" s="15" t="s">
        <v>31</v>
      </c>
      <c r="AX119" s="15" t="s">
        <v>76</v>
      </c>
      <c r="AY119" s="266" t="s">
        <v>152</v>
      </c>
    </row>
    <row r="120" spans="1:65" s="2" customFormat="1" ht="33" customHeight="1">
      <c r="A120" s="40"/>
      <c r="B120" s="41"/>
      <c r="C120" s="215" t="s">
        <v>203</v>
      </c>
      <c r="D120" s="215" t="s">
        <v>156</v>
      </c>
      <c r="E120" s="216" t="s">
        <v>275</v>
      </c>
      <c r="F120" s="217" t="s">
        <v>276</v>
      </c>
      <c r="G120" s="218" t="s">
        <v>169</v>
      </c>
      <c r="H120" s="219">
        <v>690.6</v>
      </c>
      <c r="I120" s="220"/>
      <c r="J120" s="221">
        <f>ROUND(I120*H120,2)</f>
        <v>0</v>
      </c>
      <c r="K120" s="222"/>
      <c r="L120" s="46"/>
      <c r="M120" s="223" t="s">
        <v>19</v>
      </c>
      <c r="N120" s="224" t="s">
        <v>40</v>
      </c>
      <c r="O120" s="86"/>
      <c r="P120" s="225">
        <f>O120*H120</f>
        <v>0</v>
      </c>
      <c r="Q120" s="225">
        <v>0.003</v>
      </c>
      <c r="R120" s="225">
        <f>Q120*H120</f>
        <v>2.0718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151</v>
      </c>
      <c r="AT120" s="227" t="s">
        <v>156</v>
      </c>
      <c r="AU120" s="227" t="s">
        <v>160</v>
      </c>
      <c r="AY120" s="19" t="s">
        <v>152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76</v>
      </c>
      <c r="BK120" s="228">
        <f>ROUND(I120*H120,2)</f>
        <v>0</v>
      </c>
      <c r="BL120" s="19" t="s">
        <v>151</v>
      </c>
      <c r="BM120" s="227" t="s">
        <v>3217</v>
      </c>
    </row>
    <row r="121" spans="1:47" s="2" customFormat="1" ht="12">
      <c r="A121" s="40"/>
      <c r="B121" s="41"/>
      <c r="C121" s="42"/>
      <c r="D121" s="229" t="s">
        <v>162</v>
      </c>
      <c r="E121" s="42"/>
      <c r="F121" s="230" t="s">
        <v>278</v>
      </c>
      <c r="G121" s="42"/>
      <c r="H121" s="42"/>
      <c r="I121" s="231"/>
      <c r="J121" s="42"/>
      <c r="K121" s="42"/>
      <c r="L121" s="46"/>
      <c r="M121" s="232"/>
      <c r="N121" s="23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160</v>
      </c>
    </row>
    <row r="122" spans="1:51" s="14" customFormat="1" ht="12">
      <c r="A122" s="14"/>
      <c r="B122" s="246"/>
      <c r="C122" s="247"/>
      <c r="D122" s="236" t="s">
        <v>164</v>
      </c>
      <c r="E122" s="248" t="s">
        <v>19</v>
      </c>
      <c r="F122" s="249" t="s">
        <v>172</v>
      </c>
      <c r="G122" s="247"/>
      <c r="H122" s="248" t="s">
        <v>19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164</v>
      </c>
      <c r="AU122" s="255" t="s">
        <v>160</v>
      </c>
      <c r="AV122" s="14" t="s">
        <v>76</v>
      </c>
      <c r="AW122" s="14" t="s">
        <v>31</v>
      </c>
      <c r="AX122" s="14" t="s">
        <v>69</v>
      </c>
      <c r="AY122" s="255" t="s">
        <v>152</v>
      </c>
    </row>
    <row r="123" spans="1:51" s="13" customFormat="1" ht="12">
      <c r="A123" s="13"/>
      <c r="B123" s="234"/>
      <c r="C123" s="235"/>
      <c r="D123" s="236" t="s">
        <v>164</v>
      </c>
      <c r="E123" s="237" t="s">
        <v>19</v>
      </c>
      <c r="F123" s="238" t="s">
        <v>3218</v>
      </c>
      <c r="G123" s="235"/>
      <c r="H123" s="239">
        <v>793.2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164</v>
      </c>
      <c r="AU123" s="245" t="s">
        <v>160</v>
      </c>
      <c r="AV123" s="13" t="s">
        <v>78</v>
      </c>
      <c r="AW123" s="13" t="s">
        <v>31</v>
      </c>
      <c r="AX123" s="13" t="s">
        <v>69</v>
      </c>
      <c r="AY123" s="245" t="s">
        <v>152</v>
      </c>
    </row>
    <row r="124" spans="1:51" s="13" customFormat="1" ht="12">
      <c r="A124" s="13"/>
      <c r="B124" s="234"/>
      <c r="C124" s="235"/>
      <c r="D124" s="236" t="s">
        <v>164</v>
      </c>
      <c r="E124" s="237" t="s">
        <v>19</v>
      </c>
      <c r="F124" s="238" t="s">
        <v>3219</v>
      </c>
      <c r="G124" s="235"/>
      <c r="H124" s="239">
        <v>-48.6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164</v>
      </c>
      <c r="AU124" s="245" t="s">
        <v>160</v>
      </c>
      <c r="AV124" s="13" t="s">
        <v>78</v>
      </c>
      <c r="AW124" s="13" t="s">
        <v>31</v>
      </c>
      <c r="AX124" s="13" t="s">
        <v>69</v>
      </c>
      <c r="AY124" s="245" t="s">
        <v>152</v>
      </c>
    </row>
    <row r="125" spans="1:51" s="13" customFormat="1" ht="12">
      <c r="A125" s="13"/>
      <c r="B125" s="234"/>
      <c r="C125" s="235"/>
      <c r="D125" s="236" t="s">
        <v>164</v>
      </c>
      <c r="E125" s="237" t="s">
        <v>19</v>
      </c>
      <c r="F125" s="238" t="s">
        <v>3220</v>
      </c>
      <c r="G125" s="235"/>
      <c r="H125" s="239">
        <v>-54</v>
      </c>
      <c r="I125" s="240"/>
      <c r="J125" s="235"/>
      <c r="K125" s="235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164</v>
      </c>
      <c r="AU125" s="245" t="s">
        <v>160</v>
      </c>
      <c r="AV125" s="13" t="s">
        <v>78</v>
      </c>
      <c r="AW125" s="13" t="s">
        <v>31</v>
      </c>
      <c r="AX125" s="13" t="s">
        <v>69</v>
      </c>
      <c r="AY125" s="245" t="s">
        <v>152</v>
      </c>
    </row>
    <row r="126" spans="1:51" s="15" customFormat="1" ht="12">
      <c r="A126" s="15"/>
      <c r="B126" s="256"/>
      <c r="C126" s="257"/>
      <c r="D126" s="236" t="s">
        <v>164</v>
      </c>
      <c r="E126" s="258" t="s">
        <v>19</v>
      </c>
      <c r="F126" s="259" t="s">
        <v>192</v>
      </c>
      <c r="G126" s="257"/>
      <c r="H126" s="260">
        <v>690.6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164</v>
      </c>
      <c r="AU126" s="266" t="s">
        <v>160</v>
      </c>
      <c r="AV126" s="15" t="s">
        <v>151</v>
      </c>
      <c r="AW126" s="15" t="s">
        <v>31</v>
      </c>
      <c r="AX126" s="15" t="s">
        <v>76</v>
      </c>
      <c r="AY126" s="266" t="s">
        <v>152</v>
      </c>
    </row>
    <row r="127" spans="1:65" s="2" customFormat="1" ht="44.25" customHeight="1">
      <c r="A127" s="40"/>
      <c r="B127" s="41"/>
      <c r="C127" s="215" t="s">
        <v>207</v>
      </c>
      <c r="D127" s="215" t="s">
        <v>156</v>
      </c>
      <c r="E127" s="216" t="s">
        <v>284</v>
      </c>
      <c r="F127" s="217" t="s">
        <v>285</v>
      </c>
      <c r="G127" s="218" t="s">
        <v>169</v>
      </c>
      <c r="H127" s="219">
        <v>296.98</v>
      </c>
      <c r="I127" s="220"/>
      <c r="J127" s="221">
        <f>ROUND(I127*H127,2)</f>
        <v>0</v>
      </c>
      <c r="K127" s="222"/>
      <c r="L127" s="46"/>
      <c r="M127" s="223" t="s">
        <v>19</v>
      </c>
      <c r="N127" s="224" t="s">
        <v>40</v>
      </c>
      <c r="O127" s="86"/>
      <c r="P127" s="225">
        <f>O127*H127</f>
        <v>0</v>
      </c>
      <c r="Q127" s="225">
        <v>0.01838</v>
      </c>
      <c r="R127" s="225">
        <f>Q127*H127</f>
        <v>5.458492400000001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151</v>
      </c>
      <c r="AT127" s="227" t="s">
        <v>156</v>
      </c>
      <c r="AU127" s="227" t="s">
        <v>160</v>
      </c>
      <c r="AY127" s="19" t="s">
        <v>152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76</v>
      </c>
      <c r="BK127" s="228">
        <f>ROUND(I127*H127,2)</f>
        <v>0</v>
      </c>
      <c r="BL127" s="19" t="s">
        <v>151</v>
      </c>
      <c r="BM127" s="227" t="s">
        <v>3221</v>
      </c>
    </row>
    <row r="128" spans="1:47" s="2" customFormat="1" ht="12">
      <c r="A128" s="40"/>
      <c r="B128" s="41"/>
      <c r="C128" s="42"/>
      <c r="D128" s="229" t="s">
        <v>162</v>
      </c>
      <c r="E128" s="42"/>
      <c r="F128" s="230" t="s">
        <v>287</v>
      </c>
      <c r="G128" s="42"/>
      <c r="H128" s="42"/>
      <c r="I128" s="231"/>
      <c r="J128" s="42"/>
      <c r="K128" s="42"/>
      <c r="L128" s="46"/>
      <c r="M128" s="232"/>
      <c r="N128" s="23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162</v>
      </c>
      <c r="AU128" s="19" t="s">
        <v>160</v>
      </c>
    </row>
    <row r="129" spans="1:51" s="14" customFormat="1" ht="12">
      <c r="A129" s="14"/>
      <c r="B129" s="246"/>
      <c r="C129" s="247"/>
      <c r="D129" s="236" t="s">
        <v>164</v>
      </c>
      <c r="E129" s="248" t="s">
        <v>19</v>
      </c>
      <c r="F129" s="249" t="s">
        <v>172</v>
      </c>
      <c r="G129" s="247"/>
      <c r="H129" s="248" t="s">
        <v>19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164</v>
      </c>
      <c r="AU129" s="255" t="s">
        <v>160</v>
      </c>
      <c r="AV129" s="14" t="s">
        <v>76</v>
      </c>
      <c r="AW129" s="14" t="s">
        <v>31</v>
      </c>
      <c r="AX129" s="14" t="s">
        <v>69</v>
      </c>
      <c r="AY129" s="255" t="s">
        <v>152</v>
      </c>
    </row>
    <row r="130" spans="1:51" s="13" customFormat="1" ht="12">
      <c r="A130" s="13"/>
      <c r="B130" s="234"/>
      <c r="C130" s="235"/>
      <c r="D130" s="236" t="s">
        <v>164</v>
      </c>
      <c r="E130" s="237" t="s">
        <v>19</v>
      </c>
      <c r="F130" s="238" t="s">
        <v>3222</v>
      </c>
      <c r="G130" s="235"/>
      <c r="H130" s="239">
        <v>309.78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164</v>
      </c>
      <c r="AU130" s="245" t="s">
        <v>160</v>
      </c>
      <c r="AV130" s="13" t="s">
        <v>78</v>
      </c>
      <c r="AW130" s="13" t="s">
        <v>31</v>
      </c>
      <c r="AX130" s="13" t="s">
        <v>69</v>
      </c>
      <c r="AY130" s="245" t="s">
        <v>152</v>
      </c>
    </row>
    <row r="131" spans="1:51" s="13" customFormat="1" ht="12">
      <c r="A131" s="13"/>
      <c r="B131" s="234"/>
      <c r="C131" s="235"/>
      <c r="D131" s="236" t="s">
        <v>164</v>
      </c>
      <c r="E131" s="237" t="s">
        <v>19</v>
      </c>
      <c r="F131" s="238" t="s">
        <v>3223</v>
      </c>
      <c r="G131" s="235"/>
      <c r="H131" s="239">
        <v>-12.8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164</v>
      </c>
      <c r="AU131" s="245" t="s">
        <v>160</v>
      </c>
      <c r="AV131" s="13" t="s">
        <v>78</v>
      </c>
      <c r="AW131" s="13" t="s">
        <v>31</v>
      </c>
      <c r="AX131" s="13" t="s">
        <v>69</v>
      </c>
      <c r="AY131" s="245" t="s">
        <v>152</v>
      </c>
    </row>
    <row r="132" spans="1:51" s="15" customFormat="1" ht="12">
      <c r="A132" s="15"/>
      <c r="B132" s="256"/>
      <c r="C132" s="257"/>
      <c r="D132" s="236" t="s">
        <v>164</v>
      </c>
      <c r="E132" s="258" t="s">
        <v>19</v>
      </c>
      <c r="F132" s="259" t="s">
        <v>192</v>
      </c>
      <c r="G132" s="257"/>
      <c r="H132" s="260">
        <v>296.97999999999996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164</v>
      </c>
      <c r="AU132" s="266" t="s">
        <v>160</v>
      </c>
      <c r="AV132" s="15" t="s">
        <v>151</v>
      </c>
      <c r="AW132" s="15" t="s">
        <v>31</v>
      </c>
      <c r="AX132" s="15" t="s">
        <v>76</v>
      </c>
      <c r="AY132" s="266" t="s">
        <v>152</v>
      </c>
    </row>
    <row r="133" spans="1:65" s="2" customFormat="1" ht="33" customHeight="1">
      <c r="A133" s="40"/>
      <c r="B133" s="41"/>
      <c r="C133" s="215" t="s">
        <v>213</v>
      </c>
      <c r="D133" s="215" t="s">
        <v>156</v>
      </c>
      <c r="E133" s="216" t="s">
        <v>293</v>
      </c>
      <c r="F133" s="217" t="s">
        <v>294</v>
      </c>
      <c r="G133" s="218" t="s">
        <v>169</v>
      </c>
      <c r="H133" s="219">
        <v>353.94</v>
      </c>
      <c r="I133" s="220"/>
      <c r="J133" s="221">
        <f>ROUND(I133*H133,2)</f>
        <v>0</v>
      </c>
      <c r="K133" s="222"/>
      <c r="L133" s="46"/>
      <c r="M133" s="223" t="s">
        <v>19</v>
      </c>
      <c r="N133" s="224" t="s">
        <v>40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151</v>
      </c>
      <c r="AT133" s="227" t="s">
        <v>156</v>
      </c>
      <c r="AU133" s="227" t="s">
        <v>160</v>
      </c>
      <c r="AY133" s="19" t="s">
        <v>152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76</v>
      </c>
      <c r="BK133" s="228">
        <f>ROUND(I133*H133,2)</f>
        <v>0</v>
      </c>
      <c r="BL133" s="19" t="s">
        <v>151</v>
      </c>
      <c r="BM133" s="227" t="s">
        <v>3224</v>
      </c>
    </row>
    <row r="134" spans="1:47" s="2" customFormat="1" ht="12">
      <c r="A134" s="40"/>
      <c r="B134" s="41"/>
      <c r="C134" s="42"/>
      <c r="D134" s="229" t="s">
        <v>162</v>
      </c>
      <c r="E134" s="42"/>
      <c r="F134" s="230" t="s">
        <v>296</v>
      </c>
      <c r="G134" s="42"/>
      <c r="H134" s="42"/>
      <c r="I134" s="231"/>
      <c r="J134" s="42"/>
      <c r="K134" s="42"/>
      <c r="L134" s="46"/>
      <c r="M134" s="232"/>
      <c r="N134" s="23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162</v>
      </c>
      <c r="AU134" s="19" t="s">
        <v>160</v>
      </c>
    </row>
    <row r="135" spans="1:51" s="13" customFormat="1" ht="12">
      <c r="A135" s="13"/>
      <c r="B135" s="234"/>
      <c r="C135" s="235"/>
      <c r="D135" s="236" t="s">
        <v>164</v>
      </c>
      <c r="E135" s="237" t="s">
        <v>19</v>
      </c>
      <c r="F135" s="238" t="s">
        <v>415</v>
      </c>
      <c r="G135" s="235"/>
      <c r="H135" s="239">
        <v>353.94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164</v>
      </c>
      <c r="AU135" s="245" t="s">
        <v>160</v>
      </c>
      <c r="AV135" s="13" t="s">
        <v>78</v>
      </c>
      <c r="AW135" s="13" t="s">
        <v>31</v>
      </c>
      <c r="AX135" s="13" t="s">
        <v>76</v>
      </c>
      <c r="AY135" s="245" t="s">
        <v>152</v>
      </c>
    </row>
    <row r="136" spans="1:65" s="2" customFormat="1" ht="33" customHeight="1">
      <c r="A136" s="40"/>
      <c r="B136" s="41"/>
      <c r="C136" s="215" t="s">
        <v>222</v>
      </c>
      <c r="D136" s="215" t="s">
        <v>156</v>
      </c>
      <c r="E136" s="216" t="s">
        <v>2782</v>
      </c>
      <c r="F136" s="217" t="s">
        <v>2783</v>
      </c>
      <c r="G136" s="218" t="s">
        <v>159</v>
      </c>
      <c r="H136" s="219">
        <v>17.697</v>
      </c>
      <c r="I136" s="220"/>
      <c r="J136" s="221">
        <f>ROUND(I136*H136,2)</f>
        <v>0</v>
      </c>
      <c r="K136" s="222"/>
      <c r="L136" s="46"/>
      <c r="M136" s="223" t="s">
        <v>19</v>
      </c>
      <c r="N136" s="224" t="s">
        <v>40</v>
      </c>
      <c r="O136" s="86"/>
      <c r="P136" s="225">
        <f>O136*H136</f>
        <v>0</v>
      </c>
      <c r="Q136" s="225">
        <v>2.50187</v>
      </c>
      <c r="R136" s="225">
        <f>Q136*H136</f>
        <v>44.27559339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151</v>
      </c>
      <c r="AT136" s="227" t="s">
        <v>156</v>
      </c>
      <c r="AU136" s="227" t="s">
        <v>160</v>
      </c>
      <c r="AY136" s="19" t="s">
        <v>152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76</v>
      </c>
      <c r="BK136" s="228">
        <f>ROUND(I136*H136,2)</f>
        <v>0</v>
      </c>
      <c r="BL136" s="19" t="s">
        <v>151</v>
      </c>
      <c r="BM136" s="227" t="s">
        <v>3225</v>
      </c>
    </row>
    <row r="137" spans="1:47" s="2" customFormat="1" ht="12">
      <c r="A137" s="40"/>
      <c r="B137" s="41"/>
      <c r="C137" s="42"/>
      <c r="D137" s="229" t="s">
        <v>162</v>
      </c>
      <c r="E137" s="42"/>
      <c r="F137" s="230" t="s">
        <v>2785</v>
      </c>
      <c r="G137" s="42"/>
      <c r="H137" s="42"/>
      <c r="I137" s="231"/>
      <c r="J137" s="42"/>
      <c r="K137" s="42"/>
      <c r="L137" s="46"/>
      <c r="M137" s="232"/>
      <c r="N137" s="23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160</v>
      </c>
    </row>
    <row r="138" spans="1:51" s="14" customFormat="1" ht="12">
      <c r="A138" s="14"/>
      <c r="B138" s="246"/>
      <c r="C138" s="247"/>
      <c r="D138" s="236" t="s">
        <v>164</v>
      </c>
      <c r="E138" s="248" t="s">
        <v>19</v>
      </c>
      <c r="F138" s="249" t="s">
        <v>3226</v>
      </c>
      <c r="G138" s="247"/>
      <c r="H138" s="248" t="s">
        <v>19</v>
      </c>
      <c r="I138" s="250"/>
      <c r="J138" s="247"/>
      <c r="K138" s="247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164</v>
      </c>
      <c r="AU138" s="255" t="s">
        <v>160</v>
      </c>
      <c r="AV138" s="14" t="s">
        <v>76</v>
      </c>
      <c r="AW138" s="14" t="s">
        <v>31</v>
      </c>
      <c r="AX138" s="14" t="s">
        <v>69</v>
      </c>
      <c r="AY138" s="255" t="s">
        <v>152</v>
      </c>
    </row>
    <row r="139" spans="1:51" s="13" customFormat="1" ht="12">
      <c r="A139" s="13"/>
      <c r="B139" s="234"/>
      <c r="C139" s="235"/>
      <c r="D139" s="236" t="s">
        <v>164</v>
      </c>
      <c r="E139" s="237" t="s">
        <v>19</v>
      </c>
      <c r="F139" s="238" t="s">
        <v>3227</v>
      </c>
      <c r="G139" s="235"/>
      <c r="H139" s="239">
        <v>17.697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164</v>
      </c>
      <c r="AU139" s="245" t="s">
        <v>160</v>
      </c>
      <c r="AV139" s="13" t="s">
        <v>78</v>
      </c>
      <c r="AW139" s="13" t="s">
        <v>31</v>
      </c>
      <c r="AX139" s="13" t="s">
        <v>69</v>
      </c>
      <c r="AY139" s="245" t="s">
        <v>152</v>
      </c>
    </row>
    <row r="140" spans="1:51" s="15" customFormat="1" ht="12">
      <c r="A140" s="15"/>
      <c r="B140" s="256"/>
      <c r="C140" s="257"/>
      <c r="D140" s="236" t="s">
        <v>164</v>
      </c>
      <c r="E140" s="258" t="s">
        <v>19</v>
      </c>
      <c r="F140" s="259" t="s">
        <v>192</v>
      </c>
      <c r="G140" s="257"/>
      <c r="H140" s="260">
        <v>17.697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164</v>
      </c>
      <c r="AU140" s="266" t="s">
        <v>160</v>
      </c>
      <c r="AV140" s="15" t="s">
        <v>151</v>
      </c>
      <c r="AW140" s="15" t="s">
        <v>31</v>
      </c>
      <c r="AX140" s="15" t="s">
        <v>76</v>
      </c>
      <c r="AY140" s="266" t="s">
        <v>152</v>
      </c>
    </row>
    <row r="141" spans="1:65" s="2" customFormat="1" ht="33" customHeight="1">
      <c r="A141" s="40"/>
      <c r="B141" s="41"/>
      <c r="C141" s="215" t="s">
        <v>226</v>
      </c>
      <c r="D141" s="215" t="s">
        <v>156</v>
      </c>
      <c r="E141" s="216" t="s">
        <v>2793</v>
      </c>
      <c r="F141" s="217" t="s">
        <v>2794</v>
      </c>
      <c r="G141" s="218" t="s">
        <v>159</v>
      </c>
      <c r="H141" s="219">
        <v>17.697</v>
      </c>
      <c r="I141" s="220"/>
      <c r="J141" s="221">
        <f>ROUND(I141*H141,2)</f>
        <v>0</v>
      </c>
      <c r="K141" s="222"/>
      <c r="L141" s="46"/>
      <c r="M141" s="223" t="s">
        <v>19</v>
      </c>
      <c r="N141" s="224" t="s">
        <v>40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151</v>
      </c>
      <c r="AT141" s="227" t="s">
        <v>156</v>
      </c>
      <c r="AU141" s="227" t="s">
        <v>160</v>
      </c>
      <c r="AY141" s="19" t="s">
        <v>152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76</v>
      </c>
      <c r="BK141" s="228">
        <f>ROUND(I141*H141,2)</f>
        <v>0</v>
      </c>
      <c r="BL141" s="19" t="s">
        <v>151</v>
      </c>
      <c r="BM141" s="227" t="s">
        <v>3228</v>
      </c>
    </row>
    <row r="142" spans="1:47" s="2" customFormat="1" ht="12">
      <c r="A142" s="40"/>
      <c r="B142" s="41"/>
      <c r="C142" s="42"/>
      <c r="D142" s="229" t="s">
        <v>162</v>
      </c>
      <c r="E142" s="42"/>
      <c r="F142" s="230" t="s">
        <v>2796</v>
      </c>
      <c r="G142" s="42"/>
      <c r="H142" s="42"/>
      <c r="I142" s="231"/>
      <c r="J142" s="42"/>
      <c r="K142" s="42"/>
      <c r="L142" s="46"/>
      <c r="M142" s="232"/>
      <c r="N142" s="23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162</v>
      </c>
      <c r="AU142" s="19" t="s">
        <v>160</v>
      </c>
    </row>
    <row r="143" spans="1:51" s="13" customFormat="1" ht="12">
      <c r="A143" s="13"/>
      <c r="B143" s="234"/>
      <c r="C143" s="235"/>
      <c r="D143" s="236" t="s">
        <v>164</v>
      </c>
      <c r="E143" s="237" t="s">
        <v>19</v>
      </c>
      <c r="F143" s="238" t="s">
        <v>3229</v>
      </c>
      <c r="G143" s="235"/>
      <c r="H143" s="239">
        <v>17.697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164</v>
      </c>
      <c r="AU143" s="245" t="s">
        <v>160</v>
      </c>
      <c r="AV143" s="13" t="s">
        <v>78</v>
      </c>
      <c r="AW143" s="13" t="s">
        <v>31</v>
      </c>
      <c r="AX143" s="13" t="s">
        <v>76</v>
      </c>
      <c r="AY143" s="245" t="s">
        <v>152</v>
      </c>
    </row>
    <row r="144" spans="1:63" s="12" customFormat="1" ht="22.8" customHeight="1">
      <c r="A144" s="12"/>
      <c r="B144" s="199"/>
      <c r="C144" s="200"/>
      <c r="D144" s="201" t="s">
        <v>68</v>
      </c>
      <c r="E144" s="213" t="s">
        <v>718</v>
      </c>
      <c r="F144" s="213" t="s">
        <v>719</v>
      </c>
      <c r="G144" s="200"/>
      <c r="H144" s="200"/>
      <c r="I144" s="203"/>
      <c r="J144" s="214">
        <f>BK144</f>
        <v>0</v>
      </c>
      <c r="K144" s="200"/>
      <c r="L144" s="205"/>
      <c r="M144" s="206"/>
      <c r="N144" s="207"/>
      <c r="O144" s="207"/>
      <c r="P144" s="208">
        <f>P145+P178+P194+P228+P264+P296+P363</f>
        <v>0</v>
      </c>
      <c r="Q144" s="207"/>
      <c r="R144" s="208">
        <f>R145+R178+R194+R228+R264+R296+R363</f>
        <v>18.48704049</v>
      </c>
      <c r="S144" s="207"/>
      <c r="T144" s="209">
        <f>T145+T178+T194+T228+T264+T296+T363</f>
        <v>0.23628899999999997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78</v>
      </c>
      <c r="AT144" s="211" t="s">
        <v>68</v>
      </c>
      <c r="AU144" s="211" t="s">
        <v>76</v>
      </c>
      <c r="AY144" s="210" t="s">
        <v>152</v>
      </c>
      <c r="BK144" s="212">
        <f>BK145+BK178+BK194+BK228+BK264+BK296+BK363</f>
        <v>0</v>
      </c>
    </row>
    <row r="145" spans="1:63" s="12" customFormat="1" ht="20.85" customHeight="1">
      <c r="A145" s="12"/>
      <c r="B145" s="199"/>
      <c r="C145" s="200"/>
      <c r="D145" s="201" t="s">
        <v>68</v>
      </c>
      <c r="E145" s="213" t="s">
        <v>1002</v>
      </c>
      <c r="F145" s="213" t="s">
        <v>1003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SUM(P146:P177)</f>
        <v>0</v>
      </c>
      <c r="Q145" s="207"/>
      <c r="R145" s="208">
        <f>SUM(R146:R177)</f>
        <v>0.72819</v>
      </c>
      <c r="S145" s="207"/>
      <c r="T145" s="209">
        <f>SUM(T146:T177)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78</v>
      </c>
      <c r="AT145" s="211" t="s">
        <v>68</v>
      </c>
      <c r="AU145" s="211" t="s">
        <v>78</v>
      </c>
      <c r="AY145" s="210" t="s">
        <v>152</v>
      </c>
      <c r="BK145" s="212">
        <f>SUM(BK146:BK177)</f>
        <v>0</v>
      </c>
    </row>
    <row r="146" spans="1:65" s="2" customFormat="1" ht="24.15" customHeight="1">
      <c r="A146" s="40"/>
      <c r="B146" s="41"/>
      <c r="C146" s="267" t="s">
        <v>8</v>
      </c>
      <c r="D146" s="267" t="s">
        <v>204</v>
      </c>
      <c r="E146" s="268" t="s">
        <v>1009</v>
      </c>
      <c r="F146" s="269" t="s">
        <v>1010</v>
      </c>
      <c r="G146" s="270" t="s">
        <v>176</v>
      </c>
      <c r="H146" s="271">
        <v>1</v>
      </c>
      <c r="I146" s="272"/>
      <c r="J146" s="273">
        <f>ROUND(I146*H146,2)</f>
        <v>0</v>
      </c>
      <c r="K146" s="274"/>
      <c r="L146" s="275"/>
      <c r="M146" s="276" t="s">
        <v>19</v>
      </c>
      <c r="N146" s="277" t="s">
        <v>40</v>
      </c>
      <c r="O146" s="86"/>
      <c r="P146" s="225">
        <f>O146*H146</f>
        <v>0</v>
      </c>
      <c r="Q146" s="225">
        <v>0.0018</v>
      </c>
      <c r="R146" s="225">
        <f>Q146*H146</f>
        <v>0.0018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348</v>
      </c>
      <c r="AT146" s="227" t="s">
        <v>204</v>
      </c>
      <c r="AU146" s="227" t="s">
        <v>160</v>
      </c>
      <c r="AY146" s="19" t="s">
        <v>152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76</v>
      </c>
      <c r="BK146" s="228">
        <f>ROUND(I146*H146,2)</f>
        <v>0</v>
      </c>
      <c r="BL146" s="19" t="s">
        <v>262</v>
      </c>
      <c r="BM146" s="227" t="s">
        <v>3230</v>
      </c>
    </row>
    <row r="147" spans="1:47" s="2" customFormat="1" ht="12">
      <c r="A147" s="40"/>
      <c r="B147" s="41"/>
      <c r="C147" s="42"/>
      <c r="D147" s="236" t="s">
        <v>366</v>
      </c>
      <c r="E147" s="42"/>
      <c r="F147" s="278" t="s">
        <v>1012</v>
      </c>
      <c r="G147" s="42"/>
      <c r="H147" s="42"/>
      <c r="I147" s="231"/>
      <c r="J147" s="42"/>
      <c r="K147" s="42"/>
      <c r="L147" s="46"/>
      <c r="M147" s="232"/>
      <c r="N147" s="23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366</v>
      </c>
      <c r="AU147" s="19" t="s">
        <v>160</v>
      </c>
    </row>
    <row r="148" spans="1:65" s="2" customFormat="1" ht="16.5" customHeight="1">
      <c r="A148" s="40"/>
      <c r="B148" s="41"/>
      <c r="C148" s="267" t="s">
        <v>240</v>
      </c>
      <c r="D148" s="267" t="s">
        <v>204</v>
      </c>
      <c r="E148" s="268" t="s">
        <v>1014</v>
      </c>
      <c r="F148" s="269" t="s">
        <v>1015</v>
      </c>
      <c r="G148" s="270" t="s">
        <v>176</v>
      </c>
      <c r="H148" s="271">
        <v>12</v>
      </c>
      <c r="I148" s="272"/>
      <c r="J148" s="273">
        <f>ROUND(I148*H148,2)</f>
        <v>0</v>
      </c>
      <c r="K148" s="274"/>
      <c r="L148" s="275"/>
      <c r="M148" s="276" t="s">
        <v>19</v>
      </c>
      <c r="N148" s="277" t="s">
        <v>40</v>
      </c>
      <c r="O148" s="86"/>
      <c r="P148" s="225">
        <f>O148*H148</f>
        <v>0</v>
      </c>
      <c r="Q148" s="225">
        <v>0.0018</v>
      </c>
      <c r="R148" s="225">
        <f>Q148*H148</f>
        <v>0.0216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348</v>
      </c>
      <c r="AT148" s="227" t="s">
        <v>204</v>
      </c>
      <c r="AU148" s="227" t="s">
        <v>160</v>
      </c>
      <c r="AY148" s="19" t="s">
        <v>152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76</v>
      </c>
      <c r="BK148" s="228">
        <f>ROUND(I148*H148,2)</f>
        <v>0</v>
      </c>
      <c r="BL148" s="19" t="s">
        <v>262</v>
      </c>
      <c r="BM148" s="227" t="s">
        <v>3231</v>
      </c>
    </row>
    <row r="149" spans="1:47" s="2" customFormat="1" ht="12">
      <c r="A149" s="40"/>
      <c r="B149" s="41"/>
      <c r="C149" s="42"/>
      <c r="D149" s="236" t="s">
        <v>366</v>
      </c>
      <c r="E149" s="42"/>
      <c r="F149" s="278" t="s">
        <v>1012</v>
      </c>
      <c r="G149" s="42"/>
      <c r="H149" s="42"/>
      <c r="I149" s="231"/>
      <c r="J149" s="42"/>
      <c r="K149" s="42"/>
      <c r="L149" s="46"/>
      <c r="M149" s="232"/>
      <c r="N149" s="23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366</v>
      </c>
      <c r="AU149" s="19" t="s">
        <v>160</v>
      </c>
    </row>
    <row r="150" spans="1:65" s="2" customFormat="1" ht="24.15" customHeight="1">
      <c r="A150" s="40"/>
      <c r="B150" s="41"/>
      <c r="C150" s="267" t="s">
        <v>248</v>
      </c>
      <c r="D150" s="267" t="s">
        <v>204</v>
      </c>
      <c r="E150" s="268" t="s">
        <v>1023</v>
      </c>
      <c r="F150" s="269" t="s">
        <v>1024</v>
      </c>
      <c r="G150" s="270" t="s">
        <v>176</v>
      </c>
      <c r="H150" s="271">
        <v>8</v>
      </c>
      <c r="I150" s="272"/>
      <c r="J150" s="273">
        <f>ROUND(I150*H150,2)</f>
        <v>0</v>
      </c>
      <c r="K150" s="274"/>
      <c r="L150" s="275"/>
      <c r="M150" s="276" t="s">
        <v>19</v>
      </c>
      <c r="N150" s="277" t="s">
        <v>40</v>
      </c>
      <c r="O150" s="86"/>
      <c r="P150" s="225">
        <f>O150*H150</f>
        <v>0</v>
      </c>
      <c r="Q150" s="225">
        <v>0.00538</v>
      </c>
      <c r="R150" s="225">
        <f>Q150*H150</f>
        <v>0.04304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348</v>
      </c>
      <c r="AT150" s="227" t="s">
        <v>204</v>
      </c>
      <c r="AU150" s="227" t="s">
        <v>160</v>
      </c>
      <c r="AY150" s="19" t="s">
        <v>152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76</v>
      </c>
      <c r="BK150" s="228">
        <f>ROUND(I150*H150,2)</f>
        <v>0</v>
      </c>
      <c r="BL150" s="19" t="s">
        <v>262</v>
      </c>
      <c r="BM150" s="227" t="s">
        <v>3232</v>
      </c>
    </row>
    <row r="151" spans="1:47" s="2" customFormat="1" ht="12">
      <c r="A151" s="40"/>
      <c r="B151" s="41"/>
      <c r="C151" s="42"/>
      <c r="D151" s="236" t="s">
        <v>366</v>
      </c>
      <c r="E151" s="42"/>
      <c r="F151" s="278" t="s">
        <v>1012</v>
      </c>
      <c r="G151" s="42"/>
      <c r="H151" s="42"/>
      <c r="I151" s="231"/>
      <c r="J151" s="42"/>
      <c r="K151" s="42"/>
      <c r="L151" s="46"/>
      <c r="M151" s="232"/>
      <c r="N151" s="23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366</v>
      </c>
      <c r="AU151" s="19" t="s">
        <v>160</v>
      </c>
    </row>
    <row r="152" spans="1:65" s="2" customFormat="1" ht="24.15" customHeight="1">
      <c r="A152" s="40"/>
      <c r="B152" s="41"/>
      <c r="C152" s="267" t="s">
        <v>255</v>
      </c>
      <c r="D152" s="267" t="s">
        <v>204</v>
      </c>
      <c r="E152" s="268" t="s">
        <v>1027</v>
      </c>
      <c r="F152" s="269" t="s">
        <v>1028</v>
      </c>
      <c r="G152" s="270" t="s">
        <v>176</v>
      </c>
      <c r="H152" s="271">
        <v>2</v>
      </c>
      <c r="I152" s="272"/>
      <c r="J152" s="273">
        <f>ROUND(I152*H152,2)</f>
        <v>0</v>
      </c>
      <c r="K152" s="274"/>
      <c r="L152" s="275"/>
      <c r="M152" s="276" t="s">
        <v>19</v>
      </c>
      <c r="N152" s="277" t="s">
        <v>40</v>
      </c>
      <c r="O152" s="86"/>
      <c r="P152" s="225">
        <f>O152*H152</f>
        <v>0</v>
      </c>
      <c r="Q152" s="225">
        <v>0.0105</v>
      </c>
      <c r="R152" s="225">
        <f>Q152*H152</f>
        <v>0.021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348</v>
      </c>
      <c r="AT152" s="227" t="s">
        <v>204</v>
      </c>
      <c r="AU152" s="227" t="s">
        <v>160</v>
      </c>
      <c r="AY152" s="19" t="s">
        <v>152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76</v>
      </c>
      <c r="BK152" s="228">
        <f>ROUND(I152*H152,2)</f>
        <v>0</v>
      </c>
      <c r="BL152" s="19" t="s">
        <v>262</v>
      </c>
      <c r="BM152" s="227" t="s">
        <v>3233</v>
      </c>
    </row>
    <row r="153" spans="1:47" s="2" customFormat="1" ht="12">
      <c r="A153" s="40"/>
      <c r="B153" s="41"/>
      <c r="C153" s="42"/>
      <c r="D153" s="236" t="s">
        <v>366</v>
      </c>
      <c r="E153" s="42"/>
      <c r="F153" s="278" t="s">
        <v>1012</v>
      </c>
      <c r="G153" s="42"/>
      <c r="H153" s="42"/>
      <c r="I153" s="231"/>
      <c r="J153" s="42"/>
      <c r="K153" s="42"/>
      <c r="L153" s="46"/>
      <c r="M153" s="232"/>
      <c r="N153" s="23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366</v>
      </c>
      <c r="AU153" s="19" t="s">
        <v>160</v>
      </c>
    </row>
    <row r="154" spans="1:65" s="2" customFormat="1" ht="24.15" customHeight="1">
      <c r="A154" s="40"/>
      <c r="B154" s="41"/>
      <c r="C154" s="267" t="s">
        <v>262</v>
      </c>
      <c r="D154" s="267" t="s">
        <v>204</v>
      </c>
      <c r="E154" s="268" t="s">
        <v>1031</v>
      </c>
      <c r="F154" s="269" t="s">
        <v>1032</v>
      </c>
      <c r="G154" s="270" t="s">
        <v>176</v>
      </c>
      <c r="H154" s="271">
        <v>2</v>
      </c>
      <c r="I154" s="272"/>
      <c r="J154" s="273">
        <f>ROUND(I154*H154,2)</f>
        <v>0</v>
      </c>
      <c r="K154" s="274"/>
      <c r="L154" s="275"/>
      <c r="M154" s="276" t="s">
        <v>19</v>
      </c>
      <c r="N154" s="277" t="s">
        <v>40</v>
      </c>
      <c r="O154" s="86"/>
      <c r="P154" s="225">
        <f>O154*H154</f>
        <v>0</v>
      </c>
      <c r="Q154" s="225">
        <v>0.0067</v>
      </c>
      <c r="R154" s="225">
        <f>Q154*H154</f>
        <v>0.0134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348</v>
      </c>
      <c r="AT154" s="227" t="s">
        <v>204</v>
      </c>
      <c r="AU154" s="227" t="s">
        <v>160</v>
      </c>
      <c r="AY154" s="19" t="s">
        <v>152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76</v>
      </c>
      <c r="BK154" s="228">
        <f>ROUND(I154*H154,2)</f>
        <v>0</v>
      </c>
      <c r="BL154" s="19" t="s">
        <v>262</v>
      </c>
      <c r="BM154" s="227" t="s">
        <v>3234</v>
      </c>
    </row>
    <row r="155" spans="1:47" s="2" customFormat="1" ht="12">
      <c r="A155" s="40"/>
      <c r="B155" s="41"/>
      <c r="C155" s="42"/>
      <c r="D155" s="236" t="s">
        <v>366</v>
      </c>
      <c r="E155" s="42"/>
      <c r="F155" s="278" t="s">
        <v>1012</v>
      </c>
      <c r="G155" s="42"/>
      <c r="H155" s="42"/>
      <c r="I155" s="231"/>
      <c r="J155" s="42"/>
      <c r="K155" s="42"/>
      <c r="L155" s="46"/>
      <c r="M155" s="232"/>
      <c r="N155" s="23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366</v>
      </c>
      <c r="AU155" s="19" t="s">
        <v>160</v>
      </c>
    </row>
    <row r="156" spans="1:65" s="2" customFormat="1" ht="16.5" customHeight="1">
      <c r="A156" s="40"/>
      <c r="B156" s="41"/>
      <c r="C156" s="267" t="s">
        <v>268</v>
      </c>
      <c r="D156" s="267" t="s">
        <v>204</v>
      </c>
      <c r="E156" s="268" t="s">
        <v>1035</v>
      </c>
      <c r="F156" s="269" t="s">
        <v>1036</v>
      </c>
      <c r="G156" s="270" t="s">
        <v>1037</v>
      </c>
      <c r="H156" s="271">
        <v>7</v>
      </c>
      <c r="I156" s="272"/>
      <c r="J156" s="273">
        <f>ROUND(I156*H156,2)</f>
        <v>0</v>
      </c>
      <c r="K156" s="274"/>
      <c r="L156" s="275"/>
      <c r="M156" s="276" t="s">
        <v>19</v>
      </c>
      <c r="N156" s="277" t="s">
        <v>40</v>
      </c>
      <c r="O156" s="86"/>
      <c r="P156" s="225">
        <f>O156*H156</f>
        <v>0</v>
      </c>
      <c r="Q156" s="225">
        <v>0.0008</v>
      </c>
      <c r="R156" s="225">
        <f>Q156*H156</f>
        <v>0.0056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348</v>
      </c>
      <c r="AT156" s="227" t="s">
        <v>204</v>
      </c>
      <c r="AU156" s="227" t="s">
        <v>160</v>
      </c>
      <c r="AY156" s="19" t="s">
        <v>152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76</v>
      </c>
      <c r="BK156" s="228">
        <f>ROUND(I156*H156,2)</f>
        <v>0</v>
      </c>
      <c r="BL156" s="19" t="s">
        <v>262</v>
      </c>
      <c r="BM156" s="227" t="s">
        <v>3235</v>
      </c>
    </row>
    <row r="157" spans="1:47" s="2" customFormat="1" ht="12">
      <c r="A157" s="40"/>
      <c r="B157" s="41"/>
      <c r="C157" s="42"/>
      <c r="D157" s="236" t="s">
        <v>366</v>
      </c>
      <c r="E157" s="42"/>
      <c r="F157" s="278" t="s">
        <v>1012</v>
      </c>
      <c r="G157" s="42"/>
      <c r="H157" s="42"/>
      <c r="I157" s="231"/>
      <c r="J157" s="42"/>
      <c r="K157" s="42"/>
      <c r="L157" s="46"/>
      <c r="M157" s="232"/>
      <c r="N157" s="23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366</v>
      </c>
      <c r="AU157" s="19" t="s">
        <v>160</v>
      </c>
    </row>
    <row r="158" spans="1:65" s="2" customFormat="1" ht="16.5" customHeight="1">
      <c r="A158" s="40"/>
      <c r="B158" s="41"/>
      <c r="C158" s="267" t="s">
        <v>274</v>
      </c>
      <c r="D158" s="267" t="s">
        <v>204</v>
      </c>
      <c r="E158" s="268" t="s">
        <v>1040</v>
      </c>
      <c r="F158" s="269" t="s">
        <v>1041</v>
      </c>
      <c r="G158" s="270" t="s">
        <v>176</v>
      </c>
      <c r="H158" s="271">
        <v>7</v>
      </c>
      <c r="I158" s="272"/>
      <c r="J158" s="273">
        <f>ROUND(I158*H158,2)</f>
        <v>0</v>
      </c>
      <c r="K158" s="274"/>
      <c r="L158" s="275"/>
      <c r="M158" s="276" t="s">
        <v>19</v>
      </c>
      <c r="N158" s="277" t="s">
        <v>40</v>
      </c>
      <c r="O158" s="86"/>
      <c r="P158" s="225">
        <f>O158*H158</f>
        <v>0</v>
      </c>
      <c r="Q158" s="225">
        <v>0.00125</v>
      </c>
      <c r="R158" s="225">
        <f>Q158*H158</f>
        <v>0.00875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348</v>
      </c>
      <c r="AT158" s="227" t="s">
        <v>204</v>
      </c>
      <c r="AU158" s="227" t="s">
        <v>160</v>
      </c>
      <c r="AY158" s="19" t="s">
        <v>152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76</v>
      </c>
      <c r="BK158" s="228">
        <f>ROUND(I158*H158,2)</f>
        <v>0</v>
      </c>
      <c r="BL158" s="19" t="s">
        <v>262</v>
      </c>
      <c r="BM158" s="227" t="s">
        <v>3236</v>
      </c>
    </row>
    <row r="159" spans="1:47" s="2" customFormat="1" ht="12">
      <c r="A159" s="40"/>
      <c r="B159" s="41"/>
      <c r="C159" s="42"/>
      <c r="D159" s="236" t="s">
        <v>366</v>
      </c>
      <c r="E159" s="42"/>
      <c r="F159" s="278" t="s">
        <v>1012</v>
      </c>
      <c r="G159" s="42"/>
      <c r="H159" s="42"/>
      <c r="I159" s="231"/>
      <c r="J159" s="42"/>
      <c r="K159" s="42"/>
      <c r="L159" s="46"/>
      <c r="M159" s="232"/>
      <c r="N159" s="23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366</v>
      </c>
      <c r="AU159" s="19" t="s">
        <v>160</v>
      </c>
    </row>
    <row r="160" spans="1:65" s="2" customFormat="1" ht="24.15" customHeight="1">
      <c r="A160" s="40"/>
      <c r="B160" s="41"/>
      <c r="C160" s="267" t="s">
        <v>283</v>
      </c>
      <c r="D160" s="267" t="s">
        <v>204</v>
      </c>
      <c r="E160" s="268" t="s">
        <v>1044</v>
      </c>
      <c r="F160" s="269" t="s">
        <v>1045</v>
      </c>
      <c r="G160" s="270" t="s">
        <v>176</v>
      </c>
      <c r="H160" s="271">
        <v>7</v>
      </c>
      <c r="I160" s="272"/>
      <c r="J160" s="273">
        <f>ROUND(I160*H160,2)</f>
        <v>0</v>
      </c>
      <c r="K160" s="274"/>
      <c r="L160" s="275"/>
      <c r="M160" s="276" t="s">
        <v>19</v>
      </c>
      <c r="N160" s="277" t="s">
        <v>40</v>
      </c>
      <c r="O160" s="86"/>
      <c r="P160" s="225">
        <f>O160*H160</f>
        <v>0</v>
      </c>
      <c r="Q160" s="225">
        <v>0.009</v>
      </c>
      <c r="R160" s="225">
        <f>Q160*H160</f>
        <v>0.063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348</v>
      </c>
      <c r="AT160" s="227" t="s">
        <v>204</v>
      </c>
      <c r="AU160" s="227" t="s">
        <v>160</v>
      </c>
      <c r="AY160" s="19" t="s">
        <v>152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76</v>
      </c>
      <c r="BK160" s="228">
        <f>ROUND(I160*H160,2)</f>
        <v>0</v>
      </c>
      <c r="BL160" s="19" t="s">
        <v>262</v>
      </c>
      <c r="BM160" s="227" t="s">
        <v>3237</v>
      </c>
    </row>
    <row r="161" spans="1:47" s="2" customFormat="1" ht="12">
      <c r="A161" s="40"/>
      <c r="B161" s="41"/>
      <c r="C161" s="42"/>
      <c r="D161" s="236" t="s">
        <v>366</v>
      </c>
      <c r="E161" s="42"/>
      <c r="F161" s="278" t="s">
        <v>1012</v>
      </c>
      <c r="G161" s="42"/>
      <c r="H161" s="42"/>
      <c r="I161" s="231"/>
      <c r="J161" s="42"/>
      <c r="K161" s="42"/>
      <c r="L161" s="46"/>
      <c r="M161" s="232"/>
      <c r="N161" s="23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366</v>
      </c>
      <c r="AU161" s="19" t="s">
        <v>160</v>
      </c>
    </row>
    <row r="162" spans="1:65" s="2" customFormat="1" ht="33" customHeight="1">
      <c r="A162" s="40"/>
      <c r="B162" s="41"/>
      <c r="C162" s="267" t="s">
        <v>292</v>
      </c>
      <c r="D162" s="267" t="s">
        <v>204</v>
      </c>
      <c r="E162" s="268" t="s">
        <v>1048</v>
      </c>
      <c r="F162" s="269" t="s">
        <v>1049</v>
      </c>
      <c r="G162" s="270" t="s">
        <v>176</v>
      </c>
      <c r="H162" s="271">
        <v>8</v>
      </c>
      <c r="I162" s="272"/>
      <c r="J162" s="273">
        <f>ROUND(I162*H162,2)</f>
        <v>0</v>
      </c>
      <c r="K162" s="274"/>
      <c r="L162" s="275"/>
      <c r="M162" s="276" t="s">
        <v>19</v>
      </c>
      <c r="N162" s="277" t="s">
        <v>40</v>
      </c>
      <c r="O162" s="86"/>
      <c r="P162" s="225">
        <f>O162*H162</f>
        <v>0</v>
      </c>
      <c r="Q162" s="225">
        <v>0.019</v>
      </c>
      <c r="R162" s="225">
        <f>Q162*H162</f>
        <v>0.152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348</v>
      </c>
      <c r="AT162" s="227" t="s">
        <v>204</v>
      </c>
      <c r="AU162" s="227" t="s">
        <v>160</v>
      </c>
      <c r="AY162" s="19" t="s">
        <v>152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76</v>
      </c>
      <c r="BK162" s="228">
        <f>ROUND(I162*H162,2)</f>
        <v>0</v>
      </c>
      <c r="BL162" s="19" t="s">
        <v>262</v>
      </c>
      <c r="BM162" s="227" t="s">
        <v>3238</v>
      </c>
    </row>
    <row r="163" spans="1:47" s="2" customFormat="1" ht="12">
      <c r="A163" s="40"/>
      <c r="B163" s="41"/>
      <c r="C163" s="42"/>
      <c r="D163" s="236" t="s">
        <v>366</v>
      </c>
      <c r="E163" s="42"/>
      <c r="F163" s="278" t="s">
        <v>1012</v>
      </c>
      <c r="G163" s="42"/>
      <c r="H163" s="42"/>
      <c r="I163" s="231"/>
      <c r="J163" s="42"/>
      <c r="K163" s="42"/>
      <c r="L163" s="46"/>
      <c r="M163" s="232"/>
      <c r="N163" s="23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366</v>
      </c>
      <c r="AU163" s="19" t="s">
        <v>160</v>
      </c>
    </row>
    <row r="164" spans="1:65" s="2" customFormat="1" ht="33" customHeight="1">
      <c r="A164" s="40"/>
      <c r="B164" s="41"/>
      <c r="C164" s="267" t="s">
        <v>7</v>
      </c>
      <c r="D164" s="267" t="s">
        <v>204</v>
      </c>
      <c r="E164" s="268" t="s">
        <v>1052</v>
      </c>
      <c r="F164" s="269" t="s">
        <v>1053</v>
      </c>
      <c r="G164" s="270" t="s">
        <v>176</v>
      </c>
      <c r="H164" s="271">
        <v>6</v>
      </c>
      <c r="I164" s="272"/>
      <c r="J164" s="273">
        <f>ROUND(I164*H164,2)</f>
        <v>0</v>
      </c>
      <c r="K164" s="274"/>
      <c r="L164" s="275"/>
      <c r="M164" s="276" t="s">
        <v>19</v>
      </c>
      <c r="N164" s="277" t="s">
        <v>40</v>
      </c>
      <c r="O164" s="86"/>
      <c r="P164" s="225">
        <f>O164*H164</f>
        <v>0</v>
      </c>
      <c r="Q164" s="225">
        <v>0.017</v>
      </c>
      <c r="R164" s="225">
        <f>Q164*H164</f>
        <v>0.10200000000000001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348</v>
      </c>
      <c r="AT164" s="227" t="s">
        <v>204</v>
      </c>
      <c r="AU164" s="227" t="s">
        <v>160</v>
      </c>
      <c r="AY164" s="19" t="s">
        <v>152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76</v>
      </c>
      <c r="BK164" s="228">
        <f>ROUND(I164*H164,2)</f>
        <v>0</v>
      </c>
      <c r="BL164" s="19" t="s">
        <v>262</v>
      </c>
      <c r="BM164" s="227" t="s">
        <v>3239</v>
      </c>
    </row>
    <row r="165" spans="1:47" s="2" customFormat="1" ht="12">
      <c r="A165" s="40"/>
      <c r="B165" s="41"/>
      <c r="C165" s="42"/>
      <c r="D165" s="236" t="s">
        <v>366</v>
      </c>
      <c r="E165" s="42"/>
      <c r="F165" s="278" t="s">
        <v>1012</v>
      </c>
      <c r="G165" s="42"/>
      <c r="H165" s="42"/>
      <c r="I165" s="231"/>
      <c r="J165" s="42"/>
      <c r="K165" s="42"/>
      <c r="L165" s="46"/>
      <c r="M165" s="232"/>
      <c r="N165" s="23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366</v>
      </c>
      <c r="AU165" s="19" t="s">
        <v>160</v>
      </c>
    </row>
    <row r="166" spans="1:65" s="2" customFormat="1" ht="24.15" customHeight="1">
      <c r="A166" s="40"/>
      <c r="B166" s="41"/>
      <c r="C166" s="267" t="s">
        <v>303</v>
      </c>
      <c r="D166" s="267" t="s">
        <v>204</v>
      </c>
      <c r="E166" s="268" t="s">
        <v>1061</v>
      </c>
      <c r="F166" s="269" t="s">
        <v>1062</v>
      </c>
      <c r="G166" s="270" t="s">
        <v>176</v>
      </c>
      <c r="H166" s="271">
        <v>2</v>
      </c>
      <c r="I166" s="272"/>
      <c r="J166" s="273">
        <f>ROUND(I166*H166,2)</f>
        <v>0</v>
      </c>
      <c r="K166" s="274"/>
      <c r="L166" s="275"/>
      <c r="M166" s="276" t="s">
        <v>19</v>
      </c>
      <c r="N166" s="277" t="s">
        <v>40</v>
      </c>
      <c r="O166" s="86"/>
      <c r="P166" s="225">
        <f>O166*H166</f>
        <v>0</v>
      </c>
      <c r="Q166" s="225">
        <v>0.017</v>
      </c>
      <c r="R166" s="225">
        <f>Q166*H166</f>
        <v>0.034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348</v>
      </c>
      <c r="AT166" s="227" t="s">
        <v>204</v>
      </c>
      <c r="AU166" s="227" t="s">
        <v>160</v>
      </c>
      <c r="AY166" s="19" t="s">
        <v>152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76</v>
      </c>
      <c r="BK166" s="228">
        <f>ROUND(I166*H166,2)</f>
        <v>0</v>
      </c>
      <c r="BL166" s="19" t="s">
        <v>262</v>
      </c>
      <c r="BM166" s="227" t="s">
        <v>3240</v>
      </c>
    </row>
    <row r="167" spans="1:47" s="2" customFormat="1" ht="12">
      <c r="A167" s="40"/>
      <c r="B167" s="41"/>
      <c r="C167" s="42"/>
      <c r="D167" s="236" t="s">
        <v>366</v>
      </c>
      <c r="E167" s="42"/>
      <c r="F167" s="278" t="s">
        <v>1064</v>
      </c>
      <c r="G167" s="42"/>
      <c r="H167" s="42"/>
      <c r="I167" s="231"/>
      <c r="J167" s="42"/>
      <c r="K167" s="42"/>
      <c r="L167" s="46"/>
      <c r="M167" s="232"/>
      <c r="N167" s="23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366</v>
      </c>
      <c r="AU167" s="19" t="s">
        <v>160</v>
      </c>
    </row>
    <row r="168" spans="1:65" s="2" customFormat="1" ht="16.5" customHeight="1">
      <c r="A168" s="40"/>
      <c r="B168" s="41"/>
      <c r="C168" s="267" t="s">
        <v>309</v>
      </c>
      <c r="D168" s="267" t="s">
        <v>204</v>
      </c>
      <c r="E168" s="268" t="s">
        <v>1066</v>
      </c>
      <c r="F168" s="269" t="s">
        <v>1067</v>
      </c>
      <c r="G168" s="270" t="s">
        <v>176</v>
      </c>
      <c r="H168" s="271">
        <v>10</v>
      </c>
      <c r="I168" s="272"/>
      <c r="J168" s="273">
        <f>ROUND(I168*H168,2)</f>
        <v>0</v>
      </c>
      <c r="K168" s="274"/>
      <c r="L168" s="275"/>
      <c r="M168" s="276" t="s">
        <v>19</v>
      </c>
      <c r="N168" s="277" t="s">
        <v>40</v>
      </c>
      <c r="O168" s="86"/>
      <c r="P168" s="225">
        <f>O168*H168</f>
        <v>0</v>
      </c>
      <c r="Q168" s="225">
        <v>0.015</v>
      </c>
      <c r="R168" s="225">
        <f>Q168*H168</f>
        <v>0.15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348</v>
      </c>
      <c r="AT168" s="227" t="s">
        <v>204</v>
      </c>
      <c r="AU168" s="227" t="s">
        <v>160</v>
      </c>
      <c r="AY168" s="19" t="s">
        <v>152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76</v>
      </c>
      <c r="BK168" s="228">
        <f>ROUND(I168*H168,2)</f>
        <v>0</v>
      </c>
      <c r="BL168" s="19" t="s">
        <v>262</v>
      </c>
      <c r="BM168" s="227" t="s">
        <v>3241</v>
      </c>
    </row>
    <row r="169" spans="1:47" s="2" customFormat="1" ht="12">
      <c r="A169" s="40"/>
      <c r="B169" s="41"/>
      <c r="C169" s="42"/>
      <c r="D169" s="236" t="s">
        <v>366</v>
      </c>
      <c r="E169" s="42"/>
      <c r="F169" s="278" t="s">
        <v>1069</v>
      </c>
      <c r="G169" s="42"/>
      <c r="H169" s="42"/>
      <c r="I169" s="231"/>
      <c r="J169" s="42"/>
      <c r="K169" s="42"/>
      <c r="L169" s="46"/>
      <c r="M169" s="232"/>
      <c r="N169" s="23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366</v>
      </c>
      <c r="AU169" s="19" t="s">
        <v>160</v>
      </c>
    </row>
    <row r="170" spans="1:65" s="2" customFormat="1" ht="16.5" customHeight="1">
      <c r="A170" s="40"/>
      <c r="B170" s="41"/>
      <c r="C170" s="267" t="s">
        <v>315</v>
      </c>
      <c r="D170" s="267" t="s">
        <v>204</v>
      </c>
      <c r="E170" s="268" t="s">
        <v>1071</v>
      </c>
      <c r="F170" s="269" t="s">
        <v>1072</v>
      </c>
      <c r="G170" s="270" t="s">
        <v>176</v>
      </c>
      <c r="H170" s="271">
        <v>7</v>
      </c>
      <c r="I170" s="272"/>
      <c r="J170" s="273">
        <f>ROUND(I170*H170,2)</f>
        <v>0</v>
      </c>
      <c r="K170" s="274"/>
      <c r="L170" s="275"/>
      <c r="M170" s="276" t="s">
        <v>19</v>
      </c>
      <c r="N170" s="277" t="s">
        <v>40</v>
      </c>
      <c r="O170" s="86"/>
      <c r="P170" s="225">
        <f>O170*H170</f>
        <v>0</v>
      </c>
      <c r="Q170" s="225">
        <v>0.014</v>
      </c>
      <c r="R170" s="225">
        <f>Q170*H170</f>
        <v>0.098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348</v>
      </c>
      <c r="AT170" s="227" t="s">
        <v>204</v>
      </c>
      <c r="AU170" s="227" t="s">
        <v>160</v>
      </c>
      <c r="AY170" s="19" t="s">
        <v>152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76</v>
      </c>
      <c r="BK170" s="228">
        <f>ROUND(I170*H170,2)</f>
        <v>0</v>
      </c>
      <c r="BL170" s="19" t="s">
        <v>262</v>
      </c>
      <c r="BM170" s="227" t="s">
        <v>3242</v>
      </c>
    </row>
    <row r="171" spans="1:47" s="2" customFormat="1" ht="12">
      <c r="A171" s="40"/>
      <c r="B171" s="41"/>
      <c r="C171" s="42"/>
      <c r="D171" s="236" t="s">
        <v>366</v>
      </c>
      <c r="E171" s="42"/>
      <c r="F171" s="278" t="s">
        <v>1012</v>
      </c>
      <c r="G171" s="42"/>
      <c r="H171" s="42"/>
      <c r="I171" s="231"/>
      <c r="J171" s="42"/>
      <c r="K171" s="42"/>
      <c r="L171" s="46"/>
      <c r="M171" s="232"/>
      <c r="N171" s="23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366</v>
      </c>
      <c r="AU171" s="19" t="s">
        <v>160</v>
      </c>
    </row>
    <row r="172" spans="1:65" s="2" customFormat="1" ht="16.5" customHeight="1">
      <c r="A172" s="40"/>
      <c r="B172" s="41"/>
      <c r="C172" s="267" t="s">
        <v>320</v>
      </c>
      <c r="D172" s="267" t="s">
        <v>204</v>
      </c>
      <c r="E172" s="268" t="s">
        <v>1075</v>
      </c>
      <c r="F172" s="269" t="s">
        <v>1076</v>
      </c>
      <c r="G172" s="270" t="s">
        <v>176</v>
      </c>
      <c r="H172" s="271">
        <v>1</v>
      </c>
      <c r="I172" s="272"/>
      <c r="J172" s="273">
        <f>ROUND(I172*H172,2)</f>
        <v>0</v>
      </c>
      <c r="K172" s="274"/>
      <c r="L172" s="275"/>
      <c r="M172" s="276" t="s">
        <v>19</v>
      </c>
      <c r="N172" s="277" t="s">
        <v>40</v>
      </c>
      <c r="O172" s="86"/>
      <c r="P172" s="225">
        <f>O172*H172</f>
        <v>0</v>
      </c>
      <c r="Q172" s="225">
        <v>0.014</v>
      </c>
      <c r="R172" s="225">
        <f>Q172*H172</f>
        <v>0.014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348</v>
      </c>
      <c r="AT172" s="227" t="s">
        <v>204</v>
      </c>
      <c r="AU172" s="227" t="s">
        <v>160</v>
      </c>
      <c r="AY172" s="19" t="s">
        <v>152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76</v>
      </c>
      <c r="BK172" s="228">
        <f>ROUND(I172*H172,2)</f>
        <v>0</v>
      </c>
      <c r="BL172" s="19" t="s">
        <v>262</v>
      </c>
      <c r="BM172" s="227" t="s">
        <v>3243</v>
      </c>
    </row>
    <row r="173" spans="1:47" s="2" customFormat="1" ht="12">
      <c r="A173" s="40"/>
      <c r="B173" s="41"/>
      <c r="C173" s="42"/>
      <c r="D173" s="236" t="s">
        <v>366</v>
      </c>
      <c r="E173" s="42"/>
      <c r="F173" s="278" t="s">
        <v>1012</v>
      </c>
      <c r="G173" s="42"/>
      <c r="H173" s="42"/>
      <c r="I173" s="231"/>
      <c r="J173" s="42"/>
      <c r="K173" s="42"/>
      <c r="L173" s="46"/>
      <c r="M173" s="232"/>
      <c r="N173" s="23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366</v>
      </c>
      <c r="AU173" s="19" t="s">
        <v>160</v>
      </c>
    </row>
    <row r="174" spans="1:65" s="2" customFormat="1" ht="49.05" customHeight="1">
      <c r="A174" s="40"/>
      <c r="B174" s="41"/>
      <c r="C174" s="215" t="s">
        <v>324</v>
      </c>
      <c r="D174" s="215" t="s">
        <v>156</v>
      </c>
      <c r="E174" s="216" t="s">
        <v>1091</v>
      </c>
      <c r="F174" s="217" t="s">
        <v>1092</v>
      </c>
      <c r="G174" s="218" t="s">
        <v>196</v>
      </c>
      <c r="H174" s="219">
        <v>0.728</v>
      </c>
      <c r="I174" s="220"/>
      <c r="J174" s="221">
        <f>ROUND(I174*H174,2)</f>
        <v>0</v>
      </c>
      <c r="K174" s="222"/>
      <c r="L174" s="46"/>
      <c r="M174" s="223" t="s">
        <v>19</v>
      </c>
      <c r="N174" s="224" t="s">
        <v>40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262</v>
      </c>
      <c r="AT174" s="227" t="s">
        <v>156</v>
      </c>
      <c r="AU174" s="227" t="s">
        <v>160</v>
      </c>
      <c r="AY174" s="19" t="s">
        <v>152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76</v>
      </c>
      <c r="BK174" s="228">
        <f>ROUND(I174*H174,2)</f>
        <v>0</v>
      </c>
      <c r="BL174" s="19" t="s">
        <v>262</v>
      </c>
      <c r="BM174" s="227" t="s">
        <v>3244</v>
      </c>
    </row>
    <row r="175" spans="1:47" s="2" customFormat="1" ht="12">
      <c r="A175" s="40"/>
      <c r="B175" s="41"/>
      <c r="C175" s="42"/>
      <c r="D175" s="229" t="s">
        <v>162</v>
      </c>
      <c r="E175" s="42"/>
      <c r="F175" s="230" t="s">
        <v>1094</v>
      </c>
      <c r="G175" s="42"/>
      <c r="H175" s="42"/>
      <c r="I175" s="231"/>
      <c r="J175" s="42"/>
      <c r="K175" s="42"/>
      <c r="L175" s="46"/>
      <c r="M175" s="232"/>
      <c r="N175" s="23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162</v>
      </c>
      <c r="AU175" s="19" t="s">
        <v>160</v>
      </c>
    </row>
    <row r="176" spans="1:65" s="2" customFormat="1" ht="49.05" customHeight="1">
      <c r="A176" s="40"/>
      <c r="B176" s="41"/>
      <c r="C176" s="215" t="s">
        <v>328</v>
      </c>
      <c r="D176" s="215" t="s">
        <v>156</v>
      </c>
      <c r="E176" s="216" t="s">
        <v>1096</v>
      </c>
      <c r="F176" s="217" t="s">
        <v>1097</v>
      </c>
      <c r="G176" s="218" t="s">
        <v>196</v>
      </c>
      <c r="H176" s="219">
        <v>0.728</v>
      </c>
      <c r="I176" s="220"/>
      <c r="J176" s="221">
        <f>ROUND(I176*H176,2)</f>
        <v>0</v>
      </c>
      <c r="K176" s="222"/>
      <c r="L176" s="46"/>
      <c r="M176" s="223" t="s">
        <v>19</v>
      </c>
      <c r="N176" s="224" t="s">
        <v>40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262</v>
      </c>
      <c r="AT176" s="227" t="s">
        <v>156</v>
      </c>
      <c r="AU176" s="227" t="s">
        <v>160</v>
      </c>
      <c r="AY176" s="19" t="s">
        <v>152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76</v>
      </c>
      <c r="BK176" s="228">
        <f>ROUND(I176*H176,2)</f>
        <v>0</v>
      </c>
      <c r="BL176" s="19" t="s">
        <v>262</v>
      </c>
      <c r="BM176" s="227" t="s">
        <v>3245</v>
      </c>
    </row>
    <row r="177" spans="1:47" s="2" customFormat="1" ht="12">
      <c r="A177" s="40"/>
      <c r="B177" s="41"/>
      <c r="C177" s="42"/>
      <c r="D177" s="229" t="s">
        <v>162</v>
      </c>
      <c r="E177" s="42"/>
      <c r="F177" s="230" t="s">
        <v>1099</v>
      </c>
      <c r="G177" s="42"/>
      <c r="H177" s="42"/>
      <c r="I177" s="231"/>
      <c r="J177" s="42"/>
      <c r="K177" s="42"/>
      <c r="L177" s="46"/>
      <c r="M177" s="232"/>
      <c r="N177" s="23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162</v>
      </c>
      <c r="AU177" s="19" t="s">
        <v>160</v>
      </c>
    </row>
    <row r="178" spans="1:63" s="12" customFormat="1" ht="20.85" customHeight="1">
      <c r="A178" s="12"/>
      <c r="B178" s="199"/>
      <c r="C178" s="200"/>
      <c r="D178" s="201" t="s">
        <v>68</v>
      </c>
      <c r="E178" s="213" t="s">
        <v>1807</v>
      </c>
      <c r="F178" s="213" t="s">
        <v>1808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SUM(P179:P193)</f>
        <v>0</v>
      </c>
      <c r="Q178" s="207"/>
      <c r="R178" s="208">
        <f>SUM(R179:R193)</f>
        <v>1.0661324</v>
      </c>
      <c r="S178" s="207"/>
      <c r="T178" s="209">
        <f>SUM(T179:T193)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78</v>
      </c>
      <c r="AT178" s="211" t="s">
        <v>68</v>
      </c>
      <c r="AU178" s="211" t="s">
        <v>78</v>
      </c>
      <c r="AY178" s="210" t="s">
        <v>152</v>
      </c>
      <c r="BK178" s="212">
        <f>SUM(BK179:BK193)</f>
        <v>0</v>
      </c>
    </row>
    <row r="179" spans="1:65" s="2" customFormat="1" ht="24.15" customHeight="1">
      <c r="A179" s="40"/>
      <c r="B179" s="41"/>
      <c r="C179" s="215" t="s">
        <v>332</v>
      </c>
      <c r="D179" s="215" t="s">
        <v>156</v>
      </c>
      <c r="E179" s="216" t="s">
        <v>1832</v>
      </c>
      <c r="F179" s="217" t="s">
        <v>1833</v>
      </c>
      <c r="G179" s="218" t="s">
        <v>169</v>
      </c>
      <c r="H179" s="219">
        <v>36.27</v>
      </c>
      <c r="I179" s="220"/>
      <c r="J179" s="221">
        <f>ROUND(I179*H179,2)</f>
        <v>0</v>
      </c>
      <c r="K179" s="222"/>
      <c r="L179" s="46"/>
      <c r="M179" s="223" t="s">
        <v>19</v>
      </c>
      <c r="N179" s="224" t="s">
        <v>40</v>
      </c>
      <c r="O179" s="86"/>
      <c r="P179" s="225">
        <f>O179*H179</f>
        <v>0</v>
      </c>
      <c r="Q179" s="225">
        <v>0.02012</v>
      </c>
      <c r="R179" s="225">
        <f>Q179*H179</f>
        <v>0.7297524000000001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262</v>
      </c>
      <c r="AT179" s="227" t="s">
        <v>156</v>
      </c>
      <c r="AU179" s="227" t="s">
        <v>160</v>
      </c>
      <c r="AY179" s="19" t="s">
        <v>152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76</v>
      </c>
      <c r="BK179" s="228">
        <f>ROUND(I179*H179,2)</f>
        <v>0</v>
      </c>
      <c r="BL179" s="19" t="s">
        <v>262</v>
      </c>
      <c r="BM179" s="227" t="s">
        <v>3246</v>
      </c>
    </row>
    <row r="180" spans="1:47" s="2" customFormat="1" ht="12">
      <c r="A180" s="40"/>
      <c r="B180" s="41"/>
      <c r="C180" s="42"/>
      <c r="D180" s="229" t="s">
        <v>162</v>
      </c>
      <c r="E180" s="42"/>
      <c r="F180" s="230" t="s">
        <v>1835</v>
      </c>
      <c r="G180" s="42"/>
      <c r="H180" s="42"/>
      <c r="I180" s="231"/>
      <c r="J180" s="42"/>
      <c r="K180" s="42"/>
      <c r="L180" s="46"/>
      <c r="M180" s="232"/>
      <c r="N180" s="23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162</v>
      </c>
      <c r="AU180" s="19" t="s">
        <v>160</v>
      </c>
    </row>
    <row r="181" spans="1:51" s="14" customFormat="1" ht="12">
      <c r="A181" s="14"/>
      <c r="B181" s="246"/>
      <c r="C181" s="247"/>
      <c r="D181" s="236" t="s">
        <v>164</v>
      </c>
      <c r="E181" s="248" t="s">
        <v>19</v>
      </c>
      <c r="F181" s="249" t="s">
        <v>172</v>
      </c>
      <c r="G181" s="247"/>
      <c r="H181" s="248" t="s">
        <v>19</v>
      </c>
      <c r="I181" s="250"/>
      <c r="J181" s="247"/>
      <c r="K181" s="247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164</v>
      </c>
      <c r="AU181" s="255" t="s">
        <v>160</v>
      </c>
      <c r="AV181" s="14" t="s">
        <v>76</v>
      </c>
      <c r="AW181" s="14" t="s">
        <v>31</v>
      </c>
      <c r="AX181" s="14" t="s">
        <v>69</v>
      </c>
      <c r="AY181" s="255" t="s">
        <v>152</v>
      </c>
    </row>
    <row r="182" spans="1:51" s="13" customFormat="1" ht="12">
      <c r="A182" s="13"/>
      <c r="B182" s="234"/>
      <c r="C182" s="235"/>
      <c r="D182" s="236" t="s">
        <v>164</v>
      </c>
      <c r="E182" s="237" t="s">
        <v>19</v>
      </c>
      <c r="F182" s="238" t="s">
        <v>3247</v>
      </c>
      <c r="G182" s="235"/>
      <c r="H182" s="239">
        <v>51.67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164</v>
      </c>
      <c r="AU182" s="245" t="s">
        <v>160</v>
      </c>
      <c r="AV182" s="13" t="s">
        <v>78</v>
      </c>
      <c r="AW182" s="13" t="s">
        <v>31</v>
      </c>
      <c r="AX182" s="13" t="s">
        <v>69</v>
      </c>
      <c r="AY182" s="245" t="s">
        <v>152</v>
      </c>
    </row>
    <row r="183" spans="1:51" s="13" customFormat="1" ht="12">
      <c r="A183" s="13"/>
      <c r="B183" s="234"/>
      <c r="C183" s="235"/>
      <c r="D183" s="236" t="s">
        <v>164</v>
      </c>
      <c r="E183" s="237" t="s">
        <v>19</v>
      </c>
      <c r="F183" s="238" t="s">
        <v>3248</v>
      </c>
      <c r="G183" s="235"/>
      <c r="H183" s="239">
        <v>-15.4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164</v>
      </c>
      <c r="AU183" s="245" t="s">
        <v>160</v>
      </c>
      <c r="AV183" s="13" t="s">
        <v>78</v>
      </c>
      <c r="AW183" s="13" t="s">
        <v>31</v>
      </c>
      <c r="AX183" s="13" t="s">
        <v>69</v>
      </c>
      <c r="AY183" s="245" t="s">
        <v>152</v>
      </c>
    </row>
    <row r="184" spans="1:51" s="15" customFormat="1" ht="12">
      <c r="A184" s="15"/>
      <c r="B184" s="256"/>
      <c r="C184" s="257"/>
      <c r="D184" s="236" t="s">
        <v>164</v>
      </c>
      <c r="E184" s="258" t="s">
        <v>19</v>
      </c>
      <c r="F184" s="259" t="s">
        <v>192</v>
      </c>
      <c r="G184" s="257"/>
      <c r="H184" s="260">
        <v>36.27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164</v>
      </c>
      <c r="AU184" s="266" t="s">
        <v>160</v>
      </c>
      <c r="AV184" s="15" t="s">
        <v>151</v>
      </c>
      <c r="AW184" s="15" t="s">
        <v>31</v>
      </c>
      <c r="AX184" s="15" t="s">
        <v>76</v>
      </c>
      <c r="AY184" s="266" t="s">
        <v>152</v>
      </c>
    </row>
    <row r="185" spans="1:65" s="2" customFormat="1" ht="49.05" customHeight="1">
      <c r="A185" s="40"/>
      <c r="B185" s="41"/>
      <c r="C185" s="215" t="s">
        <v>336</v>
      </c>
      <c r="D185" s="215" t="s">
        <v>156</v>
      </c>
      <c r="E185" s="216" t="s">
        <v>1839</v>
      </c>
      <c r="F185" s="217" t="s">
        <v>1840</v>
      </c>
      <c r="G185" s="218" t="s">
        <v>176</v>
      </c>
      <c r="H185" s="219">
        <v>11</v>
      </c>
      <c r="I185" s="220"/>
      <c r="J185" s="221">
        <f>ROUND(I185*H185,2)</f>
        <v>0</v>
      </c>
      <c r="K185" s="222"/>
      <c r="L185" s="46"/>
      <c r="M185" s="223" t="s">
        <v>19</v>
      </c>
      <c r="N185" s="224" t="s">
        <v>40</v>
      </c>
      <c r="O185" s="86"/>
      <c r="P185" s="225">
        <f>O185*H185</f>
        <v>0</v>
      </c>
      <c r="Q185" s="225">
        <v>0.03058</v>
      </c>
      <c r="R185" s="225">
        <f>Q185*H185</f>
        <v>0.33638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262</v>
      </c>
      <c r="AT185" s="227" t="s">
        <v>156</v>
      </c>
      <c r="AU185" s="227" t="s">
        <v>160</v>
      </c>
      <c r="AY185" s="19" t="s">
        <v>152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76</v>
      </c>
      <c r="BK185" s="228">
        <f>ROUND(I185*H185,2)</f>
        <v>0</v>
      </c>
      <c r="BL185" s="19" t="s">
        <v>262</v>
      </c>
      <c r="BM185" s="227" t="s">
        <v>3249</v>
      </c>
    </row>
    <row r="186" spans="1:47" s="2" customFormat="1" ht="12">
      <c r="A186" s="40"/>
      <c r="B186" s="41"/>
      <c r="C186" s="42"/>
      <c r="D186" s="229" t="s">
        <v>162</v>
      </c>
      <c r="E186" s="42"/>
      <c r="F186" s="230" t="s">
        <v>1842</v>
      </c>
      <c r="G186" s="42"/>
      <c r="H186" s="42"/>
      <c r="I186" s="231"/>
      <c r="J186" s="42"/>
      <c r="K186" s="42"/>
      <c r="L186" s="46"/>
      <c r="M186" s="232"/>
      <c r="N186" s="23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162</v>
      </c>
      <c r="AU186" s="19" t="s">
        <v>160</v>
      </c>
    </row>
    <row r="187" spans="1:51" s="14" customFormat="1" ht="12">
      <c r="A187" s="14"/>
      <c r="B187" s="246"/>
      <c r="C187" s="247"/>
      <c r="D187" s="236" t="s">
        <v>164</v>
      </c>
      <c r="E187" s="248" t="s">
        <v>19</v>
      </c>
      <c r="F187" s="249" t="s">
        <v>3250</v>
      </c>
      <c r="G187" s="247"/>
      <c r="H187" s="248" t="s">
        <v>19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164</v>
      </c>
      <c r="AU187" s="255" t="s">
        <v>160</v>
      </c>
      <c r="AV187" s="14" t="s">
        <v>76</v>
      </c>
      <c r="AW187" s="14" t="s">
        <v>31</v>
      </c>
      <c r="AX187" s="14" t="s">
        <v>69</v>
      </c>
      <c r="AY187" s="255" t="s">
        <v>152</v>
      </c>
    </row>
    <row r="188" spans="1:51" s="13" customFormat="1" ht="12">
      <c r="A188" s="13"/>
      <c r="B188" s="234"/>
      <c r="C188" s="235"/>
      <c r="D188" s="236" t="s">
        <v>164</v>
      </c>
      <c r="E188" s="237" t="s">
        <v>19</v>
      </c>
      <c r="F188" s="238" t="s">
        <v>226</v>
      </c>
      <c r="G188" s="235"/>
      <c r="H188" s="239">
        <v>11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164</v>
      </c>
      <c r="AU188" s="245" t="s">
        <v>160</v>
      </c>
      <c r="AV188" s="13" t="s">
        <v>78</v>
      </c>
      <c r="AW188" s="13" t="s">
        <v>31</v>
      </c>
      <c r="AX188" s="13" t="s">
        <v>69</v>
      </c>
      <c r="AY188" s="245" t="s">
        <v>152</v>
      </c>
    </row>
    <row r="189" spans="1:51" s="15" customFormat="1" ht="12">
      <c r="A189" s="15"/>
      <c r="B189" s="256"/>
      <c r="C189" s="257"/>
      <c r="D189" s="236" t="s">
        <v>164</v>
      </c>
      <c r="E189" s="258" t="s">
        <v>19</v>
      </c>
      <c r="F189" s="259" t="s">
        <v>192</v>
      </c>
      <c r="G189" s="257"/>
      <c r="H189" s="260">
        <v>11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164</v>
      </c>
      <c r="AU189" s="266" t="s">
        <v>160</v>
      </c>
      <c r="AV189" s="15" t="s">
        <v>151</v>
      </c>
      <c r="AW189" s="15" t="s">
        <v>31</v>
      </c>
      <c r="AX189" s="15" t="s">
        <v>76</v>
      </c>
      <c r="AY189" s="266" t="s">
        <v>152</v>
      </c>
    </row>
    <row r="190" spans="1:65" s="2" customFormat="1" ht="44.25" customHeight="1">
      <c r="A190" s="40"/>
      <c r="B190" s="41"/>
      <c r="C190" s="215" t="s">
        <v>340</v>
      </c>
      <c r="D190" s="215" t="s">
        <v>156</v>
      </c>
      <c r="E190" s="216" t="s">
        <v>1880</v>
      </c>
      <c r="F190" s="217" t="s">
        <v>1881</v>
      </c>
      <c r="G190" s="218" t="s">
        <v>196</v>
      </c>
      <c r="H190" s="219">
        <v>1.066</v>
      </c>
      <c r="I190" s="220"/>
      <c r="J190" s="221">
        <f>ROUND(I190*H190,2)</f>
        <v>0</v>
      </c>
      <c r="K190" s="222"/>
      <c r="L190" s="46"/>
      <c r="M190" s="223" t="s">
        <v>19</v>
      </c>
      <c r="N190" s="224" t="s">
        <v>40</v>
      </c>
      <c r="O190" s="86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262</v>
      </c>
      <c r="AT190" s="227" t="s">
        <v>156</v>
      </c>
      <c r="AU190" s="227" t="s">
        <v>160</v>
      </c>
      <c r="AY190" s="19" t="s">
        <v>152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76</v>
      </c>
      <c r="BK190" s="228">
        <f>ROUND(I190*H190,2)</f>
        <v>0</v>
      </c>
      <c r="BL190" s="19" t="s">
        <v>262</v>
      </c>
      <c r="BM190" s="227" t="s">
        <v>3251</v>
      </c>
    </row>
    <row r="191" spans="1:47" s="2" customFormat="1" ht="12">
      <c r="A191" s="40"/>
      <c r="B191" s="41"/>
      <c r="C191" s="42"/>
      <c r="D191" s="229" t="s">
        <v>162</v>
      </c>
      <c r="E191" s="42"/>
      <c r="F191" s="230" t="s">
        <v>1883</v>
      </c>
      <c r="G191" s="42"/>
      <c r="H191" s="42"/>
      <c r="I191" s="231"/>
      <c r="J191" s="42"/>
      <c r="K191" s="42"/>
      <c r="L191" s="46"/>
      <c r="M191" s="232"/>
      <c r="N191" s="23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162</v>
      </c>
      <c r="AU191" s="19" t="s">
        <v>160</v>
      </c>
    </row>
    <row r="192" spans="1:65" s="2" customFormat="1" ht="49.05" customHeight="1">
      <c r="A192" s="40"/>
      <c r="B192" s="41"/>
      <c r="C192" s="215" t="s">
        <v>344</v>
      </c>
      <c r="D192" s="215" t="s">
        <v>156</v>
      </c>
      <c r="E192" s="216" t="s">
        <v>1885</v>
      </c>
      <c r="F192" s="217" t="s">
        <v>1886</v>
      </c>
      <c r="G192" s="218" t="s">
        <v>196</v>
      </c>
      <c r="H192" s="219">
        <v>1.066</v>
      </c>
      <c r="I192" s="220"/>
      <c r="J192" s="221">
        <f>ROUND(I192*H192,2)</f>
        <v>0</v>
      </c>
      <c r="K192" s="222"/>
      <c r="L192" s="46"/>
      <c r="M192" s="223" t="s">
        <v>19</v>
      </c>
      <c r="N192" s="224" t="s">
        <v>40</v>
      </c>
      <c r="O192" s="86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262</v>
      </c>
      <c r="AT192" s="227" t="s">
        <v>156</v>
      </c>
      <c r="AU192" s="227" t="s">
        <v>160</v>
      </c>
      <c r="AY192" s="19" t="s">
        <v>152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76</v>
      </c>
      <c r="BK192" s="228">
        <f>ROUND(I192*H192,2)</f>
        <v>0</v>
      </c>
      <c r="BL192" s="19" t="s">
        <v>262</v>
      </c>
      <c r="BM192" s="227" t="s">
        <v>3252</v>
      </c>
    </row>
    <row r="193" spans="1:47" s="2" customFormat="1" ht="12">
      <c r="A193" s="40"/>
      <c r="B193" s="41"/>
      <c r="C193" s="42"/>
      <c r="D193" s="229" t="s">
        <v>162</v>
      </c>
      <c r="E193" s="42"/>
      <c r="F193" s="230" t="s">
        <v>1888</v>
      </c>
      <c r="G193" s="42"/>
      <c r="H193" s="42"/>
      <c r="I193" s="231"/>
      <c r="J193" s="42"/>
      <c r="K193" s="42"/>
      <c r="L193" s="46"/>
      <c r="M193" s="232"/>
      <c r="N193" s="23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162</v>
      </c>
      <c r="AU193" s="19" t="s">
        <v>160</v>
      </c>
    </row>
    <row r="194" spans="1:63" s="12" customFormat="1" ht="20.85" customHeight="1">
      <c r="A194" s="12"/>
      <c r="B194" s="199"/>
      <c r="C194" s="200"/>
      <c r="D194" s="201" t="s">
        <v>68</v>
      </c>
      <c r="E194" s="213" t="s">
        <v>1989</v>
      </c>
      <c r="F194" s="213" t="s">
        <v>1990</v>
      </c>
      <c r="G194" s="200"/>
      <c r="H194" s="200"/>
      <c r="I194" s="203"/>
      <c r="J194" s="214">
        <f>BK194</f>
        <v>0</v>
      </c>
      <c r="K194" s="200"/>
      <c r="L194" s="205"/>
      <c r="M194" s="206"/>
      <c r="N194" s="207"/>
      <c r="O194" s="207"/>
      <c r="P194" s="208">
        <f>SUM(P195:P227)</f>
        <v>0</v>
      </c>
      <c r="Q194" s="207"/>
      <c r="R194" s="208">
        <f>SUM(R195:R227)</f>
        <v>0.084864</v>
      </c>
      <c r="S194" s="207"/>
      <c r="T194" s="209">
        <f>SUM(T195:T227)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0" t="s">
        <v>78</v>
      </c>
      <c r="AT194" s="211" t="s">
        <v>68</v>
      </c>
      <c r="AU194" s="211" t="s">
        <v>78</v>
      </c>
      <c r="AY194" s="210" t="s">
        <v>152</v>
      </c>
      <c r="BK194" s="212">
        <f>SUM(BK195:BK227)</f>
        <v>0</v>
      </c>
    </row>
    <row r="195" spans="1:65" s="2" customFormat="1" ht="37.8" customHeight="1">
      <c r="A195" s="40"/>
      <c r="B195" s="41"/>
      <c r="C195" s="215" t="s">
        <v>348</v>
      </c>
      <c r="D195" s="215" t="s">
        <v>156</v>
      </c>
      <c r="E195" s="216" t="s">
        <v>2033</v>
      </c>
      <c r="F195" s="217" t="s">
        <v>2034</v>
      </c>
      <c r="G195" s="218" t="s">
        <v>176</v>
      </c>
      <c r="H195" s="219">
        <v>8</v>
      </c>
      <c r="I195" s="220"/>
      <c r="J195" s="221">
        <f>ROUND(I195*H195,2)</f>
        <v>0</v>
      </c>
      <c r="K195" s="222"/>
      <c r="L195" s="46"/>
      <c r="M195" s="223" t="s">
        <v>19</v>
      </c>
      <c r="N195" s="224" t="s">
        <v>40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262</v>
      </c>
      <c r="AT195" s="227" t="s">
        <v>156</v>
      </c>
      <c r="AU195" s="227" t="s">
        <v>160</v>
      </c>
      <c r="AY195" s="19" t="s">
        <v>152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76</v>
      </c>
      <c r="BK195" s="228">
        <f>ROUND(I195*H195,2)</f>
        <v>0</v>
      </c>
      <c r="BL195" s="19" t="s">
        <v>262</v>
      </c>
      <c r="BM195" s="227" t="s">
        <v>3253</v>
      </c>
    </row>
    <row r="196" spans="1:47" s="2" customFormat="1" ht="12">
      <c r="A196" s="40"/>
      <c r="B196" s="41"/>
      <c r="C196" s="42"/>
      <c r="D196" s="229" t="s">
        <v>162</v>
      </c>
      <c r="E196" s="42"/>
      <c r="F196" s="230" t="s">
        <v>2036</v>
      </c>
      <c r="G196" s="42"/>
      <c r="H196" s="42"/>
      <c r="I196" s="231"/>
      <c r="J196" s="42"/>
      <c r="K196" s="42"/>
      <c r="L196" s="46"/>
      <c r="M196" s="232"/>
      <c r="N196" s="23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162</v>
      </c>
      <c r="AU196" s="19" t="s">
        <v>160</v>
      </c>
    </row>
    <row r="197" spans="1:65" s="2" customFormat="1" ht="37.8" customHeight="1">
      <c r="A197" s="40"/>
      <c r="B197" s="41"/>
      <c r="C197" s="215" t="s">
        <v>353</v>
      </c>
      <c r="D197" s="215" t="s">
        <v>156</v>
      </c>
      <c r="E197" s="216" t="s">
        <v>2048</v>
      </c>
      <c r="F197" s="217" t="s">
        <v>2049</v>
      </c>
      <c r="G197" s="218" t="s">
        <v>176</v>
      </c>
      <c r="H197" s="219">
        <v>8</v>
      </c>
      <c r="I197" s="220"/>
      <c r="J197" s="221">
        <f>ROUND(I197*H197,2)</f>
        <v>0</v>
      </c>
      <c r="K197" s="222"/>
      <c r="L197" s="46"/>
      <c r="M197" s="223" t="s">
        <v>19</v>
      </c>
      <c r="N197" s="224" t="s">
        <v>40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262</v>
      </c>
      <c r="AT197" s="227" t="s">
        <v>156</v>
      </c>
      <c r="AU197" s="227" t="s">
        <v>160</v>
      </c>
      <c r="AY197" s="19" t="s">
        <v>152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76</v>
      </c>
      <c r="BK197" s="228">
        <f>ROUND(I197*H197,2)</f>
        <v>0</v>
      </c>
      <c r="BL197" s="19" t="s">
        <v>262</v>
      </c>
      <c r="BM197" s="227" t="s">
        <v>3254</v>
      </c>
    </row>
    <row r="198" spans="1:47" s="2" customFormat="1" ht="12">
      <c r="A198" s="40"/>
      <c r="B198" s="41"/>
      <c r="C198" s="42"/>
      <c r="D198" s="229" t="s">
        <v>162</v>
      </c>
      <c r="E198" s="42"/>
      <c r="F198" s="230" t="s">
        <v>2051</v>
      </c>
      <c r="G198" s="42"/>
      <c r="H198" s="42"/>
      <c r="I198" s="231"/>
      <c r="J198" s="42"/>
      <c r="K198" s="42"/>
      <c r="L198" s="46"/>
      <c r="M198" s="232"/>
      <c r="N198" s="23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162</v>
      </c>
      <c r="AU198" s="19" t="s">
        <v>160</v>
      </c>
    </row>
    <row r="199" spans="1:65" s="2" customFormat="1" ht="21.75" customHeight="1">
      <c r="A199" s="40"/>
      <c r="B199" s="41"/>
      <c r="C199" s="267" t="s">
        <v>357</v>
      </c>
      <c r="D199" s="267" t="s">
        <v>204</v>
      </c>
      <c r="E199" s="268" t="s">
        <v>3255</v>
      </c>
      <c r="F199" s="269" t="s">
        <v>3256</v>
      </c>
      <c r="G199" s="270" t="s">
        <v>176</v>
      </c>
      <c r="H199" s="271">
        <v>1</v>
      </c>
      <c r="I199" s="272"/>
      <c r="J199" s="273">
        <f>ROUND(I199*H199,2)</f>
        <v>0</v>
      </c>
      <c r="K199" s="274"/>
      <c r="L199" s="275"/>
      <c r="M199" s="276" t="s">
        <v>19</v>
      </c>
      <c r="N199" s="277" t="s">
        <v>40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348</v>
      </c>
      <c r="AT199" s="227" t="s">
        <v>204</v>
      </c>
      <c r="AU199" s="227" t="s">
        <v>160</v>
      </c>
      <c r="AY199" s="19" t="s">
        <v>152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76</v>
      </c>
      <c r="BK199" s="228">
        <f>ROUND(I199*H199,2)</f>
        <v>0</v>
      </c>
      <c r="BL199" s="19" t="s">
        <v>262</v>
      </c>
      <c r="BM199" s="227" t="s">
        <v>3257</v>
      </c>
    </row>
    <row r="200" spans="1:65" s="2" customFormat="1" ht="38.55" customHeight="1">
      <c r="A200" s="40"/>
      <c r="B200" s="41"/>
      <c r="C200" s="267" t="s">
        <v>362</v>
      </c>
      <c r="D200" s="267" t="s">
        <v>204</v>
      </c>
      <c r="E200" s="268" t="s">
        <v>3258</v>
      </c>
      <c r="F200" s="269" t="s">
        <v>3259</v>
      </c>
      <c r="G200" s="270" t="s">
        <v>176</v>
      </c>
      <c r="H200" s="271">
        <v>1</v>
      </c>
      <c r="I200" s="272"/>
      <c r="J200" s="273">
        <f>ROUND(I200*H200,2)</f>
        <v>0</v>
      </c>
      <c r="K200" s="274"/>
      <c r="L200" s="275"/>
      <c r="M200" s="276" t="s">
        <v>19</v>
      </c>
      <c r="N200" s="277" t="s">
        <v>40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348</v>
      </c>
      <c r="AT200" s="227" t="s">
        <v>204</v>
      </c>
      <c r="AU200" s="227" t="s">
        <v>160</v>
      </c>
      <c r="AY200" s="19" t="s">
        <v>152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76</v>
      </c>
      <c r="BK200" s="228">
        <f>ROUND(I200*H200,2)</f>
        <v>0</v>
      </c>
      <c r="BL200" s="19" t="s">
        <v>262</v>
      </c>
      <c r="BM200" s="227" t="s">
        <v>3260</v>
      </c>
    </row>
    <row r="201" spans="1:65" s="2" customFormat="1" ht="21.75" customHeight="1">
      <c r="A201" s="40"/>
      <c r="B201" s="41"/>
      <c r="C201" s="267" t="s">
        <v>370</v>
      </c>
      <c r="D201" s="267" t="s">
        <v>204</v>
      </c>
      <c r="E201" s="268" t="s">
        <v>3261</v>
      </c>
      <c r="F201" s="269" t="s">
        <v>3262</v>
      </c>
      <c r="G201" s="270" t="s">
        <v>176</v>
      </c>
      <c r="H201" s="271">
        <v>2</v>
      </c>
      <c r="I201" s="272"/>
      <c r="J201" s="273">
        <f>ROUND(I201*H201,2)</f>
        <v>0</v>
      </c>
      <c r="K201" s="274"/>
      <c r="L201" s="275"/>
      <c r="M201" s="276" t="s">
        <v>19</v>
      </c>
      <c r="N201" s="277" t="s">
        <v>40</v>
      </c>
      <c r="O201" s="8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348</v>
      </c>
      <c r="AT201" s="227" t="s">
        <v>204</v>
      </c>
      <c r="AU201" s="227" t="s">
        <v>160</v>
      </c>
      <c r="AY201" s="19" t="s">
        <v>152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76</v>
      </c>
      <c r="BK201" s="228">
        <f>ROUND(I201*H201,2)</f>
        <v>0</v>
      </c>
      <c r="BL201" s="19" t="s">
        <v>262</v>
      </c>
      <c r="BM201" s="227" t="s">
        <v>3263</v>
      </c>
    </row>
    <row r="202" spans="1:65" s="2" customFormat="1" ht="38.55" customHeight="1">
      <c r="A202" s="40"/>
      <c r="B202" s="41"/>
      <c r="C202" s="267" t="s">
        <v>375</v>
      </c>
      <c r="D202" s="267" t="s">
        <v>204</v>
      </c>
      <c r="E202" s="268" t="s">
        <v>3264</v>
      </c>
      <c r="F202" s="269" t="s">
        <v>3265</v>
      </c>
      <c r="G202" s="270" t="s">
        <v>176</v>
      </c>
      <c r="H202" s="271">
        <v>1</v>
      </c>
      <c r="I202" s="272"/>
      <c r="J202" s="273">
        <f>ROUND(I202*H202,2)</f>
        <v>0</v>
      </c>
      <c r="K202" s="274"/>
      <c r="L202" s="275"/>
      <c r="M202" s="276" t="s">
        <v>19</v>
      </c>
      <c r="N202" s="277" t="s">
        <v>40</v>
      </c>
      <c r="O202" s="86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348</v>
      </c>
      <c r="AT202" s="227" t="s">
        <v>204</v>
      </c>
      <c r="AU202" s="227" t="s">
        <v>160</v>
      </c>
      <c r="AY202" s="19" t="s">
        <v>152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76</v>
      </c>
      <c r="BK202" s="228">
        <f>ROUND(I202*H202,2)</f>
        <v>0</v>
      </c>
      <c r="BL202" s="19" t="s">
        <v>262</v>
      </c>
      <c r="BM202" s="227" t="s">
        <v>3266</v>
      </c>
    </row>
    <row r="203" spans="1:65" s="2" customFormat="1" ht="21.75" customHeight="1">
      <c r="A203" s="40"/>
      <c r="B203" s="41"/>
      <c r="C203" s="267" t="s">
        <v>379</v>
      </c>
      <c r="D203" s="267" t="s">
        <v>204</v>
      </c>
      <c r="E203" s="268" t="s">
        <v>3267</v>
      </c>
      <c r="F203" s="269" t="s">
        <v>3268</v>
      </c>
      <c r="G203" s="270" t="s">
        <v>176</v>
      </c>
      <c r="H203" s="271">
        <v>1</v>
      </c>
      <c r="I203" s="272"/>
      <c r="J203" s="273">
        <f>ROUND(I203*H203,2)</f>
        <v>0</v>
      </c>
      <c r="K203" s="274"/>
      <c r="L203" s="275"/>
      <c r="M203" s="276" t="s">
        <v>19</v>
      </c>
      <c r="N203" s="277" t="s">
        <v>40</v>
      </c>
      <c r="O203" s="86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348</v>
      </c>
      <c r="AT203" s="227" t="s">
        <v>204</v>
      </c>
      <c r="AU203" s="227" t="s">
        <v>160</v>
      </c>
      <c r="AY203" s="19" t="s">
        <v>152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76</v>
      </c>
      <c r="BK203" s="228">
        <f>ROUND(I203*H203,2)</f>
        <v>0</v>
      </c>
      <c r="BL203" s="19" t="s">
        <v>262</v>
      </c>
      <c r="BM203" s="227" t="s">
        <v>3269</v>
      </c>
    </row>
    <row r="204" spans="1:65" s="2" customFormat="1" ht="33.75" customHeight="1">
      <c r="A204" s="40"/>
      <c r="B204" s="41"/>
      <c r="C204" s="267" t="s">
        <v>385</v>
      </c>
      <c r="D204" s="267" t="s">
        <v>204</v>
      </c>
      <c r="E204" s="268" t="s">
        <v>3270</v>
      </c>
      <c r="F204" s="269" t="s">
        <v>3271</v>
      </c>
      <c r="G204" s="270" t="s">
        <v>176</v>
      </c>
      <c r="H204" s="271">
        <v>1</v>
      </c>
      <c r="I204" s="272"/>
      <c r="J204" s="273">
        <f>ROUND(I204*H204,2)</f>
        <v>0</v>
      </c>
      <c r="K204" s="274"/>
      <c r="L204" s="275"/>
      <c r="M204" s="276" t="s">
        <v>19</v>
      </c>
      <c r="N204" s="277" t="s">
        <v>40</v>
      </c>
      <c r="O204" s="86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348</v>
      </c>
      <c r="AT204" s="227" t="s">
        <v>204</v>
      </c>
      <c r="AU204" s="227" t="s">
        <v>160</v>
      </c>
      <c r="AY204" s="19" t="s">
        <v>152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76</v>
      </c>
      <c r="BK204" s="228">
        <f>ROUND(I204*H204,2)</f>
        <v>0</v>
      </c>
      <c r="BL204" s="19" t="s">
        <v>262</v>
      </c>
      <c r="BM204" s="227" t="s">
        <v>3272</v>
      </c>
    </row>
    <row r="205" spans="1:65" s="2" customFormat="1" ht="38.55" customHeight="1">
      <c r="A205" s="40"/>
      <c r="B205" s="41"/>
      <c r="C205" s="267" t="s">
        <v>392</v>
      </c>
      <c r="D205" s="267" t="s">
        <v>204</v>
      </c>
      <c r="E205" s="268" t="s">
        <v>3273</v>
      </c>
      <c r="F205" s="269" t="s">
        <v>3274</v>
      </c>
      <c r="G205" s="270" t="s">
        <v>176</v>
      </c>
      <c r="H205" s="271">
        <v>1</v>
      </c>
      <c r="I205" s="272"/>
      <c r="J205" s="273">
        <f>ROUND(I205*H205,2)</f>
        <v>0</v>
      </c>
      <c r="K205" s="274"/>
      <c r="L205" s="275"/>
      <c r="M205" s="276" t="s">
        <v>19</v>
      </c>
      <c r="N205" s="277" t="s">
        <v>40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348</v>
      </c>
      <c r="AT205" s="227" t="s">
        <v>204</v>
      </c>
      <c r="AU205" s="227" t="s">
        <v>160</v>
      </c>
      <c r="AY205" s="19" t="s">
        <v>152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76</v>
      </c>
      <c r="BK205" s="228">
        <f>ROUND(I205*H205,2)</f>
        <v>0</v>
      </c>
      <c r="BL205" s="19" t="s">
        <v>262</v>
      </c>
      <c r="BM205" s="227" t="s">
        <v>3275</v>
      </c>
    </row>
    <row r="206" spans="1:65" s="2" customFormat="1" ht="33.75" customHeight="1">
      <c r="A206" s="40"/>
      <c r="B206" s="41"/>
      <c r="C206" s="267" t="s">
        <v>403</v>
      </c>
      <c r="D206" s="267" t="s">
        <v>204</v>
      </c>
      <c r="E206" s="268" t="s">
        <v>3276</v>
      </c>
      <c r="F206" s="269" t="s">
        <v>3277</v>
      </c>
      <c r="G206" s="270" t="s">
        <v>176</v>
      </c>
      <c r="H206" s="271">
        <v>1</v>
      </c>
      <c r="I206" s="272"/>
      <c r="J206" s="273">
        <f>ROUND(I206*H206,2)</f>
        <v>0</v>
      </c>
      <c r="K206" s="274"/>
      <c r="L206" s="275"/>
      <c r="M206" s="276" t="s">
        <v>19</v>
      </c>
      <c r="N206" s="277" t="s">
        <v>40</v>
      </c>
      <c r="O206" s="86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348</v>
      </c>
      <c r="AT206" s="227" t="s">
        <v>204</v>
      </c>
      <c r="AU206" s="227" t="s">
        <v>160</v>
      </c>
      <c r="AY206" s="19" t="s">
        <v>152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76</v>
      </c>
      <c r="BK206" s="228">
        <f>ROUND(I206*H206,2)</f>
        <v>0</v>
      </c>
      <c r="BL206" s="19" t="s">
        <v>262</v>
      </c>
      <c r="BM206" s="227" t="s">
        <v>3278</v>
      </c>
    </row>
    <row r="207" spans="1:65" s="2" customFormat="1" ht="33.75" customHeight="1">
      <c r="A207" s="40"/>
      <c r="B207" s="41"/>
      <c r="C207" s="267" t="s">
        <v>409</v>
      </c>
      <c r="D207" s="267" t="s">
        <v>204</v>
      </c>
      <c r="E207" s="268" t="s">
        <v>3279</v>
      </c>
      <c r="F207" s="269" t="s">
        <v>3280</v>
      </c>
      <c r="G207" s="270" t="s">
        <v>176</v>
      </c>
      <c r="H207" s="271">
        <v>1</v>
      </c>
      <c r="I207" s="272"/>
      <c r="J207" s="273">
        <f>ROUND(I207*H207,2)</f>
        <v>0</v>
      </c>
      <c r="K207" s="274"/>
      <c r="L207" s="275"/>
      <c r="M207" s="276" t="s">
        <v>19</v>
      </c>
      <c r="N207" s="277" t="s">
        <v>40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348</v>
      </c>
      <c r="AT207" s="227" t="s">
        <v>204</v>
      </c>
      <c r="AU207" s="227" t="s">
        <v>160</v>
      </c>
      <c r="AY207" s="19" t="s">
        <v>152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76</v>
      </c>
      <c r="BK207" s="228">
        <f>ROUND(I207*H207,2)</f>
        <v>0</v>
      </c>
      <c r="BL207" s="19" t="s">
        <v>262</v>
      </c>
      <c r="BM207" s="227" t="s">
        <v>3281</v>
      </c>
    </row>
    <row r="208" spans="1:65" s="2" customFormat="1" ht="38.55" customHeight="1">
      <c r="A208" s="40"/>
      <c r="B208" s="41"/>
      <c r="C208" s="267" t="s">
        <v>416</v>
      </c>
      <c r="D208" s="267" t="s">
        <v>204</v>
      </c>
      <c r="E208" s="268" t="s">
        <v>3282</v>
      </c>
      <c r="F208" s="269" t="s">
        <v>3283</v>
      </c>
      <c r="G208" s="270" t="s">
        <v>176</v>
      </c>
      <c r="H208" s="271">
        <v>4</v>
      </c>
      <c r="I208" s="272"/>
      <c r="J208" s="273">
        <f>ROUND(I208*H208,2)</f>
        <v>0</v>
      </c>
      <c r="K208" s="274"/>
      <c r="L208" s="275"/>
      <c r="M208" s="276" t="s">
        <v>19</v>
      </c>
      <c r="N208" s="277" t="s">
        <v>40</v>
      </c>
      <c r="O208" s="86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7" t="s">
        <v>348</v>
      </c>
      <c r="AT208" s="227" t="s">
        <v>204</v>
      </c>
      <c r="AU208" s="227" t="s">
        <v>160</v>
      </c>
      <c r="AY208" s="19" t="s">
        <v>152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9" t="s">
        <v>76</v>
      </c>
      <c r="BK208" s="228">
        <f>ROUND(I208*H208,2)</f>
        <v>0</v>
      </c>
      <c r="BL208" s="19" t="s">
        <v>262</v>
      </c>
      <c r="BM208" s="227" t="s">
        <v>3284</v>
      </c>
    </row>
    <row r="209" spans="1:65" s="2" customFormat="1" ht="38.55" customHeight="1">
      <c r="A209" s="40"/>
      <c r="B209" s="41"/>
      <c r="C209" s="267" t="s">
        <v>425</v>
      </c>
      <c r="D209" s="267" t="s">
        <v>204</v>
      </c>
      <c r="E209" s="268" t="s">
        <v>3285</v>
      </c>
      <c r="F209" s="269" t="s">
        <v>3286</v>
      </c>
      <c r="G209" s="270" t="s">
        <v>176</v>
      </c>
      <c r="H209" s="271">
        <v>1</v>
      </c>
      <c r="I209" s="272"/>
      <c r="J209" s="273">
        <f>ROUND(I209*H209,2)</f>
        <v>0</v>
      </c>
      <c r="K209" s="274"/>
      <c r="L209" s="275"/>
      <c r="M209" s="276" t="s">
        <v>19</v>
      </c>
      <c r="N209" s="277" t="s">
        <v>40</v>
      </c>
      <c r="O209" s="8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348</v>
      </c>
      <c r="AT209" s="227" t="s">
        <v>204</v>
      </c>
      <c r="AU209" s="227" t="s">
        <v>160</v>
      </c>
      <c r="AY209" s="19" t="s">
        <v>152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76</v>
      </c>
      <c r="BK209" s="228">
        <f>ROUND(I209*H209,2)</f>
        <v>0</v>
      </c>
      <c r="BL209" s="19" t="s">
        <v>262</v>
      </c>
      <c r="BM209" s="227" t="s">
        <v>3287</v>
      </c>
    </row>
    <row r="210" spans="1:65" s="2" customFormat="1" ht="33.75" customHeight="1">
      <c r="A210" s="40"/>
      <c r="B210" s="41"/>
      <c r="C210" s="267" t="s">
        <v>432</v>
      </c>
      <c r="D210" s="267" t="s">
        <v>204</v>
      </c>
      <c r="E210" s="268" t="s">
        <v>3288</v>
      </c>
      <c r="F210" s="269" t="s">
        <v>3289</v>
      </c>
      <c r="G210" s="270" t="s">
        <v>176</v>
      </c>
      <c r="H210" s="271">
        <v>1</v>
      </c>
      <c r="I210" s="272"/>
      <c r="J210" s="273">
        <f>ROUND(I210*H210,2)</f>
        <v>0</v>
      </c>
      <c r="K210" s="274"/>
      <c r="L210" s="275"/>
      <c r="M210" s="276" t="s">
        <v>19</v>
      </c>
      <c r="N210" s="277" t="s">
        <v>40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348</v>
      </c>
      <c r="AT210" s="227" t="s">
        <v>204</v>
      </c>
      <c r="AU210" s="227" t="s">
        <v>160</v>
      </c>
      <c r="AY210" s="19" t="s">
        <v>152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76</v>
      </c>
      <c r="BK210" s="228">
        <f>ROUND(I210*H210,2)</f>
        <v>0</v>
      </c>
      <c r="BL210" s="19" t="s">
        <v>262</v>
      </c>
      <c r="BM210" s="227" t="s">
        <v>3290</v>
      </c>
    </row>
    <row r="211" spans="1:65" s="2" customFormat="1" ht="24.15" customHeight="1">
      <c r="A211" s="40"/>
      <c r="B211" s="41"/>
      <c r="C211" s="215" t="s">
        <v>437</v>
      </c>
      <c r="D211" s="215" t="s">
        <v>156</v>
      </c>
      <c r="E211" s="216" t="s">
        <v>2152</v>
      </c>
      <c r="F211" s="217" t="s">
        <v>2153</v>
      </c>
      <c r="G211" s="218" t="s">
        <v>176</v>
      </c>
      <c r="H211" s="219">
        <v>16</v>
      </c>
      <c r="I211" s="220"/>
      <c r="J211" s="221">
        <f>ROUND(I211*H211,2)</f>
        <v>0</v>
      </c>
      <c r="K211" s="222"/>
      <c r="L211" s="46"/>
      <c r="M211" s="223" t="s">
        <v>19</v>
      </c>
      <c r="N211" s="224" t="s">
        <v>40</v>
      </c>
      <c r="O211" s="86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262</v>
      </c>
      <c r="AT211" s="227" t="s">
        <v>156</v>
      </c>
      <c r="AU211" s="227" t="s">
        <v>160</v>
      </c>
      <c r="AY211" s="19" t="s">
        <v>152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76</v>
      </c>
      <c r="BK211" s="228">
        <f>ROUND(I211*H211,2)</f>
        <v>0</v>
      </c>
      <c r="BL211" s="19" t="s">
        <v>262</v>
      </c>
      <c r="BM211" s="227" t="s">
        <v>3291</v>
      </c>
    </row>
    <row r="212" spans="1:47" s="2" customFormat="1" ht="12">
      <c r="A212" s="40"/>
      <c r="B212" s="41"/>
      <c r="C212" s="42"/>
      <c r="D212" s="229" t="s">
        <v>162</v>
      </c>
      <c r="E212" s="42"/>
      <c r="F212" s="230" t="s">
        <v>2155</v>
      </c>
      <c r="G212" s="42"/>
      <c r="H212" s="42"/>
      <c r="I212" s="231"/>
      <c r="J212" s="42"/>
      <c r="K212" s="42"/>
      <c r="L212" s="46"/>
      <c r="M212" s="232"/>
      <c r="N212" s="23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162</v>
      </c>
      <c r="AU212" s="19" t="s">
        <v>160</v>
      </c>
    </row>
    <row r="213" spans="1:65" s="2" customFormat="1" ht="24.15" customHeight="1">
      <c r="A213" s="40"/>
      <c r="B213" s="41"/>
      <c r="C213" s="267" t="s">
        <v>442</v>
      </c>
      <c r="D213" s="267" t="s">
        <v>204</v>
      </c>
      <c r="E213" s="268" t="s">
        <v>2157</v>
      </c>
      <c r="F213" s="269" t="s">
        <v>2158</v>
      </c>
      <c r="G213" s="270" t="s">
        <v>176</v>
      </c>
      <c r="H213" s="271">
        <v>16</v>
      </c>
      <c r="I213" s="272"/>
      <c r="J213" s="273">
        <f>ROUND(I213*H213,2)</f>
        <v>0</v>
      </c>
      <c r="K213" s="274"/>
      <c r="L213" s="275"/>
      <c r="M213" s="276" t="s">
        <v>19</v>
      </c>
      <c r="N213" s="277" t="s">
        <v>40</v>
      </c>
      <c r="O213" s="86"/>
      <c r="P213" s="225">
        <f>O213*H213</f>
        <v>0</v>
      </c>
      <c r="Q213" s="225">
        <v>0.0012</v>
      </c>
      <c r="R213" s="225">
        <f>Q213*H213</f>
        <v>0.0192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348</v>
      </c>
      <c r="AT213" s="227" t="s">
        <v>204</v>
      </c>
      <c r="AU213" s="227" t="s">
        <v>160</v>
      </c>
      <c r="AY213" s="19" t="s">
        <v>152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76</v>
      </c>
      <c r="BK213" s="228">
        <f>ROUND(I213*H213,2)</f>
        <v>0</v>
      </c>
      <c r="BL213" s="19" t="s">
        <v>262</v>
      </c>
      <c r="BM213" s="227" t="s">
        <v>3292</v>
      </c>
    </row>
    <row r="214" spans="1:65" s="2" customFormat="1" ht="33" customHeight="1">
      <c r="A214" s="40"/>
      <c r="B214" s="41"/>
      <c r="C214" s="215" t="s">
        <v>447</v>
      </c>
      <c r="D214" s="215" t="s">
        <v>156</v>
      </c>
      <c r="E214" s="216" t="s">
        <v>3293</v>
      </c>
      <c r="F214" s="217" t="s">
        <v>3294</v>
      </c>
      <c r="G214" s="218" t="s">
        <v>176</v>
      </c>
      <c r="H214" s="219">
        <v>2</v>
      </c>
      <c r="I214" s="220"/>
      <c r="J214" s="221">
        <f>ROUND(I214*H214,2)</f>
        <v>0</v>
      </c>
      <c r="K214" s="222"/>
      <c r="L214" s="46"/>
      <c r="M214" s="223" t="s">
        <v>19</v>
      </c>
      <c r="N214" s="224" t="s">
        <v>40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262</v>
      </c>
      <c r="AT214" s="227" t="s">
        <v>156</v>
      </c>
      <c r="AU214" s="227" t="s">
        <v>160</v>
      </c>
      <c r="AY214" s="19" t="s">
        <v>152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76</v>
      </c>
      <c r="BK214" s="228">
        <f>ROUND(I214*H214,2)</f>
        <v>0</v>
      </c>
      <c r="BL214" s="19" t="s">
        <v>262</v>
      </c>
      <c r="BM214" s="227" t="s">
        <v>3295</v>
      </c>
    </row>
    <row r="215" spans="1:47" s="2" customFormat="1" ht="12">
      <c r="A215" s="40"/>
      <c r="B215" s="41"/>
      <c r="C215" s="42"/>
      <c r="D215" s="229" t="s">
        <v>162</v>
      </c>
      <c r="E215" s="42"/>
      <c r="F215" s="230" t="s">
        <v>3296</v>
      </c>
      <c r="G215" s="42"/>
      <c r="H215" s="42"/>
      <c r="I215" s="231"/>
      <c r="J215" s="42"/>
      <c r="K215" s="42"/>
      <c r="L215" s="46"/>
      <c r="M215" s="232"/>
      <c r="N215" s="23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162</v>
      </c>
      <c r="AU215" s="19" t="s">
        <v>160</v>
      </c>
    </row>
    <row r="216" spans="1:65" s="2" customFormat="1" ht="24.15" customHeight="1">
      <c r="A216" s="40"/>
      <c r="B216" s="41"/>
      <c r="C216" s="267" t="s">
        <v>452</v>
      </c>
      <c r="D216" s="267" t="s">
        <v>204</v>
      </c>
      <c r="E216" s="268" t="s">
        <v>3297</v>
      </c>
      <c r="F216" s="269" t="s">
        <v>2168</v>
      </c>
      <c r="G216" s="270" t="s">
        <v>169</v>
      </c>
      <c r="H216" s="271">
        <v>1.92</v>
      </c>
      <c r="I216" s="272"/>
      <c r="J216" s="273">
        <f>ROUND(I216*H216,2)</f>
        <v>0</v>
      </c>
      <c r="K216" s="274"/>
      <c r="L216" s="275"/>
      <c r="M216" s="276" t="s">
        <v>19</v>
      </c>
      <c r="N216" s="277" t="s">
        <v>40</v>
      </c>
      <c r="O216" s="86"/>
      <c r="P216" s="225">
        <f>O216*H216</f>
        <v>0</v>
      </c>
      <c r="Q216" s="225">
        <v>0.0342</v>
      </c>
      <c r="R216" s="225">
        <f>Q216*H216</f>
        <v>0.065664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348</v>
      </c>
      <c r="AT216" s="227" t="s">
        <v>204</v>
      </c>
      <c r="AU216" s="227" t="s">
        <v>160</v>
      </c>
      <c r="AY216" s="19" t="s">
        <v>152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76</v>
      </c>
      <c r="BK216" s="228">
        <f>ROUND(I216*H216,2)</f>
        <v>0</v>
      </c>
      <c r="BL216" s="19" t="s">
        <v>262</v>
      </c>
      <c r="BM216" s="227" t="s">
        <v>3298</v>
      </c>
    </row>
    <row r="217" spans="1:47" s="2" customFormat="1" ht="12">
      <c r="A217" s="40"/>
      <c r="B217" s="41"/>
      <c r="C217" s="42"/>
      <c r="D217" s="236" t="s">
        <v>366</v>
      </c>
      <c r="E217" s="42"/>
      <c r="F217" s="278" t="s">
        <v>3299</v>
      </c>
      <c r="G217" s="42"/>
      <c r="H217" s="42"/>
      <c r="I217" s="231"/>
      <c r="J217" s="42"/>
      <c r="K217" s="42"/>
      <c r="L217" s="46"/>
      <c r="M217" s="232"/>
      <c r="N217" s="23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366</v>
      </c>
      <c r="AU217" s="19" t="s">
        <v>160</v>
      </c>
    </row>
    <row r="218" spans="1:51" s="13" customFormat="1" ht="12">
      <c r="A218" s="13"/>
      <c r="B218" s="234"/>
      <c r="C218" s="235"/>
      <c r="D218" s="236" t="s">
        <v>164</v>
      </c>
      <c r="E218" s="237" t="s">
        <v>19</v>
      </c>
      <c r="F218" s="238" t="s">
        <v>3300</v>
      </c>
      <c r="G218" s="235"/>
      <c r="H218" s="239">
        <v>1.92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164</v>
      </c>
      <c r="AU218" s="245" t="s">
        <v>160</v>
      </c>
      <c r="AV218" s="13" t="s">
        <v>78</v>
      </c>
      <c r="AW218" s="13" t="s">
        <v>31</v>
      </c>
      <c r="AX218" s="13" t="s">
        <v>76</v>
      </c>
      <c r="AY218" s="245" t="s">
        <v>152</v>
      </c>
    </row>
    <row r="219" spans="1:65" s="2" customFormat="1" ht="33" customHeight="1">
      <c r="A219" s="40"/>
      <c r="B219" s="41"/>
      <c r="C219" s="215" t="s">
        <v>457</v>
      </c>
      <c r="D219" s="215" t="s">
        <v>156</v>
      </c>
      <c r="E219" s="216" t="s">
        <v>2172</v>
      </c>
      <c r="F219" s="217" t="s">
        <v>2173</v>
      </c>
      <c r="G219" s="218" t="s">
        <v>176</v>
      </c>
      <c r="H219" s="219">
        <v>2</v>
      </c>
      <c r="I219" s="220"/>
      <c r="J219" s="221">
        <f>ROUND(I219*H219,2)</f>
        <v>0</v>
      </c>
      <c r="K219" s="222"/>
      <c r="L219" s="46"/>
      <c r="M219" s="223" t="s">
        <v>19</v>
      </c>
      <c r="N219" s="224" t="s">
        <v>40</v>
      </c>
      <c r="O219" s="86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262</v>
      </c>
      <c r="AT219" s="227" t="s">
        <v>156</v>
      </c>
      <c r="AU219" s="227" t="s">
        <v>160</v>
      </c>
      <c r="AY219" s="19" t="s">
        <v>152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76</v>
      </c>
      <c r="BK219" s="228">
        <f>ROUND(I219*H219,2)</f>
        <v>0</v>
      </c>
      <c r="BL219" s="19" t="s">
        <v>262</v>
      </c>
      <c r="BM219" s="227" t="s">
        <v>3301</v>
      </c>
    </row>
    <row r="220" spans="1:47" s="2" customFormat="1" ht="12">
      <c r="A220" s="40"/>
      <c r="B220" s="41"/>
      <c r="C220" s="42"/>
      <c r="D220" s="229" t="s">
        <v>162</v>
      </c>
      <c r="E220" s="42"/>
      <c r="F220" s="230" t="s">
        <v>2175</v>
      </c>
      <c r="G220" s="42"/>
      <c r="H220" s="42"/>
      <c r="I220" s="231"/>
      <c r="J220" s="42"/>
      <c r="K220" s="42"/>
      <c r="L220" s="46"/>
      <c r="M220" s="232"/>
      <c r="N220" s="23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162</v>
      </c>
      <c r="AU220" s="19" t="s">
        <v>160</v>
      </c>
    </row>
    <row r="221" spans="1:47" s="2" customFormat="1" ht="12">
      <c r="A221" s="40"/>
      <c r="B221" s="41"/>
      <c r="C221" s="42"/>
      <c r="D221" s="236" t="s">
        <v>366</v>
      </c>
      <c r="E221" s="42"/>
      <c r="F221" s="278" t="s">
        <v>2176</v>
      </c>
      <c r="G221" s="42"/>
      <c r="H221" s="42"/>
      <c r="I221" s="231"/>
      <c r="J221" s="42"/>
      <c r="K221" s="42"/>
      <c r="L221" s="46"/>
      <c r="M221" s="232"/>
      <c r="N221" s="23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366</v>
      </c>
      <c r="AU221" s="19" t="s">
        <v>160</v>
      </c>
    </row>
    <row r="222" spans="1:65" s="2" customFormat="1" ht="33" customHeight="1">
      <c r="A222" s="40"/>
      <c r="B222" s="41"/>
      <c r="C222" s="215" t="s">
        <v>462</v>
      </c>
      <c r="D222" s="215" t="s">
        <v>156</v>
      </c>
      <c r="E222" s="216" t="s">
        <v>2178</v>
      </c>
      <c r="F222" s="217" t="s">
        <v>2179</v>
      </c>
      <c r="G222" s="218" t="s">
        <v>176</v>
      </c>
      <c r="H222" s="219">
        <v>2</v>
      </c>
      <c r="I222" s="220"/>
      <c r="J222" s="221">
        <f>ROUND(I222*H222,2)</f>
        <v>0</v>
      </c>
      <c r="K222" s="222"/>
      <c r="L222" s="46"/>
      <c r="M222" s="223" t="s">
        <v>19</v>
      </c>
      <c r="N222" s="224" t="s">
        <v>40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262</v>
      </c>
      <c r="AT222" s="227" t="s">
        <v>156</v>
      </c>
      <c r="AU222" s="227" t="s">
        <v>160</v>
      </c>
      <c r="AY222" s="19" t="s">
        <v>152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76</v>
      </c>
      <c r="BK222" s="228">
        <f>ROUND(I222*H222,2)</f>
        <v>0</v>
      </c>
      <c r="BL222" s="19" t="s">
        <v>262</v>
      </c>
      <c r="BM222" s="227" t="s">
        <v>3302</v>
      </c>
    </row>
    <row r="223" spans="1:47" s="2" customFormat="1" ht="12">
      <c r="A223" s="40"/>
      <c r="B223" s="41"/>
      <c r="C223" s="42"/>
      <c r="D223" s="229" t="s">
        <v>162</v>
      </c>
      <c r="E223" s="42"/>
      <c r="F223" s="230" t="s">
        <v>2181</v>
      </c>
      <c r="G223" s="42"/>
      <c r="H223" s="42"/>
      <c r="I223" s="231"/>
      <c r="J223" s="42"/>
      <c r="K223" s="42"/>
      <c r="L223" s="46"/>
      <c r="M223" s="232"/>
      <c r="N223" s="23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162</v>
      </c>
      <c r="AU223" s="19" t="s">
        <v>160</v>
      </c>
    </row>
    <row r="224" spans="1:65" s="2" customFormat="1" ht="49.05" customHeight="1">
      <c r="A224" s="40"/>
      <c r="B224" s="41"/>
      <c r="C224" s="215" t="s">
        <v>467</v>
      </c>
      <c r="D224" s="215" t="s">
        <v>156</v>
      </c>
      <c r="E224" s="216" t="s">
        <v>2201</v>
      </c>
      <c r="F224" s="217" t="s">
        <v>2202</v>
      </c>
      <c r="G224" s="218" t="s">
        <v>196</v>
      </c>
      <c r="H224" s="219">
        <v>0.085</v>
      </c>
      <c r="I224" s="220"/>
      <c r="J224" s="221">
        <f>ROUND(I224*H224,2)</f>
        <v>0</v>
      </c>
      <c r="K224" s="222"/>
      <c r="L224" s="46"/>
      <c r="M224" s="223" t="s">
        <v>19</v>
      </c>
      <c r="N224" s="224" t="s">
        <v>40</v>
      </c>
      <c r="O224" s="86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262</v>
      </c>
      <c r="AT224" s="227" t="s">
        <v>156</v>
      </c>
      <c r="AU224" s="227" t="s">
        <v>160</v>
      </c>
      <c r="AY224" s="19" t="s">
        <v>152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76</v>
      </c>
      <c r="BK224" s="228">
        <f>ROUND(I224*H224,2)</f>
        <v>0</v>
      </c>
      <c r="BL224" s="19" t="s">
        <v>262</v>
      </c>
      <c r="BM224" s="227" t="s">
        <v>3303</v>
      </c>
    </row>
    <row r="225" spans="1:47" s="2" customFormat="1" ht="12">
      <c r="A225" s="40"/>
      <c r="B225" s="41"/>
      <c r="C225" s="42"/>
      <c r="D225" s="229" t="s">
        <v>162</v>
      </c>
      <c r="E225" s="42"/>
      <c r="F225" s="230" t="s">
        <v>2204</v>
      </c>
      <c r="G225" s="42"/>
      <c r="H225" s="42"/>
      <c r="I225" s="231"/>
      <c r="J225" s="42"/>
      <c r="K225" s="42"/>
      <c r="L225" s="46"/>
      <c r="M225" s="232"/>
      <c r="N225" s="23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162</v>
      </c>
      <c r="AU225" s="19" t="s">
        <v>160</v>
      </c>
    </row>
    <row r="226" spans="1:65" s="2" customFormat="1" ht="49.05" customHeight="1">
      <c r="A226" s="40"/>
      <c r="B226" s="41"/>
      <c r="C226" s="215" t="s">
        <v>472</v>
      </c>
      <c r="D226" s="215" t="s">
        <v>156</v>
      </c>
      <c r="E226" s="216" t="s">
        <v>2206</v>
      </c>
      <c r="F226" s="217" t="s">
        <v>2207</v>
      </c>
      <c r="G226" s="218" t="s">
        <v>196</v>
      </c>
      <c r="H226" s="219">
        <v>0.085</v>
      </c>
      <c r="I226" s="220"/>
      <c r="J226" s="221">
        <f>ROUND(I226*H226,2)</f>
        <v>0</v>
      </c>
      <c r="K226" s="222"/>
      <c r="L226" s="46"/>
      <c r="M226" s="223" t="s">
        <v>19</v>
      </c>
      <c r="N226" s="224" t="s">
        <v>40</v>
      </c>
      <c r="O226" s="86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7" t="s">
        <v>262</v>
      </c>
      <c r="AT226" s="227" t="s">
        <v>156</v>
      </c>
      <c r="AU226" s="227" t="s">
        <v>160</v>
      </c>
      <c r="AY226" s="19" t="s">
        <v>152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76</v>
      </c>
      <c r="BK226" s="228">
        <f>ROUND(I226*H226,2)</f>
        <v>0</v>
      </c>
      <c r="BL226" s="19" t="s">
        <v>262</v>
      </c>
      <c r="BM226" s="227" t="s">
        <v>3304</v>
      </c>
    </row>
    <row r="227" spans="1:47" s="2" customFormat="1" ht="12">
      <c r="A227" s="40"/>
      <c r="B227" s="41"/>
      <c r="C227" s="42"/>
      <c r="D227" s="229" t="s">
        <v>162</v>
      </c>
      <c r="E227" s="42"/>
      <c r="F227" s="230" t="s">
        <v>2209</v>
      </c>
      <c r="G227" s="42"/>
      <c r="H227" s="42"/>
      <c r="I227" s="231"/>
      <c r="J227" s="42"/>
      <c r="K227" s="42"/>
      <c r="L227" s="46"/>
      <c r="M227" s="232"/>
      <c r="N227" s="23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162</v>
      </c>
      <c r="AU227" s="19" t="s">
        <v>160</v>
      </c>
    </row>
    <row r="228" spans="1:63" s="12" customFormat="1" ht="20.85" customHeight="1">
      <c r="A228" s="12"/>
      <c r="B228" s="199"/>
      <c r="C228" s="200"/>
      <c r="D228" s="201" t="s">
        <v>68</v>
      </c>
      <c r="E228" s="213" t="s">
        <v>2285</v>
      </c>
      <c r="F228" s="213" t="s">
        <v>2286</v>
      </c>
      <c r="G228" s="200"/>
      <c r="H228" s="200"/>
      <c r="I228" s="203"/>
      <c r="J228" s="214">
        <f>BK228</f>
        <v>0</v>
      </c>
      <c r="K228" s="200"/>
      <c r="L228" s="205"/>
      <c r="M228" s="206"/>
      <c r="N228" s="207"/>
      <c r="O228" s="207"/>
      <c r="P228" s="208">
        <f>SUM(P229:P263)</f>
        <v>0</v>
      </c>
      <c r="Q228" s="207"/>
      <c r="R228" s="208">
        <f>SUM(R229:R263)</f>
        <v>8.48255333</v>
      </c>
      <c r="S228" s="207"/>
      <c r="T228" s="209">
        <f>SUM(T229:T263)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0" t="s">
        <v>78</v>
      </c>
      <c r="AT228" s="211" t="s">
        <v>68</v>
      </c>
      <c r="AU228" s="211" t="s">
        <v>78</v>
      </c>
      <c r="AY228" s="210" t="s">
        <v>152</v>
      </c>
      <c r="BK228" s="212">
        <f>SUM(BK229:BK263)</f>
        <v>0</v>
      </c>
    </row>
    <row r="229" spans="1:65" s="2" customFormat="1" ht="24.15" customHeight="1">
      <c r="A229" s="40"/>
      <c r="B229" s="41"/>
      <c r="C229" s="215" t="s">
        <v>477</v>
      </c>
      <c r="D229" s="215" t="s">
        <v>156</v>
      </c>
      <c r="E229" s="216" t="s">
        <v>2288</v>
      </c>
      <c r="F229" s="217" t="s">
        <v>2289</v>
      </c>
      <c r="G229" s="218" t="s">
        <v>169</v>
      </c>
      <c r="H229" s="219">
        <v>227.14</v>
      </c>
      <c r="I229" s="220"/>
      <c r="J229" s="221">
        <f>ROUND(I229*H229,2)</f>
        <v>0</v>
      </c>
      <c r="K229" s="222"/>
      <c r="L229" s="46"/>
      <c r="M229" s="223" t="s">
        <v>19</v>
      </c>
      <c r="N229" s="224" t="s">
        <v>40</v>
      </c>
      <c r="O229" s="86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262</v>
      </c>
      <c r="AT229" s="227" t="s">
        <v>156</v>
      </c>
      <c r="AU229" s="227" t="s">
        <v>160</v>
      </c>
      <c r="AY229" s="19" t="s">
        <v>152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76</v>
      </c>
      <c r="BK229" s="228">
        <f>ROUND(I229*H229,2)</f>
        <v>0</v>
      </c>
      <c r="BL229" s="19" t="s">
        <v>262</v>
      </c>
      <c r="BM229" s="227" t="s">
        <v>3305</v>
      </c>
    </row>
    <row r="230" spans="1:47" s="2" customFormat="1" ht="12">
      <c r="A230" s="40"/>
      <c r="B230" s="41"/>
      <c r="C230" s="42"/>
      <c r="D230" s="229" t="s">
        <v>162</v>
      </c>
      <c r="E230" s="42"/>
      <c r="F230" s="230" t="s">
        <v>2291</v>
      </c>
      <c r="G230" s="42"/>
      <c r="H230" s="42"/>
      <c r="I230" s="231"/>
      <c r="J230" s="42"/>
      <c r="K230" s="42"/>
      <c r="L230" s="46"/>
      <c r="M230" s="232"/>
      <c r="N230" s="23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162</v>
      </c>
      <c r="AU230" s="19" t="s">
        <v>160</v>
      </c>
    </row>
    <row r="231" spans="1:51" s="14" customFormat="1" ht="12">
      <c r="A231" s="14"/>
      <c r="B231" s="246"/>
      <c r="C231" s="247"/>
      <c r="D231" s="236" t="s">
        <v>164</v>
      </c>
      <c r="E231" s="248" t="s">
        <v>19</v>
      </c>
      <c r="F231" s="249" t="s">
        <v>172</v>
      </c>
      <c r="G231" s="247"/>
      <c r="H231" s="248" t="s">
        <v>19</v>
      </c>
      <c r="I231" s="250"/>
      <c r="J231" s="247"/>
      <c r="K231" s="247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164</v>
      </c>
      <c r="AU231" s="255" t="s">
        <v>160</v>
      </c>
      <c r="AV231" s="14" t="s">
        <v>76</v>
      </c>
      <c r="AW231" s="14" t="s">
        <v>31</v>
      </c>
      <c r="AX231" s="14" t="s">
        <v>69</v>
      </c>
      <c r="AY231" s="255" t="s">
        <v>152</v>
      </c>
    </row>
    <row r="232" spans="1:51" s="13" customFormat="1" ht="12">
      <c r="A232" s="13"/>
      <c r="B232" s="234"/>
      <c r="C232" s="235"/>
      <c r="D232" s="236" t="s">
        <v>164</v>
      </c>
      <c r="E232" s="237" t="s">
        <v>19</v>
      </c>
      <c r="F232" s="238" t="s">
        <v>3306</v>
      </c>
      <c r="G232" s="235"/>
      <c r="H232" s="239">
        <v>227.14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164</v>
      </c>
      <c r="AU232" s="245" t="s">
        <v>160</v>
      </c>
      <c r="AV232" s="13" t="s">
        <v>78</v>
      </c>
      <c r="AW232" s="13" t="s">
        <v>31</v>
      </c>
      <c r="AX232" s="13" t="s">
        <v>69</v>
      </c>
      <c r="AY232" s="245" t="s">
        <v>152</v>
      </c>
    </row>
    <row r="233" spans="1:51" s="15" customFormat="1" ht="12">
      <c r="A233" s="15"/>
      <c r="B233" s="256"/>
      <c r="C233" s="257"/>
      <c r="D233" s="236" t="s">
        <v>164</v>
      </c>
      <c r="E233" s="258" t="s">
        <v>19</v>
      </c>
      <c r="F233" s="259" t="s">
        <v>192</v>
      </c>
      <c r="G233" s="257"/>
      <c r="H233" s="260">
        <v>227.14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6" t="s">
        <v>164</v>
      </c>
      <c r="AU233" s="266" t="s">
        <v>160</v>
      </c>
      <c r="AV233" s="15" t="s">
        <v>151</v>
      </c>
      <c r="AW233" s="15" t="s">
        <v>31</v>
      </c>
      <c r="AX233" s="15" t="s">
        <v>76</v>
      </c>
      <c r="AY233" s="266" t="s">
        <v>152</v>
      </c>
    </row>
    <row r="234" spans="1:65" s="2" customFormat="1" ht="24.15" customHeight="1">
      <c r="A234" s="40"/>
      <c r="B234" s="41"/>
      <c r="C234" s="215" t="s">
        <v>482</v>
      </c>
      <c r="D234" s="215" t="s">
        <v>156</v>
      </c>
      <c r="E234" s="216" t="s">
        <v>2293</v>
      </c>
      <c r="F234" s="217" t="s">
        <v>2294</v>
      </c>
      <c r="G234" s="218" t="s">
        <v>169</v>
      </c>
      <c r="H234" s="219">
        <v>227.14</v>
      </c>
      <c r="I234" s="220"/>
      <c r="J234" s="221">
        <f>ROUND(I234*H234,2)</f>
        <v>0</v>
      </c>
      <c r="K234" s="222"/>
      <c r="L234" s="46"/>
      <c r="M234" s="223" t="s">
        <v>19</v>
      </c>
      <c r="N234" s="224" t="s">
        <v>40</v>
      </c>
      <c r="O234" s="86"/>
      <c r="P234" s="225">
        <f>O234*H234</f>
        <v>0</v>
      </c>
      <c r="Q234" s="225">
        <v>0.0003</v>
      </c>
      <c r="R234" s="225">
        <f>Q234*H234</f>
        <v>0.068142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262</v>
      </c>
      <c r="AT234" s="227" t="s">
        <v>156</v>
      </c>
      <c r="AU234" s="227" t="s">
        <v>160</v>
      </c>
      <c r="AY234" s="19" t="s">
        <v>152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76</v>
      </c>
      <c r="BK234" s="228">
        <f>ROUND(I234*H234,2)</f>
        <v>0</v>
      </c>
      <c r="BL234" s="19" t="s">
        <v>262</v>
      </c>
      <c r="BM234" s="227" t="s">
        <v>3307</v>
      </c>
    </row>
    <row r="235" spans="1:47" s="2" customFormat="1" ht="12">
      <c r="A235" s="40"/>
      <c r="B235" s="41"/>
      <c r="C235" s="42"/>
      <c r="D235" s="229" t="s">
        <v>162</v>
      </c>
      <c r="E235" s="42"/>
      <c r="F235" s="230" t="s">
        <v>2296</v>
      </c>
      <c r="G235" s="42"/>
      <c r="H235" s="42"/>
      <c r="I235" s="231"/>
      <c r="J235" s="42"/>
      <c r="K235" s="42"/>
      <c r="L235" s="46"/>
      <c r="M235" s="232"/>
      <c r="N235" s="23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162</v>
      </c>
      <c r="AU235" s="19" t="s">
        <v>160</v>
      </c>
    </row>
    <row r="236" spans="1:51" s="13" customFormat="1" ht="12">
      <c r="A236" s="13"/>
      <c r="B236" s="234"/>
      <c r="C236" s="235"/>
      <c r="D236" s="236" t="s">
        <v>164</v>
      </c>
      <c r="E236" s="237" t="s">
        <v>19</v>
      </c>
      <c r="F236" s="238" t="s">
        <v>3308</v>
      </c>
      <c r="G236" s="235"/>
      <c r="H236" s="239">
        <v>227.14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164</v>
      </c>
      <c r="AU236" s="245" t="s">
        <v>160</v>
      </c>
      <c r="AV236" s="13" t="s">
        <v>78</v>
      </c>
      <c r="AW236" s="13" t="s">
        <v>31</v>
      </c>
      <c r="AX236" s="13" t="s">
        <v>76</v>
      </c>
      <c r="AY236" s="245" t="s">
        <v>152</v>
      </c>
    </row>
    <row r="237" spans="1:65" s="2" customFormat="1" ht="24.15" customHeight="1">
      <c r="A237" s="40"/>
      <c r="B237" s="41"/>
      <c r="C237" s="215" t="s">
        <v>491</v>
      </c>
      <c r="D237" s="215" t="s">
        <v>156</v>
      </c>
      <c r="E237" s="216" t="s">
        <v>2309</v>
      </c>
      <c r="F237" s="217" t="s">
        <v>2310</v>
      </c>
      <c r="G237" s="218" t="s">
        <v>545</v>
      </c>
      <c r="H237" s="219">
        <v>148</v>
      </c>
      <c r="I237" s="220"/>
      <c r="J237" s="221">
        <f>ROUND(I237*H237,2)</f>
        <v>0</v>
      </c>
      <c r="K237" s="222"/>
      <c r="L237" s="46"/>
      <c r="M237" s="223" t="s">
        <v>19</v>
      </c>
      <c r="N237" s="224" t="s">
        <v>40</v>
      </c>
      <c r="O237" s="86"/>
      <c r="P237" s="225">
        <f>O237*H237</f>
        <v>0</v>
      </c>
      <c r="Q237" s="225">
        <v>0.0003</v>
      </c>
      <c r="R237" s="225">
        <f>Q237*H237</f>
        <v>0.044399999999999995</v>
      </c>
      <c r="S237" s="225">
        <v>0</v>
      </c>
      <c r="T237" s="22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7" t="s">
        <v>262</v>
      </c>
      <c r="AT237" s="227" t="s">
        <v>156</v>
      </c>
      <c r="AU237" s="227" t="s">
        <v>160</v>
      </c>
      <c r="AY237" s="19" t="s">
        <v>152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9" t="s">
        <v>76</v>
      </c>
      <c r="BK237" s="228">
        <f>ROUND(I237*H237,2)</f>
        <v>0</v>
      </c>
      <c r="BL237" s="19" t="s">
        <v>262</v>
      </c>
      <c r="BM237" s="227" t="s">
        <v>3309</v>
      </c>
    </row>
    <row r="238" spans="1:47" s="2" customFormat="1" ht="12">
      <c r="A238" s="40"/>
      <c r="B238" s="41"/>
      <c r="C238" s="42"/>
      <c r="D238" s="229" t="s">
        <v>162</v>
      </c>
      <c r="E238" s="42"/>
      <c r="F238" s="230" t="s">
        <v>2312</v>
      </c>
      <c r="G238" s="42"/>
      <c r="H238" s="42"/>
      <c r="I238" s="231"/>
      <c r="J238" s="42"/>
      <c r="K238" s="42"/>
      <c r="L238" s="46"/>
      <c r="M238" s="232"/>
      <c r="N238" s="23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162</v>
      </c>
      <c r="AU238" s="19" t="s">
        <v>160</v>
      </c>
    </row>
    <row r="239" spans="1:51" s="14" customFormat="1" ht="12">
      <c r="A239" s="14"/>
      <c r="B239" s="246"/>
      <c r="C239" s="247"/>
      <c r="D239" s="236" t="s">
        <v>164</v>
      </c>
      <c r="E239" s="248" t="s">
        <v>19</v>
      </c>
      <c r="F239" s="249" t="s">
        <v>172</v>
      </c>
      <c r="G239" s="247"/>
      <c r="H239" s="248" t="s">
        <v>19</v>
      </c>
      <c r="I239" s="250"/>
      <c r="J239" s="247"/>
      <c r="K239" s="247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164</v>
      </c>
      <c r="AU239" s="255" t="s">
        <v>160</v>
      </c>
      <c r="AV239" s="14" t="s">
        <v>76</v>
      </c>
      <c r="AW239" s="14" t="s">
        <v>31</v>
      </c>
      <c r="AX239" s="14" t="s">
        <v>69</v>
      </c>
      <c r="AY239" s="255" t="s">
        <v>152</v>
      </c>
    </row>
    <row r="240" spans="1:51" s="13" customFormat="1" ht="12">
      <c r="A240" s="13"/>
      <c r="B240" s="234"/>
      <c r="C240" s="235"/>
      <c r="D240" s="236" t="s">
        <v>164</v>
      </c>
      <c r="E240" s="237" t="s">
        <v>19</v>
      </c>
      <c r="F240" s="238" t="s">
        <v>3310</v>
      </c>
      <c r="G240" s="235"/>
      <c r="H240" s="239">
        <v>96.5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164</v>
      </c>
      <c r="AU240" s="245" t="s">
        <v>160</v>
      </c>
      <c r="AV240" s="13" t="s">
        <v>78</v>
      </c>
      <c r="AW240" s="13" t="s">
        <v>31</v>
      </c>
      <c r="AX240" s="13" t="s">
        <v>69</v>
      </c>
      <c r="AY240" s="245" t="s">
        <v>152</v>
      </c>
    </row>
    <row r="241" spans="1:51" s="13" customFormat="1" ht="12">
      <c r="A241" s="13"/>
      <c r="B241" s="234"/>
      <c r="C241" s="235"/>
      <c r="D241" s="236" t="s">
        <v>164</v>
      </c>
      <c r="E241" s="237" t="s">
        <v>19</v>
      </c>
      <c r="F241" s="238" t="s">
        <v>3311</v>
      </c>
      <c r="G241" s="235"/>
      <c r="H241" s="239">
        <v>51.5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164</v>
      </c>
      <c r="AU241" s="245" t="s">
        <v>160</v>
      </c>
      <c r="AV241" s="13" t="s">
        <v>78</v>
      </c>
      <c r="AW241" s="13" t="s">
        <v>31</v>
      </c>
      <c r="AX241" s="13" t="s">
        <v>69</v>
      </c>
      <c r="AY241" s="245" t="s">
        <v>152</v>
      </c>
    </row>
    <row r="242" spans="1:51" s="15" customFormat="1" ht="12">
      <c r="A242" s="15"/>
      <c r="B242" s="256"/>
      <c r="C242" s="257"/>
      <c r="D242" s="236" t="s">
        <v>164</v>
      </c>
      <c r="E242" s="258" t="s">
        <v>19</v>
      </c>
      <c r="F242" s="259" t="s">
        <v>192</v>
      </c>
      <c r="G242" s="257"/>
      <c r="H242" s="260">
        <v>148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164</v>
      </c>
      <c r="AU242" s="266" t="s">
        <v>160</v>
      </c>
      <c r="AV242" s="15" t="s">
        <v>151</v>
      </c>
      <c r="AW242" s="15" t="s">
        <v>31</v>
      </c>
      <c r="AX242" s="15" t="s">
        <v>76</v>
      </c>
      <c r="AY242" s="266" t="s">
        <v>152</v>
      </c>
    </row>
    <row r="243" spans="1:65" s="2" customFormat="1" ht="33" customHeight="1">
      <c r="A243" s="40"/>
      <c r="B243" s="41"/>
      <c r="C243" s="267" t="s">
        <v>498</v>
      </c>
      <c r="D243" s="267" t="s">
        <v>204</v>
      </c>
      <c r="E243" s="268" t="s">
        <v>2315</v>
      </c>
      <c r="F243" s="269" t="s">
        <v>2316</v>
      </c>
      <c r="G243" s="270" t="s">
        <v>169</v>
      </c>
      <c r="H243" s="271">
        <v>10.36</v>
      </c>
      <c r="I243" s="272"/>
      <c r="J243" s="273">
        <f>ROUND(I243*H243,2)</f>
        <v>0</v>
      </c>
      <c r="K243" s="274"/>
      <c r="L243" s="275"/>
      <c r="M243" s="276" t="s">
        <v>19</v>
      </c>
      <c r="N243" s="277" t="s">
        <v>40</v>
      </c>
      <c r="O243" s="86"/>
      <c r="P243" s="225">
        <f>O243*H243</f>
        <v>0</v>
      </c>
      <c r="Q243" s="225">
        <v>0.0192</v>
      </c>
      <c r="R243" s="225">
        <f>Q243*H243</f>
        <v>0.19891199999999998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348</v>
      </c>
      <c r="AT243" s="227" t="s">
        <v>204</v>
      </c>
      <c r="AU243" s="227" t="s">
        <v>160</v>
      </c>
      <c r="AY243" s="19" t="s">
        <v>152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76</v>
      </c>
      <c r="BK243" s="228">
        <f>ROUND(I243*H243,2)</f>
        <v>0</v>
      </c>
      <c r="BL243" s="19" t="s">
        <v>262</v>
      </c>
      <c r="BM243" s="227" t="s">
        <v>3312</v>
      </c>
    </row>
    <row r="244" spans="1:47" s="2" customFormat="1" ht="12">
      <c r="A244" s="40"/>
      <c r="B244" s="41"/>
      <c r="C244" s="42"/>
      <c r="D244" s="236" t="s">
        <v>366</v>
      </c>
      <c r="E244" s="42"/>
      <c r="F244" s="278" t="s">
        <v>2318</v>
      </c>
      <c r="G244" s="42"/>
      <c r="H244" s="42"/>
      <c r="I244" s="231"/>
      <c r="J244" s="42"/>
      <c r="K244" s="42"/>
      <c r="L244" s="46"/>
      <c r="M244" s="232"/>
      <c r="N244" s="23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366</v>
      </c>
      <c r="AU244" s="19" t="s">
        <v>160</v>
      </c>
    </row>
    <row r="245" spans="1:51" s="13" customFormat="1" ht="12">
      <c r="A245" s="13"/>
      <c r="B245" s="234"/>
      <c r="C245" s="235"/>
      <c r="D245" s="236" t="s">
        <v>164</v>
      </c>
      <c r="E245" s="235"/>
      <c r="F245" s="238" t="s">
        <v>3313</v>
      </c>
      <c r="G245" s="235"/>
      <c r="H245" s="239">
        <v>10.36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164</v>
      </c>
      <c r="AU245" s="245" t="s">
        <v>160</v>
      </c>
      <c r="AV245" s="13" t="s">
        <v>78</v>
      </c>
      <c r="AW245" s="13" t="s">
        <v>4</v>
      </c>
      <c r="AX245" s="13" t="s">
        <v>76</v>
      </c>
      <c r="AY245" s="245" t="s">
        <v>152</v>
      </c>
    </row>
    <row r="246" spans="1:65" s="2" customFormat="1" ht="37.8" customHeight="1">
      <c r="A246" s="40"/>
      <c r="B246" s="41"/>
      <c r="C246" s="215" t="s">
        <v>512</v>
      </c>
      <c r="D246" s="215" t="s">
        <v>156</v>
      </c>
      <c r="E246" s="216" t="s">
        <v>2321</v>
      </c>
      <c r="F246" s="217" t="s">
        <v>2322</v>
      </c>
      <c r="G246" s="218" t="s">
        <v>169</v>
      </c>
      <c r="H246" s="219">
        <v>227.14</v>
      </c>
      <c r="I246" s="220"/>
      <c r="J246" s="221">
        <f>ROUND(I246*H246,2)</f>
        <v>0</v>
      </c>
      <c r="K246" s="222"/>
      <c r="L246" s="46"/>
      <c r="M246" s="223" t="s">
        <v>19</v>
      </c>
      <c r="N246" s="224" t="s">
        <v>40</v>
      </c>
      <c r="O246" s="86"/>
      <c r="P246" s="225">
        <f>O246*H246</f>
        <v>0</v>
      </c>
      <c r="Q246" s="225">
        <v>0.009</v>
      </c>
      <c r="R246" s="225">
        <f>Q246*H246</f>
        <v>2.0442599999999995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262</v>
      </c>
      <c r="AT246" s="227" t="s">
        <v>156</v>
      </c>
      <c r="AU246" s="227" t="s">
        <v>160</v>
      </c>
      <c r="AY246" s="19" t="s">
        <v>152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76</v>
      </c>
      <c r="BK246" s="228">
        <f>ROUND(I246*H246,2)</f>
        <v>0</v>
      </c>
      <c r="BL246" s="19" t="s">
        <v>262</v>
      </c>
      <c r="BM246" s="227" t="s">
        <v>3314</v>
      </c>
    </row>
    <row r="247" spans="1:47" s="2" customFormat="1" ht="12">
      <c r="A247" s="40"/>
      <c r="B247" s="41"/>
      <c r="C247" s="42"/>
      <c r="D247" s="229" t="s">
        <v>162</v>
      </c>
      <c r="E247" s="42"/>
      <c r="F247" s="230" t="s">
        <v>2324</v>
      </c>
      <c r="G247" s="42"/>
      <c r="H247" s="42"/>
      <c r="I247" s="231"/>
      <c r="J247" s="42"/>
      <c r="K247" s="42"/>
      <c r="L247" s="46"/>
      <c r="M247" s="232"/>
      <c r="N247" s="23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162</v>
      </c>
      <c r="AU247" s="19" t="s">
        <v>160</v>
      </c>
    </row>
    <row r="248" spans="1:51" s="14" customFormat="1" ht="12">
      <c r="A248" s="14"/>
      <c r="B248" s="246"/>
      <c r="C248" s="247"/>
      <c r="D248" s="236" t="s">
        <v>164</v>
      </c>
      <c r="E248" s="248" t="s">
        <v>19</v>
      </c>
      <c r="F248" s="249" t="s">
        <v>172</v>
      </c>
      <c r="G248" s="247"/>
      <c r="H248" s="248" t="s">
        <v>19</v>
      </c>
      <c r="I248" s="250"/>
      <c r="J248" s="247"/>
      <c r="K248" s="247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164</v>
      </c>
      <c r="AU248" s="255" t="s">
        <v>160</v>
      </c>
      <c r="AV248" s="14" t="s">
        <v>76</v>
      </c>
      <c r="AW248" s="14" t="s">
        <v>31</v>
      </c>
      <c r="AX248" s="14" t="s">
        <v>69</v>
      </c>
      <c r="AY248" s="255" t="s">
        <v>152</v>
      </c>
    </row>
    <row r="249" spans="1:51" s="13" customFormat="1" ht="12">
      <c r="A249" s="13"/>
      <c r="B249" s="234"/>
      <c r="C249" s="235"/>
      <c r="D249" s="236" t="s">
        <v>164</v>
      </c>
      <c r="E249" s="237" t="s">
        <v>19</v>
      </c>
      <c r="F249" s="238" t="s">
        <v>3306</v>
      </c>
      <c r="G249" s="235"/>
      <c r="H249" s="239">
        <v>227.14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164</v>
      </c>
      <c r="AU249" s="245" t="s">
        <v>160</v>
      </c>
      <c r="AV249" s="13" t="s">
        <v>78</v>
      </c>
      <c r="AW249" s="13" t="s">
        <v>31</v>
      </c>
      <c r="AX249" s="13" t="s">
        <v>69</v>
      </c>
      <c r="AY249" s="245" t="s">
        <v>152</v>
      </c>
    </row>
    <row r="250" spans="1:51" s="15" customFormat="1" ht="12">
      <c r="A250" s="15"/>
      <c r="B250" s="256"/>
      <c r="C250" s="257"/>
      <c r="D250" s="236" t="s">
        <v>164</v>
      </c>
      <c r="E250" s="258" t="s">
        <v>19</v>
      </c>
      <c r="F250" s="259" t="s">
        <v>192</v>
      </c>
      <c r="G250" s="257"/>
      <c r="H250" s="260">
        <v>227.14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6" t="s">
        <v>164</v>
      </c>
      <c r="AU250" s="266" t="s">
        <v>160</v>
      </c>
      <c r="AV250" s="15" t="s">
        <v>151</v>
      </c>
      <c r="AW250" s="15" t="s">
        <v>31</v>
      </c>
      <c r="AX250" s="15" t="s">
        <v>76</v>
      </c>
      <c r="AY250" s="266" t="s">
        <v>152</v>
      </c>
    </row>
    <row r="251" spans="1:65" s="2" customFormat="1" ht="24.15" customHeight="1">
      <c r="A251" s="40"/>
      <c r="B251" s="41"/>
      <c r="C251" s="267" t="s">
        <v>520</v>
      </c>
      <c r="D251" s="267" t="s">
        <v>204</v>
      </c>
      <c r="E251" s="268" t="s">
        <v>2326</v>
      </c>
      <c r="F251" s="269" t="s">
        <v>2327</v>
      </c>
      <c r="G251" s="270" t="s">
        <v>169</v>
      </c>
      <c r="H251" s="271">
        <v>261.211</v>
      </c>
      <c r="I251" s="272"/>
      <c r="J251" s="273">
        <f>ROUND(I251*H251,2)</f>
        <v>0</v>
      </c>
      <c r="K251" s="274"/>
      <c r="L251" s="275"/>
      <c r="M251" s="276" t="s">
        <v>19</v>
      </c>
      <c r="N251" s="277" t="s">
        <v>40</v>
      </c>
      <c r="O251" s="86"/>
      <c r="P251" s="225">
        <f>O251*H251</f>
        <v>0</v>
      </c>
      <c r="Q251" s="225">
        <v>0.023</v>
      </c>
      <c r="R251" s="225">
        <f>Q251*H251</f>
        <v>6.007853</v>
      </c>
      <c r="S251" s="225">
        <v>0</v>
      </c>
      <c r="T251" s="22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7" t="s">
        <v>348</v>
      </c>
      <c r="AT251" s="227" t="s">
        <v>204</v>
      </c>
      <c r="AU251" s="227" t="s">
        <v>160</v>
      </c>
      <c r="AY251" s="19" t="s">
        <v>152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76</v>
      </c>
      <c r="BK251" s="228">
        <f>ROUND(I251*H251,2)</f>
        <v>0</v>
      </c>
      <c r="BL251" s="19" t="s">
        <v>262</v>
      </c>
      <c r="BM251" s="227" t="s">
        <v>3315</v>
      </c>
    </row>
    <row r="252" spans="1:47" s="2" customFormat="1" ht="12">
      <c r="A252" s="40"/>
      <c r="B252" s="41"/>
      <c r="C252" s="42"/>
      <c r="D252" s="236" t="s">
        <v>366</v>
      </c>
      <c r="E252" s="42"/>
      <c r="F252" s="278" t="s">
        <v>2318</v>
      </c>
      <c r="G252" s="42"/>
      <c r="H252" s="42"/>
      <c r="I252" s="231"/>
      <c r="J252" s="42"/>
      <c r="K252" s="42"/>
      <c r="L252" s="46"/>
      <c r="M252" s="232"/>
      <c r="N252" s="23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366</v>
      </c>
      <c r="AU252" s="19" t="s">
        <v>160</v>
      </c>
    </row>
    <row r="253" spans="1:51" s="13" customFormat="1" ht="12">
      <c r="A253" s="13"/>
      <c r="B253" s="234"/>
      <c r="C253" s="235"/>
      <c r="D253" s="236" t="s">
        <v>164</v>
      </c>
      <c r="E253" s="235"/>
      <c r="F253" s="238" t="s">
        <v>3316</v>
      </c>
      <c r="G253" s="235"/>
      <c r="H253" s="239">
        <v>261.211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164</v>
      </c>
      <c r="AU253" s="245" t="s">
        <v>160</v>
      </c>
      <c r="AV253" s="13" t="s">
        <v>78</v>
      </c>
      <c r="AW253" s="13" t="s">
        <v>4</v>
      </c>
      <c r="AX253" s="13" t="s">
        <v>76</v>
      </c>
      <c r="AY253" s="245" t="s">
        <v>152</v>
      </c>
    </row>
    <row r="254" spans="1:65" s="2" customFormat="1" ht="24.15" customHeight="1">
      <c r="A254" s="40"/>
      <c r="B254" s="41"/>
      <c r="C254" s="215" t="s">
        <v>531</v>
      </c>
      <c r="D254" s="215" t="s">
        <v>156</v>
      </c>
      <c r="E254" s="216" t="s">
        <v>2338</v>
      </c>
      <c r="F254" s="217" t="s">
        <v>2339</v>
      </c>
      <c r="G254" s="218" t="s">
        <v>169</v>
      </c>
      <c r="H254" s="219">
        <v>74.1</v>
      </c>
      <c r="I254" s="220"/>
      <c r="J254" s="221">
        <f>ROUND(I254*H254,2)</f>
        <v>0</v>
      </c>
      <c r="K254" s="222"/>
      <c r="L254" s="46"/>
      <c r="M254" s="223" t="s">
        <v>19</v>
      </c>
      <c r="N254" s="224" t="s">
        <v>40</v>
      </c>
      <c r="O254" s="86"/>
      <c r="P254" s="225">
        <f>O254*H254</f>
        <v>0</v>
      </c>
      <c r="Q254" s="225">
        <v>0.0015</v>
      </c>
      <c r="R254" s="225">
        <f>Q254*H254</f>
        <v>0.11115</v>
      </c>
      <c r="S254" s="225">
        <v>0</v>
      </c>
      <c r="T254" s="22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7" t="s">
        <v>262</v>
      </c>
      <c r="AT254" s="227" t="s">
        <v>156</v>
      </c>
      <c r="AU254" s="227" t="s">
        <v>160</v>
      </c>
      <c r="AY254" s="19" t="s">
        <v>152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9" t="s">
        <v>76</v>
      </c>
      <c r="BK254" s="228">
        <f>ROUND(I254*H254,2)</f>
        <v>0</v>
      </c>
      <c r="BL254" s="19" t="s">
        <v>262</v>
      </c>
      <c r="BM254" s="227" t="s">
        <v>3317</v>
      </c>
    </row>
    <row r="255" spans="1:47" s="2" customFormat="1" ht="12">
      <c r="A255" s="40"/>
      <c r="B255" s="41"/>
      <c r="C255" s="42"/>
      <c r="D255" s="229" t="s">
        <v>162</v>
      </c>
      <c r="E255" s="42"/>
      <c r="F255" s="230" t="s">
        <v>2341</v>
      </c>
      <c r="G255" s="42"/>
      <c r="H255" s="42"/>
      <c r="I255" s="231"/>
      <c r="J255" s="42"/>
      <c r="K255" s="42"/>
      <c r="L255" s="46"/>
      <c r="M255" s="232"/>
      <c r="N255" s="23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162</v>
      </c>
      <c r="AU255" s="19" t="s">
        <v>160</v>
      </c>
    </row>
    <row r="256" spans="1:51" s="13" customFormat="1" ht="12">
      <c r="A256" s="13"/>
      <c r="B256" s="234"/>
      <c r="C256" s="235"/>
      <c r="D256" s="236" t="s">
        <v>164</v>
      </c>
      <c r="E256" s="237" t="s">
        <v>19</v>
      </c>
      <c r="F256" s="238" t="s">
        <v>3318</v>
      </c>
      <c r="G256" s="235"/>
      <c r="H256" s="239">
        <v>74.1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164</v>
      </c>
      <c r="AU256" s="245" t="s">
        <v>160</v>
      </c>
      <c r="AV256" s="13" t="s">
        <v>78</v>
      </c>
      <c r="AW256" s="13" t="s">
        <v>31</v>
      </c>
      <c r="AX256" s="13" t="s">
        <v>76</v>
      </c>
      <c r="AY256" s="245" t="s">
        <v>152</v>
      </c>
    </row>
    <row r="257" spans="1:65" s="2" customFormat="1" ht="16.5" customHeight="1">
      <c r="A257" s="40"/>
      <c r="B257" s="41"/>
      <c r="C257" s="215" t="s">
        <v>537</v>
      </c>
      <c r="D257" s="215" t="s">
        <v>156</v>
      </c>
      <c r="E257" s="216" t="s">
        <v>2344</v>
      </c>
      <c r="F257" s="217" t="s">
        <v>2345</v>
      </c>
      <c r="G257" s="218" t="s">
        <v>545</v>
      </c>
      <c r="H257" s="219">
        <v>261.211</v>
      </c>
      <c r="I257" s="220"/>
      <c r="J257" s="221">
        <f>ROUND(I257*H257,2)</f>
        <v>0</v>
      </c>
      <c r="K257" s="222"/>
      <c r="L257" s="46"/>
      <c r="M257" s="223" t="s">
        <v>19</v>
      </c>
      <c r="N257" s="224" t="s">
        <v>40</v>
      </c>
      <c r="O257" s="86"/>
      <c r="P257" s="225">
        <f>O257*H257</f>
        <v>0</v>
      </c>
      <c r="Q257" s="225">
        <v>3E-05</v>
      </c>
      <c r="R257" s="225">
        <f>Q257*H257</f>
        <v>0.00783633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262</v>
      </c>
      <c r="AT257" s="227" t="s">
        <v>156</v>
      </c>
      <c r="AU257" s="227" t="s">
        <v>160</v>
      </c>
      <c r="AY257" s="19" t="s">
        <v>152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76</v>
      </c>
      <c r="BK257" s="228">
        <f>ROUND(I257*H257,2)</f>
        <v>0</v>
      </c>
      <c r="BL257" s="19" t="s">
        <v>262</v>
      </c>
      <c r="BM257" s="227" t="s">
        <v>3319</v>
      </c>
    </row>
    <row r="258" spans="1:47" s="2" customFormat="1" ht="12">
      <c r="A258" s="40"/>
      <c r="B258" s="41"/>
      <c r="C258" s="42"/>
      <c r="D258" s="229" t="s">
        <v>162</v>
      </c>
      <c r="E258" s="42"/>
      <c r="F258" s="230" t="s">
        <v>2347</v>
      </c>
      <c r="G258" s="42"/>
      <c r="H258" s="42"/>
      <c r="I258" s="231"/>
      <c r="J258" s="42"/>
      <c r="K258" s="42"/>
      <c r="L258" s="46"/>
      <c r="M258" s="232"/>
      <c r="N258" s="23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162</v>
      </c>
      <c r="AU258" s="19" t="s">
        <v>160</v>
      </c>
    </row>
    <row r="259" spans="1:51" s="13" customFormat="1" ht="12">
      <c r="A259" s="13"/>
      <c r="B259" s="234"/>
      <c r="C259" s="235"/>
      <c r="D259" s="236" t="s">
        <v>164</v>
      </c>
      <c r="E259" s="237" t="s">
        <v>19</v>
      </c>
      <c r="F259" s="238" t="s">
        <v>3320</v>
      </c>
      <c r="G259" s="235"/>
      <c r="H259" s="239">
        <v>261.211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164</v>
      </c>
      <c r="AU259" s="245" t="s">
        <v>160</v>
      </c>
      <c r="AV259" s="13" t="s">
        <v>78</v>
      </c>
      <c r="AW259" s="13" t="s">
        <v>31</v>
      </c>
      <c r="AX259" s="13" t="s">
        <v>76</v>
      </c>
      <c r="AY259" s="245" t="s">
        <v>152</v>
      </c>
    </row>
    <row r="260" spans="1:65" s="2" customFormat="1" ht="49.05" customHeight="1">
      <c r="A260" s="40"/>
      <c r="B260" s="41"/>
      <c r="C260" s="215" t="s">
        <v>542</v>
      </c>
      <c r="D260" s="215" t="s">
        <v>156</v>
      </c>
      <c r="E260" s="216" t="s">
        <v>2350</v>
      </c>
      <c r="F260" s="217" t="s">
        <v>2351</v>
      </c>
      <c r="G260" s="218" t="s">
        <v>196</v>
      </c>
      <c r="H260" s="219">
        <v>8.483</v>
      </c>
      <c r="I260" s="220"/>
      <c r="J260" s="221">
        <f>ROUND(I260*H260,2)</f>
        <v>0</v>
      </c>
      <c r="K260" s="222"/>
      <c r="L260" s="46"/>
      <c r="M260" s="223" t="s">
        <v>19</v>
      </c>
      <c r="N260" s="224" t="s">
        <v>40</v>
      </c>
      <c r="O260" s="86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262</v>
      </c>
      <c r="AT260" s="227" t="s">
        <v>156</v>
      </c>
      <c r="AU260" s="227" t="s">
        <v>160</v>
      </c>
      <c r="AY260" s="19" t="s">
        <v>152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76</v>
      </c>
      <c r="BK260" s="228">
        <f>ROUND(I260*H260,2)</f>
        <v>0</v>
      </c>
      <c r="BL260" s="19" t="s">
        <v>262</v>
      </c>
      <c r="BM260" s="227" t="s">
        <v>3321</v>
      </c>
    </row>
    <row r="261" spans="1:47" s="2" customFormat="1" ht="12">
      <c r="A261" s="40"/>
      <c r="B261" s="41"/>
      <c r="C261" s="42"/>
      <c r="D261" s="229" t="s">
        <v>162</v>
      </c>
      <c r="E261" s="42"/>
      <c r="F261" s="230" t="s">
        <v>2353</v>
      </c>
      <c r="G261" s="42"/>
      <c r="H261" s="42"/>
      <c r="I261" s="231"/>
      <c r="J261" s="42"/>
      <c r="K261" s="42"/>
      <c r="L261" s="46"/>
      <c r="M261" s="232"/>
      <c r="N261" s="23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162</v>
      </c>
      <c r="AU261" s="19" t="s">
        <v>160</v>
      </c>
    </row>
    <row r="262" spans="1:65" s="2" customFormat="1" ht="49.05" customHeight="1">
      <c r="A262" s="40"/>
      <c r="B262" s="41"/>
      <c r="C262" s="215" t="s">
        <v>549</v>
      </c>
      <c r="D262" s="215" t="s">
        <v>156</v>
      </c>
      <c r="E262" s="216" t="s">
        <v>2355</v>
      </c>
      <c r="F262" s="217" t="s">
        <v>2356</v>
      </c>
      <c r="G262" s="218" t="s">
        <v>196</v>
      </c>
      <c r="H262" s="219">
        <v>8.483</v>
      </c>
      <c r="I262" s="220"/>
      <c r="J262" s="221">
        <f>ROUND(I262*H262,2)</f>
        <v>0</v>
      </c>
      <c r="K262" s="222"/>
      <c r="L262" s="46"/>
      <c r="M262" s="223" t="s">
        <v>19</v>
      </c>
      <c r="N262" s="224" t="s">
        <v>40</v>
      </c>
      <c r="O262" s="86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7" t="s">
        <v>262</v>
      </c>
      <c r="AT262" s="227" t="s">
        <v>156</v>
      </c>
      <c r="AU262" s="227" t="s">
        <v>160</v>
      </c>
      <c r="AY262" s="19" t="s">
        <v>152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76</v>
      </c>
      <c r="BK262" s="228">
        <f>ROUND(I262*H262,2)</f>
        <v>0</v>
      </c>
      <c r="BL262" s="19" t="s">
        <v>262</v>
      </c>
      <c r="BM262" s="227" t="s">
        <v>3322</v>
      </c>
    </row>
    <row r="263" spans="1:47" s="2" customFormat="1" ht="12">
      <c r="A263" s="40"/>
      <c r="B263" s="41"/>
      <c r="C263" s="42"/>
      <c r="D263" s="229" t="s">
        <v>162</v>
      </c>
      <c r="E263" s="42"/>
      <c r="F263" s="230" t="s">
        <v>2358</v>
      </c>
      <c r="G263" s="42"/>
      <c r="H263" s="42"/>
      <c r="I263" s="231"/>
      <c r="J263" s="42"/>
      <c r="K263" s="42"/>
      <c r="L263" s="46"/>
      <c r="M263" s="232"/>
      <c r="N263" s="23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162</v>
      </c>
      <c r="AU263" s="19" t="s">
        <v>160</v>
      </c>
    </row>
    <row r="264" spans="1:63" s="12" customFormat="1" ht="20.85" customHeight="1">
      <c r="A264" s="12"/>
      <c r="B264" s="199"/>
      <c r="C264" s="200"/>
      <c r="D264" s="201" t="s">
        <v>68</v>
      </c>
      <c r="E264" s="213" t="s">
        <v>2359</v>
      </c>
      <c r="F264" s="213" t="s">
        <v>2360</v>
      </c>
      <c r="G264" s="200"/>
      <c r="H264" s="200"/>
      <c r="I264" s="203"/>
      <c r="J264" s="214">
        <f>BK264</f>
        <v>0</v>
      </c>
      <c r="K264" s="200"/>
      <c r="L264" s="205"/>
      <c r="M264" s="206"/>
      <c r="N264" s="207"/>
      <c r="O264" s="207"/>
      <c r="P264" s="208">
        <f>SUM(P265:P295)</f>
        <v>0</v>
      </c>
      <c r="Q264" s="207"/>
      <c r="R264" s="208">
        <f>SUM(R265:R295)</f>
        <v>0.9582422599999999</v>
      </c>
      <c r="S264" s="207"/>
      <c r="T264" s="209">
        <f>SUM(T265:T295)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0" t="s">
        <v>78</v>
      </c>
      <c r="AT264" s="211" t="s">
        <v>68</v>
      </c>
      <c r="AU264" s="211" t="s">
        <v>78</v>
      </c>
      <c r="AY264" s="210" t="s">
        <v>152</v>
      </c>
      <c r="BK264" s="212">
        <f>SUM(BK265:BK295)</f>
        <v>0</v>
      </c>
    </row>
    <row r="265" spans="1:65" s="2" customFormat="1" ht="24.15" customHeight="1">
      <c r="A265" s="40"/>
      <c r="B265" s="41"/>
      <c r="C265" s="215" t="s">
        <v>555</v>
      </c>
      <c r="D265" s="215" t="s">
        <v>156</v>
      </c>
      <c r="E265" s="216" t="s">
        <v>3323</v>
      </c>
      <c r="F265" s="217" t="s">
        <v>3324</v>
      </c>
      <c r="G265" s="218" t="s">
        <v>169</v>
      </c>
      <c r="H265" s="219">
        <v>127.02</v>
      </c>
      <c r="I265" s="220"/>
      <c r="J265" s="221">
        <f>ROUND(I265*H265,2)</f>
        <v>0</v>
      </c>
      <c r="K265" s="222"/>
      <c r="L265" s="46"/>
      <c r="M265" s="223" t="s">
        <v>19</v>
      </c>
      <c r="N265" s="224" t="s">
        <v>40</v>
      </c>
      <c r="O265" s="86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7" t="s">
        <v>262</v>
      </c>
      <c r="AT265" s="227" t="s">
        <v>156</v>
      </c>
      <c r="AU265" s="227" t="s">
        <v>160</v>
      </c>
      <c r="AY265" s="19" t="s">
        <v>152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76</v>
      </c>
      <c r="BK265" s="228">
        <f>ROUND(I265*H265,2)</f>
        <v>0</v>
      </c>
      <c r="BL265" s="19" t="s">
        <v>262</v>
      </c>
      <c r="BM265" s="227" t="s">
        <v>3325</v>
      </c>
    </row>
    <row r="266" spans="1:47" s="2" customFormat="1" ht="12">
      <c r="A266" s="40"/>
      <c r="B266" s="41"/>
      <c r="C266" s="42"/>
      <c r="D266" s="229" t="s">
        <v>162</v>
      </c>
      <c r="E266" s="42"/>
      <c r="F266" s="230" t="s">
        <v>3326</v>
      </c>
      <c r="G266" s="42"/>
      <c r="H266" s="42"/>
      <c r="I266" s="231"/>
      <c r="J266" s="42"/>
      <c r="K266" s="42"/>
      <c r="L266" s="46"/>
      <c r="M266" s="232"/>
      <c r="N266" s="23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162</v>
      </c>
      <c r="AU266" s="19" t="s">
        <v>160</v>
      </c>
    </row>
    <row r="267" spans="1:51" s="13" customFormat="1" ht="12">
      <c r="A267" s="13"/>
      <c r="B267" s="234"/>
      <c r="C267" s="235"/>
      <c r="D267" s="236" t="s">
        <v>164</v>
      </c>
      <c r="E267" s="237" t="s">
        <v>19</v>
      </c>
      <c r="F267" s="238" t="s">
        <v>3327</v>
      </c>
      <c r="G267" s="235"/>
      <c r="H267" s="239">
        <v>127.02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164</v>
      </c>
      <c r="AU267" s="245" t="s">
        <v>160</v>
      </c>
      <c r="AV267" s="13" t="s">
        <v>78</v>
      </c>
      <c r="AW267" s="13" t="s">
        <v>31</v>
      </c>
      <c r="AX267" s="13" t="s">
        <v>76</v>
      </c>
      <c r="AY267" s="245" t="s">
        <v>152</v>
      </c>
    </row>
    <row r="268" spans="1:65" s="2" customFormat="1" ht="16.5" customHeight="1">
      <c r="A268" s="40"/>
      <c r="B268" s="41"/>
      <c r="C268" s="215" t="s">
        <v>561</v>
      </c>
      <c r="D268" s="215" t="s">
        <v>156</v>
      </c>
      <c r="E268" s="216" t="s">
        <v>3328</v>
      </c>
      <c r="F268" s="217" t="s">
        <v>3329</v>
      </c>
      <c r="G268" s="218" t="s">
        <v>169</v>
      </c>
      <c r="H268" s="219">
        <v>127.02</v>
      </c>
      <c r="I268" s="220"/>
      <c r="J268" s="221">
        <f>ROUND(I268*H268,2)</f>
        <v>0</v>
      </c>
      <c r="K268" s="222"/>
      <c r="L268" s="46"/>
      <c r="M268" s="223" t="s">
        <v>19</v>
      </c>
      <c r="N268" s="224" t="s">
        <v>40</v>
      </c>
      <c r="O268" s="86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262</v>
      </c>
      <c r="AT268" s="227" t="s">
        <v>156</v>
      </c>
      <c r="AU268" s="227" t="s">
        <v>160</v>
      </c>
      <c r="AY268" s="19" t="s">
        <v>152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76</v>
      </c>
      <c r="BK268" s="228">
        <f>ROUND(I268*H268,2)</f>
        <v>0</v>
      </c>
      <c r="BL268" s="19" t="s">
        <v>262</v>
      </c>
      <c r="BM268" s="227" t="s">
        <v>3330</v>
      </c>
    </row>
    <row r="269" spans="1:47" s="2" customFormat="1" ht="12">
      <c r="A269" s="40"/>
      <c r="B269" s="41"/>
      <c r="C269" s="42"/>
      <c r="D269" s="229" t="s">
        <v>162</v>
      </c>
      <c r="E269" s="42"/>
      <c r="F269" s="230" t="s">
        <v>3331</v>
      </c>
      <c r="G269" s="42"/>
      <c r="H269" s="42"/>
      <c r="I269" s="231"/>
      <c r="J269" s="42"/>
      <c r="K269" s="42"/>
      <c r="L269" s="46"/>
      <c r="M269" s="232"/>
      <c r="N269" s="23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162</v>
      </c>
      <c r="AU269" s="19" t="s">
        <v>160</v>
      </c>
    </row>
    <row r="270" spans="1:51" s="13" customFormat="1" ht="12">
      <c r="A270" s="13"/>
      <c r="B270" s="234"/>
      <c r="C270" s="235"/>
      <c r="D270" s="236" t="s">
        <v>164</v>
      </c>
      <c r="E270" s="237" t="s">
        <v>19</v>
      </c>
      <c r="F270" s="238" t="s">
        <v>3332</v>
      </c>
      <c r="G270" s="235"/>
      <c r="H270" s="239">
        <v>127.02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164</v>
      </c>
      <c r="AU270" s="245" t="s">
        <v>160</v>
      </c>
      <c r="AV270" s="13" t="s">
        <v>78</v>
      </c>
      <c r="AW270" s="13" t="s">
        <v>31</v>
      </c>
      <c r="AX270" s="13" t="s">
        <v>76</v>
      </c>
      <c r="AY270" s="245" t="s">
        <v>152</v>
      </c>
    </row>
    <row r="271" spans="1:65" s="2" customFormat="1" ht="21.75" customHeight="1">
      <c r="A271" s="40"/>
      <c r="B271" s="41"/>
      <c r="C271" s="215" t="s">
        <v>567</v>
      </c>
      <c r="D271" s="215" t="s">
        <v>156</v>
      </c>
      <c r="E271" s="216" t="s">
        <v>3333</v>
      </c>
      <c r="F271" s="217" t="s">
        <v>3334</v>
      </c>
      <c r="G271" s="218" t="s">
        <v>169</v>
      </c>
      <c r="H271" s="219">
        <v>127.02</v>
      </c>
      <c r="I271" s="220"/>
      <c r="J271" s="221">
        <f>ROUND(I271*H271,2)</f>
        <v>0</v>
      </c>
      <c r="K271" s="222"/>
      <c r="L271" s="46"/>
      <c r="M271" s="223" t="s">
        <v>19</v>
      </c>
      <c r="N271" s="224" t="s">
        <v>40</v>
      </c>
      <c r="O271" s="86"/>
      <c r="P271" s="225">
        <f>O271*H271</f>
        <v>0</v>
      </c>
      <c r="Q271" s="225">
        <v>3E-05</v>
      </c>
      <c r="R271" s="225">
        <f>Q271*H271</f>
        <v>0.0038106</v>
      </c>
      <c r="S271" s="225">
        <v>0</v>
      </c>
      <c r="T271" s="22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7" t="s">
        <v>262</v>
      </c>
      <c r="AT271" s="227" t="s">
        <v>156</v>
      </c>
      <c r="AU271" s="227" t="s">
        <v>160</v>
      </c>
      <c r="AY271" s="19" t="s">
        <v>152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9" t="s">
        <v>76</v>
      </c>
      <c r="BK271" s="228">
        <f>ROUND(I271*H271,2)</f>
        <v>0</v>
      </c>
      <c r="BL271" s="19" t="s">
        <v>262</v>
      </c>
      <c r="BM271" s="227" t="s">
        <v>3335</v>
      </c>
    </row>
    <row r="272" spans="1:47" s="2" customFormat="1" ht="12">
      <c r="A272" s="40"/>
      <c r="B272" s="41"/>
      <c r="C272" s="42"/>
      <c r="D272" s="229" t="s">
        <v>162</v>
      </c>
      <c r="E272" s="42"/>
      <c r="F272" s="230" t="s">
        <v>3336</v>
      </c>
      <c r="G272" s="42"/>
      <c r="H272" s="42"/>
      <c r="I272" s="231"/>
      <c r="J272" s="42"/>
      <c r="K272" s="42"/>
      <c r="L272" s="46"/>
      <c r="M272" s="232"/>
      <c r="N272" s="23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162</v>
      </c>
      <c r="AU272" s="19" t="s">
        <v>160</v>
      </c>
    </row>
    <row r="273" spans="1:51" s="13" customFormat="1" ht="12">
      <c r="A273" s="13"/>
      <c r="B273" s="234"/>
      <c r="C273" s="235"/>
      <c r="D273" s="236" t="s">
        <v>164</v>
      </c>
      <c r="E273" s="237" t="s">
        <v>19</v>
      </c>
      <c r="F273" s="238" t="s">
        <v>3332</v>
      </c>
      <c r="G273" s="235"/>
      <c r="H273" s="239">
        <v>127.02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164</v>
      </c>
      <c r="AU273" s="245" t="s">
        <v>160</v>
      </c>
      <c r="AV273" s="13" t="s">
        <v>78</v>
      </c>
      <c r="AW273" s="13" t="s">
        <v>31</v>
      </c>
      <c r="AX273" s="13" t="s">
        <v>76</v>
      </c>
      <c r="AY273" s="245" t="s">
        <v>152</v>
      </c>
    </row>
    <row r="274" spans="1:65" s="2" customFormat="1" ht="33" customHeight="1">
      <c r="A274" s="40"/>
      <c r="B274" s="41"/>
      <c r="C274" s="215" t="s">
        <v>573</v>
      </c>
      <c r="D274" s="215" t="s">
        <v>156</v>
      </c>
      <c r="E274" s="216" t="s">
        <v>3337</v>
      </c>
      <c r="F274" s="217" t="s">
        <v>3338</v>
      </c>
      <c r="G274" s="218" t="s">
        <v>169</v>
      </c>
      <c r="H274" s="219">
        <v>127.02</v>
      </c>
      <c r="I274" s="220"/>
      <c r="J274" s="221">
        <f>ROUND(I274*H274,2)</f>
        <v>0</v>
      </c>
      <c r="K274" s="222"/>
      <c r="L274" s="46"/>
      <c r="M274" s="223" t="s">
        <v>19</v>
      </c>
      <c r="N274" s="224" t="s">
        <v>40</v>
      </c>
      <c r="O274" s="86"/>
      <c r="P274" s="225">
        <f>O274*H274</f>
        <v>0</v>
      </c>
      <c r="Q274" s="225">
        <v>0.00455</v>
      </c>
      <c r="R274" s="225">
        <f>Q274*H274</f>
        <v>0.577941</v>
      </c>
      <c r="S274" s="225">
        <v>0</v>
      </c>
      <c r="T274" s="22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7" t="s">
        <v>262</v>
      </c>
      <c r="AT274" s="227" t="s">
        <v>156</v>
      </c>
      <c r="AU274" s="227" t="s">
        <v>160</v>
      </c>
      <c r="AY274" s="19" t="s">
        <v>152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76</v>
      </c>
      <c r="BK274" s="228">
        <f>ROUND(I274*H274,2)</f>
        <v>0</v>
      </c>
      <c r="BL274" s="19" t="s">
        <v>262</v>
      </c>
      <c r="BM274" s="227" t="s">
        <v>3339</v>
      </c>
    </row>
    <row r="275" spans="1:47" s="2" customFormat="1" ht="12">
      <c r="A275" s="40"/>
      <c r="B275" s="41"/>
      <c r="C275" s="42"/>
      <c r="D275" s="229" t="s">
        <v>162</v>
      </c>
      <c r="E275" s="42"/>
      <c r="F275" s="230" t="s">
        <v>3340</v>
      </c>
      <c r="G275" s="42"/>
      <c r="H275" s="42"/>
      <c r="I275" s="231"/>
      <c r="J275" s="42"/>
      <c r="K275" s="42"/>
      <c r="L275" s="46"/>
      <c r="M275" s="232"/>
      <c r="N275" s="23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162</v>
      </c>
      <c r="AU275" s="19" t="s">
        <v>160</v>
      </c>
    </row>
    <row r="276" spans="1:51" s="13" customFormat="1" ht="12">
      <c r="A276" s="13"/>
      <c r="B276" s="234"/>
      <c r="C276" s="235"/>
      <c r="D276" s="236" t="s">
        <v>164</v>
      </c>
      <c r="E276" s="237" t="s">
        <v>19</v>
      </c>
      <c r="F276" s="238" t="s">
        <v>3332</v>
      </c>
      <c r="G276" s="235"/>
      <c r="H276" s="239">
        <v>127.02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164</v>
      </c>
      <c r="AU276" s="245" t="s">
        <v>160</v>
      </c>
      <c r="AV276" s="13" t="s">
        <v>78</v>
      </c>
      <c r="AW276" s="13" t="s">
        <v>31</v>
      </c>
      <c r="AX276" s="13" t="s">
        <v>76</v>
      </c>
      <c r="AY276" s="245" t="s">
        <v>152</v>
      </c>
    </row>
    <row r="277" spans="1:65" s="2" customFormat="1" ht="24.15" customHeight="1">
      <c r="A277" s="40"/>
      <c r="B277" s="41"/>
      <c r="C277" s="215" t="s">
        <v>580</v>
      </c>
      <c r="D277" s="215" t="s">
        <v>156</v>
      </c>
      <c r="E277" s="216" t="s">
        <v>3341</v>
      </c>
      <c r="F277" s="217" t="s">
        <v>3342</v>
      </c>
      <c r="G277" s="218" t="s">
        <v>169</v>
      </c>
      <c r="H277" s="219">
        <v>127.02</v>
      </c>
      <c r="I277" s="220"/>
      <c r="J277" s="221">
        <f>ROUND(I277*H277,2)</f>
        <v>0</v>
      </c>
      <c r="K277" s="222"/>
      <c r="L277" s="46"/>
      <c r="M277" s="223" t="s">
        <v>19</v>
      </c>
      <c r="N277" s="224" t="s">
        <v>40</v>
      </c>
      <c r="O277" s="86"/>
      <c r="P277" s="225">
        <f>O277*H277</f>
        <v>0</v>
      </c>
      <c r="Q277" s="225">
        <v>0.0003</v>
      </c>
      <c r="R277" s="225">
        <f>Q277*H277</f>
        <v>0.038105999999999994</v>
      </c>
      <c r="S277" s="225">
        <v>0</v>
      </c>
      <c r="T277" s="22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7" t="s">
        <v>262</v>
      </c>
      <c r="AT277" s="227" t="s">
        <v>156</v>
      </c>
      <c r="AU277" s="227" t="s">
        <v>160</v>
      </c>
      <c r="AY277" s="19" t="s">
        <v>152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76</v>
      </c>
      <c r="BK277" s="228">
        <f>ROUND(I277*H277,2)</f>
        <v>0</v>
      </c>
      <c r="BL277" s="19" t="s">
        <v>262</v>
      </c>
      <c r="BM277" s="227" t="s">
        <v>3343</v>
      </c>
    </row>
    <row r="278" spans="1:47" s="2" customFormat="1" ht="12">
      <c r="A278" s="40"/>
      <c r="B278" s="41"/>
      <c r="C278" s="42"/>
      <c r="D278" s="229" t="s">
        <v>162</v>
      </c>
      <c r="E278" s="42"/>
      <c r="F278" s="230" t="s">
        <v>3344</v>
      </c>
      <c r="G278" s="42"/>
      <c r="H278" s="42"/>
      <c r="I278" s="231"/>
      <c r="J278" s="42"/>
      <c r="K278" s="42"/>
      <c r="L278" s="46"/>
      <c r="M278" s="232"/>
      <c r="N278" s="23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162</v>
      </c>
      <c r="AU278" s="19" t="s">
        <v>160</v>
      </c>
    </row>
    <row r="279" spans="1:51" s="13" customFormat="1" ht="12">
      <c r="A279" s="13"/>
      <c r="B279" s="234"/>
      <c r="C279" s="235"/>
      <c r="D279" s="236" t="s">
        <v>164</v>
      </c>
      <c r="E279" s="237" t="s">
        <v>19</v>
      </c>
      <c r="F279" s="238" t="s">
        <v>3332</v>
      </c>
      <c r="G279" s="235"/>
      <c r="H279" s="239">
        <v>127.02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164</v>
      </c>
      <c r="AU279" s="245" t="s">
        <v>160</v>
      </c>
      <c r="AV279" s="13" t="s">
        <v>78</v>
      </c>
      <c r="AW279" s="13" t="s">
        <v>31</v>
      </c>
      <c r="AX279" s="13" t="s">
        <v>76</v>
      </c>
      <c r="AY279" s="245" t="s">
        <v>152</v>
      </c>
    </row>
    <row r="280" spans="1:65" s="2" customFormat="1" ht="49.05" customHeight="1">
      <c r="A280" s="40"/>
      <c r="B280" s="41"/>
      <c r="C280" s="267" t="s">
        <v>586</v>
      </c>
      <c r="D280" s="267" t="s">
        <v>204</v>
      </c>
      <c r="E280" s="268" t="s">
        <v>3345</v>
      </c>
      <c r="F280" s="269" t="s">
        <v>3346</v>
      </c>
      <c r="G280" s="270" t="s">
        <v>169</v>
      </c>
      <c r="H280" s="271">
        <v>139.722</v>
      </c>
      <c r="I280" s="272"/>
      <c r="J280" s="273">
        <f>ROUND(I280*H280,2)</f>
        <v>0</v>
      </c>
      <c r="K280" s="274"/>
      <c r="L280" s="275"/>
      <c r="M280" s="276" t="s">
        <v>19</v>
      </c>
      <c r="N280" s="277" t="s">
        <v>40</v>
      </c>
      <c r="O280" s="86"/>
      <c r="P280" s="225">
        <f>O280*H280</f>
        <v>0</v>
      </c>
      <c r="Q280" s="225">
        <v>0.0024</v>
      </c>
      <c r="R280" s="225">
        <f>Q280*H280</f>
        <v>0.3353328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348</v>
      </c>
      <c r="AT280" s="227" t="s">
        <v>204</v>
      </c>
      <c r="AU280" s="227" t="s">
        <v>160</v>
      </c>
      <c r="AY280" s="19" t="s">
        <v>152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76</v>
      </c>
      <c r="BK280" s="228">
        <f>ROUND(I280*H280,2)</f>
        <v>0</v>
      </c>
      <c r="BL280" s="19" t="s">
        <v>262</v>
      </c>
      <c r="BM280" s="227" t="s">
        <v>3347</v>
      </c>
    </row>
    <row r="281" spans="1:51" s="13" customFormat="1" ht="12">
      <c r="A281" s="13"/>
      <c r="B281" s="234"/>
      <c r="C281" s="235"/>
      <c r="D281" s="236" t="s">
        <v>164</v>
      </c>
      <c r="E281" s="235"/>
      <c r="F281" s="238" t="s">
        <v>3348</v>
      </c>
      <c r="G281" s="235"/>
      <c r="H281" s="239">
        <v>139.722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164</v>
      </c>
      <c r="AU281" s="245" t="s">
        <v>160</v>
      </c>
      <c r="AV281" s="13" t="s">
        <v>78</v>
      </c>
      <c r="AW281" s="13" t="s">
        <v>4</v>
      </c>
      <c r="AX281" s="13" t="s">
        <v>76</v>
      </c>
      <c r="AY281" s="245" t="s">
        <v>152</v>
      </c>
    </row>
    <row r="282" spans="1:65" s="2" customFormat="1" ht="21.75" customHeight="1">
      <c r="A282" s="40"/>
      <c r="B282" s="41"/>
      <c r="C282" s="215" t="s">
        <v>591</v>
      </c>
      <c r="D282" s="215" t="s">
        <v>156</v>
      </c>
      <c r="E282" s="216" t="s">
        <v>3349</v>
      </c>
      <c r="F282" s="217" t="s">
        <v>3350</v>
      </c>
      <c r="G282" s="218" t="s">
        <v>545</v>
      </c>
      <c r="H282" s="219">
        <v>100.39</v>
      </c>
      <c r="I282" s="220"/>
      <c r="J282" s="221">
        <f>ROUND(I282*H282,2)</f>
        <v>0</v>
      </c>
      <c r="K282" s="222"/>
      <c r="L282" s="46"/>
      <c r="M282" s="223" t="s">
        <v>19</v>
      </c>
      <c r="N282" s="224" t="s">
        <v>40</v>
      </c>
      <c r="O282" s="86"/>
      <c r="P282" s="225">
        <f>O282*H282</f>
        <v>0</v>
      </c>
      <c r="Q282" s="225">
        <v>1E-05</v>
      </c>
      <c r="R282" s="225">
        <f>Q282*H282</f>
        <v>0.0010039</v>
      </c>
      <c r="S282" s="225">
        <v>0</v>
      </c>
      <c r="T282" s="22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7" t="s">
        <v>262</v>
      </c>
      <c r="AT282" s="227" t="s">
        <v>156</v>
      </c>
      <c r="AU282" s="227" t="s">
        <v>160</v>
      </c>
      <c r="AY282" s="19" t="s">
        <v>152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76</v>
      </c>
      <c r="BK282" s="228">
        <f>ROUND(I282*H282,2)</f>
        <v>0</v>
      </c>
      <c r="BL282" s="19" t="s">
        <v>262</v>
      </c>
      <c r="BM282" s="227" t="s">
        <v>3351</v>
      </c>
    </row>
    <row r="283" spans="1:47" s="2" customFormat="1" ht="12">
      <c r="A283" s="40"/>
      <c r="B283" s="41"/>
      <c r="C283" s="42"/>
      <c r="D283" s="229" t="s">
        <v>162</v>
      </c>
      <c r="E283" s="42"/>
      <c r="F283" s="230" t="s">
        <v>3352</v>
      </c>
      <c r="G283" s="42"/>
      <c r="H283" s="42"/>
      <c r="I283" s="231"/>
      <c r="J283" s="42"/>
      <c r="K283" s="42"/>
      <c r="L283" s="46"/>
      <c r="M283" s="232"/>
      <c r="N283" s="23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162</v>
      </c>
      <c r="AU283" s="19" t="s">
        <v>160</v>
      </c>
    </row>
    <row r="284" spans="1:51" s="13" customFormat="1" ht="12">
      <c r="A284" s="13"/>
      <c r="B284" s="234"/>
      <c r="C284" s="235"/>
      <c r="D284" s="236" t="s">
        <v>164</v>
      </c>
      <c r="E284" s="237" t="s">
        <v>19</v>
      </c>
      <c r="F284" s="238" t="s">
        <v>3353</v>
      </c>
      <c r="G284" s="235"/>
      <c r="H284" s="239">
        <v>18.53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164</v>
      </c>
      <c r="AU284" s="245" t="s">
        <v>160</v>
      </c>
      <c r="AV284" s="13" t="s">
        <v>78</v>
      </c>
      <c r="AW284" s="13" t="s">
        <v>31</v>
      </c>
      <c r="AX284" s="13" t="s">
        <v>69</v>
      </c>
      <c r="AY284" s="245" t="s">
        <v>152</v>
      </c>
    </row>
    <row r="285" spans="1:51" s="13" customFormat="1" ht="12">
      <c r="A285" s="13"/>
      <c r="B285" s="234"/>
      <c r="C285" s="235"/>
      <c r="D285" s="236" t="s">
        <v>164</v>
      </c>
      <c r="E285" s="237" t="s">
        <v>19</v>
      </c>
      <c r="F285" s="238" t="s">
        <v>3354</v>
      </c>
      <c r="G285" s="235"/>
      <c r="H285" s="239">
        <v>19.07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164</v>
      </c>
      <c r="AU285" s="245" t="s">
        <v>160</v>
      </c>
      <c r="AV285" s="13" t="s">
        <v>78</v>
      </c>
      <c r="AW285" s="13" t="s">
        <v>31</v>
      </c>
      <c r="AX285" s="13" t="s">
        <v>69</v>
      </c>
      <c r="AY285" s="245" t="s">
        <v>152</v>
      </c>
    </row>
    <row r="286" spans="1:51" s="13" customFormat="1" ht="12">
      <c r="A286" s="13"/>
      <c r="B286" s="234"/>
      <c r="C286" s="235"/>
      <c r="D286" s="236" t="s">
        <v>164</v>
      </c>
      <c r="E286" s="237" t="s">
        <v>19</v>
      </c>
      <c r="F286" s="238" t="s">
        <v>3355</v>
      </c>
      <c r="G286" s="235"/>
      <c r="H286" s="239">
        <v>23.52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164</v>
      </c>
      <c r="AU286" s="245" t="s">
        <v>160</v>
      </c>
      <c r="AV286" s="13" t="s">
        <v>78</v>
      </c>
      <c r="AW286" s="13" t="s">
        <v>31</v>
      </c>
      <c r="AX286" s="13" t="s">
        <v>69</v>
      </c>
      <c r="AY286" s="245" t="s">
        <v>152</v>
      </c>
    </row>
    <row r="287" spans="1:51" s="13" customFormat="1" ht="12">
      <c r="A287" s="13"/>
      <c r="B287" s="234"/>
      <c r="C287" s="235"/>
      <c r="D287" s="236" t="s">
        <v>164</v>
      </c>
      <c r="E287" s="237" t="s">
        <v>19</v>
      </c>
      <c r="F287" s="238" t="s">
        <v>3356</v>
      </c>
      <c r="G287" s="235"/>
      <c r="H287" s="239">
        <v>22.27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164</v>
      </c>
      <c r="AU287" s="245" t="s">
        <v>160</v>
      </c>
      <c r="AV287" s="13" t="s">
        <v>78</v>
      </c>
      <c r="AW287" s="13" t="s">
        <v>31</v>
      </c>
      <c r="AX287" s="13" t="s">
        <v>69</v>
      </c>
      <c r="AY287" s="245" t="s">
        <v>152</v>
      </c>
    </row>
    <row r="288" spans="1:51" s="13" customFormat="1" ht="12">
      <c r="A288" s="13"/>
      <c r="B288" s="234"/>
      <c r="C288" s="235"/>
      <c r="D288" s="236" t="s">
        <v>164</v>
      </c>
      <c r="E288" s="237" t="s">
        <v>19</v>
      </c>
      <c r="F288" s="238" t="s">
        <v>3357</v>
      </c>
      <c r="G288" s="235"/>
      <c r="H288" s="239">
        <v>17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164</v>
      </c>
      <c r="AU288" s="245" t="s">
        <v>160</v>
      </c>
      <c r="AV288" s="13" t="s">
        <v>78</v>
      </c>
      <c r="AW288" s="13" t="s">
        <v>31</v>
      </c>
      <c r="AX288" s="13" t="s">
        <v>69</v>
      </c>
      <c r="AY288" s="245" t="s">
        <v>152</v>
      </c>
    </row>
    <row r="289" spans="1:51" s="15" customFormat="1" ht="12">
      <c r="A289" s="15"/>
      <c r="B289" s="256"/>
      <c r="C289" s="257"/>
      <c r="D289" s="236" t="s">
        <v>164</v>
      </c>
      <c r="E289" s="258" t="s">
        <v>19</v>
      </c>
      <c r="F289" s="259" t="s">
        <v>192</v>
      </c>
      <c r="G289" s="257"/>
      <c r="H289" s="260">
        <v>100.39</v>
      </c>
      <c r="I289" s="261"/>
      <c r="J289" s="257"/>
      <c r="K289" s="257"/>
      <c r="L289" s="262"/>
      <c r="M289" s="263"/>
      <c r="N289" s="264"/>
      <c r="O289" s="264"/>
      <c r="P289" s="264"/>
      <c r="Q289" s="264"/>
      <c r="R289" s="264"/>
      <c r="S289" s="264"/>
      <c r="T289" s="26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6" t="s">
        <v>164</v>
      </c>
      <c r="AU289" s="266" t="s">
        <v>160</v>
      </c>
      <c r="AV289" s="15" t="s">
        <v>151</v>
      </c>
      <c r="AW289" s="15" t="s">
        <v>31</v>
      </c>
      <c r="AX289" s="15" t="s">
        <v>76</v>
      </c>
      <c r="AY289" s="266" t="s">
        <v>152</v>
      </c>
    </row>
    <row r="290" spans="1:65" s="2" customFormat="1" ht="16.5" customHeight="1">
      <c r="A290" s="40"/>
      <c r="B290" s="41"/>
      <c r="C290" s="267" t="s">
        <v>596</v>
      </c>
      <c r="D290" s="267" t="s">
        <v>204</v>
      </c>
      <c r="E290" s="268" t="s">
        <v>3358</v>
      </c>
      <c r="F290" s="269" t="s">
        <v>3359</v>
      </c>
      <c r="G290" s="270" t="s">
        <v>545</v>
      </c>
      <c r="H290" s="271">
        <v>102.398</v>
      </c>
      <c r="I290" s="272"/>
      <c r="J290" s="273">
        <f>ROUND(I290*H290,2)</f>
        <v>0</v>
      </c>
      <c r="K290" s="274"/>
      <c r="L290" s="275"/>
      <c r="M290" s="276" t="s">
        <v>19</v>
      </c>
      <c r="N290" s="277" t="s">
        <v>40</v>
      </c>
      <c r="O290" s="86"/>
      <c r="P290" s="225">
        <f>O290*H290</f>
        <v>0</v>
      </c>
      <c r="Q290" s="225">
        <v>2E-05</v>
      </c>
      <c r="R290" s="225">
        <f>Q290*H290</f>
        <v>0.00204796</v>
      </c>
      <c r="S290" s="225">
        <v>0</v>
      </c>
      <c r="T290" s="22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7" t="s">
        <v>348</v>
      </c>
      <c r="AT290" s="227" t="s">
        <v>204</v>
      </c>
      <c r="AU290" s="227" t="s">
        <v>160</v>
      </c>
      <c r="AY290" s="19" t="s">
        <v>152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9" t="s">
        <v>76</v>
      </c>
      <c r="BK290" s="228">
        <f>ROUND(I290*H290,2)</f>
        <v>0</v>
      </c>
      <c r="BL290" s="19" t="s">
        <v>262</v>
      </c>
      <c r="BM290" s="227" t="s">
        <v>3360</v>
      </c>
    </row>
    <row r="291" spans="1:51" s="13" customFormat="1" ht="12">
      <c r="A291" s="13"/>
      <c r="B291" s="234"/>
      <c r="C291" s="235"/>
      <c r="D291" s="236" t="s">
        <v>164</v>
      </c>
      <c r="E291" s="235"/>
      <c r="F291" s="238" t="s">
        <v>3361</v>
      </c>
      <c r="G291" s="235"/>
      <c r="H291" s="239">
        <v>102.398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164</v>
      </c>
      <c r="AU291" s="245" t="s">
        <v>160</v>
      </c>
      <c r="AV291" s="13" t="s">
        <v>78</v>
      </c>
      <c r="AW291" s="13" t="s">
        <v>4</v>
      </c>
      <c r="AX291" s="13" t="s">
        <v>76</v>
      </c>
      <c r="AY291" s="245" t="s">
        <v>152</v>
      </c>
    </row>
    <row r="292" spans="1:65" s="2" customFormat="1" ht="49.05" customHeight="1">
      <c r="A292" s="40"/>
      <c r="B292" s="41"/>
      <c r="C292" s="215" t="s">
        <v>601</v>
      </c>
      <c r="D292" s="215" t="s">
        <v>156</v>
      </c>
      <c r="E292" s="216" t="s">
        <v>2372</v>
      </c>
      <c r="F292" s="217" t="s">
        <v>2373</v>
      </c>
      <c r="G292" s="218" t="s">
        <v>196</v>
      </c>
      <c r="H292" s="219">
        <v>0.958</v>
      </c>
      <c r="I292" s="220"/>
      <c r="J292" s="221">
        <f>ROUND(I292*H292,2)</f>
        <v>0</v>
      </c>
      <c r="K292" s="222"/>
      <c r="L292" s="46"/>
      <c r="M292" s="223" t="s">
        <v>19</v>
      </c>
      <c r="N292" s="224" t="s">
        <v>40</v>
      </c>
      <c r="O292" s="86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7" t="s">
        <v>262</v>
      </c>
      <c r="AT292" s="227" t="s">
        <v>156</v>
      </c>
      <c r="AU292" s="227" t="s">
        <v>160</v>
      </c>
      <c r="AY292" s="19" t="s">
        <v>152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9" t="s">
        <v>76</v>
      </c>
      <c r="BK292" s="228">
        <f>ROUND(I292*H292,2)</f>
        <v>0</v>
      </c>
      <c r="BL292" s="19" t="s">
        <v>262</v>
      </c>
      <c r="BM292" s="227" t="s">
        <v>3362</v>
      </c>
    </row>
    <row r="293" spans="1:47" s="2" customFormat="1" ht="12">
      <c r="A293" s="40"/>
      <c r="B293" s="41"/>
      <c r="C293" s="42"/>
      <c r="D293" s="229" t="s">
        <v>162</v>
      </c>
      <c r="E293" s="42"/>
      <c r="F293" s="230" t="s">
        <v>2375</v>
      </c>
      <c r="G293" s="42"/>
      <c r="H293" s="42"/>
      <c r="I293" s="231"/>
      <c r="J293" s="42"/>
      <c r="K293" s="42"/>
      <c r="L293" s="46"/>
      <c r="M293" s="232"/>
      <c r="N293" s="23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162</v>
      </c>
      <c r="AU293" s="19" t="s">
        <v>160</v>
      </c>
    </row>
    <row r="294" spans="1:65" s="2" customFormat="1" ht="49.05" customHeight="1">
      <c r="A294" s="40"/>
      <c r="B294" s="41"/>
      <c r="C294" s="215" t="s">
        <v>606</v>
      </c>
      <c r="D294" s="215" t="s">
        <v>156</v>
      </c>
      <c r="E294" s="216" t="s">
        <v>2377</v>
      </c>
      <c r="F294" s="217" t="s">
        <v>2378</v>
      </c>
      <c r="G294" s="218" t="s">
        <v>196</v>
      </c>
      <c r="H294" s="219">
        <v>0.958</v>
      </c>
      <c r="I294" s="220"/>
      <c r="J294" s="221">
        <f>ROUND(I294*H294,2)</f>
        <v>0</v>
      </c>
      <c r="K294" s="222"/>
      <c r="L294" s="46"/>
      <c r="M294" s="223" t="s">
        <v>19</v>
      </c>
      <c r="N294" s="224" t="s">
        <v>40</v>
      </c>
      <c r="O294" s="86"/>
      <c r="P294" s="225">
        <f>O294*H294</f>
        <v>0</v>
      </c>
      <c r="Q294" s="225">
        <v>0</v>
      </c>
      <c r="R294" s="225">
        <f>Q294*H294</f>
        <v>0</v>
      </c>
      <c r="S294" s="225">
        <v>0</v>
      </c>
      <c r="T294" s="22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7" t="s">
        <v>262</v>
      </c>
      <c r="AT294" s="227" t="s">
        <v>156</v>
      </c>
      <c r="AU294" s="227" t="s">
        <v>160</v>
      </c>
      <c r="AY294" s="19" t="s">
        <v>152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9" t="s">
        <v>76</v>
      </c>
      <c r="BK294" s="228">
        <f>ROUND(I294*H294,2)</f>
        <v>0</v>
      </c>
      <c r="BL294" s="19" t="s">
        <v>262</v>
      </c>
      <c r="BM294" s="227" t="s">
        <v>3363</v>
      </c>
    </row>
    <row r="295" spans="1:47" s="2" customFormat="1" ht="12">
      <c r="A295" s="40"/>
      <c r="B295" s="41"/>
      <c r="C295" s="42"/>
      <c r="D295" s="229" t="s">
        <v>162</v>
      </c>
      <c r="E295" s="42"/>
      <c r="F295" s="230" t="s">
        <v>2380</v>
      </c>
      <c r="G295" s="42"/>
      <c r="H295" s="42"/>
      <c r="I295" s="231"/>
      <c r="J295" s="42"/>
      <c r="K295" s="42"/>
      <c r="L295" s="46"/>
      <c r="M295" s="232"/>
      <c r="N295" s="23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162</v>
      </c>
      <c r="AU295" s="19" t="s">
        <v>160</v>
      </c>
    </row>
    <row r="296" spans="1:63" s="12" customFormat="1" ht="20.85" customHeight="1">
      <c r="A296" s="12"/>
      <c r="B296" s="199"/>
      <c r="C296" s="200"/>
      <c r="D296" s="201" t="s">
        <v>68</v>
      </c>
      <c r="E296" s="213" t="s">
        <v>2381</v>
      </c>
      <c r="F296" s="213" t="s">
        <v>2382</v>
      </c>
      <c r="G296" s="200"/>
      <c r="H296" s="200"/>
      <c r="I296" s="203"/>
      <c r="J296" s="214">
        <f>BK296</f>
        <v>0</v>
      </c>
      <c r="K296" s="200"/>
      <c r="L296" s="205"/>
      <c r="M296" s="206"/>
      <c r="N296" s="207"/>
      <c r="O296" s="207"/>
      <c r="P296" s="208">
        <f>SUM(P297:P362)</f>
        <v>0</v>
      </c>
      <c r="Q296" s="207"/>
      <c r="R296" s="208">
        <f>SUM(R297:R362)</f>
        <v>6.930769499999999</v>
      </c>
      <c r="S296" s="207"/>
      <c r="T296" s="209">
        <f>SUM(T297:T362)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78</v>
      </c>
      <c r="AT296" s="211" t="s">
        <v>68</v>
      </c>
      <c r="AU296" s="211" t="s">
        <v>78</v>
      </c>
      <c r="AY296" s="210" t="s">
        <v>152</v>
      </c>
      <c r="BK296" s="212">
        <f>SUM(BK297:BK362)</f>
        <v>0</v>
      </c>
    </row>
    <row r="297" spans="1:65" s="2" customFormat="1" ht="24.15" customHeight="1">
      <c r="A297" s="40"/>
      <c r="B297" s="41"/>
      <c r="C297" s="215" t="s">
        <v>611</v>
      </c>
      <c r="D297" s="215" t="s">
        <v>156</v>
      </c>
      <c r="E297" s="216" t="s">
        <v>2384</v>
      </c>
      <c r="F297" s="217" t="s">
        <v>2385</v>
      </c>
      <c r="G297" s="218" t="s">
        <v>169</v>
      </c>
      <c r="H297" s="219">
        <v>204.434</v>
      </c>
      <c r="I297" s="220"/>
      <c r="J297" s="221">
        <f>ROUND(I297*H297,2)</f>
        <v>0</v>
      </c>
      <c r="K297" s="222"/>
      <c r="L297" s="46"/>
      <c r="M297" s="223" t="s">
        <v>19</v>
      </c>
      <c r="N297" s="224" t="s">
        <v>40</v>
      </c>
      <c r="O297" s="86"/>
      <c r="P297" s="225">
        <f>O297*H297</f>
        <v>0</v>
      </c>
      <c r="Q297" s="225">
        <v>0.0015</v>
      </c>
      <c r="R297" s="225">
        <f>Q297*H297</f>
        <v>0.306651</v>
      </c>
      <c r="S297" s="225">
        <v>0</v>
      </c>
      <c r="T297" s="22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7" t="s">
        <v>262</v>
      </c>
      <c r="AT297" s="227" t="s">
        <v>156</v>
      </c>
      <c r="AU297" s="227" t="s">
        <v>160</v>
      </c>
      <c r="AY297" s="19" t="s">
        <v>152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76</v>
      </c>
      <c r="BK297" s="228">
        <f>ROUND(I297*H297,2)</f>
        <v>0</v>
      </c>
      <c r="BL297" s="19" t="s">
        <v>262</v>
      </c>
      <c r="BM297" s="227" t="s">
        <v>3364</v>
      </c>
    </row>
    <row r="298" spans="1:47" s="2" customFormat="1" ht="12">
      <c r="A298" s="40"/>
      <c r="B298" s="41"/>
      <c r="C298" s="42"/>
      <c r="D298" s="229" t="s">
        <v>162</v>
      </c>
      <c r="E298" s="42"/>
      <c r="F298" s="230" t="s">
        <v>2387</v>
      </c>
      <c r="G298" s="42"/>
      <c r="H298" s="42"/>
      <c r="I298" s="231"/>
      <c r="J298" s="42"/>
      <c r="K298" s="42"/>
      <c r="L298" s="46"/>
      <c r="M298" s="232"/>
      <c r="N298" s="23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162</v>
      </c>
      <c r="AU298" s="19" t="s">
        <v>160</v>
      </c>
    </row>
    <row r="299" spans="1:51" s="14" customFormat="1" ht="12">
      <c r="A299" s="14"/>
      <c r="B299" s="246"/>
      <c r="C299" s="247"/>
      <c r="D299" s="236" t="s">
        <v>164</v>
      </c>
      <c r="E299" s="248" t="s">
        <v>19</v>
      </c>
      <c r="F299" s="249" t="s">
        <v>172</v>
      </c>
      <c r="G299" s="247"/>
      <c r="H299" s="248" t="s">
        <v>19</v>
      </c>
      <c r="I299" s="250"/>
      <c r="J299" s="247"/>
      <c r="K299" s="247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164</v>
      </c>
      <c r="AU299" s="255" t="s">
        <v>160</v>
      </c>
      <c r="AV299" s="14" t="s">
        <v>76</v>
      </c>
      <c r="AW299" s="14" t="s">
        <v>31</v>
      </c>
      <c r="AX299" s="14" t="s">
        <v>69</v>
      </c>
      <c r="AY299" s="255" t="s">
        <v>152</v>
      </c>
    </row>
    <row r="300" spans="1:51" s="13" customFormat="1" ht="12">
      <c r="A300" s="13"/>
      <c r="B300" s="234"/>
      <c r="C300" s="235"/>
      <c r="D300" s="236" t="s">
        <v>164</v>
      </c>
      <c r="E300" s="237" t="s">
        <v>19</v>
      </c>
      <c r="F300" s="238" t="s">
        <v>3365</v>
      </c>
      <c r="G300" s="235"/>
      <c r="H300" s="239">
        <v>32.452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164</v>
      </c>
      <c r="AU300" s="245" t="s">
        <v>160</v>
      </c>
      <c r="AV300" s="13" t="s">
        <v>78</v>
      </c>
      <c r="AW300" s="13" t="s">
        <v>31</v>
      </c>
      <c r="AX300" s="13" t="s">
        <v>69</v>
      </c>
      <c r="AY300" s="245" t="s">
        <v>152</v>
      </c>
    </row>
    <row r="301" spans="1:51" s="13" customFormat="1" ht="12">
      <c r="A301" s="13"/>
      <c r="B301" s="234"/>
      <c r="C301" s="235"/>
      <c r="D301" s="236" t="s">
        <v>164</v>
      </c>
      <c r="E301" s="237" t="s">
        <v>19</v>
      </c>
      <c r="F301" s="238" t="s">
        <v>3366</v>
      </c>
      <c r="G301" s="235"/>
      <c r="H301" s="239">
        <v>7.392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164</v>
      </c>
      <c r="AU301" s="245" t="s">
        <v>160</v>
      </c>
      <c r="AV301" s="13" t="s">
        <v>78</v>
      </c>
      <c r="AW301" s="13" t="s">
        <v>31</v>
      </c>
      <c r="AX301" s="13" t="s">
        <v>69</v>
      </c>
      <c r="AY301" s="245" t="s">
        <v>152</v>
      </c>
    </row>
    <row r="302" spans="1:51" s="13" customFormat="1" ht="12">
      <c r="A302" s="13"/>
      <c r="B302" s="234"/>
      <c r="C302" s="235"/>
      <c r="D302" s="236" t="s">
        <v>164</v>
      </c>
      <c r="E302" s="237" t="s">
        <v>19</v>
      </c>
      <c r="F302" s="238" t="s">
        <v>3367</v>
      </c>
      <c r="G302" s="235"/>
      <c r="H302" s="239">
        <v>47.704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164</v>
      </c>
      <c r="AU302" s="245" t="s">
        <v>160</v>
      </c>
      <c r="AV302" s="13" t="s">
        <v>78</v>
      </c>
      <c r="AW302" s="13" t="s">
        <v>31</v>
      </c>
      <c r="AX302" s="13" t="s">
        <v>69</v>
      </c>
      <c r="AY302" s="245" t="s">
        <v>152</v>
      </c>
    </row>
    <row r="303" spans="1:51" s="13" customFormat="1" ht="12">
      <c r="A303" s="13"/>
      <c r="B303" s="234"/>
      <c r="C303" s="235"/>
      <c r="D303" s="236" t="s">
        <v>164</v>
      </c>
      <c r="E303" s="237" t="s">
        <v>19</v>
      </c>
      <c r="F303" s="238" t="s">
        <v>3368</v>
      </c>
      <c r="G303" s="235"/>
      <c r="H303" s="239">
        <v>9.02</v>
      </c>
      <c r="I303" s="240"/>
      <c r="J303" s="235"/>
      <c r="K303" s="235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164</v>
      </c>
      <c r="AU303" s="245" t="s">
        <v>160</v>
      </c>
      <c r="AV303" s="13" t="s">
        <v>78</v>
      </c>
      <c r="AW303" s="13" t="s">
        <v>31</v>
      </c>
      <c r="AX303" s="13" t="s">
        <v>69</v>
      </c>
      <c r="AY303" s="245" t="s">
        <v>152</v>
      </c>
    </row>
    <row r="304" spans="1:51" s="13" customFormat="1" ht="12">
      <c r="A304" s="13"/>
      <c r="B304" s="234"/>
      <c r="C304" s="235"/>
      <c r="D304" s="236" t="s">
        <v>164</v>
      </c>
      <c r="E304" s="237" t="s">
        <v>19</v>
      </c>
      <c r="F304" s="238" t="s">
        <v>3369</v>
      </c>
      <c r="G304" s="235"/>
      <c r="H304" s="239">
        <v>36.982</v>
      </c>
      <c r="I304" s="240"/>
      <c r="J304" s="235"/>
      <c r="K304" s="235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164</v>
      </c>
      <c r="AU304" s="245" t="s">
        <v>160</v>
      </c>
      <c r="AV304" s="13" t="s">
        <v>78</v>
      </c>
      <c r="AW304" s="13" t="s">
        <v>31</v>
      </c>
      <c r="AX304" s="13" t="s">
        <v>69</v>
      </c>
      <c r="AY304" s="245" t="s">
        <v>152</v>
      </c>
    </row>
    <row r="305" spans="1:51" s="13" customFormat="1" ht="12">
      <c r="A305" s="13"/>
      <c r="B305" s="234"/>
      <c r="C305" s="235"/>
      <c r="D305" s="236" t="s">
        <v>164</v>
      </c>
      <c r="E305" s="237" t="s">
        <v>19</v>
      </c>
      <c r="F305" s="238" t="s">
        <v>3370</v>
      </c>
      <c r="G305" s="235"/>
      <c r="H305" s="239">
        <v>25.46</v>
      </c>
      <c r="I305" s="240"/>
      <c r="J305" s="235"/>
      <c r="K305" s="235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164</v>
      </c>
      <c r="AU305" s="245" t="s">
        <v>160</v>
      </c>
      <c r="AV305" s="13" t="s">
        <v>78</v>
      </c>
      <c r="AW305" s="13" t="s">
        <v>31</v>
      </c>
      <c r="AX305" s="13" t="s">
        <v>69</v>
      </c>
      <c r="AY305" s="245" t="s">
        <v>152</v>
      </c>
    </row>
    <row r="306" spans="1:51" s="13" customFormat="1" ht="12">
      <c r="A306" s="13"/>
      <c r="B306" s="234"/>
      <c r="C306" s="235"/>
      <c r="D306" s="236" t="s">
        <v>164</v>
      </c>
      <c r="E306" s="237" t="s">
        <v>19</v>
      </c>
      <c r="F306" s="238" t="s">
        <v>3371</v>
      </c>
      <c r="G306" s="235"/>
      <c r="H306" s="239">
        <v>45.424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164</v>
      </c>
      <c r="AU306" s="245" t="s">
        <v>160</v>
      </c>
      <c r="AV306" s="13" t="s">
        <v>78</v>
      </c>
      <c r="AW306" s="13" t="s">
        <v>31</v>
      </c>
      <c r="AX306" s="13" t="s">
        <v>69</v>
      </c>
      <c r="AY306" s="245" t="s">
        <v>152</v>
      </c>
    </row>
    <row r="307" spans="1:51" s="15" customFormat="1" ht="12">
      <c r="A307" s="15"/>
      <c r="B307" s="256"/>
      <c r="C307" s="257"/>
      <c r="D307" s="236" t="s">
        <v>164</v>
      </c>
      <c r="E307" s="258" t="s">
        <v>19</v>
      </c>
      <c r="F307" s="259" t="s">
        <v>192</v>
      </c>
      <c r="G307" s="257"/>
      <c r="H307" s="260">
        <v>204.43400000000003</v>
      </c>
      <c r="I307" s="261"/>
      <c r="J307" s="257"/>
      <c r="K307" s="257"/>
      <c r="L307" s="262"/>
      <c r="M307" s="263"/>
      <c r="N307" s="264"/>
      <c r="O307" s="264"/>
      <c r="P307" s="264"/>
      <c r="Q307" s="264"/>
      <c r="R307" s="264"/>
      <c r="S307" s="264"/>
      <c r="T307" s="26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6" t="s">
        <v>164</v>
      </c>
      <c r="AU307" s="266" t="s">
        <v>160</v>
      </c>
      <c r="AV307" s="15" t="s">
        <v>151</v>
      </c>
      <c r="AW307" s="15" t="s">
        <v>31</v>
      </c>
      <c r="AX307" s="15" t="s">
        <v>76</v>
      </c>
      <c r="AY307" s="266" t="s">
        <v>152</v>
      </c>
    </row>
    <row r="308" spans="1:65" s="2" customFormat="1" ht="24.15" customHeight="1">
      <c r="A308" s="40"/>
      <c r="B308" s="41"/>
      <c r="C308" s="215" t="s">
        <v>623</v>
      </c>
      <c r="D308" s="215" t="s">
        <v>156</v>
      </c>
      <c r="E308" s="216" t="s">
        <v>2396</v>
      </c>
      <c r="F308" s="217" t="s">
        <v>2397</v>
      </c>
      <c r="G308" s="218" t="s">
        <v>176</v>
      </c>
      <c r="H308" s="219">
        <v>74.8</v>
      </c>
      <c r="I308" s="220"/>
      <c r="J308" s="221">
        <f>ROUND(I308*H308,2)</f>
        <v>0</v>
      </c>
      <c r="K308" s="222"/>
      <c r="L308" s="46"/>
      <c r="M308" s="223" t="s">
        <v>19</v>
      </c>
      <c r="N308" s="224" t="s">
        <v>40</v>
      </c>
      <c r="O308" s="86"/>
      <c r="P308" s="225">
        <f>O308*H308</f>
        <v>0</v>
      </c>
      <c r="Q308" s="225">
        <v>0.00021</v>
      </c>
      <c r="R308" s="225">
        <f>Q308*H308</f>
        <v>0.015708</v>
      </c>
      <c r="S308" s="225">
        <v>0</v>
      </c>
      <c r="T308" s="22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7" t="s">
        <v>262</v>
      </c>
      <c r="AT308" s="227" t="s">
        <v>156</v>
      </c>
      <c r="AU308" s="227" t="s">
        <v>160</v>
      </c>
      <c r="AY308" s="19" t="s">
        <v>152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9" t="s">
        <v>76</v>
      </c>
      <c r="BK308" s="228">
        <f>ROUND(I308*H308,2)</f>
        <v>0</v>
      </c>
      <c r="BL308" s="19" t="s">
        <v>262</v>
      </c>
      <c r="BM308" s="227" t="s">
        <v>3372</v>
      </c>
    </row>
    <row r="309" spans="1:47" s="2" customFormat="1" ht="12">
      <c r="A309" s="40"/>
      <c r="B309" s="41"/>
      <c r="C309" s="42"/>
      <c r="D309" s="229" t="s">
        <v>162</v>
      </c>
      <c r="E309" s="42"/>
      <c r="F309" s="230" t="s">
        <v>2399</v>
      </c>
      <c r="G309" s="42"/>
      <c r="H309" s="42"/>
      <c r="I309" s="231"/>
      <c r="J309" s="42"/>
      <c r="K309" s="42"/>
      <c r="L309" s="46"/>
      <c r="M309" s="232"/>
      <c r="N309" s="23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162</v>
      </c>
      <c r="AU309" s="19" t="s">
        <v>160</v>
      </c>
    </row>
    <row r="310" spans="1:51" s="13" customFormat="1" ht="12">
      <c r="A310" s="13"/>
      <c r="B310" s="234"/>
      <c r="C310" s="235"/>
      <c r="D310" s="236" t="s">
        <v>164</v>
      </c>
      <c r="E310" s="237" t="s">
        <v>19</v>
      </c>
      <c r="F310" s="238" t="s">
        <v>3373</v>
      </c>
      <c r="G310" s="235"/>
      <c r="H310" s="239">
        <v>74.8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164</v>
      </c>
      <c r="AU310" s="245" t="s">
        <v>160</v>
      </c>
      <c r="AV310" s="13" t="s">
        <v>78</v>
      </c>
      <c r="AW310" s="13" t="s">
        <v>31</v>
      </c>
      <c r="AX310" s="13" t="s">
        <v>76</v>
      </c>
      <c r="AY310" s="245" t="s">
        <v>152</v>
      </c>
    </row>
    <row r="311" spans="1:65" s="2" customFormat="1" ht="24.15" customHeight="1">
      <c r="A311" s="40"/>
      <c r="B311" s="41"/>
      <c r="C311" s="215" t="s">
        <v>630</v>
      </c>
      <c r="D311" s="215" t="s">
        <v>156</v>
      </c>
      <c r="E311" s="216" t="s">
        <v>2402</v>
      </c>
      <c r="F311" s="217" t="s">
        <v>2403</v>
      </c>
      <c r="G311" s="218" t="s">
        <v>176</v>
      </c>
      <c r="H311" s="219">
        <v>19.8</v>
      </c>
      <c r="I311" s="220"/>
      <c r="J311" s="221">
        <f>ROUND(I311*H311,2)</f>
        <v>0</v>
      </c>
      <c r="K311" s="222"/>
      <c r="L311" s="46"/>
      <c r="M311" s="223" t="s">
        <v>19</v>
      </c>
      <c r="N311" s="224" t="s">
        <v>40</v>
      </c>
      <c r="O311" s="86"/>
      <c r="P311" s="225">
        <f>O311*H311</f>
        <v>0</v>
      </c>
      <c r="Q311" s="225">
        <v>0.0002</v>
      </c>
      <c r="R311" s="225">
        <f>Q311*H311</f>
        <v>0.00396</v>
      </c>
      <c r="S311" s="225">
        <v>0</v>
      </c>
      <c r="T311" s="22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262</v>
      </c>
      <c r="AT311" s="227" t="s">
        <v>156</v>
      </c>
      <c r="AU311" s="227" t="s">
        <v>160</v>
      </c>
      <c r="AY311" s="19" t="s">
        <v>152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76</v>
      </c>
      <c r="BK311" s="228">
        <f>ROUND(I311*H311,2)</f>
        <v>0</v>
      </c>
      <c r="BL311" s="19" t="s">
        <v>262</v>
      </c>
      <c r="BM311" s="227" t="s">
        <v>3374</v>
      </c>
    </row>
    <row r="312" spans="1:47" s="2" customFormat="1" ht="12">
      <c r="A312" s="40"/>
      <c r="B312" s="41"/>
      <c r="C312" s="42"/>
      <c r="D312" s="229" t="s">
        <v>162</v>
      </c>
      <c r="E312" s="42"/>
      <c r="F312" s="230" t="s">
        <v>2405</v>
      </c>
      <c r="G312" s="42"/>
      <c r="H312" s="42"/>
      <c r="I312" s="231"/>
      <c r="J312" s="42"/>
      <c r="K312" s="42"/>
      <c r="L312" s="46"/>
      <c r="M312" s="232"/>
      <c r="N312" s="23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162</v>
      </c>
      <c r="AU312" s="19" t="s">
        <v>160</v>
      </c>
    </row>
    <row r="313" spans="1:51" s="13" customFormat="1" ht="12">
      <c r="A313" s="13"/>
      <c r="B313" s="234"/>
      <c r="C313" s="235"/>
      <c r="D313" s="236" t="s">
        <v>164</v>
      </c>
      <c r="E313" s="237" t="s">
        <v>19</v>
      </c>
      <c r="F313" s="238" t="s">
        <v>3375</v>
      </c>
      <c r="G313" s="235"/>
      <c r="H313" s="239">
        <v>19.8</v>
      </c>
      <c r="I313" s="240"/>
      <c r="J313" s="235"/>
      <c r="K313" s="235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164</v>
      </c>
      <c r="AU313" s="245" t="s">
        <v>160</v>
      </c>
      <c r="AV313" s="13" t="s">
        <v>78</v>
      </c>
      <c r="AW313" s="13" t="s">
        <v>31</v>
      </c>
      <c r="AX313" s="13" t="s">
        <v>76</v>
      </c>
      <c r="AY313" s="245" t="s">
        <v>152</v>
      </c>
    </row>
    <row r="314" spans="1:65" s="2" customFormat="1" ht="24.15" customHeight="1">
      <c r="A314" s="40"/>
      <c r="B314" s="41"/>
      <c r="C314" s="215" t="s">
        <v>636</v>
      </c>
      <c r="D314" s="215" t="s">
        <v>156</v>
      </c>
      <c r="E314" s="216" t="s">
        <v>2408</v>
      </c>
      <c r="F314" s="217" t="s">
        <v>2409</v>
      </c>
      <c r="G314" s="218" t="s">
        <v>545</v>
      </c>
      <c r="H314" s="219">
        <v>93.27</v>
      </c>
      <c r="I314" s="220"/>
      <c r="J314" s="221">
        <f>ROUND(I314*H314,2)</f>
        <v>0</v>
      </c>
      <c r="K314" s="222"/>
      <c r="L314" s="46"/>
      <c r="M314" s="223" t="s">
        <v>19</v>
      </c>
      <c r="N314" s="224" t="s">
        <v>40</v>
      </c>
      <c r="O314" s="86"/>
      <c r="P314" s="225">
        <f>O314*H314</f>
        <v>0</v>
      </c>
      <c r="Q314" s="225">
        <v>0.00032</v>
      </c>
      <c r="R314" s="225">
        <f>Q314*H314</f>
        <v>0.029846400000000002</v>
      </c>
      <c r="S314" s="225">
        <v>0</v>
      </c>
      <c r="T314" s="22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7" t="s">
        <v>262</v>
      </c>
      <c r="AT314" s="227" t="s">
        <v>156</v>
      </c>
      <c r="AU314" s="227" t="s">
        <v>160</v>
      </c>
      <c r="AY314" s="19" t="s">
        <v>152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76</v>
      </c>
      <c r="BK314" s="228">
        <f>ROUND(I314*H314,2)</f>
        <v>0</v>
      </c>
      <c r="BL314" s="19" t="s">
        <v>262</v>
      </c>
      <c r="BM314" s="227" t="s">
        <v>3376</v>
      </c>
    </row>
    <row r="315" spans="1:47" s="2" customFormat="1" ht="12">
      <c r="A315" s="40"/>
      <c r="B315" s="41"/>
      <c r="C315" s="42"/>
      <c r="D315" s="229" t="s">
        <v>162</v>
      </c>
      <c r="E315" s="42"/>
      <c r="F315" s="230" t="s">
        <v>2411</v>
      </c>
      <c r="G315" s="42"/>
      <c r="H315" s="42"/>
      <c r="I315" s="231"/>
      <c r="J315" s="42"/>
      <c r="K315" s="42"/>
      <c r="L315" s="46"/>
      <c r="M315" s="232"/>
      <c r="N315" s="23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162</v>
      </c>
      <c r="AU315" s="19" t="s">
        <v>160</v>
      </c>
    </row>
    <row r="316" spans="1:51" s="14" customFormat="1" ht="12">
      <c r="A316" s="14"/>
      <c r="B316" s="246"/>
      <c r="C316" s="247"/>
      <c r="D316" s="236" t="s">
        <v>164</v>
      </c>
      <c r="E316" s="248" t="s">
        <v>19</v>
      </c>
      <c r="F316" s="249" t="s">
        <v>172</v>
      </c>
      <c r="G316" s="247"/>
      <c r="H316" s="248" t="s">
        <v>19</v>
      </c>
      <c r="I316" s="250"/>
      <c r="J316" s="247"/>
      <c r="K316" s="247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164</v>
      </c>
      <c r="AU316" s="255" t="s">
        <v>160</v>
      </c>
      <c r="AV316" s="14" t="s">
        <v>76</v>
      </c>
      <c r="AW316" s="14" t="s">
        <v>31</v>
      </c>
      <c r="AX316" s="14" t="s">
        <v>69</v>
      </c>
      <c r="AY316" s="255" t="s">
        <v>152</v>
      </c>
    </row>
    <row r="317" spans="1:51" s="13" customFormat="1" ht="12">
      <c r="A317" s="13"/>
      <c r="B317" s="234"/>
      <c r="C317" s="235"/>
      <c r="D317" s="236" t="s">
        <v>164</v>
      </c>
      <c r="E317" s="237" t="s">
        <v>19</v>
      </c>
      <c r="F317" s="238" t="s">
        <v>3377</v>
      </c>
      <c r="G317" s="235"/>
      <c r="H317" s="239">
        <v>15.36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164</v>
      </c>
      <c r="AU317" s="245" t="s">
        <v>160</v>
      </c>
      <c r="AV317" s="13" t="s">
        <v>78</v>
      </c>
      <c r="AW317" s="13" t="s">
        <v>31</v>
      </c>
      <c r="AX317" s="13" t="s">
        <v>69</v>
      </c>
      <c r="AY317" s="245" t="s">
        <v>152</v>
      </c>
    </row>
    <row r="318" spans="1:51" s="13" customFormat="1" ht="12">
      <c r="A318" s="13"/>
      <c r="B318" s="234"/>
      <c r="C318" s="235"/>
      <c r="D318" s="236" t="s">
        <v>164</v>
      </c>
      <c r="E318" s="237" t="s">
        <v>19</v>
      </c>
      <c r="F318" s="238" t="s">
        <v>3378</v>
      </c>
      <c r="G318" s="235"/>
      <c r="H318" s="239">
        <v>3.36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164</v>
      </c>
      <c r="AU318" s="245" t="s">
        <v>160</v>
      </c>
      <c r="AV318" s="13" t="s">
        <v>78</v>
      </c>
      <c r="AW318" s="13" t="s">
        <v>31</v>
      </c>
      <c r="AX318" s="13" t="s">
        <v>69</v>
      </c>
      <c r="AY318" s="245" t="s">
        <v>152</v>
      </c>
    </row>
    <row r="319" spans="1:51" s="13" customFormat="1" ht="12">
      <c r="A319" s="13"/>
      <c r="B319" s="234"/>
      <c r="C319" s="235"/>
      <c r="D319" s="236" t="s">
        <v>164</v>
      </c>
      <c r="E319" s="237" t="s">
        <v>19</v>
      </c>
      <c r="F319" s="238" t="s">
        <v>3379</v>
      </c>
      <c r="G319" s="235"/>
      <c r="H319" s="239">
        <v>21.62</v>
      </c>
      <c r="I319" s="240"/>
      <c r="J319" s="235"/>
      <c r="K319" s="235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164</v>
      </c>
      <c r="AU319" s="245" t="s">
        <v>160</v>
      </c>
      <c r="AV319" s="13" t="s">
        <v>78</v>
      </c>
      <c r="AW319" s="13" t="s">
        <v>31</v>
      </c>
      <c r="AX319" s="13" t="s">
        <v>69</v>
      </c>
      <c r="AY319" s="245" t="s">
        <v>152</v>
      </c>
    </row>
    <row r="320" spans="1:51" s="13" customFormat="1" ht="12">
      <c r="A320" s="13"/>
      <c r="B320" s="234"/>
      <c r="C320" s="235"/>
      <c r="D320" s="236" t="s">
        <v>164</v>
      </c>
      <c r="E320" s="237" t="s">
        <v>19</v>
      </c>
      <c r="F320" s="238" t="s">
        <v>3380</v>
      </c>
      <c r="G320" s="235"/>
      <c r="H320" s="239">
        <v>4.1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164</v>
      </c>
      <c r="AU320" s="245" t="s">
        <v>160</v>
      </c>
      <c r="AV320" s="13" t="s">
        <v>78</v>
      </c>
      <c r="AW320" s="13" t="s">
        <v>31</v>
      </c>
      <c r="AX320" s="13" t="s">
        <v>69</v>
      </c>
      <c r="AY320" s="245" t="s">
        <v>152</v>
      </c>
    </row>
    <row r="321" spans="1:51" s="13" customFormat="1" ht="12">
      <c r="A321" s="13"/>
      <c r="B321" s="234"/>
      <c r="C321" s="235"/>
      <c r="D321" s="236" t="s">
        <v>164</v>
      </c>
      <c r="E321" s="237" t="s">
        <v>19</v>
      </c>
      <c r="F321" s="238" t="s">
        <v>3381</v>
      </c>
      <c r="G321" s="235"/>
      <c r="H321" s="239">
        <v>16.81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164</v>
      </c>
      <c r="AU321" s="245" t="s">
        <v>160</v>
      </c>
      <c r="AV321" s="13" t="s">
        <v>78</v>
      </c>
      <c r="AW321" s="13" t="s">
        <v>31</v>
      </c>
      <c r="AX321" s="13" t="s">
        <v>69</v>
      </c>
      <c r="AY321" s="245" t="s">
        <v>152</v>
      </c>
    </row>
    <row r="322" spans="1:51" s="13" customFormat="1" ht="12">
      <c r="A322" s="13"/>
      <c r="B322" s="234"/>
      <c r="C322" s="235"/>
      <c r="D322" s="236" t="s">
        <v>164</v>
      </c>
      <c r="E322" s="237" t="s">
        <v>19</v>
      </c>
      <c r="F322" s="238" t="s">
        <v>3382</v>
      </c>
      <c r="G322" s="235"/>
      <c r="H322" s="239">
        <v>11.5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164</v>
      </c>
      <c r="AU322" s="245" t="s">
        <v>160</v>
      </c>
      <c r="AV322" s="13" t="s">
        <v>78</v>
      </c>
      <c r="AW322" s="13" t="s">
        <v>31</v>
      </c>
      <c r="AX322" s="13" t="s">
        <v>69</v>
      </c>
      <c r="AY322" s="245" t="s">
        <v>152</v>
      </c>
    </row>
    <row r="323" spans="1:51" s="13" customFormat="1" ht="12">
      <c r="A323" s="13"/>
      <c r="B323" s="234"/>
      <c r="C323" s="235"/>
      <c r="D323" s="236" t="s">
        <v>164</v>
      </c>
      <c r="E323" s="237" t="s">
        <v>19</v>
      </c>
      <c r="F323" s="238" t="s">
        <v>3383</v>
      </c>
      <c r="G323" s="235"/>
      <c r="H323" s="239">
        <v>20.52</v>
      </c>
      <c r="I323" s="240"/>
      <c r="J323" s="235"/>
      <c r="K323" s="235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164</v>
      </c>
      <c r="AU323" s="245" t="s">
        <v>160</v>
      </c>
      <c r="AV323" s="13" t="s">
        <v>78</v>
      </c>
      <c r="AW323" s="13" t="s">
        <v>31</v>
      </c>
      <c r="AX323" s="13" t="s">
        <v>69</v>
      </c>
      <c r="AY323" s="245" t="s">
        <v>152</v>
      </c>
    </row>
    <row r="324" spans="1:51" s="15" customFormat="1" ht="12">
      <c r="A324" s="15"/>
      <c r="B324" s="256"/>
      <c r="C324" s="257"/>
      <c r="D324" s="236" t="s">
        <v>164</v>
      </c>
      <c r="E324" s="258" t="s">
        <v>19</v>
      </c>
      <c r="F324" s="259" t="s">
        <v>192</v>
      </c>
      <c r="G324" s="257"/>
      <c r="H324" s="260">
        <v>93.27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6" t="s">
        <v>164</v>
      </c>
      <c r="AU324" s="266" t="s">
        <v>160</v>
      </c>
      <c r="AV324" s="15" t="s">
        <v>151</v>
      </c>
      <c r="AW324" s="15" t="s">
        <v>31</v>
      </c>
      <c r="AX324" s="15" t="s">
        <v>76</v>
      </c>
      <c r="AY324" s="266" t="s">
        <v>152</v>
      </c>
    </row>
    <row r="325" spans="1:65" s="2" customFormat="1" ht="37.8" customHeight="1">
      <c r="A325" s="40"/>
      <c r="B325" s="41"/>
      <c r="C325" s="215" t="s">
        <v>643</v>
      </c>
      <c r="D325" s="215" t="s">
        <v>156</v>
      </c>
      <c r="E325" s="216" t="s">
        <v>2420</v>
      </c>
      <c r="F325" s="217" t="s">
        <v>2421</v>
      </c>
      <c r="G325" s="218" t="s">
        <v>169</v>
      </c>
      <c r="H325" s="219">
        <v>204.434</v>
      </c>
      <c r="I325" s="220"/>
      <c r="J325" s="221">
        <f>ROUND(I325*H325,2)</f>
        <v>0</v>
      </c>
      <c r="K325" s="222"/>
      <c r="L325" s="46"/>
      <c r="M325" s="223" t="s">
        <v>19</v>
      </c>
      <c r="N325" s="224" t="s">
        <v>40</v>
      </c>
      <c r="O325" s="86"/>
      <c r="P325" s="225">
        <f>O325*H325</f>
        <v>0</v>
      </c>
      <c r="Q325" s="225">
        <v>0.009</v>
      </c>
      <c r="R325" s="225">
        <f>Q325*H325</f>
        <v>1.8399059999999998</v>
      </c>
      <c r="S325" s="225">
        <v>0</v>
      </c>
      <c r="T325" s="22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7" t="s">
        <v>262</v>
      </c>
      <c r="AT325" s="227" t="s">
        <v>156</v>
      </c>
      <c r="AU325" s="227" t="s">
        <v>160</v>
      </c>
      <c r="AY325" s="19" t="s">
        <v>152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9" t="s">
        <v>76</v>
      </c>
      <c r="BK325" s="228">
        <f>ROUND(I325*H325,2)</f>
        <v>0</v>
      </c>
      <c r="BL325" s="19" t="s">
        <v>262</v>
      </c>
      <c r="BM325" s="227" t="s">
        <v>3384</v>
      </c>
    </row>
    <row r="326" spans="1:47" s="2" customFormat="1" ht="12">
      <c r="A326" s="40"/>
      <c r="B326" s="41"/>
      <c r="C326" s="42"/>
      <c r="D326" s="229" t="s">
        <v>162</v>
      </c>
      <c r="E326" s="42"/>
      <c r="F326" s="230" t="s">
        <v>2423</v>
      </c>
      <c r="G326" s="42"/>
      <c r="H326" s="42"/>
      <c r="I326" s="231"/>
      <c r="J326" s="42"/>
      <c r="K326" s="42"/>
      <c r="L326" s="46"/>
      <c r="M326" s="232"/>
      <c r="N326" s="23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162</v>
      </c>
      <c r="AU326" s="19" t="s">
        <v>160</v>
      </c>
    </row>
    <row r="327" spans="1:51" s="14" customFormat="1" ht="12">
      <c r="A327" s="14"/>
      <c r="B327" s="246"/>
      <c r="C327" s="247"/>
      <c r="D327" s="236" t="s">
        <v>164</v>
      </c>
      <c r="E327" s="248" t="s">
        <v>19</v>
      </c>
      <c r="F327" s="249" t="s">
        <v>172</v>
      </c>
      <c r="G327" s="247"/>
      <c r="H327" s="248" t="s">
        <v>19</v>
      </c>
      <c r="I327" s="250"/>
      <c r="J327" s="247"/>
      <c r="K327" s="247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164</v>
      </c>
      <c r="AU327" s="255" t="s">
        <v>160</v>
      </c>
      <c r="AV327" s="14" t="s">
        <v>76</v>
      </c>
      <c r="AW327" s="14" t="s">
        <v>31</v>
      </c>
      <c r="AX327" s="14" t="s">
        <v>69</v>
      </c>
      <c r="AY327" s="255" t="s">
        <v>152</v>
      </c>
    </row>
    <row r="328" spans="1:51" s="13" customFormat="1" ht="12">
      <c r="A328" s="13"/>
      <c r="B328" s="234"/>
      <c r="C328" s="235"/>
      <c r="D328" s="236" t="s">
        <v>164</v>
      </c>
      <c r="E328" s="237" t="s">
        <v>19</v>
      </c>
      <c r="F328" s="238" t="s">
        <v>3365</v>
      </c>
      <c r="G328" s="235"/>
      <c r="H328" s="239">
        <v>32.452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164</v>
      </c>
      <c r="AU328" s="245" t="s">
        <v>160</v>
      </c>
      <c r="AV328" s="13" t="s">
        <v>78</v>
      </c>
      <c r="AW328" s="13" t="s">
        <v>31</v>
      </c>
      <c r="AX328" s="13" t="s">
        <v>69</v>
      </c>
      <c r="AY328" s="245" t="s">
        <v>152</v>
      </c>
    </row>
    <row r="329" spans="1:51" s="13" customFormat="1" ht="12">
      <c r="A329" s="13"/>
      <c r="B329" s="234"/>
      <c r="C329" s="235"/>
      <c r="D329" s="236" t="s">
        <v>164</v>
      </c>
      <c r="E329" s="237" t="s">
        <v>19</v>
      </c>
      <c r="F329" s="238" t="s">
        <v>3366</v>
      </c>
      <c r="G329" s="235"/>
      <c r="H329" s="239">
        <v>7.392</v>
      </c>
      <c r="I329" s="240"/>
      <c r="J329" s="235"/>
      <c r="K329" s="235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164</v>
      </c>
      <c r="AU329" s="245" t="s">
        <v>160</v>
      </c>
      <c r="AV329" s="13" t="s">
        <v>78</v>
      </c>
      <c r="AW329" s="13" t="s">
        <v>31</v>
      </c>
      <c r="AX329" s="13" t="s">
        <v>69</v>
      </c>
      <c r="AY329" s="245" t="s">
        <v>152</v>
      </c>
    </row>
    <row r="330" spans="1:51" s="13" customFormat="1" ht="12">
      <c r="A330" s="13"/>
      <c r="B330" s="234"/>
      <c r="C330" s="235"/>
      <c r="D330" s="236" t="s">
        <v>164</v>
      </c>
      <c r="E330" s="237" t="s">
        <v>19</v>
      </c>
      <c r="F330" s="238" t="s">
        <v>3367</v>
      </c>
      <c r="G330" s="235"/>
      <c r="H330" s="239">
        <v>47.704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164</v>
      </c>
      <c r="AU330" s="245" t="s">
        <v>160</v>
      </c>
      <c r="AV330" s="13" t="s">
        <v>78</v>
      </c>
      <c r="AW330" s="13" t="s">
        <v>31</v>
      </c>
      <c r="AX330" s="13" t="s">
        <v>69</v>
      </c>
      <c r="AY330" s="245" t="s">
        <v>152</v>
      </c>
    </row>
    <row r="331" spans="1:51" s="13" customFormat="1" ht="12">
      <c r="A331" s="13"/>
      <c r="B331" s="234"/>
      <c r="C331" s="235"/>
      <c r="D331" s="236" t="s">
        <v>164</v>
      </c>
      <c r="E331" s="237" t="s">
        <v>19</v>
      </c>
      <c r="F331" s="238" t="s">
        <v>3368</v>
      </c>
      <c r="G331" s="235"/>
      <c r="H331" s="239">
        <v>9.02</v>
      </c>
      <c r="I331" s="240"/>
      <c r="J331" s="235"/>
      <c r="K331" s="235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164</v>
      </c>
      <c r="AU331" s="245" t="s">
        <v>160</v>
      </c>
      <c r="AV331" s="13" t="s">
        <v>78</v>
      </c>
      <c r="AW331" s="13" t="s">
        <v>31</v>
      </c>
      <c r="AX331" s="13" t="s">
        <v>69</v>
      </c>
      <c r="AY331" s="245" t="s">
        <v>152</v>
      </c>
    </row>
    <row r="332" spans="1:51" s="13" customFormat="1" ht="12">
      <c r="A332" s="13"/>
      <c r="B332" s="234"/>
      <c r="C332" s="235"/>
      <c r="D332" s="236" t="s">
        <v>164</v>
      </c>
      <c r="E332" s="237" t="s">
        <v>19</v>
      </c>
      <c r="F332" s="238" t="s">
        <v>3369</v>
      </c>
      <c r="G332" s="235"/>
      <c r="H332" s="239">
        <v>36.982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164</v>
      </c>
      <c r="AU332" s="245" t="s">
        <v>160</v>
      </c>
      <c r="AV332" s="13" t="s">
        <v>78</v>
      </c>
      <c r="AW332" s="13" t="s">
        <v>31</v>
      </c>
      <c r="AX332" s="13" t="s">
        <v>69</v>
      </c>
      <c r="AY332" s="245" t="s">
        <v>152</v>
      </c>
    </row>
    <row r="333" spans="1:51" s="13" customFormat="1" ht="12">
      <c r="A333" s="13"/>
      <c r="B333" s="234"/>
      <c r="C333" s="235"/>
      <c r="D333" s="236" t="s">
        <v>164</v>
      </c>
      <c r="E333" s="237" t="s">
        <v>19</v>
      </c>
      <c r="F333" s="238" t="s">
        <v>3370</v>
      </c>
      <c r="G333" s="235"/>
      <c r="H333" s="239">
        <v>25.46</v>
      </c>
      <c r="I333" s="240"/>
      <c r="J333" s="235"/>
      <c r="K333" s="235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164</v>
      </c>
      <c r="AU333" s="245" t="s">
        <v>160</v>
      </c>
      <c r="AV333" s="13" t="s">
        <v>78</v>
      </c>
      <c r="AW333" s="13" t="s">
        <v>31</v>
      </c>
      <c r="AX333" s="13" t="s">
        <v>69</v>
      </c>
      <c r="AY333" s="245" t="s">
        <v>152</v>
      </c>
    </row>
    <row r="334" spans="1:51" s="13" customFormat="1" ht="12">
      <c r="A334" s="13"/>
      <c r="B334" s="234"/>
      <c r="C334" s="235"/>
      <c r="D334" s="236" t="s">
        <v>164</v>
      </c>
      <c r="E334" s="237" t="s">
        <v>19</v>
      </c>
      <c r="F334" s="238" t="s">
        <v>3371</v>
      </c>
      <c r="G334" s="235"/>
      <c r="H334" s="239">
        <v>45.424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164</v>
      </c>
      <c r="AU334" s="245" t="s">
        <v>160</v>
      </c>
      <c r="AV334" s="13" t="s">
        <v>78</v>
      </c>
      <c r="AW334" s="13" t="s">
        <v>31</v>
      </c>
      <c r="AX334" s="13" t="s">
        <v>69</v>
      </c>
      <c r="AY334" s="245" t="s">
        <v>152</v>
      </c>
    </row>
    <row r="335" spans="1:51" s="15" customFormat="1" ht="12">
      <c r="A335" s="15"/>
      <c r="B335" s="256"/>
      <c r="C335" s="257"/>
      <c r="D335" s="236" t="s">
        <v>164</v>
      </c>
      <c r="E335" s="258" t="s">
        <v>19</v>
      </c>
      <c r="F335" s="259" t="s">
        <v>192</v>
      </c>
      <c r="G335" s="257"/>
      <c r="H335" s="260">
        <v>204.43400000000003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6" t="s">
        <v>164</v>
      </c>
      <c r="AU335" s="266" t="s">
        <v>160</v>
      </c>
      <c r="AV335" s="15" t="s">
        <v>151</v>
      </c>
      <c r="AW335" s="15" t="s">
        <v>31</v>
      </c>
      <c r="AX335" s="15" t="s">
        <v>76</v>
      </c>
      <c r="AY335" s="266" t="s">
        <v>152</v>
      </c>
    </row>
    <row r="336" spans="1:65" s="2" customFormat="1" ht="24.15" customHeight="1">
      <c r="A336" s="40"/>
      <c r="B336" s="41"/>
      <c r="C336" s="267" t="s">
        <v>650</v>
      </c>
      <c r="D336" s="267" t="s">
        <v>204</v>
      </c>
      <c r="E336" s="268" t="s">
        <v>2425</v>
      </c>
      <c r="F336" s="269" t="s">
        <v>2426</v>
      </c>
      <c r="G336" s="270" t="s">
        <v>169</v>
      </c>
      <c r="H336" s="271">
        <v>235.099</v>
      </c>
      <c r="I336" s="272"/>
      <c r="J336" s="273">
        <f>ROUND(I336*H336,2)</f>
        <v>0</v>
      </c>
      <c r="K336" s="274"/>
      <c r="L336" s="275"/>
      <c r="M336" s="276" t="s">
        <v>19</v>
      </c>
      <c r="N336" s="277" t="s">
        <v>40</v>
      </c>
      <c r="O336" s="86"/>
      <c r="P336" s="225">
        <f>O336*H336</f>
        <v>0</v>
      </c>
      <c r="Q336" s="225">
        <v>0.02</v>
      </c>
      <c r="R336" s="225">
        <f>Q336*H336</f>
        <v>4.70198</v>
      </c>
      <c r="S336" s="225">
        <v>0</v>
      </c>
      <c r="T336" s="22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7" t="s">
        <v>348</v>
      </c>
      <c r="AT336" s="227" t="s">
        <v>204</v>
      </c>
      <c r="AU336" s="227" t="s">
        <v>160</v>
      </c>
      <c r="AY336" s="19" t="s">
        <v>152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9" t="s">
        <v>76</v>
      </c>
      <c r="BK336" s="228">
        <f>ROUND(I336*H336,2)</f>
        <v>0</v>
      </c>
      <c r="BL336" s="19" t="s">
        <v>262</v>
      </c>
      <c r="BM336" s="227" t="s">
        <v>3385</v>
      </c>
    </row>
    <row r="337" spans="1:47" s="2" customFormat="1" ht="12">
      <c r="A337" s="40"/>
      <c r="B337" s="41"/>
      <c r="C337" s="42"/>
      <c r="D337" s="236" t="s">
        <v>366</v>
      </c>
      <c r="E337" s="42"/>
      <c r="F337" s="278" t="s">
        <v>2428</v>
      </c>
      <c r="G337" s="42"/>
      <c r="H337" s="42"/>
      <c r="I337" s="231"/>
      <c r="J337" s="42"/>
      <c r="K337" s="42"/>
      <c r="L337" s="46"/>
      <c r="M337" s="232"/>
      <c r="N337" s="23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366</v>
      </c>
      <c r="AU337" s="19" t="s">
        <v>160</v>
      </c>
    </row>
    <row r="338" spans="1:51" s="13" customFormat="1" ht="12">
      <c r="A338" s="13"/>
      <c r="B338" s="234"/>
      <c r="C338" s="235"/>
      <c r="D338" s="236" t="s">
        <v>164</v>
      </c>
      <c r="E338" s="235"/>
      <c r="F338" s="238" t="s">
        <v>3386</v>
      </c>
      <c r="G338" s="235"/>
      <c r="H338" s="239">
        <v>235.099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164</v>
      </c>
      <c r="AU338" s="245" t="s">
        <v>160</v>
      </c>
      <c r="AV338" s="13" t="s">
        <v>78</v>
      </c>
      <c r="AW338" s="13" t="s">
        <v>4</v>
      </c>
      <c r="AX338" s="13" t="s">
        <v>76</v>
      </c>
      <c r="AY338" s="245" t="s">
        <v>152</v>
      </c>
    </row>
    <row r="339" spans="1:65" s="2" customFormat="1" ht="24.15" customHeight="1">
      <c r="A339" s="40"/>
      <c r="B339" s="41"/>
      <c r="C339" s="215" t="s">
        <v>656</v>
      </c>
      <c r="D339" s="215" t="s">
        <v>156</v>
      </c>
      <c r="E339" s="216" t="s">
        <v>2431</v>
      </c>
      <c r="F339" s="217" t="s">
        <v>2432</v>
      </c>
      <c r="G339" s="218" t="s">
        <v>176</v>
      </c>
      <c r="H339" s="219">
        <v>4</v>
      </c>
      <c r="I339" s="220"/>
      <c r="J339" s="221">
        <f>ROUND(I339*H339,2)</f>
        <v>0</v>
      </c>
      <c r="K339" s="222"/>
      <c r="L339" s="46"/>
      <c r="M339" s="223" t="s">
        <v>19</v>
      </c>
      <c r="N339" s="224" t="s">
        <v>40</v>
      </c>
      <c r="O339" s="86"/>
      <c r="P339" s="225">
        <f>O339*H339</f>
        <v>0</v>
      </c>
      <c r="Q339" s="225">
        <v>0.0002</v>
      </c>
      <c r="R339" s="225">
        <f>Q339*H339</f>
        <v>0.0008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262</v>
      </c>
      <c r="AT339" s="227" t="s">
        <v>156</v>
      </c>
      <c r="AU339" s="227" t="s">
        <v>160</v>
      </c>
      <c r="AY339" s="19" t="s">
        <v>152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76</v>
      </c>
      <c r="BK339" s="228">
        <f>ROUND(I339*H339,2)</f>
        <v>0</v>
      </c>
      <c r="BL339" s="19" t="s">
        <v>262</v>
      </c>
      <c r="BM339" s="227" t="s">
        <v>3387</v>
      </c>
    </row>
    <row r="340" spans="1:47" s="2" customFormat="1" ht="12">
      <c r="A340" s="40"/>
      <c r="B340" s="41"/>
      <c r="C340" s="42"/>
      <c r="D340" s="229" t="s">
        <v>162</v>
      </c>
      <c r="E340" s="42"/>
      <c r="F340" s="230" t="s">
        <v>2434</v>
      </c>
      <c r="G340" s="42"/>
      <c r="H340" s="42"/>
      <c r="I340" s="231"/>
      <c r="J340" s="42"/>
      <c r="K340" s="42"/>
      <c r="L340" s="46"/>
      <c r="M340" s="232"/>
      <c r="N340" s="23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162</v>
      </c>
      <c r="AU340" s="19" t="s">
        <v>160</v>
      </c>
    </row>
    <row r="341" spans="1:65" s="2" customFormat="1" ht="16.5" customHeight="1">
      <c r="A341" s="40"/>
      <c r="B341" s="41"/>
      <c r="C341" s="267" t="s">
        <v>665</v>
      </c>
      <c r="D341" s="267" t="s">
        <v>204</v>
      </c>
      <c r="E341" s="268" t="s">
        <v>2436</v>
      </c>
      <c r="F341" s="269" t="s">
        <v>2437</v>
      </c>
      <c r="G341" s="270" t="s">
        <v>176</v>
      </c>
      <c r="H341" s="271">
        <v>4</v>
      </c>
      <c r="I341" s="272"/>
      <c r="J341" s="273">
        <f>ROUND(I341*H341,2)</f>
        <v>0</v>
      </c>
      <c r="K341" s="274"/>
      <c r="L341" s="275"/>
      <c r="M341" s="276" t="s">
        <v>19</v>
      </c>
      <c r="N341" s="277" t="s">
        <v>40</v>
      </c>
      <c r="O341" s="86"/>
      <c r="P341" s="225">
        <f>O341*H341</f>
        <v>0</v>
      </c>
      <c r="Q341" s="225">
        <v>0.00112</v>
      </c>
      <c r="R341" s="225">
        <f>Q341*H341</f>
        <v>0.00448</v>
      </c>
      <c r="S341" s="225">
        <v>0</v>
      </c>
      <c r="T341" s="22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7" t="s">
        <v>348</v>
      </c>
      <c r="AT341" s="227" t="s">
        <v>204</v>
      </c>
      <c r="AU341" s="227" t="s">
        <v>160</v>
      </c>
      <c r="AY341" s="19" t="s">
        <v>152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9" t="s">
        <v>76</v>
      </c>
      <c r="BK341" s="228">
        <f>ROUND(I341*H341,2)</f>
        <v>0</v>
      </c>
      <c r="BL341" s="19" t="s">
        <v>262</v>
      </c>
      <c r="BM341" s="227" t="s">
        <v>3388</v>
      </c>
    </row>
    <row r="342" spans="1:65" s="2" customFormat="1" ht="24.15" customHeight="1">
      <c r="A342" s="40"/>
      <c r="B342" s="41"/>
      <c r="C342" s="215" t="s">
        <v>670</v>
      </c>
      <c r="D342" s="215" t="s">
        <v>156</v>
      </c>
      <c r="E342" s="216" t="s">
        <v>2440</v>
      </c>
      <c r="F342" s="217" t="s">
        <v>2441</v>
      </c>
      <c r="G342" s="218" t="s">
        <v>545</v>
      </c>
      <c r="H342" s="219">
        <v>44.8</v>
      </c>
      <c r="I342" s="220"/>
      <c r="J342" s="221">
        <f>ROUND(I342*H342,2)</f>
        <v>0</v>
      </c>
      <c r="K342" s="222"/>
      <c r="L342" s="46"/>
      <c r="M342" s="223" t="s">
        <v>19</v>
      </c>
      <c r="N342" s="224" t="s">
        <v>40</v>
      </c>
      <c r="O342" s="86"/>
      <c r="P342" s="225">
        <f>O342*H342</f>
        <v>0</v>
      </c>
      <c r="Q342" s="225">
        <v>0.00055</v>
      </c>
      <c r="R342" s="225">
        <f>Q342*H342</f>
        <v>0.02464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262</v>
      </c>
      <c r="AT342" s="227" t="s">
        <v>156</v>
      </c>
      <c r="AU342" s="227" t="s">
        <v>160</v>
      </c>
      <c r="AY342" s="19" t="s">
        <v>152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76</v>
      </c>
      <c r="BK342" s="228">
        <f>ROUND(I342*H342,2)</f>
        <v>0</v>
      </c>
      <c r="BL342" s="19" t="s">
        <v>262</v>
      </c>
      <c r="BM342" s="227" t="s">
        <v>3389</v>
      </c>
    </row>
    <row r="343" spans="1:47" s="2" customFormat="1" ht="12">
      <c r="A343" s="40"/>
      <c r="B343" s="41"/>
      <c r="C343" s="42"/>
      <c r="D343" s="229" t="s">
        <v>162</v>
      </c>
      <c r="E343" s="42"/>
      <c r="F343" s="230" t="s">
        <v>2443</v>
      </c>
      <c r="G343" s="42"/>
      <c r="H343" s="42"/>
      <c r="I343" s="231"/>
      <c r="J343" s="42"/>
      <c r="K343" s="42"/>
      <c r="L343" s="46"/>
      <c r="M343" s="232"/>
      <c r="N343" s="23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162</v>
      </c>
      <c r="AU343" s="19" t="s">
        <v>160</v>
      </c>
    </row>
    <row r="344" spans="1:51" s="13" customFormat="1" ht="12">
      <c r="A344" s="13"/>
      <c r="B344" s="234"/>
      <c r="C344" s="235"/>
      <c r="D344" s="236" t="s">
        <v>164</v>
      </c>
      <c r="E344" s="237" t="s">
        <v>19</v>
      </c>
      <c r="F344" s="238" t="s">
        <v>3375</v>
      </c>
      <c r="G344" s="235"/>
      <c r="H344" s="239">
        <v>19.8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164</v>
      </c>
      <c r="AU344" s="245" t="s">
        <v>160</v>
      </c>
      <c r="AV344" s="13" t="s">
        <v>78</v>
      </c>
      <c r="AW344" s="13" t="s">
        <v>31</v>
      </c>
      <c r="AX344" s="13" t="s">
        <v>69</v>
      </c>
      <c r="AY344" s="245" t="s">
        <v>152</v>
      </c>
    </row>
    <row r="345" spans="1:51" s="13" customFormat="1" ht="12">
      <c r="A345" s="13"/>
      <c r="B345" s="234"/>
      <c r="C345" s="235"/>
      <c r="D345" s="236" t="s">
        <v>164</v>
      </c>
      <c r="E345" s="237" t="s">
        <v>19</v>
      </c>
      <c r="F345" s="238" t="s">
        <v>2445</v>
      </c>
      <c r="G345" s="235"/>
      <c r="H345" s="239">
        <v>10.6</v>
      </c>
      <c r="I345" s="240"/>
      <c r="J345" s="235"/>
      <c r="K345" s="235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164</v>
      </c>
      <c r="AU345" s="245" t="s">
        <v>160</v>
      </c>
      <c r="AV345" s="13" t="s">
        <v>78</v>
      </c>
      <c r="AW345" s="13" t="s">
        <v>31</v>
      </c>
      <c r="AX345" s="13" t="s">
        <v>69</v>
      </c>
      <c r="AY345" s="245" t="s">
        <v>152</v>
      </c>
    </row>
    <row r="346" spans="1:51" s="13" customFormat="1" ht="12">
      <c r="A346" s="13"/>
      <c r="B346" s="234"/>
      <c r="C346" s="235"/>
      <c r="D346" s="236" t="s">
        <v>164</v>
      </c>
      <c r="E346" s="237" t="s">
        <v>19</v>
      </c>
      <c r="F346" s="238" t="s">
        <v>3390</v>
      </c>
      <c r="G346" s="235"/>
      <c r="H346" s="239">
        <v>14.4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164</v>
      </c>
      <c r="AU346" s="245" t="s">
        <v>160</v>
      </c>
      <c r="AV346" s="13" t="s">
        <v>78</v>
      </c>
      <c r="AW346" s="13" t="s">
        <v>31</v>
      </c>
      <c r="AX346" s="13" t="s">
        <v>69</v>
      </c>
      <c r="AY346" s="245" t="s">
        <v>152</v>
      </c>
    </row>
    <row r="347" spans="1:51" s="15" customFormat="1" ht="12">
      <c r="A347" s="15"/>
      <c r="B347" s="256"/>
      <c r="C347" s="257"/>
      <c r="D347" s="236" t="s">
        <v>164</v>
      </c>
      <c r="E347" s="258" t="s">
        <v>19</v>
      </c>
      <c r="F347" s="259" t="s">
        <v>192</v>
      </c>
      <c r="G347" s="257"/>
      <c r="H347" s="260">
        <v>44.8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6" t="s">
        <v>164</v>
      </c>
      <c r="AU347" s="266" t="s">
        <v>160</v>
      </c>
      <c r="AV347" s="15" t="s">
        <v>151</v>
      </c>
      <c r="AW347" s="15" t="s">
        <v>31</v>
      </c>
      <c r="AX347" s="15" t="s">
        <v>76</v>
      </c>
      <c r="AY347" s="266" t="s">
        <v>152</v>
      </c>
    </row>
    <row r="348" spans="1:65" s="2" customFormat="1" ht="24.15" customHeight="1">
      <c r="A348" s="40"/>
      <c r="B348" s="41"/>
      <c r="C348" s="215" t="s">
        <v>677</v>
      </c>
      <c r="D348" s="215" t="s">
        <v>156</v>
      </c>
      <c r="E348" s="216" t="s">
        <v>2447</v>
      </c>
      <c r="F348" s="217" t="s">
        <v>2448</v>
      </c>
      <c r="G348" s="218" t="s">
        <v>545</v>
      </c>
      <c r="H348" s="219">
        <v>93.27</v>
      </c>
      <c r="I348" s="220"/>
      <c r="J348" s="221">
        <f>ROUND(I348*H348,2)</f>
        <v>0</v>
      </c>
      <c r="K348" s="222"/>
      <c r="L348" s="46"/>
      <c r="M348" s="223" t="s">
        <v>19</v>
      </c>
      <c r="N348" s="224" t="s">
        <v>40</v>
      </c>
      <c r="O348" s="86"/>
      <c r="P348" s="225">
        <f>O348*H348</f>
        <v>0</v>
      </c>
      <c r="Q348" s="225">
        <v>3E-05</v>
      </c>
      <c r="R348" s="225">
        <f>Q348*H348</f>
        <v>0.0027981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262</v>
      </c>
      <c r="AT348" s="227" t="s">
        <v>156</v>
      </c>
      <c r="AU348" s="227" t="s">
        <v>160</v>
      </c>
      <c r="AY348" s="19" t="s">
        <v>152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76</v>
      </c>
      <c r="BK348" s="228">
        <f>ROUND(I348*H348,2)</f>
        <v>0</v>
      </c>
      <c r="BL348" s="19" t="s">
        <v>262</v>
      </c>
      <c r="BM348" s="227" t="s">
        <v>3391</v>
      </c>
    </row>
    <row r="349" spans="1:47" s="2" customFormat="1" ht="12">
      <c r="A349" s="40"/>
      <c r="B349" s="41"/>
      <c r="C349" s="42"/>
      <c r="D349" s="229" t="s">
        <v>162</v>
      </c>
      <c r="E349" s="42"/>
      <c r="F349" s="230" t="s">
        <v>2450</v>
      </c>
      <c r="G349" s="42"/>
      <c r="H349" s="42"/>
      <c r="I349" s="231"/>
      <c r="J349" s="42"/>
      <c r="K349" s="42"/>
      <c r="L349" s="46"/>
      <c r="M349" s="232"/>
      <c r="N349" s="23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162</v>
      </c>
      <c r="AU349" s="19" t="s">
        <v>160</v>
      </c>
    </row>
    <row r="350" spans="1:51" s="14" customFormat="1" ht="12">
      <c r="A350" s="14"/>
      <c r="B350" s="246"/>
      <c r="C350" s="247"/>
      <c r="D350" s="236" t="s">
        <v>164</v>
      </c>
      <c r="E350" s="248" t="s">
        <v>19</v>
      </c>
      <c r="F350" s="249" t="s">
        <v>172</v>
      </c>
      <c r="G350" s="247"/>
      <c r="H350" s="248" t="s">
        <v>19</v>
      </c>
      <c r="I350" s="250"/>
      <c r="J350" s="247"/>
      <c r="K350" s="247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164</v>
      </c>
      <c r="AU350" s="255" t="s">
        <v>160</v>
      </c>
      <c r="AV350" s="14" t="s">
        <v>76</v>
      </c>
      <c r="AW350" s="14" t="s">
        <v>31</v>
      </c>
      <c r="AX350" s="14" t="s">
        <v>69</v>
      </c>
      <c r="AY350" s="255" t="s">
        <v>152</v>
      </c>
    </row>
    <row r="351" spans="1:51" s="13" customFormat="1" ht="12">
      <c r="A351" s="13"/>
      <c r="B351" s="234"/>
      <c r="C351" s="235"/>
      <c r="D351" s="236" t="s">
        <v>164</v>
      </c>
      <c r="E351" s="237" t="s">
        <v>19</v>
      </c>
      <c r="F351" s="238" t="s">
        <v>3377</v>
      </c>
      <c r="G351" s="235"/>
      <c r="H351" s="239">
        <v>15.36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164</v>
      </c>
      <c r="AU351" s="245" t="s">
        <v>160</v>
      </c>
      <c r="AV351" s="13" t="s">
        <v>78</v>
      </c>
      <c r="AW351" s="13" t="s">
        <v>31</v>
      </c>
      <c r="AX351" s="13" t="s">
        <v>69</v>
      </c>
      <c r="AY351" s="245" t="s">
        <v>152</v>
      </c>
    </row>
    <row r="352" spans="1:51" s="13" customFormat="1" ht="12">
      <c r="A352" s="13"/>
      <c r="B352" s="234"/>
      <c r="C352" s="235"/>
      <c r="D352" s="236" t="s">
        <v>164</v>
      </c>
      <c r="E352" s="237" t="s">
        <v>19</v>
      </c>
      <c r="F352" s="238" t="s">
        <v>3378</v>
      </c>
      <c r="G352" s="235"/>
      <c r="H352" s="239">
        <v>3.36</v>
      </c>
      <c r="I352" s="240"/>
      <c r="J352" s="235"/>
      <c r="K352" s="235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164</v>
      </c>
      <c r="AU352" s="245" t="s">
        <v>160</v>
      </c>
      <c r="AV352" s="13" t="s">
        <v>78</v>
      </c>
      <c r="AW352" s="13" t="s">
        <v>31</v>
      </c>
      <c r="AX352" s="13" t="s">
        <v>69</v>
      </c>
      <c r="AY352" s="245" t="s">
        <v>152</v>
      </c>
    </row>
    <row r="353" spans="1:51" s="13" customFormat="1" ht="12">
      <c r="A353" s="13"/>
      <c r="B353" s="234"/>
      <c r="C353" s="235"/>
      <c r="D353" s="236" t="s">
        <v>164</v>
      </c>
      <c r="E353" s="237" t="s">
        <v>19</v>
      </c>
      <c r="F353" s="238" t="s">
        <v>3379</v>
      </c>
      <c r="G353" s="235"/>
      <c r="H353" s="239">
        <v>21.62</v>
      </c>
      <c r="I353" s="240"/>
      <c r="J353" s="235"/>
      <c r="K353" s="235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164</v>
      </c>
      <c r="AU353" s="245" t="s">
        <v>160</v>
      </c>
      <c r="AV353" s="13" t="s">
        <v>78</v>
      </c>
      <c r="AW353" s="13" t="s">
        <v>31</v>
      </c>
      <c r="AX353" s="13" t="s">
        <v>69</v>
      </c>
      <c r="AY353" s="245" t="s">
        <v>152</v>
      </c>
    </row>
    <row r="354" spans="1:51" s="13" customFormat="1" ht="12">
      <c r="A354" s="13"/>
      <c r="B354" s="234"/>
      <c r="C354" s="235"/>
      <c r="D354" s="236" t="s">
        <v>164</v>
      </c>
      <c r="E354" s="237" t="s">
        <v>19</v>
      </c>
      <c r="F354" s="238" t="s">
        <v>3380</v>
      </c>
      <c r="G354" s="235"/>
      <c r="H354" s="239">
        <v>4.1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164</v>
      </c>
      <c r="AU354" s="245" t="s">
        <v>160</v>
      </c>
      <c r="AV354" s="13" t="s">
        <v>78</v>
      </c>
      <c r="AW354" s="13" t="s">
        <v>31</v>
      </c>
      <c r="AX354" s="13" t="s">
        <v>69</v>
      </c>
      <c r="AY354" s="245" t="s">
        <v>152</v>
      </c>
    </row>
    <row r="355" spans="1:51" s="13" customFormat="1" ht="12">
      <c r="A355" s="13"/>
      <c r="B355" s="234"/>
      <c r="C355" s="235"/>
      <c r="D355" s="236" t="s">
        <v>164</v>
      </c>
      <c r="E355" s="237" t="s">
        <v>19</v>
      </c>
      <c r="F355" s="238" t="s">
        <v>3381</v>
      </c>
      <c r="G355" s="235"/>
      <c r="H355" s="239">
        <v>16.81</v>
      </c>
      <c r="I355" s="240"/>
      <c r="J355" s="235"/>
      <c r="K355" s="235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164</v>
      </c>
      <c r="AU355" s="245" t="s">
        <v>160</v>
      </c>
      <c r="AV355" s="13" t="s">
        <v>78</v>
      </c>
      <c r="AW355" s="13" t="s">
        <v>31</v>
      </c>
      <c r="AX355" s="13" t="s">
        <v>69</v>
      </c>
      <c r="AY355" s="245" t="s">
        <v>152</v>
      </c>
    </row>
    <row r="356" spans="1:51" s="13" customFormat="1" ht="12">
      <c r="A356" s="13"/>
      <c r="B356" s="234"/>
      <c r="C356" s="235"/>
      <c r="D356" s="236" t="s">
        <v>164</v>
      </c>
      <c r="E356" s="237" t="s">
        <v>19</v>
      </c>
      <c r="F356" s="238" t="s">
        <v>3382</v>
      </c>
      <c r="G356" s="235"/>
      <c r="H356" s="239">
        <v>11.5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164</v>
      </c>
      <c r="AU356" s="245" t="s">
        <v>160</v>
      </c>
      <c r="AV356" s="13" t="s">
        <v>78</v>
      </c>
      <c r="AW356" s="13" t="s">
        <v>31</v>
      </c>
      <c r="AX356" s="13" t="s">
        <v>69</v>
      </c>
      <c r="AY356" s="245" t="s">
        <v>152</v>
      </c>
    </row>
    <row r="357" spans="1:51" s="13" customFormat="1" ht="12">
      <c r="A357" s="13"/>
      <c r="B357" s="234"/>
      <c r="C357" s="235"/>
      <c r="D357" s="236" t="s">
        <v>164</v>
      </c>
      <c r="E357" s="237" t="s">
        <v>19</v>
      </c>
      <c r="F357" s="238" t="s">
        <v>3383</v>
      </c>
      <c r="G357" s="235"/>
      <c r="H357" s="239">
        <v>20.52</v>
      </c>
      <c r="I357" s="240"/>
      <c r="J357" s="235"/>
      <c r="K357" s="235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164</v>
      </c>
      <c r="AU357" s="245" t="s">
        <v>160</v>
      </c>
      <c r="AV357" s="13" t="s">
        <v>78</v>
      </c>
      <c r="AW357" s="13" t="s">
        <v>31</v>
      </c>
      <c r="AX357" s="13" t="s">
        <v>69</v>
      </c>
      <c r="AY357" s="245" t="s">
        <v>152</v>
      </c>
    </row>
    <row r="358" spans="1:51" s="15" customFormat="1" ht="12">
      <c r="A358" s="15"/>
      <c r="B358" s="256"/>
      <c r="C358" s="257"/>
      <c r="D358" s="236" t="s">
        <v>164</v>
      </c>
      <c r="E358" s="258" t="s">
        <v>19</v>
      </c>
      <c r="F358" s="259" t="s">
        <v>192</v>
      </c>
      <c r="G358" s="257"/>
      <c r="H358" s="260">
        <v>93.27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6" t="s">
        <v>164</v>
      </c>
      <c r="AU358" s="266" t="s">
        <v>160</v>
      </c>
      <c r="AV358" s="15" t="s">
        <v>151</v>
      </c>
      <c r="AW358" s="15" t="s">
        <v>31</v>
      </c>
      <c r="AX358" s="15" t="s">
        <v>76</v>
      </c>
      <c r="AY358" s="266" t="s">
        <v>152</v>
      </c>
    </row>
    <row r="359" spans="1:65" s="2" customFormat="1" ht="49.05" customHeight="1">
      <c r="A359" s="40"/>
      <c r="B359" s="41"/>
      <c r="C359" s="215" t="s">
        <v>681</v>
      </c>
      <c r="D359" s="215" t="s">
        <v>156</v>
      </c>
      <c r="E359" s="216" t="s">
        <v>2452</v>
      </c>
      <c r="F359" s="217" t="s">
        <v>2453</v>
      </c>
      <c r="G359" s="218" t="s">
        <v>196</v>
      </c>
      <c r="H359" s="219">
        <v>6.931</v>
      </c>
      <c r="I359" s="220"/>
      <c r="J359" s="221">
        <f>ROUND(I359*H359,2)</f>
        <v>0</v>
      </c>
      <c r="K359" s="222"/>
      <c r="L359" s="46"/>
      <c r="M359" s="223" t="s">
        <v>19</v>
      </c>
      <c r="N359" s="224" t="s">
        <v>40</v>
      </c>
      <c r="O359" s="86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262</v>
      </c>
      <c r="AT359" s="227" t="s">
        <v>156</v>
      </c>
      <c r="AU359" s="227" t="s">
        <v>160</v>
      </c>
      <c r="AY359" s="19" t="s">
        <v>152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76</v>
      </c>
      <c r="BK359" s="228">
        <f>ROUND(I359*H359,2)</f>
        <v>0</v>
      </c>
      <c r="BL359" s="19" t="s">
        <v>262</v>
      </c>
      <c r="BM359" s="227" t="s">
        <v>3392</v>
      </c>
    </row>
    <row r="360" spans="1:47" s="2" customFormat="1" ht="12">
      <c r="A360" s="40"/>
      <c r="B360" s="41"/>
      <c r="C360" s="42"/>
      <c r="D360" s="229" t="s">
        <v>162</v>
      </c>
      <c r="E360" s="42"/>
      <c r="F360" s="230" t="s">
        <v>2455</v>
      </c>
      <c r="G360" s="42"/>
      <c r="H360" s="42"/>
      <c r="I360" s="231"/>
      <c r="J360" s="42"/>
      <c r="K360" s="42"/>
      <c r="L360" s="46"/>
      <c r="M360" s="232"/>
      <c r="N360" s="23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162</v>
      </c>
      <c r="AU360" s="19" t="s">
        <v>160</v>
      </c>
    </row>
    <row r="361" spans="1:65" s="2" customFormat="1" ht="49.05" customHeight="1">
      <c r="A361" s="40"/>
      <c r="B361" s="41"/>
      <c r="C361" s="215" t="s">
        <v>687</v>
      </c>
      <c r="D361" s="215" t="s">
        <v>156</v>
      </c>
      <c r="E361" s="216" t="s">
        <v>2457</v>
      </c>
      <c r="F361" s="217" t="s">
        <v>2458</v>
      </c>
      <c r="G361" s="218" t="s">
        <v>196</v>
      </c>
      <c r="H361" s="219">
        <v>6.931</v>
      </c>
      <c r="I361" s="220"/>
      <c r="J361" s="221">
        <f>ROUND(I361*H361,2)</f>
        <v>0</v>
      </c>
      <c r="K361" s="222"/>
      <c r="L361" s="46"/>
      <c r="M361" s="223" t="s">
        <v>19</v>
      </c>
      <c r="N361" s="224" t="s">
        <v>40</v>
      </c>
      <c r="O361" s="86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7" t="s">
        <v>262</v>
      </c>
      <c r="AT361" s="227" t="s">
        <v>156</v>
      </c>
      <c r="AU361" s="227" t="s">
        <v>160</v>
      </c>
      <c r="AY361" s="19" t="s">
        <v>152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9" t="s">
        <v>76</v>
      </c>
      <c r="BK361" s="228">
        <f>ROUND(I361*H361,2)</f>
        <v>0</v>
      </c>
      <c r="BL361" s="19" t="s">
        <v>262</v>
      </c>
      <c r="BM361" s="227" t="s">
        <v>3393</v>
      </c>
    </row>
    <row r="362" spans="1:47" s="2" customFormat="1" ht="12">
      <c r="A362" s="40"/>
      <c r="B362" s="41"/>
      <c r="C362" s="42"/>
      <c r="D362" s="229" t="s">
        <v>162</v>
      </c>
      <c r="E362" s="42"/>
      <c r="F362" s="230" t="s">
        <v>2460</v>
      </c>
      <c r="G362" s="42"/>
      <c r="H362" s="42"/>
      <c r="I362" s="231"/>
      <c r="J362" s="42"/>
      <c r="K362" s="42"/>
      <c r="L362" s="46"/>
      <c r="M362" s="232"/>
      <c r="N362" s="23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162</v>
      </c>
      <c r="AU362" s="19" t="s">
        <v>160</v>
      </c>
    </row>
    <row r="363" spans="1:63" s="12" customFormat="1" ht="20.85" customHeight="1">
      <c r="A363" s="12"/>
      <c r="B363" s="199"/>
      <c r="C363" s="200"/>
      <c r="D363" s="201" t="s">
        <v>68</v>
      </c>
      <c r="E363" s="213" t="s">
        <v>2481</v>
      </c>
      <c r="F363" s="213" t="s">
        <v>2482</v>
      </c>
      <c r="G363" s="200"/>
      <c r="H363" s="200"/>
      <c r="I363" s="203"/>
      <c r="J363" s="214">
        <f>BK363</f>
        <v>0</v>
      </c>
      <c r="K363" s="200"/>
      <c r="L363" s="205"/>
      <c r="M363" s="206"/>
      <c r="N363" s="207"/>
      <c r="O363" s="207"/>
      <c r="P363" s="208">
        <f>SUM(P364:P373)</f>
        <v>0</v>
      </c>
      <c r="Q363" s="207"/>
      <c r="R363" s="208">
        <f>SUM(R364:R373)</f>
        <v>0.236289</v>
      </c>
      <c r="S363" s="207"/>
      <c r="T363" s="209">
        <f>SUM(T364:T373)</f>
        <v>0.23628899999999997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0" t="s">
        <v>78</v>
      </c>
      <c r="AT363" s="211" t="s">
        <v>68</v>
      </c>
      <c r="AU363" s="211" t="s">
        <v>78</v>
      </c>
      <c r="AY363" s="210" t="s">
        <v>152</v>
      </c>
      <c r="BK363" s="212">
        <f>SUM(BK364:BK373)</f>
        <v>0</v>
      </c>
    </row>
    <row r="364" spans="1:65" s="2" customFormat="1" ht="24.15" customHeight="1">
      <c r="A364" s="40"/>
      <c r="B364" s="41"/>
      <c r="C364" s="215" t="s">
        <v>692</v>
      </c>
      <c r="D364" s="215" t="s">
        <v>156</v>
      </c>
      <c r="E364" s="216" t="s">
        <v>2484</v>
      </c>
      <c r="F364" s="217" t="s">
        <v>2485</v>
      </c>
      <c r="G364" s="218" t="s">
        <v>169</v>
      </c>
      <c r="H364" s="219">
        <v>1575.26</v>
      </c>
      <c r="I364" s="220"/>
      <c r="J364" s="221">
        <f>ROUND(I364*H364,2)</f>
        <v>0</v>
      </c>
      <c r="K364" s="222"/>
      <c r="L364" s="46"/>
      <c r="M364" s="223" t="s">
        <v>19</v>
      </c>
      <c r="N364" s="224" t="s">
        <v>40</v>
      </c>
      <c r="O364" s="86"/>
      <c r="P364" s="225">
        <f>O364*H364</f>
        <v>0</v>
      </c>
      <c r="Q364" s="225">
        <v>0</v>
      </c>
      <c r="R364" s="225">
        <f>Q364*H364</f>
        <v>0</v>
      </c>
      <c r="S364" s="225">
        <v>0</v>
      </c>
      <c r="T364" s="22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262</v>
      </c>
      <c r="AT364" s="227" t="s">
        <v>156</v>
      </c>
      <c r="AU364" s="227" t="s">
        <v>160</v>
      </c>
      <c r="AY364" s="19" t="s">
        <v>152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76</v>
      </c>
      <c r="BK364" s="228">
        <f>ROUND(I364*H364,2)</f>
        <v>0</v>
      </c>
      <c r="BL364" s="19" t="s">
        <v>262</v>
      </c>
      <c r="BM364" s="227" t="s">
        <v>3394</v>
      </c>
    </row>
    <row r="365" spans="1:47" s="2" customFormat="1" ht="12">
      <c r="A365" s="40"/>
      <c r="B365" s="41"/>
      <c r="C365" s="42"/>
      <c r="D365" s="229" t="s">
        <v>162</v>
      </c>
      <c r="E365" s="42"/>
      <c r="F365" s="230" t="s">
        <v>2487</v>
      </c>
      <c r="G365" s="42"/>
      <c r="H365" s="42"/>
      <c r="I365" s="231"/>
      <c r="J365" s="42"/>
      <c r="K365" s="42"/>
      <c r="L365" s="46"/>
      <c r="M365" s="232"/>
      <c r="N365" s="23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162</v>
      </c>
      <c r="AU365" s="19" t="s">
        <v>160</v>
      </c>
    </row>
    <row r="366" spans="1:51" s="13" customFormat="1" ht="12">
      <c r="A366" s="13"/>
      <c r="B366" s="234"/>
      <c r="C366" s="235"/>
      <c r="D366" s="236" t="s">
        <v>164</v>
      </c>
      <c r="E366" s="237" t="s">
        <v>19</v>
      </c>
      <c r="F366" s="238" t="s">
        <v>3395</v>
      </c>
      <c r="G366" s="235"/>
      <c r="H366" s="239">
        <v>1575.26</v>
      </c>
      <c r="I366" s="240"/>
      <c r="J366" s="235"/>
      <c r="K366" s="235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164</v>
      </c>
      <c r="AU366" s="245" t="s">
        <v>160</v>
      </c>
      <c r="AV366" s="13" t="s">
        <v>78</v>
      </c>
      <c r="AW366" s="13" t="s">
        <v>31</v>
      </c>
      <c r="AX366" s="13" t="s">
        <v>76</v>
      </c>
      <c r="AY366" s="245" t="s">
        <v>152</v>
      </c>
    </row>
    <row r="367" spans="1:65" s="2" customFormat="1" ht="24.15" customHeight="1">
      <c r="A367" s="40"/>
      <c r="B367" s="41"/>
      <c r="C367" s="215" t="s">
        <v>697</v>
      </c>
      <c r="D367" s="215" t="s">
        <v>156</v>
      </c>
      <c r="E367" s="216" t="s">
        <v>2490</v>
      </c>
      <c r="F367" s="217" t="s">
        <v>2491</v>
      </c>
      <c r="G367" s="218" t="s">
        <v>169</v>
      </c>
      <c r="H367" s="219">
        <v>1575.26</v>
      </c>
      <c r="I367" s="220"/>
      <c r="J367" s="221">
        <f>ROUND(I367*H367,2)</f>
        <v>0</v>
      </c>
      <c r="K367" s="222"/>
      <c r="L367" s="46"/>
      <c r="M367" s="223" t="s">
        <v>19</v>
      </c>
      <c r="N367" s="224" t="s">
        <v>40</v>
      </c>
      <c r="O367" s="86"/>
      <c r="P367" s="225">
        <f>O367*H367</f>
        <v>0</v>
      </c>
      <c r="Q367" s="225">
        <v>0</v>
      </c>
      <c r="R367" s="225">
        <f>Q367*H367</f>
        <v>0</v>
      </c>
      <c r="S367" s="225">
        <v>0.00015</v>
      </c>
      <c r="T367" s="226">
        <f>S367*H367</f>
        <v>0.23628899999999997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7" t="s">
        <v>262</v>
      </c>
      <c r="AT367" s="227" t="s">
        <v>156</v>
      </c>
      <c r="AU367" s="227" t="s">
        <v>160</v>
      </c>
      <c r="AY367" s="19" t="s">
        <v>152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9" t="s">
        <v>76</v>
      </c>
      <c r="BK367" s="228">
        <f>ROUND(I367*H367,2)</f>
        <v>0</v>
      </c>
      <c r="BL367" s="19" t="s">
        <v>262</v>
      </c>
      <c r="BM367" s="227" t="s">
        <v>3396</v>
      </c>
    </row>
    <row r="368" spans="1:47" s="2" customFormat="1" ht="12">
      <c r="A368" s="40"/>
      <c r="B368" s="41"/>
      <c r="C368" s="42"/>
      <c r="D368" s="229" t="s">
        <v>162</v>
      </c>
      <c r="E368" s="42"/>
      <c r="F368" s="230" t="s">
        <v>2493</v>
      </c>
      <c r="G368" s="42"/>
      <c r="H368" s="42"/>
      <c r="I368" s="231"/>
      <c r="J368" s="42"/>
      <c r="K368" s="42"/>
      <c r="L368" s="46"/>
      <c r="M368" s="232"/>
      <c r="N368" s="23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162</v>
      </c>
      <c r="AU368" s="19" t="s">
        <v>160</v>
      </c>
    </row>
    <row r="369" spans="1:51" s="13" customFormat="1" ht="12">
      <c r="A369" s="13"/>
      <c r="B369" s="234"/>
      <c r="C369" s="235"/>
      <c r="D369" s="236" t="s">
        <v>164</v>
      </c>
      <c r="E369" s="237" t="s">
        <v>19</v>
      </c>
      <c r="F369" s="238" t="s">
        <v>3395</v>
      </c>
      <c r="G369" s="235"/>
      <c r="H369" s="239">
        <v>1575.26</v>
      </c>
      <c r="I369" s="240"/>
      <c r="J369" s="235"/>
      <c r="K369" s="235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164</v>
      </c>
      <c r="AU369" s="245" t="s">
        <v>160</v>
      </c>
      <c r="AV369" s="13" t="s">
        <v>78</v>
      </c>
      <c r="AW369" s="13" t="s">
        <v>31</v>
      </c>
      <c r="AX369" s="13" t="s">
        <v>76</v>
      </c>
      <c r="AY369" s="245" t="s">
        <v>152</v>
      </c>
    </row>
    <row r="370" spans="1:65" s="2" customFormat="1" ht="37.8" customHeight="1">
      <c r="A370" s="40"/>
      <c r="B370" s="41"/>
      <c r="C370" s="215" t="s">
        <v>702</v>
      </c>
      <c r="D370" s="215" t="s">
        <v>156</v>
      </c>
      <c r="E370" s="216" t="s">
        <v>2495</v>
      </c>
      <c r="F370" s="217" t="s">
        <v>2496</v>
      </c>
      <c r="G370" s="218" t="s">
        <v>169</v>
      </c>
      <c r="H370" s="219">
        <v>1575.26</v>
      </c>
      <c r="I370" s="220"/>
      <c r="J370" s="221">
        <f>ROUND(I370*H370,2)</f>
        <v>0</v>
      </c>
      <c r="K370" s="222"/>
      <c r="L370" s="46"/>
      <c r="M370" s="223" t="s">
        <v>19</v>
      </c>
      <c r="N370" s="224" t="s">
        <v>40</v>
      </c>
      <c r="O370" s="86"/>
      <c r="P370" s="225">
        <f>O370*H370</f>
        <v>0</v>
      </c>
      <c r="Q370" s="225">
        <v>0.00013</v>
      </c>
      <c r="R370" s="225">
        <f>Q370*H370</f>
        <v>0.2047838</v>
      </c>
      <c r="S370" s="225">
        <v>0</v>
      </c>
      <c r="T370" s="22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7" t="s">
        <v>262</v>
      </c>
      <c r="AT370" s="227" t="s">
        <v>156</v>
      </c>
      <c r="AU370" s="227" t="s">
        <v>160</v>
      </c>
      <c r="AY370" s="19" t="s">
        <v>152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9" t="s">
        <v>76</v>
      </c>
      <c r="BK370" s="228">
        <f>ROUND(I370*H370,2)</f>
        <v>0</v>
      </c>
      <c r="BL370" s="19" t="s">
        <v>262</v>
      </c>
      <c r="BM370" s="227" t="s">
        <v>3397</v>
      </c>
    </row>
    <row r="371" spans="1:47" s="2" customFormat="1" ht="12">
      <c r="A371" s="40"/>
      <c r="B371" s="41"/>
      <c r="C371" s="42"/>
      <c r="D371" s="229" t="s">
        <v>162</v>
      </c>
      <c r="E371" s="42"/>
      <c r="F371" s="230" t="s">
        <v>2498</v>
      </c>
      <c r="G371" s="42"/>
      <c r="H371" s="42"/>
      <c r="I371" s="231"/>
      <c r="J371" s="42"/>
      <c r="K371" s="42"/>
      <c r="L371" s="46"/>
      <c r="M371" s="232"/>
      <c r="N371" s="23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162</v>
      </c>
      <c r="AU371" s="19" t="s">
        <v>160</v>
      </c>
    </row>
    <row r="372" spans="1:65" s="2" customFormat="1" ht="49.05" customHeight="1">
      <c r="A372" s="40"/>
      <c r="B372" s="41"/>
      <c r="C372" s="215" t="s">
        <v>707</v>
      </c>
      <c r="D372" s="215" t="s">
        <v>156</v>
      </c>
      <c r="E372" s="216" t="s">
        <v>2500</v>
      </c>
      <c r="F372" s="217" t="s">
        <v>2501</v>
      </c>
      <c r="G372" s="218" t="s">
        <v>169</v>
      </c>
      <c r="H372" s="219">
        <v>1575.26</v>
      </c>
      <c r="I372" s="220"/>
      <c r="J372" s="221">
        <f>ROUND(I372*H372,2)</f>
        <v>0</v>
      </c>
      <c r="K372" s="222"/>
      <c r="L372" s="46"/>
      <c r="M372" s="223" t="s">
        <v>19</v>
      </c>
      <c r="N372" s="224" t="s">
        <v>40</v>
      </c>
      <c r="O372" s="86"/>
      <c r="P372" s="225">
        <f>O372*H372</f>
        <v>0</v>
      </c>
      <c r="Q372" s="225">
        <v>2E-05</v>
      </c>
      <c r="R372" s="225">
        <f>Q372*H372</f>
        <v>0.031505200000000004</v>
      </c>
      <c r="S372" s="225">
        <v>0</v>
      </c>
      <c r="T372" s="22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7" t="s">
        <v>262</v>
      </c>
      <c r="AT372" s="227" t="s">
        <v>156</v>
      </c>
      <c r="AU372" s="227" t="s">
        <v>160</v>
      </c>
      <c r="AY372" s="19" t="s">
        <v>152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9" t="s">
        <v>76</v>
      </c>
      <c r="BK372" s="228">
        <f>ROUND(I372*H372,2)</f>
        <v>0</v>
      </c>
      <c r="BL372" s="19" t="s">
        <v>262</v>
      </c>
      <c r="BM372" s="227" t="s">
        <v>3398</v>
      </c>
    </row>
    <row r="373" spans="1:47" s="2" customFormat="1" ht="12">
      <c r="A373" s="40"/>
      <c r="B373" s="41"/>
      <c r="C373" s="42"/>
      <c r="D373" s="229" t="s">
        <v>162</v>
      </c>
      <c r="E373" s="42"/>
      <c r="F373" s="230" t="s">
        <v>2503</v>
      </c>
      <c r="G373" s="42"/>
      <c r="H373" s="42"/>
      <c r="I373" s="231"/>
      <c r="J373" s="42"/>
      <c r="K373" s="42"/>
      <c r="L373" s="46"/>
      <c r="M373" s="232"/>
      <c r="N373" s="23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162</v>
      </c>
      <c r="AU373" s="19" t="s">
        <v>160</v>
      </c>
    </row>
    <row r="374" spans="1:63" s="12" customFormat="1" ht="22.8" customHeight="1">
      <c r="A374" s="12"/>
      <c r="B374" s="199"/>
      <c r="C374" s="200"/>
      <c r="D374" s="201" t="s">
        <v>68</v>
      </c>
      <c r="E374" s="213" t="s">
        <v>2504</v>
      </c>
      <c r="F374" s="213" t="s">
        <v>2505</v>
      </c>
      <c r="G374" s="200"/>
      <c r="H374" s="200"/>
      <c r="I374" s="203"/>
      <c r="J374" s="214">
        <f>BK374</f>
        <v>0</v>
      </c>
      <c r="K374" s="200"/>
      <c r="L374" s="205"/>
      <c r="M374" s="206"/>
      <c r="N374" s="207"/>
      <c r="O374" s="207"/>
      <c r="P374" s="208">
        <f>P375+P382</f>
        <v>0</v>
      </c>
      <c r="Q374" s="207"/>
      <c r="R374" s="208">
        <f>R375+R382</f>
        <v>0</v>
      </c>
      <c r="S374" s="207"/>
      <c r="T374" s="209">
        <f>T375+T382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0" t="s">
        <v>183</v>
      </c>
      <c r="AT374" s="211" t="s">
        <v>68</v>
      </c>
      <c r="AU374" s="211" t="s">
        <v>76</v>
      </c>
      <c r="AY374" s="210" t="s">
        <v>152</v>
      </c>
      <c r="BK374" s="212">
        <f>BK375+BK382</f>
        <v>0</v>
      </c>
    </row>
    <row r="375" spans="1:63" s="12" customFormat="1" ht="20.85" customHeight="1">
      <c r="A375" s="12"/>
      <c r="B375" s="199"/>
      <c r="C375" s="200"/>
      <c r="D375" s="201" t="s">
        <v>68</v>
      </c>
      <c r="E375" s="213" t="s">
        <v>2513</v>
      </c>
      <c r="F375" s="213" t="s">
        <v>2514</v>
      </c>
      <c r="G375" s="200"/>
      <c r="H375" s="200"/>
      <c r="I375" s="203"/>
      <c r="J375" s="214">
        <f>BK375</f>
        <v>0</v>
      </c>
      <c r="K375" s="200"/>
      <c r="L375" s="205"/>
      <c r="M375" s="206"/>
      <c r="N375" s="207"/>
      <c r="O375" s="207"/>
      <c r="P375" s="208">
        <f>SUM(P376:P381)</f>
        <v>0</v>
      </c>
      <c r="Q375" s="207"/>
      <c r="R375" s="208">
        <f>SUM(R376:R381)</f>
        <v>0</v>
      </c>
      <c r="S375" s="207"/>
      <c r="T375" s="209">
        <f>SUM(T376:T381)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0" t="s">
        <v>183</v>
      </c>
      <c r="AT375" s="211" t="s">
        <v>68</v>
      </c>
      <c r="AU375" s="211" t="s">
        <v>78</v>
      </c>
      <c r="AY375" s="210" t="s">
        <v>152</v>
      </c>
      <c r="BK375" s="212">
        <f>SUM(BK376:BK381)</f>
        <v>0</v>
      </c>
    </row>
    <row r="376" spans="1:65" s="2" customFormat="1" ht="16.5" customHeight="1">
      <c r="A376" s="40"/>
      <c r="B376" s="41"/>
      <c r="C376" s="215" t="s">
        <v>713</v>
      </c>
      <c r="D376" s="215" t="s">
        <v>156</v>
      </c>
      <c r="E376" s="216" t="s">
        <v>2516</v>
      </c>
      <c r="F376" s="217" t="s">
        <v>2517</v>
      </c>
      <c r="G376" s="218" t="s">
        <v>1208</v>
      </c>
      <c r="H376" s="219">
        <v>1</v>
      </c>
      <c r="I376" s="220"/>
      <c r="J376" s="221">
        <f>ROUND(I376*H376,2)</f>
        <v>0</v>
      </c>
      <c r="K376" s="222"/>
      <c r="L376" s="46"/>
      <c r="M376" s="223" t="s">
        <v>19</v>
      </c>
      <c r="N376" s="224" t="s">
        <v>40</v>
      </c>
      <c r="O376" s="86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7" t="s">
        <v>2511</v>
      </c>
      <c r="AT376" s="227" t="s">
        <v>156</v>
      </c>
      <c r="AU376" s="227" t="s">
        <v>160</v>
      </c>
      <c r="AY376" s="19" t="s">
        <v>152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9" t="s">
        <v>76</v>
      </c>
      <c r="BK376" s="228">
        <f>ROUND(I376*H376,2)</f>
        <v>0</v>
      </c>
      <c r="BL376" s="19" t="s">
        <v>2511</v>
      </c>
      <c r="BM376" s="227" t="s">
        <v>3399</v>
      </c>
    </row>
    <row r="377" spans="1:47" s="2" customFormat="1" ht="12">
      <c r="A377" s="40"/>
      <c r="B377" s="41"/>
      <c r="C377" s="42"/>
      <c r="D377" s="229" t="s">
        <v>162</v>
      </c>
      <c r="E377" s="42"/>
      <c r="F377" s="230" t="s">
        <v>2519</v>
      </c>
      <c r="G377" s="42"/>
      <c r="H377" s="42"/>
      <c r="I377" s="231"/>
      <c r="J377" s="42"/>
      <c r="K377" s="42"/>
      <c r="L377" s="46"/>
      <c r="M377" s="232"/>
      <c r="N377" s="23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162</v>
      </c>
      <c r="AU377" s="19" t="s">
        <v>160</v>
      </c>
    </row>
    <row r="378" spans="1:65" s="2" customFormat="1" ht="16.5" customHeight="1">
      <c r="A378" s="40"/>
      <c r="B378" s="41"/>
      <c r="C378" s="215" t="s">
        <v>722</v>
      </c>
      <c r="D378" s="215" t="s">
        <v>156</v>
      </c>
      <c r="E378" s="216" t="s">
        <v>2521</v>
      </c>
      <c r="F378" s="217" t="s">
        <v>2522</v>
      </c>
      <c r="G378" s="218" t="s">
        <v>1208</v>
      </c>
      <c r="H378" s="219">
        <v>1</v>
      </c>
      <c r="I378" s="220"/>
      <c r="J378" s="221">
        <f>ROUND(I378*H378,2)</f>
        <v>0</v>
      </c>
      <c r="K378" s="222"/>
      <c r="L378" s="46"/>
      <c r="M378" s="223" t="s">
        <v>19</v>
      </c>
      <c r="N378" s="224" t="s">
        <v>40</v>
      </c>
      <c r="O378" s="86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7" t="s">
        <v>2511</v>
      </c>
      <c r="AT378" s="227" t="s">
        <v>156</v>
      </c>
      <c r="AU378" s="227" t="s">
        <v>160</v>
      </c>
      <c r="AY378" s="19" t="s">
        <v>152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9" t="s">
        <v>76</v>
      </c>
      <c r="BK378" s="228">
        <f>ROUND(I378*H378,2)</f>
        <v>0</v>
      </c>
      <c r="BL378" s="19" t="s">
        <v>2511</v>
      </c>
      <c r="BM378" s="227" t="s">
        <v>3400</v>
      </c>
    </row>
    <row r="379" spans="1:47" s="2" customFormat="1" ht="12">
      <c r="A379" s="40"/>
      <c r="B379" s="41"/>
      <c r="C379" s="42"/>
      <c r="D379" s="229" t="s">
        <v>162</v>
      </c>
      <c r="E379" s="42"/>
      <c r="F379" s="230" t="s">
        <v>2524</v>
      </c>
      <c r="G379" s="42"/>
      <c r="H379" s="42"/>
      <c r="I379" s="231"/>
      <c r="J379" s="42"/>
      <c r="K379" s="42"/>
      <c r="L379" s="46"/>
      <c r="M379" s="232"/>
      <c r="N379" s="23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162</v>
      </c>
      <c r="AU379" s="19" t="s">
        <v>160</v>
      </c>
    </row>
    <row r="380" spans="1:65" s="2" customFormat="1" ht="16.5" customHeight="1">
      <c r="A380" s="40"/>
      <c r="B380" s="41"/>
      <c r="C380" s="215" t="s">
        <v>732</v>
      </c>
      <c r="D380" s="215" t="s">
        <v>156</v>
      </c>
      <c r="E380" s="216" t="s">
        <v>2526</v>
      </c>
      <c r="F380" s="217" t="s">
        <v>2527</v>
      </c>
      <c r="G380" s="218" t="s">
        <v>1208</v>
      </c>
      <c r="H380" s="219">
        <v>1</v>
      </c>
      <c r="I380" s="220"/>
      <c r="J380" s="221">
        <f>ROUND(I380*H380,2)</f>
        <v>0</v>
      </c>
      <c r="K380" s="222"/>
      <c r="L380" s="46"/>
      <c r="M380" s="223" t="s">
        <v>19</v>
      </c>
      <c r="N380" s="224" t="s">
        <v>40</v>
      </c>
      <c r="O380" s="86"/>
      <c r="P380" s="225">
        <f>O380*H380</f>
        <v>0</v>
      </c>
      <c r="Q380" s="225">
        <v>0</v>
      </c>
      <c r="R380" s="225">
        <f>Q380*H380</f>
        <v>0</v>
      </c>
      <c r="S380" s="225">
        <v>0</v>
      </c>
      <c r="T380" s="22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7" t="s">
        <v>2511</v>
      </c>
      <c r="AT380" s="227" t="s">
        <v>156</v>
      </c>
      <c r="AU380" s="227" t="s">
        <v>160</v>
      </c>
      <c r="AY380" s="19" t="s">
        <v>152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9" t="s">
        <v>76</v>
      </c>
      <c r="BK380" s="228">
        <f>ROUND(I380*H380,2)</f>
        <v>0</v>
      </c>
      <c r="BL380" s="19" t="s">
        <v>2511</v>
      </c>
      <c r="BM380" s="227" t="s">
        <v>3401</v>
      </c>
    </row>
    <row r="381" spans="1:47" s="2" customFormat="1" ht="12">
      <c r="A381" s="40"/>
      <c r="B381" s="41"/>
      <c r="C381" s="42"/>
      <c r="D381" s="229" t="s">
        <v>162</v>
      </c>
      <c r="E381" s="42"/>
      <c r="F381" s="230" t="s">
        <v>2529</v>
      </c>
      <c r="G381" s="42"/>
      <c r="H381" s="42"/>
      <c r="I381" s="231"/>
      <c r="J381" s="42"/>
      <c r="K381" s="42"/>
      <c r="L381" s="46"/>
      <c r="M381" s="232"/>
      <c r="N381" s="23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162</v>
      </c>
      <c r="AU381" s="19" t="s">
        <v>160</v>
      </c>
    </row>
    <row r="382" spans="1:63" s="12" customFormat="1" ht="20.85" customHeight="1">
      <c r="A382" s="12"/>
      <c r="B382" s="199"/>
      <c r="C382" s="200"/>
      <c r="D382" s="201" t="s">
        <v>68</v>
      </c>
      <c r="E382" s="213" t="s">
        <v>2530</v>
      </c>
      <c r="F382" s="213" t="s">
        <v>2531</v>
      </c>
      <c r="G382" s="200"/>
      <c r="H382" s="200"/>
      <c r="I382" s="203"/>
      <c r="J382" s="214">
        <f>BK382</f>
        <v>0</v>
      </c>
      <c r="K382" s="200"/>
      <c r="L382" s="205"/>
      <c r="M382" s="206"/>
      <c r="N382" s="207"/>
      <c r="O382" s="207"/>
      <c r="P382" s="208">
        <f>SUM(P383:P384)</f>
        <v>0</v>
      </c>
      <c r="Q382" s="207"/>
      <c r="R382" s="208">
        <f>SUM(R383:R384)</f>
        <v>0</v>
      </c>
      <c r="S382" s="207"/>
      <c r="T382" s="209">
        <f>SUM(T383:T384)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0" t="s">
        <v>183</v>
      </c>
      <c r="AT382" s="211" t="s">
        <v>68</v>
      </c>
      <c r="AU382" s="211" t="s">
        <v>78</v>
      </c>
      <c r="AY382" s="210" t="s">
        <v>152</v>
      </c>
      <c r="BK382" s="212">
        <f>SUM(BK383:BK384)</f>
        <v>0</v>
      </c>
    </row>
    <row r="383" spans="1:65" s="2" customFormat="1" ht="16.5" customHeight="1">
      <c r="A383" s="40"/>
      <c r="B383" s="41"/>
      <c r="C383" s="215" t="s">
        <v>738</v>
      </c>
      <c r="D383" s="215" t="s">
        <v>156</v>
      </c>
      <c r="E383" s="216" t="s">
        <v>2533</v>
      </c>
      <c r="F383" s="217" t="s">
        <v>2534</v>
      </c>
      <c r="G383" s="218" t="s">
        <v>1208</v>
      </c>
      <c r="H383" s="219">
        <v>1</v>
      </c>
      <c r="I383" s="220"/>
      <c r="J383" s="221">
        <f>ROUND(I383*H383,2)</f>
        <v>0</v>
      </c>
      <c r="K383" s="222"/>
      <c r="L383" s="46"/>
      <c r="M383" s="223" t="s">
        <v>19</v>
      </c>
      <c r="N383" s="224" t="s">
        <v>40</v>
      </c>
      <c r="O383" s="86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2511</v>
      </c>
      <c r="AT383" s="227" t="s">
        <v>156</v>
      </c>
      <c r="AU383" s="227" t="s">
        <v>160</v>
      </c>
      <c r="AY383" s="19" t="s">
        <v>152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76</v>
      </c>
      <c r="BK383" s="228">
        <f>ROUND(I383*H383,2)</f>
        <v>0</v>
      </c>
      <c r="BL383" s="19" t="s">
        <v>2511</v>
      </c>
      <c r="BM383" s="227" t="s">
        <v>3402</v>
      </c>
    </row>
    <row r="384" spans="1:47" s="2" customFormat="1" ht="12">
      <c r="A384" s="40"/>
      <c r="B384" s="41"/>
      <c r="C384" s="42"/>
      <c r="D384" s="229" t="s">
        <v>162</v>
      </c>
      <c r="E384" s="42"/>
      <c r="F384" s="230" t="s">
        <v>2536</v>
      </c>
      <c r="G384" s="42"/>
      <c r="H384" s="42"/>
      <c r="I384" s="231"/>
      <c r="J384" s="42"/>
      <c r="K384" s="42"/>
      <c r="L384" s="46"/>
      <c r="M384" s="279"/>
      <c r="N384" s="280"/>
      <c r="O384" s="281"/>
      <c r="P384" s="281"/>
      <c r="Q384" s="281"/>
      <c r="R384" s="281"/>
      <c r="S384" s="281"/>
      <c r="T384" s="282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162</v>
      </c>
      <c r="AU384" s="19" t="s">
        <v>160</v>
      </c>
    </row>
    <row r="385" spans="1:31" s="2" customFormat="1" ht="6.95" customHeight="1">
      <c r="A385" s="40"/>
      <c r="B385" s="61"/>
      <c r="C385" s="62"/>
      <c r="D385" s="62"/>
      <c r="E385" s="62"/>
      <c r="F385" s="62"/>
      <c r="G385" s="62"/>
      <c r="H385" s="62"/>
      <c r="I385" s="62"/>
      <c r="J385" s="62"/>
      <c r="K385" s="62"/>
      <c r="L385" s="46"/>
      <c r="M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</row>
  </sheetData>
  <sheetProtection password="CC35" sheet="1" objects="1" scenarios="1" formatColumns="0" formatRows="0" autoFilter="0"/>
  <autoFilter ref="C93:K38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2_01/311235141"/>
    <hyperlink ref="F102" r:id="rId2" display="https://podminky.urs.cz/item/CS_URS_2022_01/317168012"/>
    <hyperlink ref="F104" r:id="rId3" display="https://podminky.urs.cz/item/CS_URS_2022_01/317168013"/>
    <hyperlink ref="F106" r:id="rId4" display="https://podminky.urs.cz/item/CS_URS_2022_01/342244111"/>
    <hyperlink ref="F113" r:id="rId5" display="https://podminky.urs.cz/item/CS_URS_2022_01/611321131"/>
    <hyperlink ref="F116" r:id="rId6" display="https://podminky.urs.cz/item/CS_URS_2022_01/612321121"/>
    <hyperlink ref="F121" r:id="rId7" display="https://podminky.urs.cz/item/CS_URS_2022_01/612321131"/>
    <hyperlink ref="F128" r:id="rId8" display="https://podminky.urs.cz/item/CS_URS_2022_01/612321141"/>
    <hyperlink ref="F134" r:id="rId9" display="https://podminky.urs.cz/item/CS_URS_2022_01/619991001"/>
    <hyperlink ref="F137" r:id="rId10" display="https://podminky.urs.cz/item/CS_URS_2022_01/631311116"/>
    <hyperlink ref="F142" r:id="rId11" display="https://podminky.urs.cz/item/CS_URS_2022_01/631319011"/>
    <hyperlink ref="F175" r:id="rId12" display="https://podminky.urs.cz/item/CS_URS_2022_01/998725102"/>
    <hyperlink ref="F177" r:id="rId13" display="https://podminky.urs.cz/item/CS_URS_2022_01/998725181"/>
    <hyperlink ref="F180" r:id="rId14" display="https://podminky.urs.cz/item/CS_URS_2022_01/763411116"/>
    <hyperlink ref="F186" r:id="rId15" display="https://podminky.urs.cz/item/CS_URS_2022_01/763411126"/>
    <hyperlink ref="F191" r:id="rId16" display="https://podminky.urs.cz/item/CS_URS_2022_01/998763101"/>
    <hyperlink ref="F193" r:id="rId17" display="https://podminky.urs.cz/item/CS_URS_2022_01/998763181"/>
    <hyperlink ref="F196" r:id="rId18" display="https://podminky.urs.cz/item/CS_URS_2022_01/766660001"/>
    <hyperlink ref="F198" r:id="rId19" display="https://podminky.urs.cz/item/CS_URS_2022_01/766660021"/>
    <hyperlink ref="F212" r:id="rId20" display="https://podminky.urs.cz/item/CS_URS_2022_01/766660729"/>
    <hyperlink ref="F215" r:id="rId21" display="https://podminky.urs.cz/item/CS_URS_2022_01/766693411"/>
    <hyperlink ref="F220" r:id="rId22" display="https://podminky.urs.cz/item/CS_URS_2022_01/766693421"/>
    <hyperlink ref="F223" r:id="rId23" display="https://podminky.urs.cz/item/CS_URS_2022_01/766693422"/>
    <hyperlink ref="F225" r:id="rId24" display="https://podminky.urs.cz/item/CS_URS_2022_01/998766102"/>
    <hyperlink ref="F227" r:id="rId25" display="https://podminky.urs.cz/item/CS_URS_2022_01/998766181"/>
    <hyperlink ref="F230" r:id="rId26" display="https://podminky.urs.cz/item/CS_URS_2022_01/771111011"/>
    <hyperlink ref="F235" r:id="rId27" display="https://podminky.urs.cz/item/CS_URS_2022_01/771121011"/>
    <hyperlink ref="F238" r:id="rId28" display="https://podminky.urs.cz/item/CS_URS_2022_01/771474111"/>
    <hyperlink ref="F247" r:id="rId29" display="https://podminky.urs.cz/item/CS_URS_2022_01/771574154"/>
    <hyperlink ref="F255" r:id="rId30" display="https://podminky.urs.cz/item/CS_URS_2022_01/771591112"/>
    <hyperlink ref="F258" r:id="rId31" display="https://podminky.urs.cz/item/CS_URS_2022_01/771591115"/>
    <hyperlink ref="F261" r:id="rId32" display="https://podminky.urs.cz/item/CS_URS_2022_01/998771102"/>
    <hyperlink ref="F263" r:id="rId33" display="https://podminky.urs.cz/item/CS_URS_2022_01/998771181"/>
    <hyperlink ref="F266" r:id="rId34" display="https://podminky.urs.cz/item/CS_URS_2022_01/776111112"/>
    <hyperlink ref="F269" r:id="rId35" display="https://podminky.urs.cz/item/CS_URS_2022_01/776111311"/>
    <hyperlink ref="F272" r:id="rId36" display="https://podminky.urs.cz/item/CS_URS_2022_01/776121112"/>
    <hyperlink ref="F275" r:id="rId37" display="https://podminky.urs.cz/item/CS_URS_2022_01/776141111"/>
    <hyperlink ref="F278" r:id="rId38" display="https://podminky.urs.cz/item/CS_URS_2022_01/776221111"/>
    <hyperlink ref="F283" r:id="rId39" display="https://podminky.urs.cz/item/CS_URS_2022_01/776411111"/>
    <hyperlink ref="F293" r:id="rId40" display="https://podminky.urs.cz/item/CS_URS_2022_01/998776102"/>
    <hyperlink ref="F295" r:id="rId41" display="https://podminky.urs.cz/item/CS_URS_2022_01/998776181"/>
    <hyperlink ref="F298" r:id="rId42" display="https://podminky.urs.cz/item/CS_URS_2022_01/781131112"/>
    <hyperlink ref="F309" r:id="rId43" display="https://podminky.urs.cz/item/CS_URS_2022_01/781131241"/>
    <hyperlink ref="F312" r:id="rId44" display="https://podminky.urs.cz/item/CS_URS_2022_01/781131242"/>
    <hyperlink ref="F315" r:id="rId45" display="https://podminky.urs.cz/item/CS_URS_2022_01/781131264"/>
    <hyperlink ref="F326" r:id="rId46" display="https://podminky.urs.cz/item/CS_URS_2022_01/781474154"/>
    <hyperlink ref="F340" r:id="rId47" display="https://podminky.urs.cz/item/CS_URS_2022_01/781493611"/>
    <hyperlink ref="F343" r:id="rId48" display="https://podminky.urs.cz/item/CS_URS_2022_01/781494111"/>
    <hyperlink ref="F349" r:id="rId49" display="https://podminky.urs.cz/item/CS_URS_2022_01/781495115"/>
    <hyperlink ref="F360" r:id="rId50" display="https://podminky.urs.cz/item/CS_URS_2022_01/998781102"/>
    <hyperlink ref="F362" r:id="rId51" display="https://podminky.urs.cz/item/CS_URS_2022_01/998781181"/>
    <hyperlink ref="F365" r:id="rId52" display="https://podminky.urs.cz/item/CS_URS_2022_01/784111001"/>
    <hyperlink ref="F368" r:id="rId53" display="https://podminky.urs.cz/item/CS_URS_2022_01/784111011"/>
    <hyperlink ref="F371" r:id="rId54" display="https://podminky.urs.cz/item/CS_URS_2022_01/784211001"/>
    <hyperlink ref="F373" r:id="rId55" display="https://podminky.urs.cz/item/CS_URS_2022_01/784211051"/>
    <hyperlink ref="F377" r:id="rId56" display="https://podminky.urs.cz/item/CS_URS_2022_01/032002000"/>
    <hyperlink ref="F379" r:id="rId57" display="https://podminky.urs.cz/item/CS_URS_2022_01/033002000"/>
    <hyperlink ref="F381" r:id="rId58" display="https://podminky.urs.cz/item/CS_URS_2022_01/039002000"/>
    <hyperlink ref="F384" r:id="rId59" display="https://podminky.urs.cz/item/CS_URS_2022_01/06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3403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3404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3405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3406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3407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3408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3409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3410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3411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3412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3413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75</v>
      </c>
      <c r="F18" s="294" t="s">
        <v>3414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3415</v>
      </c>
      <c r="F19" s="294" t="s">
        <v>3416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3417</v>
      </c>
      <c r="F20" s="294" t="s">
        <v>3418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3419</v>
      </c>
      <c r="F21" s="294" t="s">
        <v>3420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3421</v>
      </c>
      <c r="F22" s="294" t="s">
        <v>3422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82</v>
      </c>
      <c r="F23" s="294" t="s">
        <v>3423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3424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3425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3426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3427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3428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3429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3430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3431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3432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138</v>
      </c>
      <c r="F36" s="294"/>
      <c r="G36" s="294" t="s">
        <v>3433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3434</v>
      </c>
      <c r="F37" s="294"/>
      <c r="G37" s="294" t="s">
        <v>3435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50</v>
      </c>
      <c r="F38" s="294"/>
      <c r="G38" s="294" t="s">
        <v>3436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51</v>
      </c>
      <c r="F39" s="294"/>
      <c r="G39" s="294" t="s">
        <v>3437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139</v>
      </c>
      <c r="F40" s="294"/>
      <c r="G40" s="294" t="s">
        <v>3438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140</v>
      </c>
      <c r="F41" s="294"/>
      <c r="G41" s="294" t="s">
        <v>3439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3440</v>
      </c>
      <c r="F42" s="294"/>
      <c r="G42" s="294" t="s">
        <v>3441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3442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3443</v>
      </c>
      <c r="F44" s="294"/>
      <c r="G44" s="294" t="s">
        <v>3444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142</v>
      </c>
      <c r="F45" s="294"/>
      <c r="G45" s="294" t="s">
        <v>3445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3446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3447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3448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3449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3450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3451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3452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3453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3454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3455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3456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3457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3458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3459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3460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3461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3462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3463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3464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3465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3466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3467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3468</v>
      </c>
      <c r="D76" s="312"/>
      <c r="E76" s="312"/>
      <c r="F76" s="312" t="s">
        <v>3469</v>
      </c>
      <c r="G76" s="313"/>
      <c r="H76" s="312" t="s">
        <v>51</v>
      </c>
      <c r="I76" s="312" t="s">
        <v>54</v>
      </c>
      <c r="J76" s="312" t="s">
        <v>3470</v>
      </c>
      <c r="K76" s="311"/>
    </row>
    <row r="77" spans="2:11" s="1" customFormat="1" ht="17.25" customHeight="1">
      <c r="B77" s="309"/>
      <c r="C77" s="314" t="s">
        <v>3471</v>
      </c>
      <c r="D77" s="314"/>
      <c r="E77" s="314"/>
      <c r="F77" s="315" t="s">
        <v>3472</v>
      </c>
      <c r="G77" s="316"/>
      <c r="H77" s="314"/>
      <c r="I77" s="314"/>
      <c r="J77" s="314" t="s">
        <v>3473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50</v>
      </c>
      <c r="D79" s="319"/>
      <c r="E79" s="319"/>
      <c r="F79" s="320" t="s">
        <v>3474</v>
      </c>
      <c r="G79" s="321"/>
      <c r="H79" s="297" t="s">
        <v>3475</v>
      </c>
      <c r="I79" s="297" t="s">
        <v>3476</v>
      </c>
      <c r="J79" s="297">
        <v>20</v>
      </c>
      <c r="K79" s="311"/>
    </row>
    <row r="80" spans="2:11" s="1" customFormat="1" ht="15" customHeight="1">
      <c r="B80" s="309"/>
      <c r="C80" s="297" t="s">
        <v>3477</v>
      </c>
      <c r="D80" s="297"/>
      <c r="E80" s="297"/>
      <c r="F80" s="320" t="s">
        <v>3474</v>
      </c>
      <c r="G80" s="321"/>
      <c r="H80" s="297" t="s">
        <v>3478</v>
      </c>
      <c r="I80" s="297" t="s">
        <v>3476</v>
      </c>
      <c r="J80" s="297">
        <v>120</v>
      </c>
      <c r="K80" s="311"/>
    </row>
    <row r="81" spans="2:11" s="1" customFormat="1" ht="15" customHeight="1">
      <c r="B81" s="322"/>
      <c r="C81" s="297" t="s">
        <v>3479</v>
      </c>
      <c r="D81" s="297"/>
      <c r="E81" s="297"/>
      <c r="F81" s="320" t="s">
        <v>3480</v>
      </c>
      <c r="G81" s="321"/>
      <c r="H81" s="297" t="s">
        <v>3481</v>
      </c>
      <c r="I81" s="297" t="s">
        <v>3476</v>
      </c>
      <c r="J81" s="297">
        <v>50</v>
      </c>
      <c r="K81" s="311"/>
    </row>
    <row r="82" spans="2:11" s="1" customFormat="1" ht="15" customHeight="1">
      <c r="B82" s="322"/>
      <c r="C82" s="297" t="s">
        <v>3482</v>
      </c>
      <c r="D82" s="297"/>
      <c r="E82" s="297"/>
      <c r="F82" s="320" t="s">
        <v>3474</v>
      </c>
      <c r="G82" s="321"/>
      <c r="H82" s="297" t="s">
        <v>3483</v>
      </c>
      <c r="I82" s="297" t="s">
        <v>3484</v>
      </c>
      <c r="J82" s="297"/>
      <c r="K82" s="311"/>
    </row>
    <row r="83" spans="2:11" s="1" customFormat="1" ht="15" customHeight="1">
      <c r="B83" s="322"/>
      <c r="C83" s="323" t="s">
        <v>3485</v>
      </c>
      <c r="D83" s="323"/>
      <c r="E83" s="323"/>
      <c r="F83" s="324" t="s">
        <v>3480</v>
      </c>
      <c r="G83" s="323"/>
      <c r="H83" s="323" t="s">
        <v>3486</v>
      </c>
      <c r="I83" s="323" t="s">
        <v>3476</v>
      </c>
      <c r="J83" s="323">
        <v>15</v>
      </c>
      <c r="K83" s="311"/>
    </row>
    <row r="84" spans="2:11" s="1" customFormat="1" ht="15" customHeight="1">
      <c r="B84" s="322"/>
      <c r="C84" s="323" t="s">
        <v>3487</v>
      </c>
      <c r="D84" s="323"/>
      <c r="E84" s="323"/>
      <c r="F84" s="324" t="s">
        <v>3480</v>
      </c>
      <c r="G84" s="323"/>
      <c r="H84" s="323" t="s">
        <v>3488</v>
      </c>
      <c r="I84" s="323" t="s">
        <v>3476</v>
      </c>
      <c r="J84" s="323">
        <v>15</v>
      </c>
      <c r="K84" s="311"/>
    </row>
    <row r="85" spans="2:11" s="1" customFormat="1" ht="15" customHeight="1">
      <c r="B85" s="322"/>
      <c r="C85" s="323" t="s">
        <v>3489</v>
      </c>
      <c r="D85" s="323"/>
      <c r="E85" s="323"/>
      <c r="F85" s="324" t="s">
        <v>3480</v>
      </c>
      <c r="G85" s="323"/>
      <c r="H85" s="323" t="s">
        <v>3490</v>
      </c>
      <c r="I85" s="323" t="s">
        <v>3476</v>
      </c>
      <c r="J85" s="323">
        <v>20</v>
      </c>
      <c r="K85" s="311"/>
    </row>
    <row r="86" spans="2:11" s="1" customFormat="1" ht="15" customHeight="1">
      <c r="B86" s="322"/>
      <c r="C86" s="323" t="s">
        <v>3491</v>
      </c>
      <c r="D86" s="323"/>
      <c r="E86" s="323"/>
      <c r="F86" s="324" t="s">
        <v>3480</v>
      </c>
      <c r="G86" s="323"/>
      <c r="H86" s="323" t="s">
        <v>3492</v>
      </c>
      <c r="I86" s="323" t="s">
        <v>3476</v>
      </c>
      <c r="J86" s="323">
        <v>20</v>
      </c>
      <c r="K86" s="311"/>
    </row>
    <row r="87" spans="2:11" s="1" customFormat="1" ht="15" customHeight="1">
      <c r="B87" s="322"/>
      <c r="C87" s="297" t="s">
        <v>3493</v>
      </c>
      <c r="D87" s="297"/>
      <c r="E87" s="297"/>
      <c r="F87" s="320" t="s">
        <v>3480</v>
      </c>
      <c r="G87" s="321"/>
      <c r="H87" s="297" t="s">
        <v>3494</v>
      </c>
      <c r="I87" s="297" t="s">
        <v>3476</v>
      </c>
      <c r="J87" s="297">
        <v>50</v>
      </c>
      <c r="K87" s="311"/>
    </row>
    <row r="88" spans="2:11" s="1" customFormat="1" ht="15" customHeight="1">
      <c r="B88" s="322"/>
      <c r="C88" s="297" t="s">
        <v>3495</v>
      </c>
      <c r="D88" s="297"/>
      <c r="E88" s="297"/>
      <c r="F88" s="320" t="s">
        <v>3480</v>
      </c>
      <c r="G88" s="321"/>
      <c r="H88" s="297" t="s">
        <v>3496</v>
      </c>
      <c r="I88" s="297" t="s">
        <v>3476</v>
      </c>
      <c r="J88" s="297">
        <v>20</v>
      </c>
      <c r="K88" s="311"/>
    </row>
    <row r="89" spans="2:11" s="1" customFormat="1" ht="15" customHeight="1">
      <c r="B89" s="322"/>
      <c r="C89" s="297" t="s">
        <v>3497</v>
      </c>
      <c r="D89" s="297"/>
      <c r="E89" s="297"/>
      <c r="F89" s="320" t="s">
        <v>3480</v>
      </c>
      <c r="G89" s="321"/>
      <c r="H89" s="297" t="s">
        <v>3498</v>
      </c>
      <c r="I89" s="297" t="s">
        <v>3476</v>
      </c>
      <c r="J89" s="297">
        <v>20</v>
      </c>
      <c r="K89" s="311"/>
    </row>
    <row r="90" spans="2:11" s="1" customFormat="1" ht="15" customHeight="1">
      <c r="B90" s="322"/>
      <c r="C90" s="297" t="s">
        <v>3499</v>
      </c>
      <c r="D90" s="297"/>
      <c r="E90" s="297"/>
      <c r="F90" s="320" t="s">
        <v>3480</v>
      </c>
      <c r="G90" s="321"/>
      <c r="H90" s="297" t="s">
        <v>3500</v>
      </c>
      <c r="I90" s="297" t="s">
        <v>3476</v>
      </c>
      <c r="J90" s="297">
        <v>50</v>
      </c>
      <c r="K90" s="311"/>
    </row>
    <row r="91" spans="2:11" s="1" customFormat="1" ht="15" customHeight="1">
      <c r="B91" s="322"/>
      <c r="C91" s="297" t="s">
        <v>3501</v>
      </c>
      <c r="D91" s="297"/>
      <c r="E91" s="297"/>
      <c r="F91" s="320" t="s">
        <v>3480</v>
      </c>
      <c r="G91" s="321"/>
      <c r="H91" s="297" t="s">
        <v>3501</v>
      </c>
      <c r="I91" s="297" t="s">
        <v>3476</v>
      </c>
      <c r="J91" s="297">
        <v>50</v>
      </c>
      <c r="K91" s="311"/>
    </row>
    <row r="92" spans="2:11" s="1" customFormat="1" ht="15" customHeight="1">
      <c r="B92" s="322"/>
      <c r="C92" s="297" t="s">
        <v>3502</v>
      </c>
      <c r="D92" s="297"/>
      <c r="E92" s="297"/>
      <c r="F92" s="320" t="s">
        <v>3480</v>
      </c>
      <c r="G92" s="321"/>
      <c r="H92" s="297" t="s">
        <v>3503</v>
      </c>
      <c r="I92" s="297" t="s">
        <v>3476</v>
      </c>
      <c r="J92" s="297">
        <v>255</v>
      </c>
      <c r="K92" s="311"/>
    </row>
    <row r="93" spans="2:11" s="1" customFormat="1" ht="15" customHeight="1">
      <c r="B93" s="322"/>
      <c r="C93" s="297" t="s">
        <v>3504</v>
      </c>
      <c r="D93" s="297"/>
      <c r="E93" s="297"/>
      <c r="F93" s="320" t="s">
        <v>3474</v>
      </c>
      <c r="G93" s="321"/>
      <c r="H93" s="297" t="s">
        <v>3505</v>
      </c>
      <c r="I93" s="297" t="s">
        <v>3506</v>
      </c>
      <c r="J93" s="297"/>
      <c r="K93" s="311"/>
    </row>
    <row r="94" spans="2:11" s="1" customFormat="1" ht="15" customHeight="1">
      <c r="B94" s="322"/>
      <c r="C94" s="297" t="s">
        <v>3507</v>
      </c>
      <c r="D94" s="297"/>
      <c r="E94" s="297"/>
      <c r="F94" s="320" t="s">
        <v>3474</v>
      </c>
      <c r="G94" s="321"/>
      <c r="H94" s="297" t="s">
        <v>3508</v>
      </c>
      <c r="I94" s="297" t="s">
        <v>3509</v>
      </c>
      <c r="J94" s="297"/>
      <c r="K94" s="311"/>
    </row>
    <row r="95" spans="2:11" s="1" customFormat="1" ht="15" customHeight="1">
      <c r="B95" s="322"/>
      <c r="C95" s="297" t="s">
        <v>3510</v>
      </c>
      <c r="D95" s="297"/>
      <c r="E95" s="297"/>
      <c r="F95" s="320" t="s">
        <v>3474</v>
      </c>
      <c r="G95" s="321"/>
      <c r="H95" s="297" t="s">
        <v>3510</v>
      </c>
      <c r="I95" s="297" t="s">
        <v>3509</v>
      </c>
      <c r="J95" s="297"/>
      <c r="K95" s="311"/>
    </row>
    <row r="96" spans="2:11" s="1" customFormat="1" ht="15" customHeight="1">
      <c r="B96" s="322"/>
      <c r="C96" s="297" t="s">
        <v>35</v>
      </c>
      <c r="D96" s="297"/>
      <c r="E96" s="297"/>
      <c r="F96" s="320" t="s">
        <v>3474</v>
      </c>
      <c r="G96" s="321"/>
      <c r="H96" s="297" t="s">
        <v>3511</v>
      </c>
      <c r="I96" s="297" t="s">
        <v>3509</v>
      </c>
      <c r="J96" s="297"/>
      <c r="K96" s="311"/>
    </row>
    <row r="97" spans="2:11" s="1" customFormat="1" ht="15" customHeight="1">
      <c r="B97" s="322"/>
      <c r="C97" s="297" t="s">
        <v>45</v>
      </c>
      <c r="D97" s="297"/>
      <c r="E97" s="297"/>
      <c r="F97" s="320" t="s">
        <v>3474</v>
      </c>
      <c r="G97" s="321"/>
      <c r="H97" s="297" t="s">
        <v>3512</v>
      </c>
      <c r="I97" s="297" t="s">
        <v>3509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3513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3468</v>
      </c>
      <c r="D103" s="312"/>
      <c r="E103" s="312"/>
      <c r="F103" s="312" t="s">
        <v>3469</v>
      </c>
      <c r="G103" s="313"/>
      <c r="H103" s="312" t="s">
        <v>51</v>
      </c>
      <c r="I103" s="312" t="s">
        <v>54</v>
      </c>
      <c r="J103" s="312" t="s">
        <v>3470</v>
      </c>
      <c r="K103" s="311"/>
    </row>
    <row r="104" spans="2:11" s="1" customFormat="1" ht="17.25" customHeight="1">
      <c r="B104" s="309"/>
      <c r="C104" s="314" t="s">
        <v>3471</v>
      </c>
      <c r="D104" s="314"/>
      <c r="E104" s="314"/>
      <c r="F104" s="315" t="s">
        <v>3472</v>
      </c>
      <c r="G104" s="316"/>
      <c r="H104" s="314"/>
      <c r="I104" s="314"/>
      <c r="J104" s="314" t="s">
        <v>3473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50</v>
      </c>
      <c r="D106" s="319"/>
      <c r="E106" s="319"/>
      <c r="F106" s="320" t="s">
        <v>3474</v>
      </c>
      <c r="G106" s="297"/>
      <c r="H106" s="297" t="s">
        <v>3514</v>
      </c>
      <c r="I106" s="297" t="s">
        <v>3476</v>
      </c>
      <c r="J106" s="297">
        <v>20</v>
      </c>
      <c r="K106" s="311"/>
    </row>
    <row r="107" spans="2:11" s="1" customFormat="1" ht="15" customHeight="1">
      <c r="B107" s="309"/>
      <c r="C107" s="297" t="s">
        <v>3477</v>
      </c>
      <c r="D107" s="297"/>
      <c r="E107" s="297"/>
      <c r="F107" s="320" t="s">
        <v>3474</v>
      </c>
      <c r="G107" s="297"/>
      <c r="H107" s="297" t="s">
        <v>3514</v>
      </c>
      <c r="I107" s="297" t="s">
        <v>3476</v>
      </c>
      <c r="J107" s="297">
        <v>120</v>
      </c>
      <c r="K107" s="311"/>
    </row>
    <row r="108" spans="2:11" s="1" customFormat="1" ht="15" customHeight="1">
      <c r="B108" s="322"/>
      <c r="C108" s="297" t="s">
        <v>3479</v>
      </c>
      <c r="D108" s="297"/>
      <c r="E108" s="297"/>
      <c r="F108" s="320" t="s">
        <v>3480</v>
      </c>
      <c r="G108" s="297"/>
      <c r="H108" s="297" t="s">
        <v>3514</v>
      </c>
      <c r="I108" s="297" t="s">
        <v>3476</v>
      </c>
      <c r="J108" s="297">
        <v>50</v>
      </c>
      <c r="K108" s="311"/>
    </row>
    <row r="109" spans="2:11" s="1" customFormat="1" ht="15" customHeight="1">
      <c r="B109" s="322"/>
      <c r="C109" s="297" t="s">
        <v>3482</v>
      </c>
      <c r="D109" s="297"/>
      <c r="E109" s="297"/>
      <c r="F109" s="320" t="s">
        <v>3474</v>
      </c>
      <c r="G109" s="297"/>
      <c r="H109" s="297" t="s">
        <v>3514</v>
      </c>
      <c r="I109" s="297" t="s">
        <v>3484</v>
      </c>
      <c r="J109" s="297"/>
      <c r="K109" s="311"/>
    </row>
    <row r="110" spans="2:11" s="1" customFormat="1" ht="15" customHeight="1">
      <c r="B110" s="322"/>
      <c r="C110" s="297" t="s">
        <v>3493</v>
      </c>
      <c r="D110" s="297"/>
      <c r="E110" s="297"/>
      <c r="F110" s="320" t="s">
        <v>3480</v>
      </c>
      <c r="G110" s="297"/>
      <c r="H110" s="297" t="s">
        <v>3514</v>
      </c>
      <c r="I110" s="297" t="s">
        <v>3476</v>
      </c>
      <c r="J110" s="297">
        <v>50</v>
      </c>
      <c r="K110" s="311"/>
    </row>
    <row r="111" spans="2:11" s="1" customFormat="1" ht="15" customHeight="1">
      <c r="B111" s="322"/>
      <c r="C111" s="297" t="s">
        <v>3501</v>
      </c>
      <c r="D111" s="297"/>
      <c r="E111" s="297"/>
      <c r="F111" s="320" t="s">
        <v>3480</v>
      </c>
      <c r="G111" s="297"/>
      <c r="H111" s="297" t="s">
        <v>3514</v>
      </c>
      <c r="I111" s="297" t="s">
        <v>3476</v>
      </c>
      <c r="J111" s="297">
        <v>50</v>
      </c>
      <c r="K111" s="311"/>
    </row>
    <row r="112" spans="2:11" s="1" customFormat="1" ht="15" customHeight="1">
      <c r="B112" s="322"/>
      <c r="C112" s="297" t="s">
        <v>3499</v>
      </c>
      <c r="D112" s="297"/>
      <c r="E112" s="297"/>
      <c r="F112" s="320" t="s">
        <v>3480</v>
      </c>
      <c r="G112" s="297"/>
      <c r="H112" s="297" t="s">
        <v>3514</v>
      </c>
      <c r="I112" s="297" t="s">
        <v>3476</v>
      </c>
      <c r="J112" s="297">
        <v>50</v>
      </c>
      <c r="K112" s="311"/>
    </row>
    <row r="113" spans="2:11" s="1" customFormat="1" ht="15" customHeight="1">
      <c r="B113" s="322"/>
      <c r="C113" s="297" t="s">
        <v>50</v>
      </c>
      <c r="D113" s="297"/>
      <c r="E113" s="297"/>
      <c r="F113" s="320" t="s">
        <v>3474</v>
      </c>
      <c r="G113" s="297"/>
      <c r="H113" s="297" t="s">
        <v>3515</v>
      </c>
      <c r="I113" s="297" t="s">
        <v>3476</v>
      </c>
      <c r="J113" s="297">
        <v>20</v>
      </c>
      <c r="K113" s="311"/>
    </row>
    <row r="114" spans="2:11" s="1" customFormat="1" ht="15" customHeight="1">
      <c r="B114" s="322"/>
      <c r="C114" s="297" t="s">
        <v>3516</v>
      </c>
      <c r="D114" s="297"/>
      <c r="E114" s="297"/>
      <c r="F114" s="320" t="s">
        <v>3474</v>
      </c>
      <c r="G114" s="297"/>
      <c r="H114" s="297" t="s">
        <v>3517</v>
      </c>
      <c r="I114" s="297" t="s">
        <v>3476</v>
      </c>
      <c r="J114" s="297">
        <v>120</v>
      </c>
      <c r="K114" s="311"/>
    </row>
    <row r="115" spans="2:11" s="1" customFormat="1" ht="15" customHeight="1">
      <c r="B115" s="322"/>
      <c r="C115" s="297" t="s">
        <v>35</v>
      </c>
      <c r="D115" s="297"/>
      <c r="E115" s="297"/>
      <c r="F115" s="320" t="s">
        <v>3474</v>
      </c>
      <c r="G115" s="297"/>
      <c r="H115" s="297" t="s">
        <v>3518</v>
      </c>
      <c r="I115" s="297" t="s">
        <v>3509</v>
      </c>
      <c r="J115" s="297"/>
      <c r="K115" s="311"/>
    </row>
    <row r="116" spans="2:11" s="1" customFormat="1" ht="15" customHeight="1">
      <c r="B116" s="322"/>
      <c r="C116" s="297" t="s">
        <v>45</v>
      </c>
      <c r="D116" s="297"/>
      <c r="E116" s="297"/>
      <c r="F116" s="320" t="s">
        <v>3474</v>
      </c>
      <c r="G116" s="297"/>
      <c r="H116" s="297" t="s">
        <v>3519</v>
      </c>
      <c r="I116" s="297" t="s">
        <v>3509</v>
      </c>
      <c r="J116" s="297"/>
      <c r="K116" s="311"/>
    </row>
    <row r="117" spans="2:11" s="1" customFormat="1" ht="15" customHeight="1">
      <c r="B117" s="322"/>
      <c r="C117" s="297" t="s">
        <v>54</v>
      </c>
      <c r="D117" s="297"/>
      <c r="E117" s="297"/>
      <c r="F117" s="320" t="s">
        <v>3474</v>
      </c>
      <c r="G117" s="297"/>
      <c r="H117" s="297" t="s">
        <v>3520</v>
      </c>
      <c r="I117" s="297" t="s">
        <v>3521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3522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3468</v>
      </c>
      <c r="D123" s="312"/>
      <c r="E123" s="312"/>
      <c r="F123" s="312" t="s">
        <v>3469</v>
      </c>
      <c r="G123" s="313"/>
      <c r="H123" s="312" t="s">
        <v>51</v>
      </c>
      <c r="I123" s="312" t="s">
        <v>54</v>
      </c>
      <c r="J123" s="312" t="s">
        <v>3470</v>
      </c>
      <c r="K123" s="341"/>
    </row>
    <row r="124" spans="2:11" s="1" customFormat="1" ht="17.25" customHeight="1">
      <c r="B124" s="340"/>
      <c r="C124" s="314" t="s">
        <v>3471</v>
      </c>
      <c r="D124" s="314"/>
      <c r="E124" s="314"/>
      <c r="F124" s="315" t="s">
        <v>3472</v>
      </c>
      <c r="G124" s="316"/>
      <c r="H124" s="314"/>
      <c r="I124" s="314"/>
      <c r="J124" s="314" t="s">
        <v>3473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3477</v>
      </c>
      <c r="D126" s="319"/>
      <c r="E126" s="319"/>
      <c r="F126" s="320" t="s">
        <v>3474</v>
      </c>
      <c r="G126" s="297"/>
      <c r="H126" s="297" t="s">
        <v>3514</v>
      </c>
      <c r="I126" s="297" t="s">
        <v>3476</v>
      </c>
      <c r="J126" s="297">
        <v>120</v>
      </c>
      <c r="K126" s="345"/>
    </row>
    <row r="127" spans="2:11" s="1" customFormat="1" ht="15" customHeight="1">
      <c r="B127" s="342"/>
      <c r="C127" s="297" t="s">
        <v>3523</v>
      </c>
      <c r="D127" s="297"/>
      <c r="E127" s="297"/>
      <c r="F127" s="320" t="s">
        <v>3474</v>
      </c>
      <c r="G127" s="297"/>
      <c r="H127" s="297" t="s">
        <v>3524</v>
      </c>
      <c r="I127" s="297" t="s">
        <v>3476</v>
      </c>
      <c r="J127" s="297" t="s">
        <v>3525</v>
      </c>
      <c r="K127" s="345"/>
    </row>
    <row r="128" spans="2:11" s="1" customFormat="1" ht="15" customHeight="1">
      <c r="B128" s="342"/>
      <c r="C128" s="297" t="s">
        <v>82</v>
      </c>
      <c r="D128" s="297"/>
      <c r="E128" s="297"/>
      <c r="F128" s="320" t="s">
        <v>3474</v>
      </c>
      <c r="G128" s="297"/>
      <c r="H128" s="297" t="s">
        <v>3526</v>
      </c>
      <c r="I128" s="297" t="s">
        <v>3476</v>
      </c>
      <c r="J128" s="297" t="s">
        <v>3525</v>
      </c>
      <c r="K128" s="345"/>
    </row>
    <row r="129" spans="2:11" s="1" customFormat="1" ht="15" customHeight="1">
      <c r="B129" s="342"/>
      <c r="C129" s="297" t="s">
        <v>3485</v>
      </c>
      <c r="D129" s="297"/>
      <c r="E129" s="297"/>
      <c r="F129" s="320" t="s">
        <v>3480</v>
      </c>
      <c r="G129" s="297"/>
      <c r="H129" s="297" t="s">
        <v>3486</v>
      </c>
      <c r="I129" s="297" t="s">
        <v>3476</v>
      </c>
      <c r="J129" s="297">
        <v>15</v>
      </c>
      <c r="K129" s="345"/>
    </row>
    <row r="130" spans="2:11" s="1" customFormat="1" ht="15" customHeight="1">
      <c r="B130" s="342"/>
      <c r="C130" s="323" t="s">
        <v>3487</v>
      </c>
      <c r="D130" s="323"/>
      <c r="E130" s="323"/>
      <c r="F130" s="324" t="s">
        <v>3480</v>
      </c>
      <c r="G130" s="323"/>
      <c r="H130" s="323" t="s">
        <v>3488</v>
      </c>
      <c r="I130" s="323" t="s">
        <v>3476</v>
      </c>
      <c r="J130" s="323">
        <v>15</v>
      </c>
      <c r="K130" s="345"/>
    </row>
    <row r="131" spans="2:11" s="1" customFormat="1" ht="15" customHeight="1">
      <c r="B131" s="342"/>
      <c r="C131" s="323" t="s">
        <v>3489</v>
      </c>
      <c r="D131" s="323"/>
      <c r="E131" s="323"/>
      <c r="F131" s="324" t="s">
        <v>3480</v>
      </c>
      <c r="G131" s="323"/>
      <c r="H131" s="323" t="s">
        <v>3490</v>
      </c>
      <c r="I131" s="323" t="s">
        <v>3476</v>
      </c>
      <c r="J131" s="323">
        <v>20</v>
      </c>
      <c r="K131" s="345"/>
    </row>
    <row r="132" spans="2:11" s="1" customFormat="1" ht="15" customHeight="1">
      <c r="B132" s="342"/>
      <c r="C132" s="323" t="s">
        <v>3491</v>
      </c>
      <c r="D132" s="323"/>
      <c r="E132" s="323"/>
      <c r="F132" s="324" t="s">
        <v>3480</v>
      </c>
      <c r="G132" s="323"/>
      <c r="H132" s="323" t="s">
        <v>3492</v>
      </c>
      <c r="I132" s="323" t="s">
        <v>3476</v>
      </c>
      <c r="J132" s="323">
        <v>20</v>
      </c>
      <c r="K132" s="345"/>
    </row>
    <row r="133" spans="2:11" s="1" customFormat="1" ht="15" customHeight="1">
      <c r="B133" s="342"/>
      <c r="C133" s="297" t="s">
        <v>3479</v>
      </c>
      <c r="D133" s="297"/>
      <c r="E133" s="297"/>
      <c r="F133" s="320" t="s">
        <v>3480</v>
      </c>
      <c r="G133" s="297"/>
      <c r="H133" s="297" t="s">
        <v>3514</v>
      </c>
      <c r="I133" s="297" t="s">
        <v>3476</v>
      </c>
      <c r="J133" s="297">
        <v>50</v>
      </c>
      <c r="K133" s="345"/>
    </row>
    <row r="134" spans="2:11" s="1" customFormat="1" ht="15" customHeight="1">
      <c r="B134" s="342"/>
      <c r="C134" s="297" t="s">
        <v>3493</v>
      </c>
      <c r="D134" s="297"/>
      <c r="E134" s="297"/>
      <c r="F134" s="320" t="s">
        <v>3480</v>
      </c>
      <c r="G134" s="297"/>
      <c r="H134" s="297" t="s">
        <v>3514</v>
      </c>
      <c r="I134" s="297" t="s">
        <v>3476</v>
      </c>
      <c r="J134" s="297">
        <v>50</v>
      </c>
      <c r="K134" s="345"/>
    </row>
    <row r="135" spans="2:11" s="1" customFormat="1" ht="15" customHeight="1">
      <c r="B135" s="342"/>
      <c r="C135" s="297" t="s">
        <v>3499</v>
      </c>
      <c r="D135" s="297"/>
      <c r="E135" s="297"/>
      <c r="F135" s="320" t="s">
        <v>3480</v>
      </c>
      <c r="G135" s="297"/>
      <c r="H135" s="297" t="s">
        <v>3514</v>
      </c>
      <c r="I135" s="297" t="s">
        <v>3476</v>
      </c>
      <c r="J135" s="297">
        <v>50</v>
      </c>
      <c r="K135" s="345"/>
    </row>
    <row r="136" spans="2:11" s="1" customFormat="1" ht="15" customHeight="1">
      <c r="B136" s="342"/>
      <c r="C136" s="297" t="s">
        <v>3501</v>
      </c>
      <c r="D136" s="297"/>
      <c r="E136" s="297"/>
      <c r="F136" s="320" t="s">
        <v>3480</v>
      </c>
      <c r="G136" s="297"/>
      <c r="H136" s="297" t="s">
        <v>3514</v>
      </c>
      <c r="I136" s="297" t="s">
        <v>3476</v>
      </c>
      <c r="J136" s="297">
        <v>50</v>
      </c>
      <c r="K136" s="345"/>
    </row>
    <row r="137" spans="2:11" s="1" customFormat="1" ht="15" customHeight="1">
      <c r="B137" s="342"/>
      <c r="C137" s="297" t="s">
        <v>3502</v>
      </c>
      <c r="D137" s="297"/>
      <c r="E137" s="297"/>
      <c r="F137" s="320" t="s">
        <v>3480</v>
      </c>
      <c r="G137" s="297"/>
      <c r="H137" s="297" t="s">
        <v>3527</v>
      </c>
      <c r="I137" s="297" t="s">
        <v>3476</v>
      </c>
      <c r="J137" s="297">
        <v>255</v>
      </c>
      <c r="K137" s="345"/>
    </row>
    <row r="138" spans="2:11" s="1" customFormat="1" ht="15" customHeight="1">
      <c r="B138" s="342"/>
      <c r="C138" s="297" t="s">
        <v>3504</v>
      </c>
      <c r="D138" s="297"/>
      <c r="E138" s="297"/>
      <c r="F138" s="320" t="s">
        <v>3474</v>
      </c>
      <c r="G138" s="297"/>
      <c r="H138" s="297" t="s">
        <v>3528</v>
      </c>
      <c r="I138" s="297" t="s">
        <v>3506</v>
      </c>
      <c r="J138" s="297"/>
      <c r="K138" s="345"/>
    </row>
    <row r="139" spans="2:11" s="1" customFormat="1" ht="15" customHeight="1">
      <c r="B139" s="342"/>
      <c r="C139" s="297" t="s">
        <v>3507</v>
      </c>
      <c r="D139" s="297"/>
      <c r="E139" s="297"/>
      <c r="F139" s="320" t="s">
        <v>3474</v>
      </c>
      <c r="G139" s="297"/>
      <c r="H139" s="297" t="s">
        <v>3529</v>
      </c>
      <c r="I139" s="297" t="s">
        <v>3509</v>
      </c>
      <c r="J139" s="297"/>
      <c r="K139" s="345"/>
    </row>
    <row r="140" spans="2:11" s="1" customFormat="1" ht="15" customHeight="1">
      <c r="B140" s="342"/>
      <c r="C140" s="297" t="s">
        <v>3510</v>
      </c>
      <c r="D140" s="297"/>
      <c r="E140" s="297"/>
      <c r="F140" s="320" t="s">
        <v>3474</v>
      </c>
      <c r="G140" s="297"/>
      <c r="H140" s="297" t="s">
        <v>3510</v>
      </c>
      <c r="I140" s="297" t="s">
        <v>3509</v>
      </c>
      <c r="J140" s="297"/>
      <c r="K140" s="345"/>
    </row>
    <row r="141" spans="2:11" s="1" customFormat="1" ht="15" customHeight="1">
      <c r="B141" s="342"/>
      <c r="C141" s="297" t="s">
        <v>35</v>
      </c>
      <c r="D141" s="297"/>
      <c r="E141" s="297"/>
      <c r="F141" s="320" t="s">
        <v>3474</v>
      </c>
      <c r="G141" s="297"/>
      <c r="H141" s="297" t="s">
        <v>3530</v>
      </c>
      <c r="I141" s="297" t="s">
        <v>3509</v>
      </c>
      <c r="J141" s="297"/>
      <c r="K141" s="345"/>
    </row>
    <row r="142" spans="2:11" s="1" customFormat="1" ht="15" customHeight="1">
      <c r="B142" s="342"/>
      <c r="C142" s="297" t="s">
        <v>3531</v>
      </c>
      <c r="D142" s="297"/>
      <c r="E142" s="297"/>
      <c r="F142" s="320" t="s">
        <v>3474</v>
      </c>
      <c r="G142" s="297"/>
      <c r="H142" s="297" t="s">
        <v>3532</v>
      </c>
      <c r="I142" s="297" t="s">
        <v>3509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3533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3468</v>
      </c>
      <c r="D148" s="312"/>
      <c r="E148" s="312"/>
      <c r="F148" s="312" t="s">
        <v>3469</v>
      </c>
      <c r="G148" s="313"/>
      <c r="H148" s="312" t="s">
        <v>51</v>
      </c>
      <c r="I148" s="312" t="s">
        <v>54</v>
      </c>
      <c r="J148" s="312" t="s">
        <v>3470</v>
      </c>
      <c r="K148" s="311"/>
    </row>
    <row r="149" spans="2:11" s="1" customFormat="1" ht="17.25" customHeight="1">
      <c r="B149" s="309"/>
      <c r="C149" s="314" t="s">
        <v>3471</v>
      </c>
      <c r="D149" s="314"/>
      <c r="E149" s="314"/>
      <c r="F149" s="315" t="s">
        <v>3472</v>
      </c>
      <c r="G149" s="316"/>
      <c r="H149" s="314"/>
      <c r="I149" s="314"/>
      <c r="J149" s="314" t="s">
        <v>3473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3477</v>
      </c>
      <c r="D151" s="297"/>
      <c r="E151" s="297"/>
      <c r="F151" s="350" t="s">
        <v>3474</v>
      </c>
      <c r="G151" s="297"/>
      <c r="H151" s="349" t="s">
        <v>3514</v>
      </c>
      <c r="I151" s="349" t="s">
        <v>3476</v>
      </c>
      <c r="J151" s="349">
        <v>120</v>
      </c>
      <c r="K151" s="345"/>
    </row>
    <row r="152" spans="2:11" s="1" customFormat="1" ht="15" customHeight="1">
      <c r="B152" s="322"/>
      <c r="C152" s="349" t="s">
        <v>3523</v>
      </c>
      <c r="D152" s="297"/>
      <c r="E152" s="297"/>
      <c r="F152" s="350" t="s">
        <v>3474</v>
      </c>
      <c r="G152" s="297"/>
      <c r="H152" s="349" t="s">
        <v>3534</v>
      </c>
      <c r="I152" s="349" t="s">
        <v>3476</v>
      </c>
      <c r="J152" s="349" t="s">
        <v>3525</v>
      </c>
      <c r="K152" s="345"/>
    </row>
    <row r="153" spans="2:11" s="1" customFormat="1" ht="15" customHeight="1">
      <c r="B153" s="322"/>
      <c r="C153" s="349" t="s">
        <v>82</v>
      </c>
      <c r="D153" s="297"/>
      <c r="E153" s="297"/>
      <c r="F153" s="350" t="s">
        <v>3474</v>
      </c>
      <c r="G153" s="297"/>
      <c r="H153" s="349" t="s">
        <v>3535</v>
      </c>
      <c r="I153" s="349" t="s">
        <v>3476</v>
      </c>
      <c r="J153" s="349" t="s">
        <v>3525</v>
      </c>
      <c r="K153" s="345"/>
    </row>
    <row r="154" spans="2:11" s="1" customFormat="1" ht="15" customHeight="1">
      <c r="B154" s="322"/>
      <c r="C154" s="349" t="s">
        <v>3479</v>
      </c>
      <c r="D154" s="297"/>
      <c r="E154" s="297"/>
      <c r="F154" s="350" t="s">
        <v>3480</v>
      </c>
      <c r="G154" s="297"/>
      <c r="H154" s="349" t="s">
        <v>3514</v>
      </c>
      <c r="I154" s="349" t="s">
        <v>3476</v>
      </c>
      <c r="J154" s="349">
        <v>50</v>
      </c>
      <c r="K154" s="345"/>
    </row>
    <row r="155" spans="2:11" s="1" customFormat="1" ht="15" customHeight="1">
      <c r="B155" s="322"/>
      <c r="C155" s="349" t="s">
        <v>3482</v>
      </c>
      <c r="D155" s="297"/>
      <c r="E155" s="297"/>
      <c r="F155" s="350" t="s">
        <v>3474</v>
      </c>
      <c r="G155" s="297"/>
      <c r="H155" s="349" t="s">
        <v>3514</v>
      </c>
      <c r="I155" s="349" t="s">
        <v>3484</v>
      </c>
      <c r="J155" s="349"/>
      <c r="K155" s="345"/>
    </row>
    <row r="156" spans="2:11" s="1" customFormat="1" ht="15" customHeight="1">
      <c r="B156" s="322"/>
      <c r="C156" s="349" t="s">
        <v>3493</v>
      </c>
      <c r="D156" s="297"/>
      <c r="E156" s="297"/>
      <c r="F156" s="350" t="s">
        <v>3480</v>
      </c>
      <c r="G156" s="297"/>
      <c r="H156" s="349" t="s">
        <v>3514</v>
      </c>
      <c r="I156" s="349" t="s">
        <v>3476</v>
      </c>
      <c r="J156" s="349">
        <v>50</v>
      </c>
      <c r="K156" s="345"/>
    </row>
    <row r="157" spans="2:11" s="1" customFormat="1" ht="15" customHeight="1">
      <c r="B157" s="322"/>
      <c r="C157" s="349" t="s">
        <v>3501</v>
      </c>
      <c r="D157" s="297"/>
      <c r="E157" s="297"/>
      <c r="F157" s="350" t="s">
        <v>3480</v>
      </c>
      <c r="G157" s="297"/>
      <c r="H157" s="349" t="s">
        <v>3514</v>
      </c>
      <c r="I157" s="349" t="s">
        <v>3476</v>
      </c>
      <c r="J157" s="349">
        <v>50</v>
      </c>
      <c r="K157" s="345"/>
    </row>
    <row r="158" spans="2:11" s="1" customFormat="1" ht="15" customHeight="1">
      <c r="B158" s="322"/>
      <c r="C158" s="349" t="s">
        <v>3499</v>
      </c>
      <c r="D158" s="297"/>
      <c r="E158" s="297"/>
      <c r="F158" s="350" t="s">
        <v>3480</v>
      </c>
      <c r="G158" s="297"/>
      <c r="H158" s="349" t="s">
        <v>3514</v>
      </c>
      <c r="I158" s="349" t="s">
        <v>3476</v>
      </c>
      <c r="J158" s="349">
        <v>50</v>
      </c>
      <c r="K158" s="345"/>
    </row>
    <row r="159" spans="2:11" s="1" customFormat="1" ht="15" customHeight="1">
      <c r="B159" s="322"/>
      <c r="C159" s="349" t="s">
        <v>99</v>
      </c>
      <c r="D159" s="297"/>
      <c r="E159" s="297"/>
      <c r="F159" s="350" t="s">
        <v>3474</v>
      </c>
      <c r="G159" s="297"/>
      <c r="H159" s="349" t="s">
        <v>3536</v>
      </c>
      <c r="I159" s="349" t="s">
        <v>3476</v>
      </c>
      <c r="J159" s="349" t="s">
        <v>3537</v>
      </c>
      <c r="K159" s="345"/>
    </row>
    <row r="160" spans="2:11" s="1" customFormat="1" ht="15" customHeight="1">
      <c r="B160" s="322"/>
      <c r="C160" s="349" t="s">
        <v>3538</v>
      </c>
      <c r="D160" s="297"/>
      <c r="E160" s="297"/>
      <c r="F160" s="350" t="s">
        <v>3474</v>
      </c>
      <c r="G160" s="297"/>
      <c r="H160" s="349" t="s">
        <v>3539</v>
      </c>
      <c r="I160" s="349" t="s">
        <v>3509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3540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3468</v>
      </c>
      <c r="D166" s="312"/>
      <c r="E166" s="312"/>
      <c r="F166" s="312" t="s">
        <v>3469</v>
      </c>
      <c r="G166" s="354"/>
      <c r="H166" s="355" t="s">
        <v>51</v>
      </c>
      <c r="I166" s="355" t="s">
        <v>54</v>
      </c>
      <c r="J166" s="312" t="s">
        <v>3470</v>
      </c>
      <c r="K166" s="289"/>
    </row>
    <row r="167" spans="2:11" s="1" customFormat="1" ht="17.25" customHeight="1">
      <c r="B167" s="290"/>
      <c r="C167" s="314" t="s">
        <v>3471</v>
      </c>
      <c r="D167" s="314"/>
      <c r="E167" s="314"/>
      <c r="F167" s="315" t="s">
        <v>3472</v>
      </c>
      <c r="G167" s="356"/>
      <c r="H167" s="357"/>
      <c r="I167" s="357"/>
      <c r="J167" s="314" t="s">
        <v>3473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3477</v>
      </c>
      <c r="D169" s="297"/>
      <c r="E169" s="297"/>
      <c r="F169" s="320" t="s">
        <v>3474</v>
      </c>
      <c r="G169" s="297"/>
      <c r="H169" s="297" t="s">
        <v>3514</v>
      </c>
      <c r="I169" s="297" t="s">
        <v>3476</v>
      </c>
      <c r="J169" s="297">
        <v>120</v>
      </c>
      <c r="K169" s="345"/>
    </row>
    <row r="170" spans="2:11" s="1" customFormat="1" ht="15" customHeight="1">
      <c r="B170" s="322"/>
      <c r="C170" s="297" t="s">
        <v>3523</v>
      </c>
      <c r="D170" s="297"/>
      <c r="E170" s="297"/>
      <c r="F170" s="320" t="s">
        <v>3474</v>
      </c>
      <c r="G170" s="297"/>
      <c r="H170" s="297" t="s">
        <v>3524</v>
      </c>
      <c r="I170" s="297" t="s">
        <v>3476</v>
      </c>
      <c r="J170" s="297" t="s">
        <v>3525</v>
      </c>
      <c r="K170" s="345"/>
    </row>
    <row r="171" spans="2:11" s="1" customFormat="1" ht="15" customHeight="1">
      <c r="B171" s="322"/>
      <c r="C171" s="297" t="s">
        <v>82</v>
      </c>
      <c r="D171" s="297"/>
      <c r="E171" s="297"/>
      <c r="F171" s="320" t="s">
        <v>3474</v>
      </c>
      <c r="G171" s="297"/>
      <c r="H171" s="297" t="s">
        <v>3541</v>
      </c>
      <c r="I171" s="297" t="s">
        <v>3476</v>
      </c>
      <c r="J171" s="297" t="s">
        <v>3525</v>
      </c>
      <c r="K171" s="345"/>
    </row>
    <row r="172" spans="2:11" s="1" customFormat="1" ht="15" customHeight="1">
      <c r="B172" s="322"/>
      <c r="C172" s="297" t="s">
        <v>3479</v>
      </c>
      <c r="D172" s="297"/>
      <c r="E172" s="297"/>
      <c r="F172" s="320" t="s">
        <v>3480</v>
      </c>
      <c r="G172" s="297"/>
      <c r="H172" s="297" t="s">
        <v>3541</v>
      </c>
      <c r="I172" s="297" t="s">
        <v>3476</v>
      </c>
      <c r="J172" s="297">
        <v>50</v>
      </c>
      <c r="K172" s="345"/>
    </row>
    <row r="173" spans="2:11" s="1" customFormat="1" ht="15" customHeight="1">
      <c r="B173" s="322"/>
      <c r="C173" s="297" t="s">
        <v>3482</v>
      </c>
      <c r="D173" s="297"/>
      <c r="E173" s="297"/>
      <c r="F173" s="320" t="s">
        <v>3474</v>
      </c>
      <c r="G173" s="297"/>
      <c r="H173" s="297" t="s">
        <v>3541</v>
      </c>
      <c r="I173" s="297" t="s">
        <v>3484</v>
      </c>
      <c r="J173" s="297"/>
      <c r="K173" s="345"/>
    </row>
    <row r="174" spans="2:11" s="1" customFormat="1" ht="15" customHeight="1">
      <c r="B174" s="322"/>
      <c r="C174" s="297" t="s">
        <v>3493</v>
      </c>
      <c r="D174" s="297"/>
      <c r="E174" s="297"/>
      <c r="F174" s="320" t="s">
        <v>3480</v>
      </c>
      <c r="G174" s="297"/>
      <c r="H174" s="297" t="s">
        <v>3541</v>
      </c>
      <c r="I174" s="297" t="s">
        <v>3476</v>
      </c>
      <c r="J174" s="297">
        <v>50</v>
      </c>
      <c r="K174" s="345"/>
    </row>
    <row r="175" spans="2:11" s="1" customFormat="1" ht="15" customHeight="1">
      <c r="B175" s="322"/>
      <c r="C175" s="297" t="s">
        <v>3501</v>
      </c>
      <c r="D175" s="297"/>
      <c r="E175" s="297"/>
      <c r="F175" s="320" t="s">
        <v>3480</v>
      </c>
      <c r="G175" s="297"/>
      <c r="H175" s="297" t="s">
        <v>3541</v>
      </c>
      <c r="I175" s="297" t="s">
        <v>3476</v>
      </c>
      <c r="J175" s="297">
        <v>50</v>
      </c>
      <c r="K175" s="345"/>
    </row>
    <row r="176" spans="2:11" s="1" customFormat="1" ht="15" customHeight="1">
      <c r="B176" s="322"/>
      <c r="C176" s="297" t="s">
        <v>3499</v>
      </c>
      <c r="D176" s="297"/>
      <c r="E176" s="297"/>
      <c r="F176" s="320" t="s">
        <v>3480</v>
      </c>
      <c r="G176" s="297"/>
      <c r="H176" s="297" t="s">
        <v>3541</v>
      </c>
      <c r="I176" s="297" t="s">
        <v>3476</v>
      </c>
      <c r="J176" s="297">
        <v>50</v>
      </c>
      <c r="K176" s="345"/>
    </row>
    <row r="177" spans="2:11" s="1" customFormat="1" ht="15" customHeight="1">
      <c r="B177" s="322"/>
      <c r="C177" s="297" t="s">
        <v>138</v>
      </c>
      <c r="D177" s="297"/>
      <c r="E177" s="297"/>
      <c r="F177" s="320" t="s">
        <v>3474</v>
      </c>
      <c r="G177" s="297"/>
      <c r="H177" s="297" t="s">
        <v>3542</v>
      </c>
      <c r="I177" s="297" t="s">
        <v>3543</v>
      </c>
      <c r="J177" s="297"/>
      <c r="K177" s="345"/>
    </row>
    <row r="178" spans="2:11" s="1" customFormat="1" ht="15" customHeight="1">
      <c r="B178" s="322"/>
      <c r="C178" s="297" t="s">
        <v>54</v>
      </c>
      <c r="D178" s="297"/>
      <c r="E178" s="297"/>
      <c r="F178" s="320" t="s">
        <v>3474</v>
      </c>
      <c r="G178" s="297"/>
      <c r="H178" s="297" t="s">
        <v>3544</v>
      </c>
      <c r="I178" s="297" t="s">
        <v>3545</v>
      </c>
      <c r="J178" s="297">
        <v>1</v>
      </c>
      <c r="K178" s="345"/>
    </row>
    <row r="179" spans="2:11" s="1" customFormat="1" ht="15" customHeight="1">
      <c r="B179" s="322"/>
      <c r="C179" s="297" t="s">
        <v>50</v>
      </c>
      <c r="D179" s="297"/>
      <c r="E179" s="297"/>
      <c r="F179" s="320" t="s">
        <v>3474</v>
      </c>
      <c r="G179" s="297"/>
      <c r="H179" s="297" t="s">
        <v>3546</v>
      </c>
      <c r="I179" s="297" t="s">
        <v>3476</v>
      </c>
      <c r="J179" s="297">
        <v>20</v>
      </c>
      <c r="K179" s="345"/>
    </row>
    <row r="180" spans="2:11" s="1" customFormat="1" ht="15" customHeight="1">
      <c r="B180" s="322"/>
      <c r="C180" s="297" t="s">
        <v>51</v>
      </c>
      <c r="D180" s="297"/>
      <c r="E180" s="297"/>
      <c r="F180" s="320" t="s">
        <v>3474</v>
      </c>
      <c r="G180" s="297"/>
      <c r="H180" s="297" t="s">
        <v>3547</v>
      </c>
      <c r="I180" s="297" t="s">
        <v>3476</v>
      </c>
      <c r="J180" s="297">
        <v>255</v>
      </c>
      <c r="K180" s="345"/>
    </row>
    <row r="181" spans="2:11" s="1" customFormat="1" ht="15" customHeight="1">
      <c r="B181" s="322"/>
      <c r="C181" s="297" t="s">
        <v>139</v>
      </c>
      <c r="D181" s="297"/>
      <c r="E181" s="297"/>
      <c r="F181" s="320" t="s">
        <v>3474</v>
      </c>
      <c r="G181" s="297"/>
      <c r="H181" s="297" t="s">
        <v>3438</v>
      </c>
      <c r="I181" s="297" t="s">
        <v>3476</v>
      </c>
      <c r="J181" s="297">
        <v>10</v>
      </c>
      <c r="K181" s="345"/>
    </row>
    <row r="182" spans="2:11" s="1" customFormat="1" ht="15" customHeight="1">
      <c r="B182" s="322"/>
      <c r="C182" s="297" t="s">
        <v>140</v>
      </c>
      <c r="D182" s="297"/>
      <c r="E182" s="297"/>
      <c r="F182" s="320" t="s">
        <v>3474</v>
      </c>
      <c r="G182" s="297"/>
      <c r="H182" s="297" t="s">
        <v>3548</v>
      </c>
      <c r="I182" s="297" t="s">
        <v>3509</v>
      </c>
      <c r="J182" s="297"/>
      <c r="K182" s="345"/>
    </row>
    <row r="183" spans="2:11" s="1" customFormat="1" ht="15" customHeight="1">
      <c r="B183" s="322"/>
      <c r="C183" s="297" t="s">
        <v>3549</v>
      </c>
      <c r="D183" s="297"/>
      <c r="E183" s="297"/>
      <c r="F183" s="320" t="s">
        <v>3474</v>
      </c>
      <c r="G183" s="297"/>
      <c r="H183" s="297" t="s">
        <v>3550</v>
      </c>
      <c r="I183" s="297" t="s">
        <v>3509</v>
      </c>
      <c r="J183" s="297"/>
      <c r="K183" s="345"/>
    </row>
    <row r="184" spans="2:11" s="1" customFormat="1" ht="15" customHeight="1">
      <c r="B184" s="322"/>
      <c r="C184" s="297" t="s">
        <v>3538</v>
      </c>
      <c r="D184" s="297"/>
      <c r="E184" s="297"/>
      <c r="F184" s="320" t="s">
        <v>3474</v>
      </c>
      <c r="G184" s="297"/>
      <c r="H184" s="297" t="s">
        <v>3551</v>
      </c>
      <c r="I184" s="297" t="s">
        <v>3509</v>
      </c>
      <c r="J184" s="297"/>
      <c r="K184" s="345"/>
    </row>
    <row r="185" spans="2:11" s="1" customFormat="1" ht="15" customHeight="1">
      <c r="B185" s="322"/>
      <c r="C185" s="297" t="s">
        <v>142</v>
      </c>
      <c r="D185" s="297"/>
      <c r="E185" s="297"/>
      <c r="F185" s="320" t="s">
        <v>3480</v>
      </c>
      <c r="G185" s="297"/>
      <c r="H185" s="297" t="s">
        <v>3552</v>
      </c>
      <c r="I185" s="297" t="s">
        <v>3476</v>
      </c>
      <c r="J185" s="297">
        <v>50</v>
      </c>
      <c r="K185" s="345"/>
    </row>
    <row r="186" spans="2:11" s="1" customFormat="1" ht="15" customHeight="1">
      <c r="B186" s="322"/>
      <c r="C186" s="297" t="s">
        <v>3553</v>
      </c>
      <c r="D186" s="297"/>
      <c r="E186" s="297"/>
      <c r="F186" s="320" t="s">
        <v>3480</v>
      </c>
      <c r="G186" s="297"/>
      <c r="H186" s="297" t="s">
        <v>3554</v>
      </c>
      <c r="I186" s="297" t="s">
        <v>3555</v>
      </c>
      <c r="J186" s="297"/>
      <c r="K186" s="345"/>
    </row>
    <row r="187" spans="2:11" s="1" customFormat="1" ht="15" customHeight="1">
      <c r="B187" s="322"/>
      <c r="C187" s="297" t="s">
        <v>3556</v>
      </c>
      <c r="D187" s="297"/>
      <c r="E187" s="297"/>
      <c r="F187" s="320" t="s">
        <v>3480</v>
      </c>
      <c r="G187" s="297"/>
      <c r="H187" s="297" t="s">
        <v>3557</v>
      </c>
      <c r="I187" s="297" t="s">
        <v>3555</v>
      </c>
      <c r="J187" s="297"/>
      <c r="K187" s="345"/>
    </row>
    <row r="188" spans="2:11" s="1" customFormat="1" ht="15" customHeight="1">
      <c r="B188" s="322"/>
      <c r="C188" s="297" t="s">
        <v>3558</v>
      </c>
      <c r="D188" s="297"/>
      <c r="E188" s="297"/>
      <c r="F188" s="320" t="s">
        <v>3480</v>
      </c>
      <c r="G188" s="297"/>
      <c r="H188" s="297" t="s">
        <v>3559</v>
      </c>
      <c r="I188" s="297" t="s">
        <v>3555</v>
      </c>
      <c r="J188" s="297"/>
      <c r="K188" s="345"/>
    </row>
    <row r="189" spans="2:11" s="1" customFormat="1" ht="15" customHeight="1">
      <c r="B189" s="322"/>
      <c r="C189" s="358" t="s">
        <v>3560</v>
      </c>
      <c r="D189" s="297"/>
      <c r="E189" s="297"/>
      <c r="F189" s="320" t="s">
        <v>3480</v>
      </c>
      <c r="G189" s="297"/>
      <c r="H189" s="297" t="s">
        <v>3561</v>
      </c>
      <c r="I189" s="297" t="s">
        <v>3562</v>
      </c>
      <c r="J189" s="359" t="s">
        <v>3563</v>
      </c>
      <c r="K189" s="345"/>
    </row>
    <row r="190" spans="2:11" s="17" customFormat="1" ht="15" customHeight="1">
      <c r="B190" s="360"/>
      <c r="C190" s="361" t="s">
        <v>3564</v>
      </c>
      <c r="D190" s="362"/>
      <c r="E190" s="362"/>
      <c r="F190" s="363" t="s">
        <v>3480</v>
      </c>
      <c r="G190" s="362"/>
      <c r="H190" s="362" t="s">
        <v>3565</v>
      </c>
      <c r="I190" s="362" t="s">
        <v>3562</v>
      </c>
      <c r="J190" s="364" t="s">
        <v>3563</v>
      </c>
      <c r="K190" s="365"/>
    </row>
    <row r="191" spans="2:11" s="1" customFormat="1" ht="15" customHeight="1">
      <c r="B191" s="322"/>
      <c r="C191" s="358" t="s">
        <v>39</v>
      </c>
      <c r="D191" s="297"/>
      <c r="E191" s="297"/>
      <c r="F191" s="320" t="s">
        <v>3474</v>
      </c>
      <c r="G191" s="297"/>
      <c r="H191" s="294" t="s">
        <v>3566</v>
      </c>
      <c r="I191" s="297" t="s">
        <v>3567</v>
      </c>
      <c r="J191" s="297"/>
      <c r="K191" s="345"/>
    </row>
    <row r="192" spans="2:11" s="1" customFormat="1" ht="15" customHeight="1">
      <c r="B192" s="322"/>
      <c r="C192" s="358" t="s">
        <v>3568</v>
      </c>
      <c r="D192" s="297"/>
      <c r="E192" s="297"/>
      <c r="F192" s="320" t="s">
        <v>3474</v>
      </c>
      <c r="G192" s="297"/>
      <c r="H192" s="297" t="s">
        <v>3569</v>
      </c>
      <c r="I192" s="297" t="s">
        <v>3509</v>
      </c>
      <c r="J192" s="297"/>
      <c r="K192" s="345"/>
    </row>
    <row r="193" spans="2:11" s="1" customFormat="1" ht="15" customHeight="1">
      <c r="B193" s="322"/>
      <c r="C193" s="358" t="s">
        <v>3570</v>
      </c>
      <c r="D193" s="297"/>
      <c r="E193" s="297"/>
      <c r="F193" s="320" t="s">
        <v>3474</v>
      </c>
      <c r="G193" s="297"/>
      <c r="H193" s="297" t="s">
        <v>3571</v>
      </c>
      <c r="I193" s="297" t="s">
        <v>3509</v>
      </c>
      <c r="J193" s="297"/>
      <c r="K193" s="345"/>
    </row>
    <row r="194" spans="2:11" s="1" customFormat="1" ht="15" customHeight="1">
      <c r="B194" s="322"/>
      <c r="C194" s="358" t="s">
        <v>3572</v>
      </c>
      <c r="D194" s="297"/>
      <c r="E194" s="297"/>
      <c r="F194" s="320" t="s">
        <v>3480</v>
      </c>
      <c r="G194" s="297"/>
      <c r="H194" s="297" t="s">
        <v>3573</v>
      </c>
      <c r="I194" s="297" t="s">
        <v>3509</v>
      </c>
      <c r="J194" s="297"/>
      <c r="K194" s="345"/>
    </row>
    <row r="195" spans="2:11" s="1" customFormat="1" ht="15" customHeight="1">
      <c r="B195" s="351"/>
      <c r="C195" s="366"/>
      <c r="D195" s="331"/>
      <c r="E195" s="331"/>
      <c r="F195" s="331"/>
      <c r="G195" s="331"/>
      <c r="H195" s="331"/>
      <c r="I195" s="331"/>
      <c r="J195" s="331"/>
      <c r="K195" s="352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33"/>
      <c r="C197" s="343"/>
      <c r="D197" s="343"/>
      <c r="E197" s="343"/>
      <c r="F197" s="353"/>
      <c r="G197" s="343"/>
      <c r="H197" s="343"/>
      <c r="I197" s="343"/>
      <c r="J197" s="343"/>
      <c r="K197" s="333"/>
    </row>
    <row r="198" spans="2:11" s="1" customFormat="1" ht="18.75" customHeight="1"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</row>
    <row r="199" spans="2:11" s="1" customFormat="1" ht="13.5">
      <c r="B199" s="284"/>
      <c r="C199" s="285"/>
      <c r="D199" s="285"/>
      <c r="E199" s="285"/>
      <c r="F199" s="285"/>
      <c r="G199" s="285"/>
      <c r="H199" s="285"/>
      <c r="I199" s="285"/>
      <c r="J199" s="285"/>
      <c r="K199" s="286"/>
    </row>
    <row r="200" spans="2:11" s="1" customFormat="1" ht="21">
      <c r="B200" s="287"/>
      <c r="C200" s="288" t="s">
        <v>3574</v>
      </c>
      <c r="D200" s="288"/>
      <c r="E200" s="288"/>
      <c r="F200" s="288"/>
      <c r="G200" s="288"/>
      <c r="H200" s="288"/>
      <c r="I200" s="288"/>
      <c r="J200" s="288"/>
      <c r="K200" s="289"/>
    </row>
    <row r="201" spans="2:11" s="1" customFormat="1" ht="25.5" customHeight="1">
      <c r="B201" s="287"/>
      <c r="C201" s="367" t="s">
        <v>3575</v>
      </c>
      <c r="D201" s="367"/>
      <c r="E201" s="367"/>
      <c r="F201" s="367" t="s">
        <v>3576</v>
      </c>
      <c r="G201" s="368"/>
      <c r="H201" s="367" t="s">
        <v>3577</v>
      </c>
      <c r="I201" s="367"/>
      <c r="J201" s="367"/>
      <c r="K201" s="289"/>
    </row>
    <row r="202" spans="2:11" s="1" customFormat="1" ht="5.25" customHeight="1">
      <c r="B202" s="322"/>
      <c r="C202" s="317"/>
      <c r="D202" s="317"/>
      <c r="E202" s="317"/>
      <c r="F202" s="317"/>
      <c r="G202" s="343"/>
      <c r="H202" s="317"/>
      <c r="I202" s="317"/>
      <c r="J202" s="317"/>
      <c r="K202" s="345"/>
    </row>
    <row r="203" spans="2:11" s="1" customFormat="1" ht="15" customHeight="1">
      <c r="B203" s="322"/>
      <c r="C203" s="297" t="s">
        <v>3567</v>
      </c>
      <c r="D203" s="297"/>
      <c r="E203" s="297"/>
      <c r="F203" s="320" t="s">
        <v>40</v>
      </c>
      <c r="G203" s="297"/>
      <c r="H203" s="297" t="s">
        <v>3578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41</v>
      </c>
      <c r="G204" s="297"/>
      <c r="H204" s="297" t="s">
        <v>3579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44</v>
      </c>
      <c r="G205" s="297"/>
      <c r="H205" s="297" t="s">
        <v>3580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42</v>
      </c>
      <c r="G206" s="297"/>
      <c r="H206" s="297" t="s">
        <v>3581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 t="s">
        <v>43</v>
      </c>
      <c r="G207" s="297"/>
      <c r="H207" s="297" t="s">
        <v>3582</v>
      </c>
      <c r="I207" s="297"/>
      <c r="J207" s="297"/>
      <c r="K207" s="345"/>
    </row>
    <row r="208" spans="2:11" s="1" customFormat="1" ht="15" customHeight="1">
      <c r="B208" s="322"/>
      <c r="C208" s="297"/>
      <c r="D208" s="297"/>
      <c r="E208" s="297"/>
      <c r="F208" s="320"/>
      <c r="G208" s="297"/>
      <c r="H208" s="297"/>
      <c r="I208" s="297"/>
      <c r="J208" s="297"/>
      <c r="K208" s="345"/>
    </row>
    <row r="209" spans="2:11" s="1" customFormat="1" ht="15" customHeight="1">
      <c r="B209" s="322"/>
      <c r="C209" s="297" t="s">
        <v>3521</v>
      </c>
      <c r="D209" s="297"/>
      <c r="E209" s="297"/>
      <c r="F209" s="320" t="s">
        <v>75</v>
      </c>
      <c r="G209" s="297"/>
      <c r="H209" s="297" t="s">
        <v>3583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3417</v>
      </c>
      <c r="G210" s="297"/>
      <c r="H210" s="297" t="s">
        <v>3418</v>
      </c>
      <c r="I210" s="297"/>
      <c r="J210" s="297"/>
      <c r="K210" s="345"/>
    </row>
    <row r="211" spans="2:11" s="1" customFormat="1" ht="15" customHeight="1">
      <c r="B211" s="322"/>
      <c r="C211" s="297"/>
      <c r="D211" s="297"/>
      <c r="E211" s="297"/>
      <c r="F211" s="320" t="s">
        <v>3415</v>
      </c>
      <c r="G211" s="297"/>
      <c r="H211" s="297" t="s">
        <v>3584</v>
      </c>
      <c r="I211" s="297"/>
      <c r="J211" s="297"/>
      <c r="K211" s="345"/>
    </row>
    <row r="212" spans="2:11" s="1" customFormat="1" ht="15" customHeight="1">
      <c r="B212" s="369"/>
      <c r="C212" s="297"/>
      <c r="D212" s="297"/>
      <c r="E212" s="297"/>
      <c r="F212" s="320" t="s">
        <v>3419</v>
      </c>
      <c r="G212" s="358"/>
      <c r="H212" s="349" t="s">
        <v>3420</v>
      </c>
      <c r="I212" s="349"/>
      <c r="J212" s="349"/>
      <c r="K212" s="370"/>
    </row>
    <row r="213" spans="2:11" s="1" customFormat="1" ht="15" customHeight="1">
      <c r="B213" s="369"/>
      <c r="C213" s="297"/>
      <c r="D213" s="297"/>
      <c r="E213" s="297"/>
      <c r="F213" s="320" t="s">
        <v>3421</v>
      </c>
      <c r="G213" s="358"/>
      <c r="H213" s="349" t="s">
        <v>3585</v>
      </c>
      <c r="I213" s="349"/>
      <c r="J213" s="349"/>
      <c r="K213" s="370"/>
    </row>
    <row r="214" spans="2:11" s="1" customFormat="1" ht="15" customHeight="1">
      <c r="B214" s="369"/>
      <c r="C214" s="297"/>
      <c r="D214" s="297"/>
      <c r="E214" s="297"/>
      <c r="F214" s="320"/>
      <c r="G214" s="358"/>
      <c r="H214" s="349"/>
      <c r="I214" s="349"/>
      <c r="J214" s="349"/>
      <c r="K214" s="370"/>
    </row>
    <row r="215" spans="2:11" s="1" customFormat="1" ht="15" customHeight="1">
      <c r="B215" s="369"/>
      <c r="C215" s="297" t="s">
        <v>3545</v>
      </c>
      <c r="D215" s="297"/>
      <c r="E215" s="297"/>
      <c r="F215" s="320">
        <v>1</v>
      </c>
      <c r="G215" s="358"/>
      <c r="H215" s="349" t="s">
        <v>3586</v>
      </c>
      <c r="I215" s="349"/>
      <c r="J215" s="349"/>
      <c r="K215" s="370"/>
    </row>
    <row r="216" spans="2:11" s="1" customFormat="1" ht="15" customHeight="1">
      <c r="B216" s="369"/>
      <c r="C216" s="297"/>
      <c r="D216" s="297"/>
      <c r="E216" s="297"/>
      <c r="F216" s="320">
        <v>2</v>
      </c>
      <c r="G216" s="358"/>
      <c r="H216" s="349" t="s">
        <v>3587</v>
      </c>
      <c r="I216" s="349"/>
      <c r="J216" s="349"/>
      <c r="K216" s="370"/>
    </row>
    <row r="217" spans="2:11" s="1" customFormat="1" ht="15" customHeight="1">
      <c r="B217" s="369"/>
      <c r="C217" s="297"/>
      <c r="D217" s="297"/>
      <c r="E217" s="297"/>
      <c r="F217" s="320">
        <v>3</v>
      </c>
      <c r="G217" s="358"/>
      <c r="H217" s="349" t="s">
        <v>3588</v>
      </c>
      <c r="I217" s="349"/>
      <c r="J217" s="349"/>
      <c r="K217" s="370"/>
    </row>
    <row r="218" spans="2:11" s="1" customFormat="1" ht="15" customHeight="1">
      <c r="B218" s="369"/>
      <c r="C218" s="297"/>
      <c r="D218" s="297"/>
      <c r="E218" s="297"/>
      <c r="F218" s="320">
        <v>4</v>
      </c>
      <c r="G218" s="358"/>
      <c r="H218" s="349" t="s">
        <v>3589</v>
      </c>
      <c r="I218" s="349"/>
      <c r="J218" s="349"/>
      <c r="K218" s="370"/>
    </row>
    <row r="219" spans="2:11" s="1" customFormat="1" ht="12.75" customHeight="1">
      <c r="B219" s="371"/>
      <c r="C219" s="372"/>
      <c r="D219" s="372"/>
      <c r="E219" s="372"/>
      <c r="F219" s="372"/>
      <c r="G219" s="372"/>
      <c r="H219" s="372"/>
      <c r="I219" s="372"/>
      <c r="J219" s="372"/>
      <c r="K219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2024-02-26T04:56:10Z</dcterms:created>
  <dcterms:modified xsi:type="dcterms:W3CDTF">2024-02-26T04:56:27Z</dcterms:modified>
  <cp:category/>
  <cp:version/>
  <cp:contentType/>
  <cp:contentStatus/>
</cp:coreProperties>
</file>