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řecha 1" sheetId="2" r:id="rId2"/>
    <sheet name="02 - Střecha 2" sheetId="3" r:id="rId3"/>
    <sheet name="04 - Střecha 4" sheetId="4" r:id="rId4"/>
    <sheet name="05 - Střecha 5" sheetId="5" r:id="rId5"/>
    <sheet name="06 - Střecha 6" sheetId="6" r:id="rId6"/>
    <sheet name="07 - Střecha 7" sheetId="7" r:id="rId7"/>
    <sheet name="08 - Střecha 8" sheetId="8" r:id="rId8"/>
    <sheet name="09 - Střecha 9" sheetId="9" r:id="rId9"/>
  </sheets>
  <definedNames>
    <definedName name="_xlnm.Print_Area" localSheetId="0">'Rekapitulace stavby'!$D$4:$AO$76,'Rekapitulace stavby'!$C$82:$AQ$103</definedName>
    <definedName name="_xlnm._FilterDatabase" localSheetId="1" hidden="1">'01 - Střecha 1'!$C$125:$K$171</definedName>
    <definedName name="_xlnm.Print_Area" localSheetId="1">'01 - Střecha 1'!$C$4:$J$76,'01 - Střecha 1'!$C$82:$J$107,'01 - Střecha 1'!$C$113:$J$171</definedName>
    <definedName name="_xlnm._FilterDatabase" localSheetId="2" hidden="1">'02 - Střecha 2'!$C$123:$K$154</definedName>
    <definedName name="_xlnm.Print_Area" localSheetId="2">'02 - Střecha 2'!$C$4:$J$76,'02 - Střecha 2'!$C$82:$J$105,'02 - Střecha 2'!$C$111:$J$154</definedName>
    <definedName name="_xlnm._FilterDatabase" localSheetId="3" hidden="1">'04 - Střecha 4'!$C$125:$K$162</definedName>
    <definedName name="_xlnm.Print_Area" localSheetId="3">'04 - Střecha 4'!$C$4:$J$76,'04 - Střecha 4'!$C$82:$J$107,'04 - Střecha 4'!$C$113:$J$162</definedName>
    <definedName name="_xlnm._FilterDatabase" localSheetId="4" hidden="1">'05 - Střecha 5'!$C$125:$K$164</definedName>
    <definedName name="_xlnm.Print_Area" localSheetId="4">'05 - Střecha 5'!$C$4:$J$76,'05 - Střecha 5'!$C$82:$J$107,'05 - Střecha 5'!$C$113:$J$164</definedName>
    <definedName name="_xlnm._FilterDatabase" localSheetId="5" hidden="1">'06 - Střecha 6'!$C$125:$K$173</definedName>
    <definedName name="_xlnm.Print_Area" localSheetId="5">'06 - Střecha 6'!$C$4:$J$76,'06 - Střecha 6'!$C$82:$J$107,'06 - Střecha 6'!$C$113:$J$173</definedName>
    <definedName name="_xlnm._FilterDatabase" localSheetId="6" hidden="1">'07 - Střecha 7'!$C$125:$K$180</definedName>
    <definedName name="_xlnm.Print_Area" localSheetId="6">'07 - Střecha 7'!$C$4:$J$76,'07 - Střecha 7'!$C$82:$J$107,'07 - Střecha 7'!$C$113:$J$180</definedName>
    <definedName name="_xlnm._FilterDatabase" localSheetId="7" hidden="1">'08 - Střecha 8'!$C$127:$K$191</definedName>
    <definedName name="_xlnm.Print_Area" localSheetId="7">'08 - Střecha 8'!$C$4:$J$76,'08 - Střecha 8'!$C$82:$J$109,'08 - Střecha 8'!$C$115:$J$191</definedName>
    <definedName name="_xlnm._FilterDatabase" localSheetId="8" hidden="1">'09 - Střecha 9'!$C$126:$K$178</definedName>
    <definedName name="_xlnm.Print_Area" localSheetId="8">'09 - Střecha 9'!$C$4:$J$76,'09 - Střecha 9'!$C$82:$J$108,'09 - Střecha 9'!$C$114:$J$178</definedName>
    <definedName name="_xlnm.Print_Titles" localSheetId="0">'Rekapitulace stavby'!$92:$92</definedName>
    <definedName name="_xlnm.Print_Titles" localSheetId="1">'01 - Střecha 1'!$125:$125</definedName>
    <definedName name="_xlnm.Print_Titles" localSheetId="2">'02 - Střecha 2'!$123:$123</definedName>
    <definedName name="_xlnm.Print_Titles" localSheetId="3">'04 - Střecha 4'!$125:$125</definedName>
    <definedName name="_xlnm.Print_Titles" localSheetId="4">'05 - Střecha 5'!$125:$125</definedName>
    <definedName name="_xlnm.Print_Titles" localSheetId="5">'06 - Střecha 6'!$125:$125</definedName>
    <definedName name="_xlnm.Print_Titles" localSheetId="6">'07 - Střecha 7'!$125:$125</definedName>
    <definedName name="_xlnm.Print_Titles" localSheetId="7">'08 - Střecha 8'!$127:$127</definedName>
    <definedName name="_xlnm.Print_Titles" localSheetId="8">'09 - Střecha 9'!$126:$126</definedName>
  </definedNames>
  <calcPr fullCalcOnLoad="1"/>
</workbook>
</file>

<file path=xl/sharedStrings.xml><?xml version="1.0" encoding="utf-8"?>
<sst xmlns="http://schemas.openxmlformats.org/spreadsheetml/2006/main" count="5241" uniqueCount="577">
  <si>
    <t>Export Komplet</t>
  </si>
  <si>
    <t/>
  </si>
  <si>
    <t>2.0</t>
  </si>
  <si>
    <t>ZAMOK</t>
  </si>
  <si>
    <t>False</t>
  </si>
  <si>
    <t>{c3755a6a-0802-420e-a6ef-3f4c4ef09675}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</si>
  <si>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</si>
  <si>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</si>
  <si>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</si>
  <si>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</si>
  <si>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</si>
  <si>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</si>
  <si>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</si>
  <si>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</si>
  <si>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</si>
  <si>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</si>
  <si>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</si>
  <si>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ZS Domažlice</t>
  </si>
  <si>
    <t>KSO:</t>
  </si>
  <si>
    <t>CC-CZ:</t>
  </si>
  <si>
    <t>Místo:</t>
  </si>
  <si>
    <t>Domažlice</t>
  </si>
  <si>
    <t>Datum:</t>
  </si>
  <si>
    <t>27. 4. 2023</t>
  </si>
  <si>
    <t>Zadavatel:</t>
  </si>
  <si>
    <t>IČ:</t>
  </si>
  <si>
    <t>Město Domažlice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</si>
  <si>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</si>
  <si>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</si>
  <si>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</si>
  <si>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</si>
  <si>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</si>
  <si>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</si>
  <si>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</si>
  <si>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Mgr. Jiří Tichý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</si>
  <si>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</si>
  <si>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</si>
  <si>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</si>
  <si>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</si>
  <si>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</si>
  <si>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</si>
  <si>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</si>
  <si>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</si>
  <si>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</si>
  <si>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</si>
  <si>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</si>
  <si>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</si>
  <si>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</si>
  <si>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</si>
  <si>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</si>
  <si>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</si>
  <si>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</si>
  <si>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</si>
  <si>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</si>
  <si>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</si>
  <si>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</si>
  <si>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</si>
  <si>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</si>
  <si>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</si>
  <si>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</si>
  <si>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</si>
  <si>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</si>
  <si>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</si>
  <si>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</si>
  <si>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</si>
  <si>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</si>
  <si>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</si>
  <si>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</si>
  <si>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</si>
  <si>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</si>
  <si>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</si>
  <si>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</si>
  <si>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</si>
  <si>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</si>
  <si>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</si>
  <si>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</si>
  <si>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</si>
  <si>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</si>
  <si>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</si>
  <si>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</si>
  <si>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</si>
  <si>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</si>
  <si>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Střecha 1</t>
  </si>
  <si>
    <t>STA</t>
  </si>
  <si>
    <t>1</t>
  </si>
  <si>
    <t>{89db53db-9f8d-4deb-8eb5-13806d48e0bc}</t>
  </si>
  <si>
    <t>2</t>
  </si>
  <si>
    <t>02</t>
  </si>
  <si>
    <t>Střecha 2</t>
  </si>
  <si>
    <t>{ef73bcd8-44ad-42dd-a25c-6b56b78a8218}</t>
  </si>
  <si>
    <t>04</t>
  </si>
  <si>
    <t>Střecha 4</t>
  </si>
  <si>
    <t>{8b2e0f4f-474b-4e97-807b-b0595313affc}</t>
  </si>
  <si>
    <t>05</t>
  </si>
  <si>
    <t>Střecha 5</t>
  </si>
  <si>
    <t>{3919d206-32b9-41ce-b888-d65538983b95}</t>
  </si>
  <si>
    <t>06</t>
  </si>
  <si>
    <t>Střecha 6</t>
  </si>
  <si>
    <t>{d0049fea-be52-427d-9b25-0395dca3f086}</t>
  </si>
  <si>
    <t>07</t>
  </si>
  <si>
    <t>Střecha 7</t>
  </si>
  <si>
    <t>{f0d4c3cc-cb77-473f-b02c-b192d7317465}</t>
  </si>
  <si>
    <t>08</t>
  </si>
  <si>
    <t>Střecha 8</t>
  </si>
  <si>
    <t>{d364d8f4-d31e-494c-9c47-da3220676bb6}</t>
  </si>
  <si>
    <t>09</t>
  </si>
  <si>
    <t>Střecha 9</t>
  </si>
  <si>
    <t>{ceb5805a-ef5c-424d-8512-27ad4c7674ee}</t>
  </si>
  <si>
    <t>KRYCÍ LIST SOUPISU PRACÍ</t>
  </si>
  <si>
    <t>Objekt:</t>
  </si>
  <si>
    <t>01 - Střecha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</si>
  <si>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</si>
  <si>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</si>
  <si>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</si>
  <si>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</si>
  <si>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</si>
  <si>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</si>
  <si>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</si>
  <si>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</si>
  <si>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</si>
  <si>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</si>
  <si>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</si>
  <si>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764 - Konstrukce klempířské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</si>
  <si>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</si>
  <si>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</si>
  <si>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</si>
  <si>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</si>
  <si>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</si>
  <si>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</si>
  <si>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</si>
  <si>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</si>
  <si>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</si>
  <si>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</si>
  <si>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</si>
  <si>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</si>
  <si>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</si>
  <si>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</si>
  <si>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</si>
  <si>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</si>
  <si>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</si>
  <si>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</si>
  <si>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</si>
  <si>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</si>
  <si>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</si>
  <si>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</si>
  <si>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952901221</t>
  </si>
  <si>
    <t>Vyčištění střechy objektů při jakékoliv výšce podlaží ředidlem</t>
  </si>
  <si>
    <t>m2</t>
  </si>
  <si>
    <t>4</t>
  </si>
  <si>
    <t>-843608078</t>
  </si>
  <si>
    <t>VV</t>
  </si>
  <si>
    <t>6,2*7,9</t>
  </si>
  <si>
    <t>PSV</t>
  </si>
  <si>
    <t>Práce a dodávky PSV</t>
  </si>
  <si>
    <t>712</t>
  </si>
  <si>
    <t>Povlakové krytiny</t>
  </si>
  <si>
    <t>712331111</t>
  </si>
  <si>
    <t>Provedení povlakové krytiny střech do 10° podkladní vrstvy pásy na sucho samolepící</t>
  </si>
  <si>
    <t>16</t>
  </si>
  <si>
    <t>1117025141</t>
  </si>
  <si>
    <t>6,6*8,7+0,3*(6,2*2+7,9)</t>
  </si>
  <si>
    <t>3</t>
  </si>
  <si>
    <t>M</t>
  </si>
  <si>
    <t>SKA.603451</t>
  </si>
  <si>
    <t>PARAELAST FIX PE 10 M2</t>
  </si>
  <si>
    <t>32</t>
  </si>
  <si>
    <t>641241887</t>
  </si>
  <si>
    <t>63,510*1,15</t>
  </si>
  <si>
    <t>712341559</t>
  </si>
  <si>
    <t>Provedení povlakové krytiny střech do 10° pásy NAIP přitavením v plné ploše</t>
  </si>
  <si>
    <t>-963963703</t>
  </si>
  <si>
    <t>5</t>
  </si>
  <si>
    <t>SKA.603386</t>
  </si>
  <si>
    <t>PARAELAST FIX KOMBI 46 grey 7,5 M2</t>
  </si>
  <si>
    <t>-187333418</t>
  </si>
  <si>
    <t>63,51*1,15</t>
  </si>
  <si>
    <t>6</t>
  </si>
  <si>
    <t>712341715</t>
  </si>
  <si>
    <t>Provedení povlakové krytiny střech do 10° pásy NAIP přitavením zaizolování prostupů kruhového průřezu D do 300 mm</t>
  </si>
  <si>
    <t>kus</t>
  </si>
  <si>
    <t>349552496</t>
  </si>
  <si>
    <t>7</t>
  </si>
  <si>
    <t>712341720</t>
  </si>
  <si>
    <t>Provedení povlakové krytiny střech do 10° pásy NAIP přitavením zaizolování prostupů hranatého průřezu pl přes 0,25 do 0,75 m2</t>
  </si>
  <si>
    <t>-1829322668</t>
  </si>
  <si>
    <t>8</t>
  </si>
  <si>
    <t>712831101</t>
  </si>
  <si>
    <t>Provedení povlakové krytiny vytažením na konstrukce pásy na sucho AIP, NAIP nebo tkaninou</t>
  </si>
  <si>
    <t>893978066</t>
  </si>
  <si>
    <t>0,3*(6,2*2+7,9)</t>
  </si>
  <si>
    <t>998712102</t>
  </si>
  <si>
    <t>Přesun hmot tonážní tonážní pro krytiny povlakové v objektech v přes 6 do 12 m</t>
  </si>
  <si>
    <t>t</t>
  </si>
  <si>
    <t>1243138645</t>
  </si>
  <si>
    <t>713</t>
  </si>
  <si>
    <t>Izolace tepelné</t>
  </si>
  <si>
    <t>10</t>
  </si>
  <si>
    <t>713141151</t>
  </si>
  <si>
    <t>Montáž izolace tepelné střech plochých kladené volně 1 vrstva rohoží, pásů, dílců, desek</t>
  </si>
  <si>
    <t>2003007976</t>
  </si>
  <si>
    <t>11</t>
  </si>
  <si>
    <t>713141232</t>
  </si>
  <si>
    <t>Přikotvení tepelné izolace šrouby do trapézového plechu nebo do dřeva pro izolaci tl přes 100 do 140 mm</t>
  </si>
  <si>
    <t>411919610</t>
  </si>
  <si>
    <t>12</t>
  </si>
  <si>
    <t>28376105</t>
  </si>
  <si>
    <t>klín izolační z XPS spádový</t>
  </si>
  <si>
    <t>m3</t>
  </si>
  <si>
    <t>1889315237</t>
  </si>
  <si>
    <t>48,98*0,1</t>
  </si>
  <si>
    <t>13</t>
  </si>
  <si>
    <t>998713102</t>
  </si>
  <si>
    <t>Přesun hmot tonážní pro izolace tepelné v objektech v přes 6 do 12 m</t>
  </si>
  <si>
    <t>256600325</t>
  </si>
  <si>
    <t>741</t>
  </si>
  <si>
    <t>Elektroinstalace - silnoproud</t>
  </si>
  <si>
    <t>14</t>
  </si>
  <si>
    <t>741421821</t>
  </si>
  <si>
    <t>Demontáž drátu nebo lana svodového vedení D do 8 mm rovná střecha</t>
  </si>
  <si>
    <t>m</t>
  </si>
  <si>
    <t>-356689174</t>
  </si>
  <si>
    <t>6,2*2+7,9</t>
  </si>
  <si>
    <t>741711803</t>
  </si>
  <si>
    <t>Demontáž nosné konstrukce fotovoltaických panelů na ploché střeše nosníky</t>
  </si>
  <si>
    <t>1110886925</t>
  </si>
  <si>
    <t>741721812</t>
  </si>
  <si>
    <t>Demontáž fotovoltaických panelů na rovné střeše výkonu přes 100 do 300 Wp</t>
  </si>
  <si>
    <t>1435138322</t>
  </si>
  <si>
    <t>17</t>
  </si>
  <si>
    <t>741420011</t>
  </si>
  <si>
    <t>Montáž drát nebo lano hromosvodné svodové D do 10 mm bez podpěry</t>
  </si>
  <si>
    <t>1664837125</t>
  </si>
  <si>
    <t>18</t>
  </si>
  <si>
    <t>741420020</t>
  </si>
  <si>
    <t>Montáž svorka hromosvodná s jedním šroubem</t>
  </si>
  <si>
    <t>370246187</t>
  </si>
  <si>
    <t>19</t>
  </si>
  <si>
    <t>741711011</t>
  </si>
  <si>
    <t>Montáž nosné konstrukce fotovoltaických panelů na ploché střeše nosníky</t>
  </si>
  <si>
    <t>1461387309</t>
  </si>
  <si>
    <t>20</t>
  </si>
  <si>
    <t>741721111</t>
  </si>
  <si>
    <t>Montáž fotovoltaických panelů krystalických na plochou střechu výkonu přes 100 do 300 Wp</t>
  </si>
  <si>
    <t>890969804</t>
  </si>
  <si>
    <t>764</t>
  </si>
  <si>
    <t>Konstrukce klempířské</t>
  </si>
  <si>
    <t>764002841</t>
  </si>
  <si>
    <t>Demontáž oplechování horních ploch zdí a nadezdívek do suti</t>
  </si>
  <si>
    <t>-43196494</t>
  </si>
  <si>
    <t>6,6*2+7,9</t>
  </si>
  <si>
    <t>22</t>
  </si>
  <si>
    <t>764214606</t>
  </si>
  <si>
    <t>Oplechování horních ploch a atik bez rohů z Pz s povrch úpravou mechanicky kotvené rš 500 mm</t>
  </si>
  <si>
    <t>-440932555</t>
  </si>
  <si>
    <t>23</t>
  </si>
  <si>
    <t>764215646</t>
  </si>
  <si>
    <t>Příplatek za zvýšenou pracnost při oplechování rohů nadezdívek(atik)z Pz s povrch úprav rš přes 400 mm</t>
  </si>
  <si>
    <t>1305051358</t>
  </si>
  <si>
    <t>24</t>
  </si>
  <si>
    <t>998764102</t>
  </si>
  <si>
    <t>Přesun hmot tonážní pro konstrukce klempířské v objektech v přes 6 do 12 m</t>
  </si>
  <si>
    <t>-628927713</t>
  </si>
  <si>
    <t>VRN</t>
  </si>
  <si>
    <t>Vedlejší rozpočtové náklady</t>
  </si>
  <si>
    <t>VRN3</t>
  </si>
  <si>
    <t>Zařízení staveniště</t>
  </si>
  <si>
    <t>25</t>
  </si>
  <si>
    <t>030001000</t>
  </si>
  <si>
    <t>%</t>
  </si>
  <si>
    <t>1024</t>
  </si>
  <si>
    <t>495151268</t>
  </si>
  <si>
    <t>VRN6</t>
  </si>
  <si>
    <t>Územní vlivy</t>
  </si>
  <si>
    <t>26</t>
  </si>
  <si>
    <t>065002000</t>
  </si>
  <si>
    <t>Mimostaveništní doprava materiálů</t>
  </si>
  <si>
    <t>km</t>
  </si>
  <si>
    <t>1342627293</t>
  </si>
  <si>
    <t>02 - Střecha 2</t>
  </si>
  <si>
    <t>Vyčištění střech objektů při jakékoliv výšce podlaží ředidlem</t>
  </si>
  <si>
    <t>976006402</t>
  </si>
  <si>
    <t>48*65,6-24*26,8</t>
  </si>
  <si>
    <t>R 952 001</t>
  </si>
  <si>
    <t>DMTŽ a zpětná MTŽ kovové lišty (k silnici)</t>
  </si>
  <si>
    <t>-94988354</t>
  </si>
  <si>
    <t>712561705</t>
  </si>
  <si>
    <t>Provedení povlakové krytiny oblých střech fólií lepenou se svařovanými spoji</t>
  </si>
  <si>
    <t>1908086561</t>
  </si>
  <si>
    <t>804624162</t>
  </si>
  <si>
    <t>2505,6*1,15</t>
  </si>
  <si>
    <t>712591176</t>
  </si>
  <si>
    <t>Provedení povlakové krytiny oblých střech připevnění izolace kotvícími terči</t>
  </si>
  <si>
    <t>-1692957272</t>
  </si>
  <si>
    <t>50*65-24*30</t>
  </si>
  <si>
    <t>31121044</t>
  </si>
  <si>
    <t>ocelová izolační podložka oblá typ A 40x80mm</t>
  </si>
  <si>
    <t>100 kus</t>
  </si>
  <si>
    <t>-864521016</t>
  </si>
  <si>
    <t>2530*0,01 'Přepočtené koeficientem množství</t>
  </si>
  <si>
    <t>Provedení povlakové krytiny střech do 10° pásy NAIP přitavením zaizolování prostupů hranatého průřezu pl přes 0,25 do 1,75 m2</t>
  </si>
  <si>
    <t>1724046088</t>
  </si>
  <si>
    <t>-69640583</t>
  </si>
  <si>
    <t>-623303666</t>
  </si>
  <si>
    <t>65*3+48*3-26,8*2-24*2+12*1+48*2</t>
  </si>
  <si>
    <t>741421855</t>
  </si>
  <si>
    <t>Demontáž vedení hromosvodné-podpěra střešní pro plochou střechu</t>
  </si>
  <si>
    <t>-2055595240</t>
  </si>
  <si>
    <t>741420001</t>
  </si>
  <si>
    <t>Montáž drát nebo lano hromosvodné svodové D do 10 mm s podpěrou</t>
  </si>
  <si>
    <t>1722780752</t>
  </si>
  <si>
    <t>-108269366</t>
  </si>
  <si>
    <t>12*1+48*2</t>
  </si>
  <si>
    <t>275177744</t>
  </si>
  <si>
    <t>-1310309568</t>
  </si>
  <si>
    <t>281454971</t>
  </si>
  <si>
    <t>04 - Střecha 4</t>
  </si>
  <si>
    <t>-1346194426</t>
  </si>
  <si>
    <t>3*13,2</t>
  </si>
  <si>
    <t>1822247556</t>
  </si>
  <si>
    <t>3*13,2+1*13,2+0,3*3*2</t>
  </si>
  <si>
    <t>2060462091</t>
  </si>
  <si>
    <t>1533958329</t>
  </si>
  <si>
    <t>520034604</t>
  </si>
  <si>
    <t>54,6*1,15</t>
  </si>
  <si>
    <t>1205465429</t>
  </si>
  <si>
    <t>-1320465774</t>
  </si>
  <si>
    <t>0,5*(3*2+13,2*2)</t>
  </si>
  <si>
    <t>1694661998</t>
  </si>
  <si>
    <t>-907119269</t>
  </si>
  <si>
    <t>-992980409</t>
  </si>
  <si>
    <t>39,6*0,1</t>
  </si>
  <si>
    <t>1002775619</t>
  </si>
  <si>
    <t>1413067753</t>
  </si>
  <si>
    <t>1056295568</t>
  </si>
  <si>
    <t>-1828222214</t>
  </si>
  <si>
    <t>424063805</t>
  </si>
  <si>
    <t>-1470174066</t>
  </si>
  <si>
    <t>-1824565888</t>
  </si>
  <si>
    <t>-1139235945</t>
  </si>
  <si>
    <t>-792321224</t>
  </si>
  <si>
    <t>695657741</t>
  </si>
  <si>
    <t>05 - Střecha 5</t>
  </si>
  <si>
    <t>-283422546</t>
  </si>
  <si>
    <t>-1782093267</t>
  </si>
  <si>
    <t>-198486614</t>
  </si>
  <si>
    <t>54*1,15</t>
  </si>
  <si>
    <t>-905571906</t>
  </si>
  <si>
    <t>1781090921</t>
  </si>
  <si>
    <t>876087912</t>
  </si>
  <si>
    <t>-1219679488</t>
  </si>
  <si>
    <t>-1776909472</t>
  </si>
  <si>
    <t>151618858</t>
  </si>
  <si>
    <t>-649568033</t>
  </si>
  <si>
    <t>-904811424</t>
  </si>
  <si>
    <t>-936300047</t>
  </si>
  <si>
    <t>1553988293</t>
  </si>
  <si>
    <t>466333421</t>
  </si>
  <si>
    <t>1973009305</t>
  </si>
  <si>
    <t>-448392717</t>
  </si>
  <si>
    <t>-336225509</t>
  </si>
  <si>
    <t>248648453</t>
  </si>
  <si>
    <t>-252664655</t>
  </si>
  <si>
    <t>-96803304</t>
  </si>
  <si>
    <t>06 - Střecha 6</t>
  </si>
  <si>
    <t>285852377</t>
  </si>
  <si>
    <t>6,6*17,4+12,5*8,8</t>
  </si>
  <si>
    <t>957146109</t>
  </si>
  <si>
    <t>6,6*17,4+12,5*8,8+0,8*(6,6+17,4+19,1)+0,3*(12,5+8,8)</t>
  </si>
  <si>
    <t>46234672</t>
  </si>
  <si>
    <t>265,71*1,15</t>
  </si>
  <si>
    <t>-675048183</t>
  </si>
  <si>
    <t>-1607357587</t>
  </si>
  <si>
    <t>-1267552197</t>
  </si>
  <si>
    <t>712341716</t>
  </si>
  <si>
    <t>Provedení povlakové krytiny střech do 10° pásy NAIP přitavením zaizolování prostupů kruhového průřezu D přes 300 do 500 mm</t>
  </si>
  <si>
    <t>992188201</t>
  </si>
  <si>
    <t>712341718</t>
  </si>
  <si>
    <t>Provedení povlakové krytiny střech do 10° pásy NAIP přitavením zaizolování prostupů hranatého průřezu pl do 0,09 m2</t>
  </si>
  <si>
    <t>-787408536</t>
  </si>
  <si>
    <t>458466069</t>
  </si>
  <si>
    <t>-1276327767</t>
  </si>
  <si>
    <t>0,8*(6,6+17,4+19,1)+0,3*(12,5+8,8)</t>
  </si>
  <si>
    <t>1074591035</t>
  </si>
  <si>
    <t>1972212461</t>
  </si>
  <si>
    <t>224,84</t>
  </si>
  <si>
    <t>-1756263834</t>
  </si>
  <si>
    <t>224,84*0,1</t>
  </si>
  <si>
    <t>-832005256</t>
  </si>
  <si>
    <t>502276821</t>
  </si>
  <si>
    <t>1484561862</t>
  </si>
  <si>
    <t>6,6+17,4+19,1</t>
  </si>
  <si>
    <t>1923527387</t>
  </si>
  <si>
    <t>672908400</t>
  </si>
  <si>
    <t>897012747</t>
  </si>
  <si>
    <t>-602791077</t>
  </si>
  <si>
    <t>-1703728606</t>
  </si>
  <si>
    <t>-1375552786</t>
  </si>
  <si>
    <t>-428561997</t>
  </si>
  <si>
    <t>-505526187</t>
  </si>
  <si>
    <t>-1714411318</t>
  </si>
  <si>
    <t>461130050</t>
  </si>
  <si>
    <t>27</t>
  </si>
  <si>
    <t>268620512</t>
  </si>
  <si>
    <t>28</t>
  </si>
  <si>
    <t>400511468</t>
  </si>
  <si>
    <t>07 - Střecha 7</t>
  </si>
  <si>
    <t>-1878408387</t>
  </si>
  <si>
    <t>8,6*18,1</t>
  </si>
  <si>
    <t>R 952 002</t>
  </si>
  <si>
    <t>DMTŽ a zpětná MTŽ antény vč. nosné konstrukce</t>
  </si>
  <si>
    <t>kpl.</t>
  </si>
  <si>
    <t>1863457098</t>
  </si>
  <si>
    <t>1918717661</t>
  </si>
  <si>
    <t>8,6*18,1+0,8*(18,1*2+8,6*2)</t>
  </si>
  <si>
    <t>936404532</t>
  </si>
  <si>
    <t>198,38*1,15</t>
  </si>
  <si>
    <t>1954037193</t>
  </si>
  <si>
    <t>2102336620</t>
  </si>
  <si>
    <t>-187635944</t>
  </si>
  <si>
    <t>-1189369453</t>
  </si>
  <si>
    <t>712341717</t>
  </si>
  <si>
    <t>Provedení povlakové krytiny střech do 10° pásy NAIP přitavením zaizolování prostupů kruhového průřezu D přes 500 do 1000 mm</t>
  </si>
  <si>
    <t>183428209</t>
  </si>
  <si>
    <t>-523826707</t>
  </si>
  <si>
    <t>-603209080</t>
  </si>
  <si>
    <t>0,8*(18,1*2+8,6*2)</t>
  </si>
  <si>
    <t>-2004083059</t>
  </si>
  <si>
    <t>-1321718443</t>
  </si>
  <si>
    <t>1056606774</t>
  </si>
  <si>
    <t>155,66*0,1</t>
  </si>
  <si>
    <t>-689057596</t>
  </si>
  <si>
    <t>914198317</t>
  </si>
  <si>
    <t>1814780601</t>
  </si>
  <si>
    <t>18,1*2+8,6*2+10+20</t>
  </si>
  <si>
    <t>-1888479420</t>
  </si>
  <si>
    <t>-225470412</t>
  </si>
  <si>
    <t>741721802</t>
  </si>
  <si>
    <t>Demontáž fotovoltaických panelů na rovné střeše výkonu do 100 Wp</t>
  </si>
  <si>
    <t>-1798280211</t>
  </si>
  <si>
    <t>-985780541</t>
  </si>
  <si>
    <t>1102738271</t>
  </si>
  <si>
    <t>1788225699</t>
  </si>
  <si>
    <t>-609987584</t>
  </si>
  <si>
    <t>1787016442</t>
  </si>
  <si>
    <t>1301235679</t>
  </si>
  <si>
    <t>18,1*2+8,6*2</t>
  </si>
  <si>
    <t>764214604</t>
  </si>
  <si>
    <t>Oplechování horních ploch a atik bez rohů z Pz s povrch úpravou mechanicky kotvené rš 330 mm</t>
  </si>
  <si>
    <t>-1018550071</t>
  </si>
  <si>
    <t>18,1+8,6*2</t>
  </si>
  <si>
    <t>463057079</t>
  </si>
  <si>
    <t>18,1</t>
  </si>
  <si>
    <t>29</t>
  </si>
  <si>
    <t>-840843388</t>
  </si>
  <si>
    <t>30</t>
  </si>
  <si>
    <t>-962216958</t>
  </si>
  <si>
    <t>31</t>
  </si>
  <si>
    <t>133005494</t>
  </si>
  <si>
    <t>-1195172847</t>
  </si>
  <si>
    <t>08 - Střecha 8</t>
  </si>
  <si>
    <t xml:space="preserve">    6 - Úpravy povrchů, podlahy a osazování výplní</t>
  </si>
  <si>
    <t xml:space="preserve">    751 - Vzduchotechnika</t>
  </si>
  <si>
    <t>Úpravy povrchů, podlahy a osazování výplní</t>
  </si>
  <si>
    <t>636311111</t>
  </si>
  <si>
    <t>Kladení dlažby z betonových dlaždic 40x40 cm na sucho na terče z umělé hmoty do výšky do 25 mm</t>
  </si>
  <si>
    <t>-382228415</t>
  </si>
  <si>
    <t>1,6*1,6</t>
  </si>
  <si>
    <t>941111111</t>
  </si>
  <si>
    <t>Montáž lešení řadového trubkového lehkého s podlahami zatížení do 200 kg/m2 š od 0,6 do 0,9 m v do 10 m</t>
  </si>
  <si>
    <t>517593251</t>
  </si>
  <si>
    <t>"lečení k atikovým plechům"4*(5,8*2+8,6)</t>
  </si>
  <si>
    <t>941111211</t>
  </si>
  <si>
    <t>Příplatek k lešení řadovému trubkovému lehkému s podlahami š 0,9 m v 10 m za první a ZKD den použití</t>
  </si>
  <si>
    <t>197208130</t>
  </si>
  <si>
    <t>80,88*30</t>
  </si>
  <si>
    <t>941111811</t>
  </si>
  <si>
    <t>Demontáž lešení řadového trubkového lehkého s podlahami zatížení do 200 kg/m2 š přes 0,6 do 0,9 m v do 10 m</t>
  </si>
  <si>
    <t>-1921875558</t>
  </si>
  <si>
    <t>Vyčištění objektů při jakékoliv výšce podlaží ředidlem</t>
  </si>
  <si>
    <t>2026486894</t>
  </si>
  <si>
    <t>5,85*8,6</t>
  </si>
  <si>
    <t>965081423</t>
  </si>
  <si>
    <t>Bourání podlah z dlaždic betonových kladených na sucho na terče o výšce do 100 mm plochy přes 1 m2</t>
  </si>
  <si>
    <t>1978819954</t>
  </si>
  <si>
    <t>-269166661</t>
  </si>
  <si>
    <t>8,6*5,85+0,5*(5,85*2+8,6*2)</t>
  </si>
  <si>
    <t>329478644</t>
  </si>
  <si>
    <t>64,76*1,15</t>
  </si>
  <si>
    <t>1435040131</t>
  </si>
  <si>
    <t>-1697506460</t>
  </si>
  <si>
    <t>-1636782899</t>
  </si>
  <si>
    <t>-670174671</t>
  </si>
  <si>
    <t>-647970386</t>
  </si>
  <si>
    <t>0,5*(5,85*2+8,6*2)</t>
  </si>
  <si>
    <t>-1455961750</t>
  </si>
  <si>
    <t>1387103459</t>
  </si>
  <si>
    <t>489501033</t>
  </si>
  <si>
    <t>50,31*0,1</t>
  </si>
  <si>
    <t>-387479287</t>
  </si>
  <si>
    <t>282353603</t>
  </si>
  <si>
    <t>939560776</t>
  </si>
  <si>
    <t>5,85*2+8,6+5</t>
  </si>
  <si>
    <t>215837537</t>
  </si>
  <si>
    <t>2116883200</t>
  </si>
  <si>
    <t>-702526088</t>
  </si>
  <si>
    <t>5,85*2+8,6</t>
  </si>
  <si>
    <t>-675221555</t>
  </si>
  <si>
    <t>751</t>
  </si>
  <si>
    <t>Vzduchotechnika</t>
  </si>
  <si>
    <t>751611845</t>
  </si>
  <si>
    <t>Demontáž centrální vzduchotechnické jednotky nástřešní s výměnou vzduchu přes 13000 do 15000 m3/h</t>
  </si>
  <si>
    <t>1680961423</t>
  </si>
  <si>
    <t>751511840</t>
  </si>
  <si>
    <t>Demontáž potrubí plechového skupiny II čtyřhranného s přírubou nebo bez příruby tloušťky plechu 2,0 mm průřezu přes 0,95 do 1,33 m2</t>
  </si>
  <si>
    <t>-1984861111</t>
  </si>
  <si>
    <t>751611145</t>
  </si>
  <si>
    <t>Montáž centrální vzduchotechnické jednotky nástřešní s výměnou vzduchu přes 13000 do 15000 m3/h</t>
  </si>
  <si>
    <t>-97162076</t>
  </si>
  <si>
    <t>751613122</t>
  </si>
  <si>
    <t>Montáž podstavce pod rekuperační jednotku na rovný podklad průřezu přes 2,5 m2</t>
  </si>
  <si>
    <t>1547175595</t>
  </si>
  <si>
    <t>751512042</t>
  </si>
  <si>
    <t>Montáž potrubí plechového skupiny II čtyřhranného s přírubou tloušťky plechu 2,0 mm přes 0,95 do 1,33 m2</t>
  </si>
  <si>
    <t>91146110</t>
  </si>
  <si>
    <t>1090411284</t>
  </si>
  <si>
    <t>5,8*2+8,6</t>
  </si>
  <si>
    <t>1129939710</t>
  </si>
  <si>
    <t>5,8</t>
  </si>
  <si>
    <t>-896235113</t>
  </si>
  <si>
    <t>5,8+8,6</t>
  </si>
  <si>
    <t>1693090478</t>
  </si>
  <si>
    <t>33</t>
  </si>
  <si>
    <t>1717618138</t>
  </si>
  <si>
    <t>34</t>
  </si>
  <si>
    <t>718802578</t>
  </si>
  <si>
    <t>09 - Střecha 9</t>
  </si>
  <si>
    <t>-1021529280</t>
  </si>
  <si>
    <t>5,6*8,25</t>
  </si>
  <si>
    <t>2088917133</t>
  </si>
  <si>
    <t>5,6*8,25+0,8*(5,5*2+8,25)</t>
  </si>
  <si>
    <t>1917022051</t>
  </si>
  <si>
    <t>61,6*1,15</t>
  </si>
  <si>
    <t>-1899640072</t>
  </si>
  <si>
    <t>1572622903</t>
  </si>
  <si>
    <t>826066342</t>
  </si>
  <si>
    <t>-2033330318</t>
  </si>
  <si>
    <t>579249369</t>
  </si>
  <si>
    <t>0,8*(5,5*2+8,2)+0,5*8,2</t>
  </si>
  <si>
    <t>-1313840660</t>
  </si>
  <si>
    <t>35</t>
  </si>
  <si>
    <t>-1812644950</t>
  </si>
  <si>
    <t>5,5*8,25</t>
  </si>
  <si>
    <t>2110465861</t>
  </si>
  <si>
    <t>45,375*0,1</t>
  </si>
  <si>
    <t>36</t>
  </si>
  <si>
    <t>155269837</t>
  </si>
  <si>
    <t>-878759348</t>
  </si>
  <si>
    <t>-498093180</t>
  </si>
  <si>
    <t>5,5*2+8,25+7</t>
  </si>
  <si>
    <t>392971354</t>
  </si>
  <si>
    <t>516421047</t>
  </si>
  <si>
    <t>906679412</t>
  </si>
  <si>
    <t>-150992699</t>
  </si>
  <si>
    <t>44877698</t>
  </si>
  <si>
    <t>1080313658</t>
  </si>
  <si>
    <t>1828188924</t>
  </si>
  <si>
    <t>-211412827</t>
  </si>
  <si>
    <t>-105928189</t>
  </si>
  <si>
    <t>1386436759</t>
  </si>
  <si>
    <t>5,5+8,25</t>
  </si>
  <si>
    <t>37</t>
  </si>
  <si>
    <t>2013885530</t>
  </si>
  <si>
    <t>38</t>
  </si>
  <si>
    <t>-1192873338</t>
  </si>
  <si>
    <t>1562601733</t>
  </si>
  <si>
    <t>1191772265</t>
  </si>
  <si>
    <t>-1342137579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</si>
</sst>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325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Oprava střechy ZS Domažlice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Domažlice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27. 4. 2023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Mgr. Jiří Tichý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ROUND(SUM(AG95:AG102),2)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ROUND(SUM(AS95:AS102),2)</f>
        <v>0</v>
      </c>
      <c r="AT94" s="112">
        <f>ROUND(SUM(AV94:AW94),2)</f>
        <v>0</v>
      </c>
      <c r="AU94" s="113">
        <f>ROUND(SUM(AU95:AU102),5)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ROUND(SUM(AZ95:AZ102),2)</f>
        <v>0</v>
      </c>
      <c r="BA94" s="112">
        <f>ROUND(SUM(BA95:BA102),2)</f>
        <v>0</v>
      </c>
      <c r="BB94" s="112">
        <f>ROUND(SUM(BB95:BB102),2)</f>
        <v>0</v>
      </c>
      <c r="BC94" s="112">
        <f>ROUND(SUM(BC95:BC102),2)</f>
        <v>0</v>
      </c>
      <c r="BD94" s="114">
        <f>ROUND(SUM(BD95:BD102),2)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16.5" customHeight="1">
      <c r="A95" s="117" t="s">
        <v>80</v>
      </c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Střecha 1'!J30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'01 - Střecha 1'!P126</f>
        <v>0</v>
      </c>
      <c r="AV95" s="126">
        <f>'01 - Střecha 1'!J33</f>
        <v>0</v>
      </c>
      <c r="AW95" s="126">
        <f>'01 - Střecha 1'!J34</f>
        <v>0</v>
      </c>
      <c r="AX95" s="126">
        <f>'01 - Střecha 1'!J35</f>
        <v>0</v>
      </c>
      <c r="AY95" s="126">
        <f>'01 - Střecha 1'!J36</f>
        <v>0</v>
      </c>
      <c r="AZ95" s="126">
        <f>'01 - Střecha 1'!F33</f>
        <v>0</v>
      </c>
      <c r="BA95" s="126">
        <f>'01 - Střecha 1'!F34</f>
        <v>0</v>
      </c>
      <c r="BB95" s="126">
        <f>'01 - Střecha 1'!F35</f>
        <v>0</v>
      </c>
      <c r="BC95" s="126">
        <f>'01 - Střecha 1'!F36</f>
        <v>0</v>
      </c>
      <c r="BD95" s="128">
        <f>'01 - Střecha 1'!F37</f>
        <v>0</v>
      </c>
      <c r="BE95" s="7"/>
      <c r="BT95" s="129" t="s">
        <v>84</v>
      </c>
      <c r="BV95" s="129" t="s">
        <v>78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16.5" customHeight="1">
      <c r="A96" s="117" t="s">
        <v>80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Střecha 2'!J30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83</v>
      </c>
      <c r="AR96" s="124"/>
      <c r="AS96" s="125">
        <v>0</v>
      </c>
      <c r="AT96" s="126">
        <f>ROUND(SUM(AV96:AW96),2)</f>
        <v>0</v>
      </c>
      <c r="AU96" s="127">
        <f>'02 - Střecha 2'!P124</f>
        <v>0</v>
      </c>
      <c r="AV96" s="126">
        <f>'02 - Střecha 2'!J33</f>
        <v>0</v>
      </c>
      <c r="AW96" s="126">
        <f>'02 - Střecha 2'!J34</f>
        <v>0</v>
      </c>
      <c r="AX96" s="126">
        <f>'02 - Střecha 2'!J35</f>
        <v>0</v>
      </c>
      <c r="AY96" s="126">
        <f>'02 - Střecha 2'!J36</f>
        <v>0</v>
      </c>
      <c r="AZ96" s="126">
        <f>'02 - Střecha 2'!F33</f>
        <v>0</v>
      </c>
      <c r="BA96" s="126">
        <f>'02 - Střecha 2'!F34</f>
        <v>0</v>
      </c>
      <c r="BB96" s="126">
        <f>'02 - Střecha 2'!F35</f>
        <v>0</v>
      </c>
      <c r="BC96" s="126">
        <f>'02 - Střecha 2'!F36</f>
        <v>0</v>
      </c>
      <c r="BD96" s="128">
        <f>'02 - Střecha 2'!F37</f>
        <v>0</v>
      </c>
      <c r="BE96" s="7"/>
      <c r="BT96" s="129" t="s">
        <v>84</v>
      </c>
      <c r="BV96" s="129" t="s">
        <v>78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91" s="7" customFormat="1" ht="16.5" customHeight="1">
      <c r="A97" s="117" t="s">
        <v>80</v>
      </c>
      <c r="B97" s="118"/>
      <c r="C97" s="119"/>
      <c r="D97" s="120" t="s">
        <v>90</v>
      </c>
      <c r="E97" s="120"/>
      <c r="F97" s="120"/>
      <c r="G97" s="120"/>
      <c r="H97" s="120"/>
      <c r="I97" s="121"/>
      <c r="J97" s="120" t="s">
        <v>91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'04 - Střecha 4'!J30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83</v>
      </c>
      <c r="AR97" s="124"/>
      <c r="AS97" s="125">
        <v>0</v>
      </c>
      <c r="AT97" s="126">
        <f>ROUND(SUM(AV97:AW97),2)</f>
        <v>0</v>
      </c>
      <c r="AU97" s="127">
        <f>'04 - Střecha 4'!P126</f>
        <v>0</v>
      </c>
      <c r="AV97" s="126">
        <f>'04 - Střecha 4'!J33</f>
        <v>0</v>
      </c>
      <c r="AW97" s="126">
        <f>'04 - Střecha 4'!J34</f>
        <v>0</v>
      </c>
      <c r="AX97" s="126">
        <f>'04 - Střecha 4'!J35</f>
        <v>0</v>
      </c>
      <c r="AY97" s="126">
        <f>'04 - Střecha 4'!J36</f>
        <v>0</v>
      </c>
      <c r="AZ97" s="126">
        <f>'04 - Střecha 4'!F33</f>
        <v>0</v>
      </c>
      <c r="BA97" s="126">
        <f>'04 - Střecha 4'!F34</f>
        <v>0</v>
      </c>
      <c r="BB97" s="126">
        <f>'04 - Střecha 4'!F35</f>
        <v>0</v>
      </c>
      <c r="BC97" s="126">
        <f>'04 - Střecha 4'!F36</f>
        <v>0</v>
      </c>
      <c r="BD97" s="128">
        <f>'04 - Střecha 4'!F37</f>
        <v>0</v>
      </c>
      <c r="BE97" s="7"/>
      <c r="BT97" s="129" t="s">
        <v>84</v>
      </c>
      <c r="BV97" s="129" t="s">
        <v>78</v>
      </c>
      <c r="BW97" s="129" t="s">
        <v>92</v>
      </c>
      <c r="BX97" s="129" t="s">
        <v>5</v>
      </c>
      <c r="CL97" s="129" t="s">
        <v>1</v>
      </c>
      <c r="CM97" s="129" t="s">
        <v>86</v>
      </c>
    </row>
    <row r="98" spans="1:91" s="7" customFormat="1" ht="16.5" customHeight="1">
      <c r="A98" s="117" t="s">
        <v>80</v>
      </c>
      <c r="B98" s="118"/>
      <c r="C98" s="119"/>
      <c r="D98" s="120" t="s">
        <v>93</v>
      </c>
      <c r="E98" s="120"/>
      <c r="F98" s="120"/>
      <c r="G98" s="120"/>
      <c r="H98" s="120"/>
      <c r="I98" s="121"/>
      <c r="J98" s="120" t="s">
        <v>94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'05 - Střecha 5'!J30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83</v>
      </c>
      <c r="AR98" s="124"/>
      <c r="AS98" s="125">
        <v>0</v>
      </c>
      <c r="AT98" s="126">
        <f>ROUND(SUM(AV98:AW98),2)</f>
        <v>0</v>
      </c>
      <c r="AU98" s="127">
        <f>'05 - Střecha 5'!P126</f>
        <v>0</v>
      </c>
      <c r="AV98" s="126">
        <f>'05 - Střecha 5'!J33</f>
        <v>0</v>
      </c>
      <c r="AW98" s="126">
        <f>'05 - Střecha 5'!J34</f>
        <v>0</v>
      </c>
      <c r="AX98" s="126">
        <f>'05 - Střecha 5'!J35</f>
        <v>0</v>
      </c>
      <c r="AY98" s="126">
        <f>'05 - Střecha 5'!J36</f>
        <v>0</v>
      </c>
      <c r="AZ98" s="126">
        <f>'05 - Střecha 5'!F33</f>
        <v>0</v>
      </c>
      <c r="BA98" s="126">
        <f>'05 - Střecha 5'!F34</f>
        <v>0</v>
      </c>
      <c r="BB98" s="126">
        <f>'05 - Střecha 5'!F35</f>
        <v>0</v>
      </c>
      <c r="BC98" s="126">
        <f>'05 - Střecha 5'!F36</f>
        <v>0</v>
      </c>
      <c r="BD98" s="128">
        <f>'05 - Střecha 5'!F37</f>
        <v>0</v>
      </c>
      <c r="BE98" s="7"/>
      <c r="BT98" s="129" t="s">
        <v>84</v>
      </c>
      <c r="BV98" s="129" t="s">
        <v>78</v>
      </c>
      <c r="BW98" s="129" t="s">
        <v>95</v>
      </c>
      <c r="BX98" s="129" t="s">
        <v>5</v>
      </c>
      <c r="CL98" s="129" t="s">
        <v>1</v>
      </c>
      <c r="CM98" s="129" t="s">
        <v>86</v>
      </c>
    </row>
    <row r="99" spans="1:91" s="7" customFormat="1" ht="16.5" customHeight="1">
      <c r="A99" s="117" t="s">
        <v>80</v>
      </c>
      <c r="B99" s="118"/>
      <c r="C99" s="119"/>
      <c r="D99" s="120" t="s">
        <v>96</v>
      </c>
      <c r="E99" s="120"/>
      <c r="F99" s="120"/>
      <c r="G99" s="120"/>
      <c r="H99" s="120"/>
      <c r="I99" s="121"/>
      <c r="J99" s="120" t="s">
        <v>97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'06 - Střecha 6'!J30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83</v>
      </c>
      <c r="AR99" s="124"/>
      <c r="AS99" s="125">
        <v>0</v>
      </c>
      <c r="AT99" s="126">
        <f>ROUND(SUM(AV99:AW99),2)</f>
        <v>0</v>
      </c>
      <c r="AU99" s="127">
        <f>'06 - Střecha 6'!P126</f>
        <v>0</v>
      </c>
      <c r="AV99" s="126">
        <f>'06 - Střecha 6'!J33</f>
        <v>0</v>
      </c>
      <c r="AW99" s="126">
        <f>'06 - Střecha 6'!J34</f>
        <v>0</v>
      </c>
      <c r="AX99" s="126">
        <f>'06 - Střecha 6'!J35</f>
        <v>0</v>
      </c>
      <c r="AY99" s="126">
        <f>'06 - Střecha 6'!J36</f>
        <v>0</v>
      </c>
      <c r="AZ99" s="126">
        <f>'06 - Střecha 6'!F33</f>
        <v>0</v>
      </c>
      <c r="BA99" s="126">
        <f>'06 - Střecha 6'!F34</f>
        <v>0</v>
      </c>
      <c r="BB99" s="126">
        <f>'06 - Střecha 6'!F35</f>
        <v>0</v>
      </c>
      <c r="BC99" s="126">
        <f>'06 - Střecha 6'!F36</f>
        <v>0</v>
      </c>
      <c r="BD99" s="128">
        <f>'06 - Střecha 6'!F37</f>
        <v>0</v>
      </c>
      <c r="BE99" s="7"/>
      <c r="BT99" s="129" t="s">
        <v>84</v>
      </c>
      <c r="BV99" s="129" t="s">
        <v>78</v>
      </c>
      <c r="BW99" s="129" t="s">
        <v>98</v>
      </c>
      <c r="BX99" s="129" t="s">
        <v>5</v>
      </c>
      <c r="CL99" s="129" t="s">
        <v>1</v>
      </c>
      <c r="CM99" s="129" t="s">
        <v>86</v>
      </c>
    </row>
    <row r="100" spans="1:91" s="7" customFormat="1" ht="16.5" customHeight="1">
      <c r="A100" s="117" t="s">
        <v>80</v>
      </c>
      <c r="B100" s="118"/>
      <c r="C100" s="119"/>
      <c r="D100" s="120" t="s">
        <v>99</v>
      </c>
      <c r="E100" s="120"/>
      <c r="F100" s="120"/>
      <c r="G100" s="120"/>
      <c r="H100" s="120"/>
      <c r="I100" s="121"/>
      <c r="J100" s="120" t="s">
        <v>100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'07 - Střecha 7'!J30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83</v>
      </c>
      <c r="AR100" s="124"/>
      <c r="AS100" s="125">
        <v>0</v>
      </c>
      <c r="AT100" s="126">
        <f>ROUND(SUM(AV100:AW100),2)</f>
        <v>0</v>
      </c>
      <c r="AU100" s="127">
        <f>'07 - Střecha 7'!P126</f>
        <v>0</v>
      </c>
      <c r="AV100" s="126">
        <f>'07 - Střecha 7'!J33</f>
        <v>0</v>
      </c>
      <c r="AW100" s="126">
        <f>'07 - Střecha 7'!J34</f>
        <v>0</v>
      </c>
      <c r="AX100" s="126">
        <f>'07 - Střecha 7'!J35</f>
        <v>0</v>
      </c>
      <c r="AY100" s="126">
        <f>'07 - Střecha 7'!J36</f>
        <v>0</v>
      </c>
      <c r="AZ100" s="126">
        <f>'07 - Střecha 7'!F33</f>
        <v>0</v>
      </c>
      <c r="BA100" s="126">
        <f>'07 - Střecha 7'!F34</f>
        <v>0</v>
      </c>
      <c r="BB100" s="126">
        <f>'07 - Střecha 7'!F35</f>
        <v>0</v>
      </c>
      <c r="BC100" s="126">
        <f>'07 - Střecha 7'!F36</f>
        <v>0</v>
      </c>
      <c r="BD100" s="128">
        <f>'07 - Střecha 7'!F37</f>
        <v>0</v>
      </c>
      <c r="BE100" s="7"/>
      <c r="BT100" s="129" t="s">
        <v>84</v>
      </c>
      <c r="BV100" s="129" t="s">
        <v>78</v>
      </c>
      <c r="BW100" s="129" t="s">
        <v>101</v>
      </c>
      <c r="BX100" s="129" t="s">
        <v>5</v>
      </c>
      <c r="CL100" s="129" t="s">
        <v>1</v>
      </c>
      <c r="CM100" s="129" t="s">
        <v>86</v>
      </c>
    </row>
    <row r="101" spans="1:91" s="7" customFormat="1" ht="16.5" customHeight="1">
      <c r="A101" s="117" t="s">
        <v>80</v>
      </c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'08 - Střecha 8'!J30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83</v>
      </c>
      <c r="AR101" s="124"/>
      <c r="AS101" s="125">
        <v>0</v>
      </c>
      <c r="AT101" s="126">
        <f>ROUND(SUM(AV101:AW101),2)</f>
        <v>0</v>
      </c>
      <c r="AU101" s="127">
        <f>'08 - Střecha 8'!P128</f>
        <v>0</v>
      </c>
      <c r="AV101" s="126">
        <f>'08 - Střecha 8'!J33</f>
        <v>0</v>
      </c>
      <c r="AW101" s="126">
        <f>'08 - Střecha 8'!J34</f>
        <v>0</v>
      </c>
      <c r="AX101" s="126">
        <f>'08 - Střecha 8'!J35</f>
        <v>0</v>
      </c>
      <c r="AY101" s="126">
        <f>'08 - Střecha 8'!J36</f>
        <v>0</v>
      </c>
      <c r="AZ101" s="126">
        <f>'08 - Střecha 8'!F33</f>
        <v>0</v>
      </c>
      <c r="BA101" s="126">
        <f>'08 - Střecha 8'!F34</f>
        <v>0</v>
      </c>
      <c r="BB101" s="126">
        <f>'08 - Střecha 8'!F35</f>
        <v>0</v>
      </c>
      <c r="BC101" s="126">
        <f>'08 - Střecha 8'!F36</f>
        <v>0</v>
      </c>
      <c r="BD101" s="128">
        <f>'08 - Střecha 8'!F37</f>
        <v>0</v>
      </c>
      <c r="BE101" s="7"/>
      <c r="BT101" s="129" t="s">
        <v>84</v>
      </c>
      <c r="BV101" s="129" t="s">
        <v>78</v>
      </c>
      <c r="BW101" s="129" t="s">
        <v>104</v>
      </c>
      <c r="BX101" s="129" t="s">
        <v>5</v>
      </c>
      <c r="CL101" s="129" t="s">
        <v>1</v>
      </c>
      <c r="CM101" s="129" t="s">
        <v>86</v>
      </c>
    </row>
    <row r="102" spans="1:91" s="7" customFormat="1" ht="16.5" customHeight="1">
      <c r="A102" s="117" t="s">
        <v>80</v>
      </c>
      <c r="B102" s="118"/>
      <c r="C102" s="119"/>
      <c r="D102" s="120" t="s">
        <v>105</v>
      </c>
      <c r="E102" s="120"/>
      <c r="F102" s="120"/>
      <c r="G102" s="120"/>
      <c r="H102" s="120"/>
      <c r="I102" s="121"/>
      <c r="J102" s="120" t="s">
        <v>106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'09 - Střecha 9'!J30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83</v>
      </c>
      <c r="AR102" s="124"/>
      <c r="AS102" s="130">
        <v>0</v>
      </c>
      <c r="AT102" s="131">
        <f>ROUND(SUM(AV102:AW102),2)</f>
        <v>0</v>
      </c>
      <c r="AU102" s="132">
        <f>'09 - Střecha 9'!P127</f>
        <v>0</v>
      </c>
      <c r="AV102" s="131">
        <f>'09 - Střecha 9'!J33</f>
        <v>0</v>
      </c>
      <c r="AW102" s="131">
        <f>'09 - Střecha 9'!J34</f>
        <v>0</v>
      </c>
      <c r="AX102" s="131">
        <f>'09 - Střecha 9'!J35</f>
        <v>0</v>
      </c>
      <c r="AY102" s="131">
        <f>'09 - Střecha 9'!J36</f>
        <v>0</v>
      </c>
      <c r="AZ102" s="131">
        <f>'09 - Střecha 9'!F33</f>
        <v>0</v>
      </c>
      <c r="BA102" s="131">
        <f>'09 - Střecha 9'!F34</f>
        <v>0</v>
      </c>
      <c r="BB102" s="131">
        <f>'09 - Střecha 9'!F35</f>
        <v>0</v>
      </c>
      <c r="BC102" s="131">
        <f>'09 - Střecha 9'!F36</f>
        <v>0</v>
      </c>
      <c r="BD102" s="133">
        <f>'09 - Střecha 9'!F37</f>
        <v>0</v>
      </c>
      <c r="BE102" s="7"/>
      <c r="BT102" s="129" t="s">
        <v>84</v>
      </c>
      <c r="BV102" s="129" t="s">
        <v>78</v>
      </c>
      <c r="BW102" s="129" t="s">
        <v>107</v>
      </c>
      <c r="BX102" s="129" t="s">
        <v>5</v>
      </c>
      <c r="CL102" s="129" t="s">
        <v>1</v>
      </c>
      <c r="CM102" s="129" t="s">
        <v>86</v>
      </c>
    </row>
    <row r="103" spans="1:57" s="2" customFormat="1" ht="30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42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řecha 1'!C2" display="/"/>
    <hyperlink ref="A96" location="'02 - Střecha 2'!C2" display="/"/>
    <hyperlink ref="A97" location="'04 - Střecha 4'!C2" display="/"/>
    <hyperlink ref="A98" location="'05 - Střecha 5'!C2" display="/"/>
    <hyperlink ref="A99" location="'06 - Střecha 6'!C2" display="/"/>
    <hyperlink ref="A100" location="'07 - Střecha 7'!C2" display="/"/>
    <hyperlink ref="A101" location="'08 - Střecha 8'!C2" display="/"/>
    <hyperlink ref="A102" location="'09 - Střecha 9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110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ROUND((SUM(BE126:BE171)),2)</f>
        <v>0</v>
      </c>
      <c r="G33" s="36"/>
      <c r="H33" s="36"/>
      <c r="I33" s="153">
        <v>0.21</v>
      </c>
      <c r="J33" s="152">
        <f>ROUND(((SUM(BE126:BE171))*I33),2)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ROUND((SUM(BF126:BF171)),2)</f>
        <v>0</v>
      </c>
      <c r="G34" s="36"/>
      <c r="H34" s="36"/>
      <c r="I34" s="153">
        <v>0.15</v>
      </c>
      <c r="J34" s="152">
        <f>ROUND(((SUM(BF126:BF171))*I34),2)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ROUND((SUM(BG126:BG171)),2)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ROUND((SUM(BH126:BH171)),2)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ROUND((SUM(BI126:BI171)),2)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Střecha 1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J131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J145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J152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122</v>
      </c>
      <c r="E103" s="186"/>
      <c r="F103" s="186"/>
      <c r="G103" s="186"/>
      <c r="H103" s="186"/>
      <c r="I103" s="186"/>
      <c r="J103" s="187">
        <f>J161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123</v>
      </c>
      <c r="E104" s="180"/>
      <c r="F104" s="180"/>
      <c r="G104" s="180"/>
      <c r="H104" s="180"/>
      <c r="I104" s="180"/>
      <c r="J104" s="181">
        <f>J167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124</v>
      </c>
      <c r="E105" s="186"/>
      <c r="F105" s="186"/>
      <c r="G105" s="186"/>
      <c r="H105" s="186"/>
      <c r="I105" s="186"/>
      <c r="J105" s="187">
        <f>J168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125</v>
      </c>
      <c r="E106" s="186"/>
      <c r="F106" s="186"/>
      <c r="G106" s="186"/>
      <c r="H106" s="186"/>
      <c r="I106" s="186"/>
      <c r="J106" s="187">
        <f>J170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Oprava střechy ZS Domažlice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109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01 - Střecha 1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Domažlice</v>
      </c>
      <c r="G120" s="38"/>
      <c r="H120" s="38"/>
      <c r="I120" s="30" t="s">
        <v>22</v>
      </c>
      <c r="J120" s="77" t="str">
        <f>IF(J12="","",J12)</f>
        <v>27. 4. 2023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>Město Domažlice</v>
      </c>
      <c r="G122" s="38"/>
      <c r="H122" s="38"/>
      <c r="I122" s="30" t="s">
        <v>30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IF(E18="","",E18)</f>
        <v>Vyplň údaj</v>
      </c>
      <c r="G123" s="38"/>
      <c r="H123" s="38"/>
      <c r="I123" s="30" t="s">
        <v>33</v>
      </c>
      <c r="J123" s="34" t="str">
        <f>E24</f>
        <v>Mgr. Jiří Tichý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127</v>
      </c>
      <c r="D125" s="192" t="s">
        <v>61</v>
      </c>
      <c r="E125" s="192" t="s">
        <v>57</v>
      </c>
      <c r="F125" s="192" t="s">
        <v>58</v>
      </c>
      <c r="G125" s="192" t="s">
        <v>128</v>
      </c>
      <c r="H125" s="192" t="s">
        <v>129</v>
      </c>
      <c r="I125" s="192" t="s">
        <v>130</v>
      </c>
      <c r="J125" s="193" t="s">
        <v>113</v>
      </c>
      <c r="K125" s="194" t="s">
        <v>131</v>
      </c>
      <c r="L125" s="195"/>
      <c r="M125" s="98" t="s">
        <v>1</v>
      </c>
      <c r="N125" s="99" t="s">
        <v>40</v>
      </c>
      <c r="O125" s="99" t="s">
        <v>132</v>
      </c>
      <c r="P125" s="99" t="s">
        <v>133</v>
      </c>
      <c r="Q125" s="99" t="s">
        <v>134</v>
      </c>
      <c r="R125" s="99" t="s">
        <v>135</v>
      </c>
      <c r="S125" s="99" t="s">
        <v>136</v>
      </c>
      <c r="T125" s="100" t="s">
        <v>137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138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P127+P131+P167</f>
        <v>0</v>
      </c>
      <c r="Q126" s="102"/>
      <c r="R126" s="198">
        <f>R127+R131+R167</f>
        <v>0.9778952</v>
      </c>
      <c r="S126" s="102"/>
      <c r="T126" s="199">
        <f>T127+T131+T167</f>
        <v>0.28842100000000004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115</v>
      </c>
      <c r="BK126" s="200">
        <f>BK127+BK131+BK167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139</v>
      </c>
      <c r="F127" s="204" t="s">
        <v>140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0.0014694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141</v>
      </c>
      <c r="BK127" s="214">
        <f>BK128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142</v>
      </c>
      <c r="F128" s="215" t="s">
        <v>143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SUM(P129:P130)</f>
        <v>0</v>
      </c>
      <c r="Q128" s="209"/>
      <c r="R128" s="210">
        <f>SUM(R129:R130)</f>
        <v>0.0014694</v>
      </c>
      <c r="S128" s="209"/>
      <c r="T128" s="211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141</v>
      </c>
      <c r="BK128" s="214">
        <f>SUM(BK129:BK130)</f>
        <v>0</v>
      </c>
    </row>
    <row r="129" spans="1:65" s="2" customFormat="1" ht="24.15" customHeight="1">
      <c r="A129" s="36"/>
      <c r="B129" s="37"/>
      <c r="C129" s="217" t="s">
        <v>84</v>
      </c>
      <c r="D129" s="217" t="s">
        <v>144</v>
      </c>
      <c r="E129" s="218" t="s">
        <v>145</v>
      </c>
      <c r="F129" s="219" t="s">
        <v>146</v>
      </c>
      <c r="G129" s="220" t="s">
        <v>147</v>
      </c>
      <c r="H129" s="221">
        <v>48.98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3E-05</v>
      </c>
      <c r="R129" s="227">
        <f>Q129*H129</f>
        <v>0.0014694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149</v>
      </c>
    </row>
    <row r="130" spans="1:51" s="13" customFormat="1" ht="12">
      <c r="A130" s="13"/>
      <c r="B130" s="231"/>
      <c r="C130" s="232"/>
      <c r="D130" s="233" t="s">
        <v>150</v>
      </c>
      <c r="E130" s="234" t="s">
        <v>1</v>
      </c>
      <c r="F130" s="235" t="s">
        <v>151</v>
      </c>
      <c r="G130" s="232"/>
      <c r="H130" s="236">
        <v>48.98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150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141</v>
      </c>
    </row>
    <row r="131" spans="1:63" s="12" customFormat="1" ht="25.9" customHeight="1">
      <c r="A131" s="12"/>
      <c r="B131" s="201"/>
      <c r="C131" s="202"/>
      <c r="D131" s="203" t="s">
        <v>75</v>
      </c>
      <c r="E131" s="204" t="s">
        <v>152</v>
      </c>
      <c r="F131" s="204" t="s">
        <v>153</v>
      </c>
      <c r="G131" s="202"/>
      <c r="H131" s="202"/>
      <c r="I131" s="205"/>
      <c r="J131" s="206">
        <f>BK131</f>
        <v>0</v>
      </c>
      <c r="K131" s="202"/>
      <c r="L131" s="207"/>
      <c r="M131" s="208"/>
      <c r="N131" s="209"/>
      <c r="O131" s="209"/>
      <c r="P131" s="210">
        <f>P132+P145+P152+P161</f>
        <v>0</v>
      </c>
      <c r="Q131" s="209"/>
      <c r="R131" s="210">
        <f>R132+R145+R152+R161</f>
        <v>0.9764258</v>
      </c>
      <c r="S131" s="209"/>
      <c r="T131" s="211">
        <f>T132+T145+T152+T161</f>
        <v>0.28842100000000004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86</v>
      </c>
      <c r="AT131" s="213" t="s">
        <v>75</v>
      </c>
      <c r="AU131" s="213" t="s">
        <v>76</v>
      </c>
      <c r="AY131" s="212" t="s">
        <v>141</v>
      </c>
      <c r="BK131" s="214">
        <f>BK132+BK145+BK152+BK161</f>
        <v>0</v>
      </c>
    </row>
    <row r="132" spans="1:63" s="12" customFormat="1" ht="22.8" customHeight="1">
      <c r="A132" s="12"/>
      <c r="B132" s="201"/>
      <c r="C132" s="202"/>
      <c r="D132" s="203" t="s">
        <v>75</v>
      </c>
      <c r="E132" s="215" t="s">
        <v>154</v>
      </c>
      <c r="F132" s="215" t="s">
        <v>155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SUM(P133:P144)</f>
        <v>0</v>
      </c>
      <c r="Q132" s="209"/>
      <c r="R132" s="210">
        <f>SUM(R133:R144)</f>
        <v>0.7336392</v>
      </c>
      <c r="S132" s="209"/>
      <c r="T132" s="211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84</v>
      </c>
      <c r="AY132" s="212" t="s">
        <v>141</v>
      </c>
      <c r="BK132" s="214">
        <f>SUM(BK133:BK144)</f>
        <v>0</v>
      </c>
    </row>
    <row r="133" spans="1:65" s="2" customFormat="1" ht="24.15" customHeight="1">
      <c r="A133" s="36"/>
      <c r="B133" s="37"/>
      <c r="C133" s="217" t="s">
        <v>86</v>
      </c>
      <c r="D133" s="217" t="s">
        <v>144</v>
      </c>
      <c r="E133" s="218" t="s">
        <v>156</v>
      </c>
      <c r="F133" s="219" t="s">
        <v>157</v>
      </c>
      <c r="G133" s="220" t="s">
        <v>147</v>
      </c>
      <c r="H133" s="221">
        <v>63.51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41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158</v>
      </c>
      <c r="AT133" s="229" t="s">
        <v>144</v>
      </c>
      <c r="AU133" s="229" t="s">
        <v>86</v>
      </c>
      <c r="AY133" s="15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84</v>
      </c>
      <c r="BK133" s="230">
        <f>ROUND(I133*H133,2)</f>
        <v>0</v>
      </c>
      <c r="BL133" s="15" t="s">
        <v>158</v>
      </c>
      <c r="BM133" s="229" t="s">
        <v>159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160</v>
      </c>
      <c r="G134" s="232"/>
      <c r="H134" s="236">
        <v>63.51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86</v>
      </c>
      <c r="AV134" s="13" t="s">
        <v>86</v>
      </c>
      <c r="AW134" s="13" t="s">
        <v>32</v>
      </c>
      <c r="AX134" s="13" t="s">
        <v>84</v>
      </c>
      <c r="AY134" s="242" t="s">
        <v>141</v>
      </c>
    </row>
    <row r="135" spans="1:65" s="2" customFormat="1" ht="16.5" customHeight="1">
      <c r="A135" s="36"/>
      <c r="B135" s="37"/>
      <c r="C135" s="243" t="s">
        <v>161</v>
      </c>
      <c r="D135" s="243" t="s">
        <v>162</v>
      </c>
      <c r="E135" s="244" t="s">
        <v>163</v>
      </c>
      <c r="F135" s="245" t="s">
        <v>164</v>
      </c>
      <c r="G135" s="246" t="s">
        <v>147</v>
      </c>
      <c r="H135" s="247">
        <v>73.037</v>
      </c>
      <c r="I135" s="248"/>
      <c r="J135" s="249">
        <f>ROUND(I135*H135,2)</f>
        <v>0</v>
      </c>
      <c r="K135" s="250"/>
      <c r="L135" s="251"/>
      <c r="M135" s="252" t="s">
        <v>1</v>
      </c>
      <c r="N135" s="253" t="s">
        <v>41</v>
      </c>
      <c r="O135" s="89"/>
      <c r="P135" s="227">
        <f>O135*H135</f>
        <v>0</v>
      </c>
      <c r="Q135" s="227">
        <v>0.0038</v>
      </c>
      <c r="R135" s="227">
        <f>Q135*H135</f>
        <v>0.2775406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165</v>
      </c>
      <c r="AT135" s="229" t="s">
        <v>162</v>
      </c>
      <c r="AU135" s="229" t="s">
        <v>86</v>
      </c>
      <c r="AY135" s="15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84</v>
      </c>
      <c r="BK135" s="230">
        <f>ROUND(I135*H135,2)</f>
        <v>0</v>
      </c>
      <c r="BL135" s="15" t="s">
        <v>158</v>
      </c>
      <c r="BM135" s="229" t="s">
        <v>166</v>
      </c>
    </row>
    <row r="136" spans="1:51" s="13" customFormat="1" ht="12">
      <c r="A136" s="13"/>
      <c r="B136" s="231"/>
      <c r="C136" s="232"/>
      <c r="D136" s="233" t="s">
        <v>150</v>
      </c>
      <c r="E136" s="234" t="s">
        <v>1</v>
      </c>
      <c r="F136" s="235" t="s">
        <v>167</v>
      </c>
      <c r="G136" s="232"/>
      <c r="H136" s="236">
        <v>73.037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150</v>
      </c>
      <c r="AU136" s="242" t="s">
        <v>86</v>
      </c>
      <c r="AV136" s="13" t="s">
        <v>86</v>
      </c>
      <c r="AW136" s="13" t="s">
        <v>32</v>
      </c>
      <c r="AX136" s="13" t="s">
        <v>84</v>
      </c>
      <c r="AY136" s="242" t="s">
        <v>141</v>
      </c>
    </row>
    <row r="137" spans="1:65" s="2" customFormat="1" ht="24.15" customHeight="1">
      <c r="A137" s="36"/>
      <c r="B137" s="37"/>
      <c r="C137" s="217" t="s">
        <v>148</v>
      </c>
      <c r="D137" s="217" t="s">
        <v>144</v>
      </c>
      <c r="E137" s="218" t="s">
        <v>168</v>
      </c>
      <c r="F137" s="219" t="s">
        <v>169</v>
      </c>
      <c r="G137" s="220" t="s">
        <v>147</v>
      </c>
      <c r="H137" s="221">
        <v>63.51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41</v>
      </c>
      <c r="O137" s="89"/>
      <c r="P137" s="227">
        <f>O137*H137</f>
        <v>0</v>
      </c>
      <c r="Q137" s="227">
        <v>0.00088</v>
      </c>
      <c r="R137" s="227">
        <f>Q137*H137</f>
        <v>0.0558888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158</v>
      </c>
      <c r="AT137" s="229" t="s">
        <v>144</v>
      </c>
      <c r="AU137" s="229" t="s">
        <v>86</v>
      </c>
      <c r="AY137" s="15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158</v>
      </c>
      <c r="BM137" s="229" t="s">
        <v>170</v>
      </c>
    </row>
    <row r="138" spans="1:65" s="2" customFormat="1" ht="16.5" customHeight="1">
      <c r="A138" s="36"/>
      <c r="B138" s="37"/>
      <c r="C138" s="243" t="s">
        <v>171</v>
      </c>
      <c r="D138" s="243" t="s">
        <v>162</v>
      </c>
      <c r="E138" s="244" t="s">
        <v>172</v>
      </c>
      <c r="F138" s="245" t="s">
        <v>173</v>
      </c>
      <c r="G138" s="246" t="s">
        <v>147</v>
      </c>
      <c r="H138" s="247">
        <v>73.037</v>
      </c>
      <c r="I138" s="248"/>
      <c r="J138" s="249">
        <f>ROUND(I138*H138,2)</f>
        <v>0</v>
      </c>
      <c r="K138" s="250"/>
      <c r="L138" s="251"/>
      <c r="M138" s="252" t="s">
        <v>1</v>
      </c>
      <c r="N138" s="253" t="s">
        <v>41</v>
      </c>
      <c r="O138" s="89"/>
      <c r="P138" s="227">
        <f>O138*H138</f>
        <v>0</v>
      </c>
      <c r="Q138" s="227">
        <v>0.0054</v>
      </c>
      <c r="R138" s="227">
        <f>Q138*H138</f>
        <v>0.3943998000000001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165</v>
      </c>
      <c r="AT138" s="229" t="s">
        <v>162</v>
      </c>
      <c r="AU138" s="229" t="s">
        <v>86</v>
      </c>
      <c r="AY138" s="15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158</v>
      </c>
      <c r="BM138" s="229" t="s">
        <v>174</v>
      </c>
    </row>
    <row r="139" spans="1:51" s="13" customFormat="1" ht="12">
      <c r="A139" s="13"/>
      <c r="B139" s="231"/>
      <c r="C139" s="232"/>
      <c r="D139" s="233" t="s">
        <v>150</v>
      </c>
      <c r="E139" s="234" t="s">
        <v>1</v>
      </c>
      <c r="F139" s="235" t="s">
        <v>175</v>
      </c>
      <c r="G139" s="232"/>
      <c r="H139" s="236">
        <v>73.037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86</v>
      </c>
      <c r="AV139" s="13" t="s">
        <v>86</v>
      </c>
      <c r="AW139" s="13" t="s">
        <v>32</v>
      </c>
      <c r="AX139" s="13" t="s">
        <v>84</v>
      </c>
      <c r="AY139" s="242" t="s">
        <v>141</v>
      </c>
    </row>
    <row r="140" spans="1:65" s="2" customFormat="1" ht="37.8" customHeight="1">
      <c r="A140" s="36"/>
      <c r="B140" s="37"/>
      <c r="C140" s="217" t="s">
        <v>176</v>
      </c>
      <c r="D140" s="217" t="s">
        <v>144</v>
      </c>
      <c r="E140" s="218" t="s">
        <v>177</v>
      </c>
      <c r="F140" s="219" t="s">
        <v>178</v>
      </c>
      <c r="G140" s="220" t="s">
        <v>179</v>
      </c>
      <c r="H140" s="221">
        <v>2</v>
      </c>
      <c r="I140" s="222"/>
      <c r="J140" s="223">
        <f>ROUND(I140*H140,2)</f>
        <v>0</v>
      </c>
      <c r="K140" s="224"/>
      <c r="L140" s="42"/>
      <c r="M140" s="225" t="s">
        <v>1</v>
      </c>
      <c r="N140" s="226" t="s">
        <v>41</v>
      </c>
      <c r="O140" s="89"/>
      <c r="P140" s="227">
        <f>O140*H140</f>
        <v>0</v>
      </c>
      <c r="Q140" s="227">
        <v>0.00108</v>
      </c>
      <c r="R140" s="227">
        <f>Q140*H140</f>
        <v>0.00216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158</v>
      </c>
      <c r="AT140" s="229" t="s">
        <v>144</v>
      </c>
      <c r="AU140" s="229" t="s">
        <v>86</v>
      </c>
      <c r="AY140" s="15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158</v>
      </c>
      <c r="BM140" s="229" t="s">
        <v>180</v>
      </c>
    </row>
    <row r="141" spans="1:65" s="2" customFormat="1" ht="37.8" customHeight="1">
      <c r="A141" s="36"/>
      <c r="B141" s="37"/>
      <c r="C141" s="217" t="s">
        <v>181</v>
      </c>
      <c r="D141" s="217" t="s">
        <v>144</v>
      </c>
      <c r="E141" s="218" t="s">
        <v>182</v>
      </c>
      <c r="F141" s="219" t="s">
        <v>183</v>
      </c>
      <c r="G141" s="220" t="s">
        <v>179</v>
      </c>
      <c r="H141" s="221">
        <v>1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0.00365</v>
      </c>
      <c r="R141" s="227">
        <f>Q141*H141</f>
        <v>0.00365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158</v>
      </c>
      <c r="AT141" s="229" t="s">
        <v>144</v>
      </c>
      <c r="AU141" s="229" t="s">
        <v>86</v>
      </c>
      <c r="AY141" s="15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158</v>
      </c>
      <c r="BM141" s="229" t="s">
        <v>184</v>
      </c>
    </row>
    <row r="142" spans="1:65" s="2" customFormat="1" ht="33" customHeight="1">
      <c r="A142" s="36"/>
      <c r="B142" s="37"/>
      <c r="C142" s="217" t="s">
        <v>185</v>
      </c>
      <c r="D142" s="217" t="s">
        <v>144</v>
      </c>
      <c r="E142" s="218" t="s">
        <v>186</v>
      </c>
      <c r="F142" s="219" t="s">
        <v>187</v>
      </c>
      <c r="G142" s="220" t="s">
        <v>147</v>
      </c>
      <c r="H142" s="221">
        <v>6.09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188</v>
      </c>
    </row>
    <row r="143" spans="1:51" s="13" customFormat="1" ht="12">
      <c r="A143" s="13"/>
      <c r="B143" s="231"/>
      <c r="C143" s="232"/>
      <c r="D143" s="233" t="s">
        <v>150</v>
      </c>
      <c r="E143" s="234" t="s">
        <v>1</v>
      </c>
      <c r="F143" s="235" t="s">
        <v>189</v>
      </c>
      <c r="G143" s="232"/>
      <c r="H143" s="236">
        <v>6.09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150</v>
      </c>
      <c r="AU143" s="242" t="s">
        <v>86</v>
      </c>
      <c r="AV143" s="13" t="s">
        <v>86</v>
      </c>
      <c r="AW143" s="13" t="s">
        <v>32</v>
      </c>
      <c r="AX143" s="13" t="s">
        <v>84</v>
      </c>
      <c r="AY143" s="242" t="s">
        <v>141</v>
      </c>
    </row>
    <row r="144" spans="1:65" s="2" customFormat="1" ht="24.15" customHeight="1">
      <c r="A144" s="36"/>
      <c r="B144" s="37"/>
      <c r="C144" s="217" t="s">
        <v>142</v>
      </c>
      <c r="D144" s="217" t="s">
        <v>144</v>
      </c>
      <c r="E144" s="218" t="s">
        <v>190</v>
      </c>
      <c r="F144" s="219" t="s">
        <v>191</v>
      </c>
      <c r="G144" s="220" t="s">
        <v>192</v>
      </c>
      <c r="H144" s="221">
        <v>0.734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193</v>
      </c>
    </row>
    <row r="145" spans="1:63" s="12" customFormat="1" ht="22.8" customHeight="1">
      <c r="A145" s="12"/>
      <c r="B145" s="201"/>
      <c r="C145" s="202"/>
      <c r="D145" s="203" t="s">
        <v>75</v>
      </c>
      <c r="E145" s="215" t="s">
        <v>194</v>
      </c>
      <c r="F145" s="215" t="s">
        <v>195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SUM(P146:P151)</f>
        <v>0</v>
      </c>
      <c r="Q145" s="209"/>
      <c r="R145" s="210">
        <f>SUM(R146:R151)</f>
        <v>0.1503686</v>
      </c>
      <c r="S145" s="209"/>
      <c r="T145" s="211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86</v>
      </c>
      <c r="AT145" s="213" t="s">
        <v>75</v>
      </c>
      <c r="AU145" s="213" t="s">
        <v>84</v>
      </c>
      <c r="AY145" s="212" t="s">
        <v>141</v>
      </c>
      <c r="BK145" s="214">
        <f>SUM(BK146:BK151)</f>
        <v>0</v>
      </c>
    </row>
    <row r="146" spans="1:65" s="2" customFormat="1" ht="24.15" customHeight="1">
      <c r="A146" s="36"/>
      <c r="B146" s="37"/>
      <c r="C146" s="217" t="s">
        <v>196</v>
      </c>
      <c r="D146" s="217" t="s">
        <v>144</v>
      </c>
      <c r="E146" s="218" t="s">
        <v>197</v>
      </c>
      <c r="F146" s="219" t="s">
        <v>198</v>
      </c>
      <c r="G146" s="220" t="s">
        <v>147</v>
      </c>
      <c r="H146" s="221">
        <v>48.98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158</v>
      </c>
      <c r="AT146" s="229" t="s">
        <v>144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199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151</v>
      </c>
      <c r="G147" s="232"/>
      <c r="H147" s="236">
        <v>48.98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86</v>
      </c>
      <c r="AV147" s="13" t="s">
        <v>86</v>
      </c>
      <c r="AW147" s="13" t="s">
        <v>32</v>
      </c>
      <c r="AX147" s="13" t="s">
        <v>84</v>
      </c>
      <c r="AY147" s="242" t="s">
        <v>141</v>
      </c>
    </row>
    <row r="148" spans="1:65" s="2" customFormat="1" ht="37.8" customHeight="1">
      <c r="A148" s="36"/>
      <c r="B148" s="37"/>
      <c r="C148" s="217" t="s">
        <v>200</v>
      </c>
      <c r="D148" s="217" t="s">
        <v>144</v>
      </c>
      <c r="E148" s="218" t="s">
        <v>201</v>
      </c>
      <c r="F148" s="219" t="s">
        <v>202</v>
      </c>
      <c r="G148" s="220" t="s">
        <v>147</v>
      </c>
      <c r="H148" s="221">
        <v>48.98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41</v>
      </c>
      <c r="O148" s="89"/>
      <c r="P148" s="227">
        <f>O148*H148</f>
        <v>0</v>
      </c>
      <c r="Q148" s="227">
        <v>7E-05</v>
      </c>
      <c r="R148" s="227">
        <f>Q148*H148</f>
        <v>0.0034285999999999995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158</v>
      </c>
      <c r="AT148" s="229" t="s">
        <v>144</v>
      </c>
      <c r="AU148" s="229" t="s">
        <v>86</v>
      </c>
      <c r="AY148" s="15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158</v>
      </c>
      <c r="BM148" s="229" t="s">
        <v>203</v>
      </c>
    </row>
    <row r="149" spans="1:65" s="2" customFormat="1" ht="16.5" customHeight="1">
      <c r="A149" s="36"/>
      <c r="B149" s="37"/>
      <c r="C149" s="243" t="s">
        <v>204</v>
      </c>
      <c r="D149" s="243" t="s">
        <v>162</v>
      </c>
      <c r="E149" s="244" t="s">
        <v>205</v>
      </c>
      <c r="F149" s="245" t="s">
        <v>206</v>
      </c>
      <c r="G149" s="246" t="s">
        <v>207</v>
      </c>
      <c r="H149" s="247">
        <v>4.898</v>
      </c>
      <c r="I149" s="248"/>
      <c r="J149" s="249">
        <f>ROUND(I149*H149,2)</f>
        <v>0</v>
      </c>
      <c r="K149" s="250"/>
      <c r="L149" s="251"/>
      <c r="M149" s="252" t="s">
        <v>1</v>
      </c>
      <c r="N149" s="253" t="s">
        <v>41</v>
      </c>
      <c r="O149" s="89"/>
      <c r="P149" s="227">
        <f>O149*H149</f>
        <v>0</v>
      </c>
      <c r="Q149" s="227">
        <v>0.03</v>
      </c>
      <c r="R149" s="227">
        <f>Q149*H149</f>
        <v>0.14694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165</v>
      </c>
      <c r="AT149" s="229" t="s">
        <v>162</v>
      </c>
      <c r="AU149" s="229" t="s">
        <v>86</v>
      </c>
      <c r="AY149" s="15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84</v>
      </c>
      <c r="BK149" s="230">
        <f>ROUND(I149*H149,2)</f>
        <v>0</v>
      </c>
      <c r="BL149" s="15" t="s">
        <v>158</v>
      </c>
      <c r="BM149" s="229" t="s">
        <v>208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209</v>
      </c>
      <c r="G150" s="232"/>
      <c r="H150" s="236">
        <v>4.898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86</v>
      </c>
      <c r="AV150" s="13" t="s">
        <v>86</v>
      </c>
      <c r="AW150" s="13" t="s">
        <v>32</v>
      </c>
      <c r="AX150" s="13" t="s">
        <v>84</v>
      </c>
      <c r="AY150" s="242" t="s">
        <v>141</v>
      </c>
    </row>
    <row r="151" spans="1:65" s="2" customFormat="1" ht="24.15" customHeight="1">
      <c r="A151" s="36"/>
      <c r="B151" s="37"/>
      <c r="C151" s="217" t="s">
        <v>210</v>
      </c>
      <c r="D151" s="217" t="s">
        <v>144</v>
      </c>
      <c r="E151" s="218" t="s">
        <v>211</v>
      </c>
      <c r="F151" s="219" t="s">
        <v>212</v>
      </c>
      <c r="G151" s="220" t="s">
        <v>192</v>
      </c>
      <c r="H151" s="221">
        <v>0.15</v>
      </c>
      <c r="I151" s="222"/>
      <c r="J151" s="223">
        <f>ROUND(I151*H151,2)</f>
        <v>0</v>
      </c>
      <c r="K151" s="224"/>
      <c r="L151" s="42"/>
      <c r="M151" s="225" t="s">
        <v>1</v>
      </c>
      <c r="N151" s="226" t="s">
        <v>41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158</v>
      </c>
      <c r="AT151" s="229" t="s">
        <v>144</v>
      </c>
      <c r="AU151" s="229" t="s">
        <v>86</v>
      </c>
      <c r="AY151" s="15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158</v>
      </c>
      <c r="BM151" s="229" t="s">
        <v>213</v>
      </c>
    </row>
    <row r="152" spans="1:63" s="12" customFormat="1" ht="22.8" customHeight="1">
      <c r="A152" s="12"/>
      <c r="B152" s="201"/>
      <c r="C152" s="202"/>
      <c r="D152" s="203" t="s">
        <v>75</v>
      </c>
      <c r="E152" s="215" t="s">
        <v>214</v>
      </c>
      <c r="F152" s="215" t="s">
        <v>215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SUM(P153:P160)</f>
        <v>0</v>
      </c>
      <c r="Q152" s="209"/>
      <c r="R152" s="210">
        <f>SUM(R153:R160)</f>
        <v>0</v>
      </c>
      <c r="S152" s="209"/>
      <c r="T152" s="211">
        <f>SUM(T153:T160)</f>
        <v>0.24812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86</v>
      </c>
      <c r="AT152" s="213" t="s">
        <v>75</v>
      </c>
      <c r="AU152" s="213" t="s">
        <v>84</v>
      </c>
      <c r="AY152" s="212" t="s">
        <v>141</v>
      </c>
      <c r="BK152" s="214">
        <f>SUM(BK153:BK160)</f>
        <v>0</v>
      </c>
    </row>
    <row r="153" spans="1:65" s="2" customFormat="1" ht="24.15" customHeight="1">
      <c r="A153" s="36"/>
      <c r="B153" s="37"/>
      <c r="C153" s="217" t="s">
        <v>216</v>
      </c>
      <c r="D153" s="217" t="s">
        <v>144</v>
      </c>
      <c r="E153" s="218" t="s">
        <v>217</v>
      </c>
      <c r="F153" s="219" t="s">
        <v>218</v>
      </c>
      <c r="G153" s="220" t="s">
        <v>219</v>
      </c>
      <c r="H153" s="221">
        <v>20.3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</v>
      </c>
      <c r="R153" s="227">
        <f>Q153*H153</f>
        <v>0</v>
      </c>
      <c r="S153" s="227">
        <v>0.0004</v>
      </c>
      <c r="T153" s="228">
        <f>S153*H153</f>
        <v>0.00812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220</v>
      </c>
    </row>
    <row r="154" spans="1:51" s="13" customFormat="1" ht="12">
      <c r="A154" s="13"/>
      <c r="B154" s="231"/>
      <c r="C154" s="232"/>
      <c r="D154" s="233" t="s">
        <v>150</v>
      </c>
      <c r="E154" s="234" t="s">
        <v>1</v>
      </c>
      <c r="F154" s="235" t="s">
        <v>221</v>
      </c>
      <c r="G154" s="232"/>
      <c r="H154" s="236">
        <v>20.3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150</v>
      </c>
      <c r="AU154" s="242" t="s">
        <v>86</v>
      </c>
      <c r="AV154" s="13" t="s">
        <v>86</v>
      </c>
      <c r="AW154" s="13" t="s">
        <v>32</v>
      </c>
      <c r="AX154" s="13" t="s">
        <v>84</v>
      </c>
      <c r="AY154" s="242" t="s">
        <v>141</v>
      </c>
    </row>
    <row r="155" spans="1:65" s="2" customFormat="1" ht="24.15" customHeight="1">
      <c r="A155" s="36"/>
      <c r="B155" s="37"/>
      <c r="C155" s="217" t="s">
        <v>8</v>
      </c>
      <c r="D155" s="217" t="s">
        <v>144</v>
      </c>
      <c r="E155" s="218" t="s">
        <v>222</v>
      </c>
      <c r="F155" s="219" t="s">
        <v>223</v>
      </c>
      <c r="G155" s="220" t="s">
        <v>179</v>
      </c>
      <c r="H155" s="221">
        <v>11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0.01</v>
      </c>
      <c r="T155" s="228">
        <f>S155*H155</f>
        <v>0.11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224</v>
      </c>
    </row>
    <row r="156" spans="1:65" s="2" customFormat="1" ht="24.15" customHeight="1">
      <c r="A156" s="36"/>
      <c r="B156" s="37"/>
      <c r="C156" s="217" t="s">
        <v>158</v>
      </c>
      <c r="D156" s="217" t="s">
        <v>144</v>
      </c>
      <c r="E156" s="218" t="s">
        <v>225</v>
      </c>
      <c r="F156" s="219" t="s">
        <v>226</v>
      </c>
      <c r="G156" s="220" t="s">
        <v>179</v>
      </c>
      <c r="H156" s="221">
        <v>13</v>
      </c>
      <c r="I156" s="222"/>
      <c r="J156" s="223">
        <f>ROUND(I156*H156,2)</f>
        <v>0</v>
      </c>
      <c r="K156" s="224"/>
      <c r="L156" s="42"/>
      <c r="M156" s="225" t="s">
        <v>1</v>
      </c>
      <c r="N156" s="226" t="s">
        <v>41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0.01</v>
      </c>
      <c r="T156" s="228">
        <f>S156*H156</f>
        <v>0.13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158</v>
      </c>
      <c r="AT156" s="229" t="s">
        <v>144</v>
      </c>
      <c r="AU156" s="229" t="s">
        <v>86</v>
      </c>
      <c r="AY156" s="15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84</v>
      </c>
      <c r="BK156" s="230">
        <f>ROUND(I156*H156,2)</f>
        <v>0</v>
      </c>
      <c r="BL156" s="15" t="s">
        <v>158</v>
      </c>
      <c r="BM156" s="229" t="s">
        <v>227</v>
      </c>
    </row>
    <row r="157" spans="1:65" s="2" customFormat="1" ht="24.15" customHeight="1">
      <c r="A157" s="36"/>
      <c r="B157" s="37"/>
      <c r="C157" s="217" t="s">
        <v>228</v>
      </c>
      <c r="D157" s="217" t="s">
        <v>144</v>
      </c>
      <c r="E157" s="218" t="s">
        <v>229</v>
      </c>
      <c r="F157" s="219" t="s">
        <v>230</v>
      </c>
      <c r="G157" s="220" t="s">
        <v>219</v>
      </c>
      <c r="H157" s="221">
        <v>20.3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231</v>
      </c>
    </row>
    <row r="158" spans="1:65" s="2" customFormat="1" ht="16.5" customHeight="1">
      <c r="A158" s="36"/>
      <c r="B158" s="37"/>
      <c r="C158" s="217" t="s">
        <v>232</v>
      </c>
      <c r="D158" s="217" t="s">
        <v>144</v>
      </c>
      <c r="E158" s="218" t="s">
        <v>233</v>
      </c>
      <c r="F158" s="219" t="s">
        <v>234</v>
      </c>
      <c r="G158" s="220" t="s">
        <v>179</v>
      </c>
      <c r="H158" s="221">
        <v>20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41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158</v>
      </c>
      <c r="AT158" s="229" t="s">
        <v>144</v>
      </c>
      <c r="AU158" s="229" t="s">
        <v>86</v>
      </c>
      <c r="AY158" s="15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84</v>
      </c>
      <c r="BK158" s="230">
        <f>ROUND(I158*H158,2)</f>
        <v>0</v>
      </c>
      <c r="BL158" s="15" t="s">
        <v>158</v>
      </c>
      <c r="BM158" s="229" t="s">
        <v>235</v>
      </c>
    </row>
    <row r="159" spans="1:65" s="2" customFormat="1" ht="24.15" customHeight="1">
      <c r="A159" s="36"/>
      <c r="B159" s="37"/>
      <c r="C159" s="217" t="s">
        <v>236</v>
      </c>
      <c r="D159" s="217" t="s">
        <v>144</v>
      </c>
      <c r="E159" s="218" t="s">
        <v>237</v>
      </c>
      <c r="F159" s="219" t="s">
        <v>238</v>
      </c>
      <c r="G159" s="220" t="s">
        <v>179</v>
      </c>
      <c r="H159" s="221">
        <v>11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239</v>
      </c>
    </row>
    <row r="160" spans="1:65" s="2" customFormat="1" ht="24.15" customHeight="1">
      <c r="A160" s="36"/>
      <c r="B160" s="37"/>
      <c r="C160" s="217" t="s">
        <v>240</v>
      </c>
      <c r="D160" s="217" t="s">
        <v>144</v>
      </c>
      <c r="E160" s="218" t="s">
        <v>241</v>
      </c>
      <c r="F160" s="219" t="s">
        <v>242</v>
      </c>
      <c r="G160" s="220" t="s">
        <v>179</v>
      </c>
      <c r="H160" s="221">
        <v>13</v>
      </c>
      <c r="I160" s="222"/>
      <c r="J160" s="223">
        <f>ROUND(I160*H160,2)</f>
        <v>0</v>
      </c>
      <c r="K160" s="224"/>
      <c r="L160" s="42"/>
      <c r="M160" s="225" t="s">
        <v>1</v>
      </c>
      <c r="N160" s="226" t="s">
        <v>41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158</v>
      </c>
      <c r="AT160" s="229" t="s">
        <v>144</v>
      </c>
      <c r="AU160" s="229" t="s">
        <v>86</v>
      </c>
      <c r="AY160" s="15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84</v>
      </c>
      <c r="BK160" s="230">
        <f>ROUND(I160*H160,2)</f>
        <v>0</v>
      </c>
      <c r="BL160" s="15" t="s">
        <v>158</v>
      </c>
      <c r="BM160" s="229" t="s">
        <v>243</v>
      </c>
    </row>
    <row r="161" spans="1:63" s="12" customFormat="1" ht="22.8" customHeight="1">
      <c r="A161" s="12"/>
      <c r="B161" s="201"/>
      <c r="C161" s="202"/>
      <c r="D161" s="203" t="s">
        <v>75</v>
      </c>
      <c r="E161" s="215" t="s">
        <v>244</v>
      </c>
      <c r="F161" s="215" t="s">
        <v>245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SUM(P162:P166)</f>
        <v>0</v>
      </c>
      <c r="Q161" s="209"/>
      <c r="R161" s="210">
        <f>SUM(R162:R166)</f>
        <v>0.09241800000000001</v>
      </c>
      <c r="S161" s="209"/>
      <c r="T161" s="211">
        <f>SUM(T162:T166)</f>
        <v>0.040301000000000003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86</v>
      </c>
      <c r="AT161" s="213" t="s">
        <v>75</v>
      </c>
      <c r="AU161" s="213" t="s">
        <v>84</v>
      </c>
      <c r="AY161" s="212" t="s">
        <v>141</v>
      </c>
      <c r="BK161" s="214">
        <f>SUM(BK162:BK166)</f>
        <v>0</v>
      </c>
    </row>
    <row r="162" spans="1:65" s="2" customFormat="1" ht="24.15" customHeight="1">
      <c r="A162" s="36"/>
      <c r="B162" s="37"/>
      <c r="C162" s="217" t="s">
        <v>7</v>
      </c>
      <c r="D162" s="217" t="s">
        <v>144</v>
      </c>
      <c r="E162" s="218" t="s">
        <v>246</v>
      </c>
      <c r="F162" s="219" t="s">
        <v>247</v>
      </c>
      <c r="G162" s="220" t="s">
        <v>219</v>
      </c>
      <c r="H162" s="221">
        <v>21.1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41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0.00191</v>
      </c>
      <c r="T162" s="228">
        <f>S162*H162</f>
        <v>0.040301000000000003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158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158</v>
      </c>
      <c r="BM162" s="229" t="s">
        <v>248</v>
      </c>
    </row>
    <row r="163" spans="1:51" s="13" customFormat="1" ht="12">
      <c r="A163" s="13"/>
      <c r="B163" s="231"/>
      <c r="C163" s="232"/>
      <c r="D163" s="233" t="s">
        <v>150</v>
      </c>
      <c r="E163" s="234" t="s">
        <v>1</v>
      </c>
      <c r="F163" s="235" t="s">
        <v>249</v>
      </c>
      <c r="G163" s="232"/>
      <c r="H163" s="236">
        <v>21.1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150</v>
      </c>
      <c r="AU163" s="242" t="s">
        <v>86</v>
      </c>
      <c r="AV163" s="13" t="s">
        <v>86</v>
      </c>
      <c r="AW163" s="13" t="s">
        <v>32</v>
      </c>
      <c r="AX163" s="13" t="s">
        <v>84</v>
      </c>
      <c r="AY163" s="242" t="s">
        <v>141</v>
      </c>
    </row>
    <row r="164" spans="1:65" s="2" customFormat="1" ht="33" customHeight="1">
      <c r="A164" s="36"/>
      <c r="B164" s="37"/>
      <c r="C164" s="217" t="s">
        <v>250</v>
      </c>
      <c r="D164" s="217" t="s">
        <v>144</v>
      </c>
      <c r="E164" s="218" t="s">
        <v>251</v>
      </c>
      <c r="F164" s="219" t="s">
        <v>252</v>
      </c>
      <c r="G164" s="220" t="s">
        <v>219</v>
      </c>
      <c r="H164" s="221">
        <v>21.1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41</v>
      </c>
      <c r="O164" s="89"/>
      <c r="P164" s="227">
        <f>O164*H164</f>
        <v>0</v>
      </c>
      <c r="Q164" s="227">
        <v>0.00438</v>
      </c>
      <c r="R164" s="227">
        <f>Q164*H164</f>
        <v>0.09241800000000001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158</v>
      </c>
      <c r="AT164" s="229" t="s">
        <v>144</v>
      </c>
      <c r="AU164" s="229" t="s">
        <v>86</v>
      </c>
      <c r="AY164" s="15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84</v>
      </c>
      <c r="BK164" s="230">
        <f>ROUND(I164*H164,2)</f>
        <v>0</v>
      </c>
      <c r="BL164" s="15" t="s">
        <v>158</v>
      </c>
      <c r="BM164" s="229" t="s">
        <v>253</v>
      </c>
    </row>
    <row r="165" spans="1:65" s="2" customFormat="1" ht="33" customHeight="1">
      <c r="A165" s="36"/>
      <c r="B165" s="37"/>
      <c r="C165" s="217" t="s">
        <v>254</v>
      </c>
      <c r="D165" s="217" t="s">
        <v>144</v>
      </c>
      <c r="E165" s="218" t="s">
        <v>255</v>
      </c>
      <c r="F165" s="219" t="s">
        <v>256</v>
      </c>
      <c r="G165" s="220" t="s">
        <v>179</v>
      </c>
      <c r="H165" s="221">
        <v>2</v>
      </c>
      <c r="I165" s="222"/>
      <c r="J165" s="223">
        <f>ROUND(I165*H165,2)</f>
        <v>0</v>
      </c>
      <c r="K165" s="224"/>
      <c r="L165" s="42"/>
      <c r="M165" s="225" t="s">
        <v>1</v>
      </c>
      <c r="N165" s="226" t="s">
        <v>41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158</v>
      </c>
      <c r="AT165" s="229" t="s">
        <v>144</v>
      </c>
      <c r="AU165" s="229" t="s">
        <v>86</v>
      </c>
      <c r="AY165" s="15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84</v>
      </c>
      <c r="BK165" s="230">
        <f>ROUND(I165*H165,2)</f>
        <v>0</v>
      </c>
      <c r="BL165" s="15" t="s">
        <v>158</v>
      </c>
      <c r="BM165" s="229" t="s">
        <v>257</v>
      </c>
    </row>
    <row r="166" spans="1:65" s="2" customFormat="1" ht="24.15" customHeight="1">
      <c r="A166" s="36"/>
      <c r="B166" s="37"/>
      <c r="C166" s="217" t="s">
        <v>258</v>
      </c>
      <c r="D166" s="217" t="s">
        <v>144</v>
      </c>
      <c r="E166" s="218" t="s">
        <v>259</v>
      </c>
      <c r="F166" s="219" t="s">
        <v>260</v>
      </c>
      <c r="G166" s="220" t="s">
        <v>192</v>
      </c>
      <c r="H166" s="221">
        <v>0.092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41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158</v>
      </c>
      <c r="AT166" s="229" t="s">
        <v>144</v>
      </c>
      <c r="AU166" s="229" t="s">
        <v>86</v>
      </c>
      <c r="AY166" s="15" t="s">
        <v>141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84</v>
      </c>
      <c r="BK166" s="230">
        <f>ROUND(I166*H166,2)</f>
        <v>0</v>
      </c>
      <c r="BL166" s="15" t="s">
        <v>158</v>
      </c>
      <c r="BM166" s="229" t="s">
        <v>261</v>
      </c>
    </row>
    <row r="167" spans="1:63" s="12" customFormat="1" ht="25.9" customHeight="1">
      <c r="A167" s="12"/>
      <c r="B167" s="201"/>
      <c r="C167" s="202"/>
      <c r="D167" s="203" t="s">
        <v>75</v>
      </c>
      <c r="E167" s="204" t="s">
        <v>262</v>
      </c>
      <c r="F167" s="204" t="s">
        <v>263</v>
      </c>
      <c r="G167" s="202"/>
      <c r="H167" s="202"/>
      <c r="I167" s="205"/>
      <c r="J167" s="206">
        <f>BK167</f>
        <v>0</v>
      </c>
      <c r="K167" s="202"/>
      <c r="L167" s="207"/>
      <c r="M167" s="208"/>
      <c r="N167" s="209"/>
      <c r="O167" s="209"/>
      <c r="P167" s="210">
        <f>P168+P170</f>
        <v>0</v>
      </c>
      <c r="Q167" s="209"/>
      <c r="R167" s="210">
        <f>R168+R170</f>
        <v>0</v>
      </c>
      <c r="S167" s="209"/>
      <c r="T167" s="211">
        <f>T168+T170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171</v>
      </c>
      <c r="AT167" s="213" t="s">
        <v>75</v>
      </c>
      <c r="AU167" s="213" t="s">
        <v>76</v>
      </c>
      <c r="AY167" s="212" t="s">
        <v>141</v>
      </c>
      <c r="BK167" s="214">
        <f>BK168+BK170</f>
        <v>0</v>
      </c>
    </row>
    <row r="168" spans="1:63" s="12" customFormat="1" ht="22.8" customHeight="1">
      <c r="A168" s="12"/>
      <c r="B168" s="201"/>
      <c r="C168" s="202"/>
      <c r="D168" s="203" t="s">
        <v>75</v>
      </c>
      <c r="E168" s="215" t="s">
        <v>264</v>
      </c>
      <c r="F168" s="215" t="s">
        <v>265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P169</f>
        <v>0</v>
      </c>
      <c r="Q168" s="209"/>
      <c r="R168" s="210">
        <f>R169</f>
        <v>0</v>
      </c>
      <c r="S168" s="209"/>
      <c r="T168" s="211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171</v>
      </c>
      <c r="AT168" s="213" t="s">
        <v>75</v>
      </c>
      <c r="AU168" s="213" t="s">
        <v>84</v>
      </c>
      <c r="AY168" s="212" t="s">
        <v>141</v>
      </c>
      <c r="BK168" s="214">
        <f>BK169</f>
        <v>0</v>
      </c>
    </row>
    <row r="169" spans="1:65" s="2" customFormat="1" ht="16.5" customHeight="1">
      <c r="A169" s="36"/>
      <c r="B169" s="37"/>
      <c r="C169" s="217" t="s">
        <v>266</v>
      </c>
      <c r="D169" s="217" t="s">
        <v>144</v>
      </c>
      <c r="E169" s="218" t="s">
        <v>267</v>
      </c>
      <c r="F169" s="219" t="s">
        <v>265</v>
      </c>
      <c r="G169" s="220" t="s">
        <v>268</v>
      </c>
      <c r="H169" s="254"/>
      <c r="I169" s="222"/>
      <c r="J169" s="223">
        <f>ROUND(I169*H169,2)</f>
        <v>0</v>
      </c>
      <c r="K169" s="224"/>
      <c r="L169" s="42"/>
      <c r="M169" s="225" t="s">
        <v>1</v>
      </c>
      <c r="N169" s="226" t="s">
        <v>41</v>
      </c>
      <c r="O169" s="89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9" t="s">
        <v>269</v>
      </c>
      <c r="AT169" s="229" t="s">
        <v>144</v>
      </c>
      <c r="AU169" s="229" t="s">
        <v>86</v>
      </c>
      <c r="AY169" s="15" t="s">
        <v>141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5" t="s">
        <v>84</v>
      </c>
      <c r="BK169" s="230">
        <f>ROUND(I169*H169,2)</f>
        <v>0</v>
      </c>
      <c r="BL169" s="15" t="s">
        <v>269</v>
      </c>
      <c r="BM169" s="229" t="s">
        <v>270</v>
      </c>
    </row>
    <row r="170" spans="1:63" s="12" customFormat="1" ht="22.8" customHeight="1">
      <c r="A170" s="12"/>
      <c r="B170" s="201"/>
      <c r="C170" s="202"/>
      <c r="D170" s="203" t="s">
        <v>75</v>
      </c>
      <c r="E170" s="215" t="s">
        <v>271</v>
      </c>
      <c r="F170" s="215" t="s">
        <v>272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P171</f>
        <v>0</v>
      </c>
      <c r="Q170" s="209"/>
      <c r="R170" s="210">
        <f>R171</f>
        <v>0</v>
      </c>
      <c r="S170" s="209"/>
      <c r="T170" s="21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171</v>
      </c>
      <c r="AT170" s="213" t="s">
        <v>75</v>
      </c>
      <c r="AU170" s="213" t="s">
        <v>84</v>
      </c>
      <c r="AY170" s="212" t="s">
        <v>141</v>
      </c>
      <c r="BK170" s="214">
        <f>BK171</f>
        <v>0</v>
      </c>
    </row>
    <row r="171" spans="1:65" s="2" customFormat="1" ht="16.5" customHeight="1">
      <c r="A171" s="36"/>
      <c r="B171" s="37"/>
      <c r="C171" s="217" t="s">
        <v>273</v>
      </c>
      <c r="D171" s="217" t="s">
        <v>144</v>
      </c>
      <c r="E171" s="218" t="s">
        <v>274</v>
      </c>
      <c r="F171" s="219" t="s">
        <v>275</v>
      </c>
      <c r="G171" s="220" t="s">
        <v>276</v>
      </c>
      <c r="H171" s="221">
        <v>20</v>
      </c>
      <c r="I171" s="222"/>
      <c r="J171" s="223">
        <f>ROUND(I171*H171,2)</f>
        <v>0</v>
      </c>
      <c r="K171" s="224"/>
      <c r="L171" s="42"/>
      <c r="M171" s="255" t="s">
        <v>1</v>
      </c>
      <c r="N171" s="256" t="s">
        <v>41</v>
      </c>
      <c r="O171" s="257"/>
      <c r="P171" s="258">
        <f>O171*H171</f>
        <v>0</v>
      </c>
      <c r="Q171" s="258">
        <v>0</v>
      </c>
      <c r="R171" s="258">
        <f>Q171*H171</f>
        <v>0</v>
      </c>
      <c r="S171" s="258">
        <v>0</v>
      </c>
      <c r="T171" s="259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9" t="s">
        <v>269</v>
      </c>
      <c r="AT171" s="229" t="s">
        <v>144</v>
      </c>
      <c r="AU171" s="229" t="s">
        <v>86</v>
      </c>
      <c r="AY171" s="15" t="s">
        <v>141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5" t="s">
        <v>84</v>
      </c>
      <c r="BK171" s="230">
        <f>ROUND(I171*H171,2)</f>
        <v>0</v>
      </c>
      <c r="BL171" s="15" t="s">
        <v>269</v>
      </c>
      <c r="BM171" s="229" t="s">
        <v>277</v>
      </c>
    </row>
    <row r="172" spans="1:31" s="2" customFormat="1" ht="6.95" customHeight="1">
      <c r="A172" s="36"/>
      <c r="B172" s="64"/>
      <c r="C172" s="65"/>
      <c r="D172" s="65"/>
      <c r="E172" s="65"/>
      <c r="F172" s="65"/>
      <c r="G172" s="65"/>
      <c r="H172" s="65"/>
      <c r="I172" s="65"/>
      <c r="J172" s="65"/>
      <c r="K172" s="65"/>
      <c r="L172" s="42"/>
      <c r="M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</sheetData>
  <sheetProtection password="CC35" sheet="1" objects="1" scenarios="1" formatColumns="0" formatRows="0" autoFilter="0"/>
  <autoFilter ref="C125:K17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278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ROUND((SUM(BE124:BE154)),2)</f>
        <v>0</v>
      </c>
      <c r="G33" s="36"/>
      <c r="H33" s="36"/>
      <c r="I33" s="153">
        <v>0.21</v>
      </c>
      <c r="J33" s="152">
        <f>ROUND(((SUM(BE124:BE154))*I33),2)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ROUND((SUM(BF124:BF154)),2)</f>
        <v>0</v>
      </c>
      <c r="G34" s="36"/>
      <c r="H34" s="36"/>
      <c r="I34" s="153">
        <v>0.15</v>
      </c>
      <c r="J34" s="152">
        <f>ROUND(((SUM(BF124:BF154))*I34),2)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ROUND((SUM(BG124:BG154)),2)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ROUND((SUM(BH124:BH154)),2)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ROUND((SUM(BI124:BI154)),2)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02 - Střecha 2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J125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J126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J130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121</v>
      </c>
      <c r="E101" s="186"/>
      <c r="F101" s="186"/>
      <c r="G101" s="186"/>
      <c r="H101" s="186"/>
      <c r="I101" s="186"/>
      <c r="J101" s="187">
        <f>J142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123</v>
      </c>
      <c r="E102" s="180"/>
      <c r="F102" s="180"/>
      <c r="G102" s="180"/>
      <c r="H102" s="180"/>
      <c r="I102" s="180"/>
      <c r="J102" s="181">
        <f>J150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124</v>
      </c>
      <c r="E103" s="186"/>
      <c r="F103" s="186"/>
      <c r="G103" s="186"/>
      <c r="H103" s="186"/>
      <c r="I103" s="186"/>
      <c r="J103" s="187">
        <f>J151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125</v>
      </c>
      <c r="E104" s="186"/>
      <c r="F104" s="186"/>
      <c r="G104" s="186"/>
      <c r="H104" s="186"/>
      <c r="I104" s="186"/>
      <c r="J104" s="187">
        <f>J153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2" t="str">
        <f>E7</f>
        <v>Oprava střechy ZS Domažlice</v>
      </c>
      <c r="F114" s="30"/>
      <c r="G114" s="30"/>
      <c r="H114" s="30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02 - Střecha 2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Domažlice</v>
      </c>
      <c r="G118" s="38"/>
      <c r="H118" s="38"/>
      <c r="I118" s="30" t="s">
        <v>22</v>
      </c>
      <c r="J118" s="77" t="str">
        <f>IF(J12="","",J12)</f>
        <v>27. 4. 2023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Město Domažlice</v>
      </c>
      <c r="G120" s="38"/>
      <c r="H120" s="38"/>
      <c r="I120" s="30" t="s">
        <v>30</v>
      </c>
      <c r="J120" s="34" t="str">
        <f>E21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28</v>
      </c>
      <c r="D121" s="38"/>
      <c r="E121" s="38"/>
      <c r="F121" s="25" t="str">
        <f>IF(E18="","",E18)</f>
        <v>Vyplň údaj</v>
      </c>
      <c r="G121" s="38"/>
      <c r="H121" s="38"/>
      <c r="I121" s="30" t="s">
        <v>33</v>
      </c>
      <c r="J121" s="34" t="str">
        <f>E24</f>
        <v>Mgr. Jiří Tichý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9"/>
      <c r="B123" s="190"/>
      <c r="C123" s="191" t="s">
        <v>127</v>
      </c>
      <c r="D123" s="192" t="s">
        <v>61</v>
      </c>
      <c r="E123" s="192" t="s">
        <v>57</v>
      </c>
      <c r="F123" s="192" t="s">
        <v>58</v>
      </c>
      <c r="G123" s="192" t="s">
        <v>128</v>
      </c>
      <c r="H123" s="192" t="s">
        <v>129</v>
      </c>
      <c r="I123" s="192" t="s">
        <v>130</v>
      </c>
      <c r="J123" s="193" t="s">
        <v>113</v>
      </c>
      <c r="K123" s="194" t="s">
        <v>131</v>
      </c>
      <c r="L123" s="195"/>
      <c r="M123" s="98" t="s">
        <v>1</v>
      </c>
      <c r="N123" s="99" t="s">
        <v>40</v>
      </c>
      <c r="O123" s="99" t="s">
        <v>132</v>
      </c>
      <c r="P123" s="99" t="s">
        <v>133</v>
      </c>
      <c r="Q123" s="99" t="s">
        <v>134</v>
      </c>
      <c r="R123" s="99" t="s">
        <v>135</v>
      </c>
      <c r="S123" s="99" t="s">
        <v>136</v>
      </c>
      <c r="T123" s="100" t="s">
        <v>137</v>
      </c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</row>
    <row r="124" spans="1:63" s="2" customFormat="1" ht="22.8" customHeight="1">
      <c r="A124" s="36"/>
      <c r="B124" s="37"/>
      <c r="C124" s="105" t="s">
        <v>138</v>
      </c>
      <c r="D124" s="38"/>
      <c r="E124" s="38"/>
      <c r="F124" s="38"/>
      <c r="G124" s="38"/>
      <c r="H124" s="38"/>
      <c r="I124" s="38"/>
      <c r="J124" s="196">
        <f>BK124</f>
        <v>0</v>
      </c>
      <c r="K124" s="38"/>
      <c r="L124" s="42"/>
      <c r="M124" s="101"/>
      <c r="N124" s="197"/>
      <c r="O124" s="102"/>
      <c r="P124" s="198">
        <f>P125+P130+P150</f>
        <v>0</v>
      </c>
      <c r="Q124" s="102"/>
      <c r="R124" s="198">
        <f>R125+R130+R150</f>
        <v>15.753912</v>
      </c>
      <c r="S124" s="102"/>
      <c r="T124" s="199">
        <f>T125+T130+T150</f>
        <v>0.20451999999999998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75</v>
      </c>
      <c r="AU124" s="15" t="s">
        <v>115</v>
      </c>
      <c r="BK124" s="200">
        <f>BK125+BK130+BK150</f>
        <v>0</v>
      </c>
    </row>
    <row r="125" spans="1:63" s="12" customFormat="1" ht="25.9" customHeight="1">
      <c r="A125" s="12"/>
      <c r="B125" s="201"/>
      <c r="C125" s="202"/>
      <c r="D125" s="203" t="s">
        <v>75</v>
      </c>
      <c r="E125" s="204" t="s">
        <v>139</v>
      </c>
      <c r="F125" s="204" t="s">
        <v>140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</f>
        <v>0</v>
      </c>
      <c r="Q125" s="209"/>
      <c r="R125" s="210">
        <f>R126</f>
        <v>0.075168</v>
      </c>
      <c r="S125" s="209"/>
      <c r="T125" s="21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75</v>
      </c>
      <c r="AU125" s="213" t="s">
        <v>76</v>
      </c>
      <c r="AY125" s="212" t="s">
        <v>141</v>
      </c>
      <c r="BK125" s="214">
        <f>BK126</f>
        <v>0</v>
      </c>
    </row>
    <row r="126" spans="1:63" s="12" customFormat="1" ht="22.8" customHeight="1">
      <c r="A126" s="12"/>
      <c r="B126" s="201"/>
      <c r="C126" s="202"/>
      <c r="D126" s="203" t="s">
        <v>75</v>
      </c>
      <c r="E126" s="215" t="s">
        <v>142</v>
      </c>
      <c r="F126" s="215" t="s">
        <v>143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SUM(P127:P129)</f>
        <v>0</v>
      </c>
      <c r="Q126" s="209"/>
      <c r="R126" s="210">
        <f>SUM(R127:R129)</f>
        <v>0.075168</v>
      </c>
      <c r="S126" s="209"/>
      <c r="T126" s="21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84</v>
      </c>
      <c r="AT126" s="213" t="s">
        <v>75</v>
      </c>
      <c r="AU126" s="213" t="s">
        <v>84</v>
      </c>
      <c r="AY126" s="212" t="s">
        <v>141</v>
      </c>
      <c r="BK126" s="214">
        <f>SUM(BK127:BK129)</f>
        <v>0</v>
      </c>
    </row>
    <row r="127" spans="1:65" s="2" customFormat="1" ht="24.15" customHeight="1">
      <c r="A127" s="36"/>
      <c r="B127" s="37"/>
      <c r="C127" s="217" t="s">
        <v>84</v>
      </c>
      <c r="D127" s="217" t="s">
        <v>144</v>
      </c>
      <c r="E127" s="218" t="s">
        <v>145</v>
      </c>
      <c r="F127" s="219" t="s">
        <v>279</v>
      </c>
      <c r="G127" s="220" t="s">
        <v>147</v>
      </c>
      <c r="H127" s="221">
        <v>2505.6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41</v>
      </c>
      <c r="O127" s="89"/>
      <c r="P127" s="227">
        <f>O127*H127</f>
        <v>0</v>
      </c>
      <c r="Q127" s="227">
        <v>3E-05</v>
      </c>
      <c r="R127" s="227">
        <f>Q127*H127</f>
        <v>0.075168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148</v>
      </c>
      <c r="AT127" s="229" t="s">
        <v>144</v>
      </c>
      <c r="AU127" s="229" t="s">
        <v>86</v>
      </c>
      <c r="AY127" s="15" t="s">
        <v>141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84</v>
      </c>
      <c r="BK127" s="230">
        <f>ROUND(I127*H127,2)</f>
        <v>0</v>
      </c>
      <c r="BL127" s="15" t="s">
        <v>148</v>
      </c>
      <c r="BM127" s="229" t="s">
        <v>280</v>
      </c>
    </row>
    <row r="128" spans="1:51" s="13" customFormat="1" ht="12">
      <c r="A128" s="13"/>
      <c r="B128" s="231"/>
      <c r="C128" s="232"/>
      <c r="D128" s="233" t="s">
        <v>150</v>
      </c>
      <c r="E128" s="234" t="s">
        <v>1</v>
      </c>
      <c r="F128" s="235" t="s">
        <v>281</v>
      </c>
      <c r="G128" s="232"/>
      <c r="H128" s="236">
        <v>2505.6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150</v>
      </c>
      <c r="AU128" s="242" t="s">
        <v>86</v>
      </c>
      <c r="AV128" s="13" t="s">
        <v>86</v>
      </c>
      <c r="AW128" s="13" t="s">
        <v>32</v>
      </c>
      <c r="AX128" s="13" t="s">
        <v>84</v>
      </c>
      <c r="AY128" s="242" t="s">
        <v>141</v>
      </c>
    </row>
    <row r="129" spans="1:65" s="2" customFormat="1" ht="16.5" customHeight="1">
      <c r="A129" s="36"/>
      <c r="B129" s="37"/>
      <c r="C129" s="217" t="s">
        <v>86</v>
      </c>
      <c r="D129" s="217" t="s">
        <v>144</v>
      </c>
      <c r="E129" s="218" t="s">
        <v>282</v>
      </c>
      <c r="F129" s="219" t="s">
        <v>283</v>
      </c>
      <c r="G129" s="220" t="s">
        <v>219</v>
      </c>
      <c r="H129" s="221">
        <v>65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284</v>
      </c>
    </row>
    <row r="130" spans="1:63" s="12" customFormat="1" ht="25.9" customHeight="1">
      <c r="A130" s="12"/>
      <c r="B130" s="201"/>
      <c r="C130" s="202"/>
      <c r="D130" s="203" t="s">
        <v>75</v>
      </c>
      <c r="E130" s="204" t="s">
        <v>152</v>
      </c>
      <c r="F130" s="204" t="s">
        <v>153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P131+P142</f>
        <v>0</v>
      </c>
      <c r="Q130" s="209"/>
      <c r="R130" s="210">
        <f>R131+R142</f>
        <v>15.678744</v>
      </c>
      <c r="S130" s="209"/>
      <c r="T130" s="211">
        <f>T131+T142</f>
        <v>0.20451999999999998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86</v>
      </c>
      <c r="AT130" s="213" t="s">
        <v>75</v>
      </c>
      <c r="AU130" s="213" t="s">
        <v>76</v>
      </c>
      <c r="AY130" s="212" t="s">
        <v>141</v>
      </c>
      <c r="BK130" s="214">
        <f>BK131+BK142</f>
        <v>0</v>
      </c>
    </row>
    <row r="131" spans="1:63" s="12" customFormat="1" ht="22.8" customHeight="1">
      <c r="A131" s="12"/>
      <c r="B131" s="201"/>
      <c r="C131" s="202"/>
      <c r="D131" s="203" t="s">
        <v>75</v>
      </c>
      <c r="E131" s="215" t="s">
        <v>154</v>
      </c>
      <c r="F131" s="215" t="s">
        <v>155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SUM(P132:P141)</f>
        <v>0</v>
      </c>
      <c r="Q131" s="209"/>
      <c r="R131" s="210">
        <f>SUM(R132:R141)</f>
        <v>15.678744</v>
      </c>
      <c r="S131" s="209"/>
      <c r="T131" s="211">
        <f>SUM(T132:T141)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86</v>
      </c>
      <c r="AT131" s="213" t="s">
        <v>75</v>
      </c>
      <c r="AU131" s="213" t="s">
        <v>84</v>
      </c>
      <c r="AY131" s="212" t="s">
        <v>141</v>
      </c>
      <c r="BK131" s="214">
        <f>SUM(BK132:BK141)</f>
        <v>0</v>
      </c>
    </row>
    <row r="132" spans="1:65" s="2" customFormat="1" ht="24.15" customHeight="1">
      <c r="A132" s="36"/>
      <c r="B132" s="37"/>
      <c r="C132" s="217" t="s">
        <v>161</v>
      </c>
      <c r="D132" s="217" t="s">
        <v>144</v>
      </c>
      <c r="E132" s="218" t="s">
        <v>285</v>
      </c>
      <c r="F132" s="219" t="s">
        <v>286</v>
      </c>
      <c r="G132" s="220" t="s">
        <v>147</v>
      </c>
      <c r="H132" s="221">
        <v>2505.6</v>
      </c>
      <c r="I132" s="222"/>
      <c r="J132" s="223">
        <f>ROUND(I132*H132,2)</f>
        <v>0</v>
      </c>
      <c r="K132" s="224"/>
      <c r="L132" s="42"/>
      <c r="M132" s="225" t="s">
        <v>1</v>
      </c>
      <c r="N132" s="226" t="s">
        <v>41</v>
      </c>
      <c r="O132" s="89"/>
      <c r="P132" s="227">
        <f>O132*H132</f>
        <v>0</v>
      </c>
      <c r="Q132" s="227">
        <v>3E-05</v>
      </c>
      <c r="R132" s="227">
        <f>Q132*H132</f>
        <v>0.075168</v>
      </c>
      <c r="S132" s="227">
        <v>0</v>
      </c>
      <c r="T132" s="22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9" t="s">
        <v>158</v>
      </c>
      <c r="AT132" s="229" t="s">
        <v>144</v>
      </c>
      <c r="AU132" s="229" t="s">
        <v>86</v>
      </c>
      <c r="AY132" s="15" t="s">
        <v>141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84</v>
      </c>
      <c r="BK132" s="230">
        <f>ROUND(I132*H132,2)</f>
        <v>0</v>
      </c>
      <c r="BL132" s="15" t="s">
        <v>158</v>
      </c>
      <c r="BM132" s="229" t="s">
        <v>287</v>
      </c>
    </row>
    <row r="133" spans="1:51" s="13" customFormat="1" ht="12">
      <c r="A133" s="13"/>
      <c r="B133" s="231"/>
      <c r="C133" s="232"/>
      <c r="D133" s="233" t="s">
        <v>150</v>
      </c>
      <c r="E133" s="234" t="s">
        <v>1</v>
      </c>
      <c r="F133" s="235" t="s">
        <v>281</v>
      </c>
      <c r="G133" s="232"/>
      <c r="H133" s="236">
        <v>2505.6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150</v>
      </c>
      <c r="AU133" s="242" t="s">
        <v>86</v>
      </c>
      <c r="AV133" s="13" t="s">
        <v>86</v>
      </c>
      <c r="AW133" s="13" t="s">
        <v>32</v>
      </c>
      <c r="AX133" s="13" t="s">
        <v>84</v>
      </c>
      <c r="AY133" s="242" t="s">
        <v>141</v>
      </c>
    </row>
    <row r="134" spans="1:65" s="2" customFormat="1" ht="16.5" customHeight="1">
      <c r="A134" s="36"/>
      <c r="B134" s="37"/>
      <c r="C134" s="243" t="s">
        <v>148</v>
      </c>
      <c r="D134" s="243" t="s">
        <v>162</v>
      </c>
      <c r="E134" s="244" t="s">
        <v>172</v>
      </c>
      <c r="F134" s="245" t="s">
        <v>173</v>
      </c>
      <c r="G134" s="246" t="s">
        <v>147</v>
      </c>
      <c r="H134" s="247">
        <v>2881.44</v>
      </c>
      <c r="I134" s="248"/>
      <c r="J134" s="249">
        <f>ROUND(I134*H134,2)</f>
        <v>0</v>
      </c>
      <c r="K134" s="250"/>
      <c r="L134" s="251"/>
      <c r="M134" s="252" t="s">
        <v>1</v>
      </c>
      <c r="N134" s="253" t="s">
        <v>41</v>
      </c>
      <c r="O134" s="89"/>
      <c r="P134" s="227">
        <f>O134*H134</f>
        <v>0</v>
      </c>
      <c r="Q134" s="227">
        <v>0.0054</v>
      </c>
      <c r="R134" s="227">
        <f>Q134*H134</f>
        <v>15.559776000000001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165</v>
      </c>
      <c r="AT134" s="229" t="s">
        <v>162</v>
      </c>
      <c r="AU134" s="229" t="s">
        <v>86</v>
      </c>
      <c r="AY134" s="15" t="s">
        <v>141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84</v>
      </c>
      <c r="BK134" s="230">
        <f>ROUND(I134*H134,2)</f>
        <v>0</v>
      </c>
      <c r="BL134" s="15" t="s">
        <v>158</v>
      </c>
      <c r="BM134" s="229" t="s">
        <v>288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289</v>
      </c>
      <c r="G135" s="232"/>
      <c r="H135" s="236">
        <v>2881.44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86</v>
      </c>
      <c r="AV135" s="13" t="s">
        <v>86</v>
      </c>
      <c r="AW135" s="13" t="s">
        <v>32</v>
      </c>
      <c r="AX135" s="13" t="s">
        <v>84</v>
      </c>
      <c r="AY135" s="242" t="s">
        <v>141</v>
      </c>
    </row>
    <row r="136" spans="1:65" s="2" customFormat="1" ht="24.15" customHeight="1">
      <c r="A136" s="36"/>
      <c r="B136" s="37"/>
      <c r="C136" s="217" t="s">
        <v>171</v>
      </c>
      <c r="D136" s="217" t="s">
        <v>144</v>
      </c>
      <c r="E136" s="218" t="s">
        <v>290</v>
      </c>
      <c r="F136" s="219" t="s">
        <v>291</v>
      </c>
      <c r="G136" s="220" t="s">
        <v>179</v>
      </c>
      <c r="H136" s="221">
        <v>2530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41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158</v>
      </c>
      <c r="AT136" s="229" t="s">
        <v>144</v>
      </c>
      <c r="AU136" s="229" t="s">
        <v>86</v>
      </c>
      <c r="AY136" s="15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158</v>
      </c>
      <c r="BM136" s="229" t="s">
        <v>292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293</v>
      </c>
      <c r="G137" s="232"/>
      <c r="H137" s="236">
        <v>2530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86</v>
      </c>
      <c r="AV137" s="13" t="s">
        <v>86</v>
      </c>
      <c r="AW137" s="13" t="s">
        <v>32</v>
      </c>
      <c r="AX137" s="13" t="s">
        <v>84</v>
      </c>
      <c r="AY137" s="242" t="s">
        <v>141</v>
      </c>
    </row>
    <row r="138" spans="1:65" s="2" customFormat="1" ht="16.5" customHeight="1">
      <c r="A138" s="36"/>
      <c r="B138" s="37"/>
      <c r="C138" s="243" t="s">
        <v>176</v>
      </c>
      <c r="D138" s="243" t="s">
        <v>162</v>
      </c>
      <c r="E138" s="244" t="s">
        <v>294</v>
      </c>
      <c r="F138" s="245" t="s">
        <v>295</v>
      </c>
      <c r="G138" s="246" t="s">
        <v>296</v>
      </c>
      <c r="H138" s="247">
        <v>25.3</v>
      </c>
      <c r="I138" s="248"/>
      <c r="J138" s="249">
        <f>ROUND(I138*H138,2)</f>
        <v>0</v>
      </c>
      <c r="K138" s="250"/>
      <c r="L138" s="251"/>
      <c r="M138" s="252" t="s">
        <v>1</v>
      </c>
      <c r="N138" s="253" t="s">
        <v>41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165</v>
      </c>
      <c r="AT138" s="229" t="s">
        <v>162</v>
      </c>
      <c r="AU138" s="229" t="s">
        <v>86</v>
      </c>
      <c r="AY138" s="15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158</v>
      </c>
      <c r="BM138" s="229" t="s">
        <v>297</v>
      </c>
    </row>
    <row r="139" spans="1:51" s="13" customFormat="1" ht="12">
      <c r="A139" s="13"/>
      <c r="B139" s="231"/>
      <c r="C139" s="232"/>
      <c r="D139" s="233" t="s">
        <v>150</v>
      </c>
      <c r="E139" s="232"/>
      <c r="F139" s="235" t="s">
        <v>298</v>
      </c>
      <c r="G139" s="232"/>
      <c r="H139" s="236">
        <v>25.3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86</v>
      </c>
      <c r="AV139" s="13" t="s">
        <v>86</v>
      </c>
      <c r="AW139" s="13" t="s">
        <v>4</v>
      </c>
      <c r="AX139" s="13" t="s">
        <v>84</v>
      </c>
      <c r="AY139" s="242" t="s">
        <v>141</v>
      </c>
    </row>
    <row r="140" spans="1:65" s="2" customFormat="1" ht="37.8" customHeight="1">
      <c r="A140" s="36"/>
      <c r="B140" s="37"/>
      <c r="C140" s="217" t="s">
        <v>181</v>
      </c>
      <c r="D140" s="217" t="s">
        <v>144</v>
      </c>
      <c r="E140" s="218" t="s">
        <v>182</v>
      </c>
      <c r="F140" s="219" t="s">
        <v>299</v>
      </c>
      <c r="G140" s="220" t="s">
        <v>179</v>
      </c>
      <c r="H140" s="221">
        <v>12</v>
      </c>
      <c r="I140" s="222"/>
      <c r="J140" s="223">
        <f>ROUND(I140*H140,2)</f>
        <v>0</v>
      </c>
      <c r="K140" s="224"/>
      <c r="L140" s="42"/>
      <c r="M140" s="225" t="s">
        <v>1</v>
      </c>
      <c r="N140" s="226" t="s">
        <v>41</v>
      </c>
      <c r="O140" s="89"/>
      <c r="P140" s="227">
        <f>O140*H140</f>
        <v>0</v>
      </c>
      <c r="Q140" s="227">
        <v>0.00365</v>
      </c>
      <c r="R140" s="227">
        <f>Q140*H140</f>
        <v>0.0438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158</v>
      </c>
      <c r="AT140" s="229" t="s">
        <v>144</v>
      </c>
      <c r="AU140" s="229" t="s">
        <v>86</v>
      </c>
      <c r="AY140" s="15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158</v>
      </c>
      <c r="BM140" s="229" t="s">
        <v>300</v>
      </c>
    </row>
    <row r="141" spans="1:65" s="2" customFormat="1" ht="24.15" customHeight="1">
      <c r="A141" s="36"/>
      <c r="B141" s="37"/>
      <c r="C141" s="217" t="s">
        <v>185</v>
      </c>
      <c r="D141" s="217" t="s">
        <v>144</v>
      </c>
      <c r="E141" s="218" t="s">
        <v>190</v>
      </c>
      <c r="F141" s="219" t="s">
        <v>191</v>
      </c>
      <c r="G141" s="220" t="s">
        <v>192</v>
      </c>
      <c r="H141" s="221">
        <v>15.679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158</v>
      </c>
      <c r="AT141" s="229" t="s">
        <v>144</v>
      </c>
      <c r="AU141" s="229" t="s">
        <v>86</v>
      </c>
      <c r="AY141" s="15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158</v>
      </c>
      <c r="BM141" s="229" t="s">
        <v>301</v>
      </c>
    </row>
    <row r="142" spans="1:63" s="12" customFormat="1" ht="22.8" customHeight="1">
      <c r="A142" s="12"/>
      <c r="B142" s="201"/>
      <c r="C142" s="202"/>
      <c r="D142" s="203" t="s">
        <v>75</v>
      </c>
      <c r="E142" s="215" t="s">
        <v>214</v>
      </c>
      <c r="F142" s="215" t="s">
        <v>215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SUM(P143:P149)</f>
        <v>0</v>
      </c>
      <c r="Q142" s="209"/>
      <c r="R142" s="210">
        <f>SUM(R143:R149)</f>
        <v>0</v>
      </c>
      <c r="S142" s="209"/>
      <c r="T142" s="211">
        <f>SUM(T143:T149)</f>
        <v>0.20451999999999998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75</v>
      </c>
      <c r="AU142" s="213" t="s">
        <v>84</v>
      </c>
      <c r="AY142" s="212" t="s">
        <v>141</v>
      </c>
      <c r="BK142" s="214">
        <f>SUM(BK143:BK149)</f>
        <v>0</v>
      </c>
    </row>
    <row r="143" spans="1:65" s="2" customFormat="1" ht="24.15" customHeight="1">
      <c r="A143" s="36"/>
      <c r="B143" s="37"/>
      <c r="C143" s="217" t="s">
        <v>142</v>
      </c>
      <c r="D143" s="217" t="s">
        <v>144</v>
      </c>
      <c r="E143" s="218" t="s">
        <v>217</v>
      </c>
      <c r="F143" s="219" t="s">
        <v>218</v>
      </c>
      <c r="G143" s="220" t="s">
        <v>219</v>
      </c>
      <c r="H143" s="221">
        <v>345.4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41</v>
      </c>
      <c r="O143" s="89"/>
      <c r="P143" s="227">
        <f>O143*H143</f>
        <v>0</v>
      </c>
      <c r="Q143" s="227">
        <v>0</v>
      </c>
      <c r="R143" s="227">
        <f>Q143*H143</f>
        <v>0</v>
      </c>
      <c r="S143" s="227">
        <v>0.0004</v>
      </c>
      <c r="T143" s="228">
        <f>S143*H143</f>
        <v>0.13816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158</v>
      </c>
      <c r="AT143" s="229" t="s">
        <v>144</v>
      </c>
      <c r="AU143" s="229" t="s">
        <v>86</v>
      </c>
      <c r="AY143" s="15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84</v>
      </c>
      <c r="BK143" s="230">
        <f>ROUND(I143*H143,2)</f>
        <v>0</v>
      </c>
      <c r="BL143" s="15" t="s">
        <v>158</v>
      </c>
      <c r="BM143" s="229" t="s">
        <v>302</v>
      </c>
    </row>
    <row r="144" spans="1:51" s="13" customFormat="1" ht="12">
      <c r="A144" s="13"/>
      <c r="B144" s="231"/>
      <c r="C144" s="232"/>
      <c r="D144" s="233" t="s">
        <v>150</v>
      </c>
      <c r="E144" s="234" t="s">
        <v>1</v>
      </c>
      <c r="F144" s="235" t="s">
        <v>303</v>
      </c>
      <c r="G144" s="232"/>
      <c r="H144" s="236">
        <v>345.4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150</v>
      </c>
      <c r="AU144" s="242" t="s">
        <v>86</v>
      </c>
      <c r="AV144" s="13" t="s">
        <v>86</v>
      </c>
      <c r="AW144" s="13" t="s">
        <v>32</v>
      </c>
      <c r="AX144" s="13" t="s">
        <v>84</v>
      </c>
      <c r="AY144" s="242" t="s">
        <v>141</v>
      </c>
    </row>
    <row r="145" spans="1:65" s="2" customFormat="1" ht="24.15" customHeight="1">
      <c r="A145" s="36"/>
      <c r="B145" s="37"/>
      <c r="C145" s="217" t="s">
        <v>196</v>
      </c>
      <c r="D145" s="217" t="s">
        <v>144</v>
      </c>
      <c r="E145" s="218" t="s">
        <v>304</v>
      </c>
      <c r="F145" s="219" t="s">
        <v>305</v>
      </c>
      <c r="G145" s="220" t="s">
        <v>179</v>
      </c>
      <c r="H145" s="221">
        <v>237</v>
      </c>
      <c r="I145" s="222"/>
      <c r="J145" s="223">
        <f>ROUND(I145*H145,2)</f>
        <v>0</v>
      </c>
      <c r="K145" s="224"/>
      <c r="L145" s="42"/>
      <c r="M145" s="225" t="s">
        <v>1</v>
      </c>
      <c r="N145" s="226" t="s">
        <v>41</v>
      </c>
      <c r="O145" s="89"/>
      <c r="P145" s="227">
        <f>O145*H145</f>
        <v>0</v>
      </c>
      <c r="Q145" s="227">
        <v>0</v>
      </c>
      <c r="R145" s="227">
        <f>Q145*H145</f>
        <v>0</v>
      </c>
      <c r="S145" s="227">
        <v>0.00028</v>
      </c>
      <c r="T145" s="228">
        <f>S145*H145</f>
        <v>0.06635999999999999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158</v>
      </c>
      <c r="AT145" s="229" t="s">
        <v>144</v>
      </c>
      <c r="AU145" s="229" t="s">
        <v>86</v>
      </c>
      <c r="AY145" s="15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84</v>
      </c>
      <c r="BK145" s="230">
        <f>ROUND(I145*H145,2)</f>
        <v>0</v>
      </c>
      <c r="BL145" s="15" t="s">
        <v>158</v>
      </c>
      <c r="BM145" s="229" t="s">
        <v>306</v>
      </c>
    </row>
    <row r="146" spans="1:65" s="2" customFormat="1" ht="24.15" customHeight="1">
      <c r="A146" s="36"/>
      <c r="B146" s="37"/>
      <c r="C146" s="217" t="s">
        <v>200</v>
      </c>
      <c r="D146" s="217" t="s">
        <v>144</v>
      </c>
      <c r="E146" s="218" t="s">
        <v>307</v>
      </c>
      <c r="F146" s="219" t="s">
        <v>308</v>
      </c>
      <c r="G146" s="220" t="s">
        <v>219</v>
      </c>
      <c r="H146" s="221">
        <v>237.4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158</v>
      </c>
      <c r="AT146" s="229" t="s">
        <v>144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309</v>
      </c>
    </row>
    <row r="147" spans="1:65" s="2" customFormat="1" ht="24.15" customHeight="1">
      <c r="A147" s="36"/>
      <c r="B147" s="37"/>
      <c r="C147" s="217" t="s">
        <v>204</v>
      </c>
      <c r="D147" s="217" t="s">
        <v>144</v>
      </c>
      <c r="E147" s="218" t="s">
        <v>229</v>
      </c>
      <c r="F147" s="219" t="s">
        <v>230</v>
      </c>
      <c r="G147" s="220" t="s">
        <v>219</v>
      </c>
      <c r="H147" s="221">
        <v>108</v>
      </c>
      <c r="I147" s="222"/>
      <c r="J147" s="223">
        <f>ROUND(I147*H147,2)</f>
        <v>0</v>
      </c>
      <c r="K147" s="224"/>
      <c r="L147" s="42"/>
      <c r="M147" s="225" t="s">
        <v>1</v>
      </c>
      <c r="N147" s="226" t="s">
        <v>41</v>
      </c>
      <c r="O147" s="89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9" t="s">
        <v>158</v>
      </c>
      <c r="AT147" s="229" t="s">
        <v>144</v>
      </c>
      <c r="AU147" s="229" t="s">
        <v>86</v>
      </c>
      <c r="AY147" s="15" t="s">
        <v>141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84</v>
      </c>
      <c r="BK147" s="230">
        <f>ROUND(I147*H147,2)</f>
        <v>0</v>
      </c>
      <c r="BL147" s="15" t="s">
        <v>158</v>
      </c>
      <c r="BM147" s="229" t="s">
        <v>310</v>
      </c>
    </row>
    <row r="148" spans="1:51" s="13" customFormat="1" ht="12">
      <c r="A148" s="13"/>
      <c r="B148" s="231"/>
      <c r="C148" s="232"/>
      <c r="D148" s="233" t="s">
        <v>150</v>
      </c>
      <c r="E148" s="234" t="s">
        <v>1</v>
      </c>
      <c r="F148" s="235" t="s">
        <v>311</v>
      </c>
      <c r="G148" s="232"/>
      <c r="H148" s="236">
        <v>108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150</v>
      </c>
      <c r="AU148" s="242" t="s">
        <v>86</v>
      </c>
      <c r="AV148" s="13" t="s">
        <v>86</v>
      </c>
      <c r="AW148" s="13" t="s">
        <v>32</v>
      </c>
      <c r="AX148" s="13" t="s">
        <v>84</v>
      </c>
      <c r="AY148" s="242" t="s">
        <v>141</v>
      </c>
    </row>
    <row r="149" spans="1:65" s="2" customFormat="1" ht="16.5" customHeight="1">
      <c r="A149" s="36"/>
      <c r="B149" s="37"/>
      <c r="C149" s="217" t="s">
        <v>210</v>
      </c>
      <c r="D149" s="217" t="s">
        <v>144</v>
      </c>
      <c r="E149" s="218" t="s">
        <v>233</v>
      </c>
      <c r="F149" s="219" t="s">
        <v>234</v>
      </c>
      <c r="G149" s="220" t="s">
        <v>179</v>
      </c>
      <c r="H149" s="221">
        <v>108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41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158</v>
      </c>
      <c r="AT149" s="229" t="s">
        <v>144</v>
      </c>
      <c r="AU149" s="229" t="s">
        <v>86</v>
      </c>
      <c r="AY149" s="15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84</v>
      </c>
      <c r="BK149" s="230">
        <f>ROUND(I149*H149,2)</f>
        <v>0</v>
      </c>
      <c r="BL149" s="15" t="s">
        <v>158</v>
      </c>
      <c r="BM149" s="229" t="s">
        <v>312</v>
      </c>
    </row>
    <row r="150" spans="1:63" s="12" customFormat="1" ht="25.9" customHeight="1">
      <c r="A150" s="12"/>
      <c r="B150" s="201"/>
      <c r="C150" s="202"/>
      <c r="D150" s="203" t="s">
        <v>75</v>
      </c>
      <c r="E150" s="204" t="s">
        <v>262</v>
      </c>
      <c r="F150" s="204" t="s">
        <v>263</v>
      </c>
      <c r="G150" s="202"/>
      <c r="H150" s="202"/>
      <c r="I150" s="205"/>
      <c r="J150" s="206">
        <f>BK150</f>
        <v>0</v>
      </c>
      <c r="K150" s="202"/>
      <c r="L150" s="207"/>
      <c r="M150" s="208"/>
      <c r="N150" s="209"/>
      <c r="O150" s="209"/>
      <c r="P150" s="210">
        <f>P151+P153</f>
        <v>0</v>
      </c>
      <c r="Q150" s="209"/>
      <c r="R150" s="210">
        <f>R151+R153</f>
        <v>0</v>
      </c>
      <c r="S150" s="209"/>
      <c r="T150" s="211">
        <f>T151+T153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171</v>
      </c>
      <c r="AT150" s="213" t="s">
        <v>75</v>
      </c>
      <c r="AU150" s="213" t="s">
        <v>76</v>
      </c>
      <c r="AY150" s="212" t="s">
        <v>141</v>
      </c>
      <c r="BK150" s="214">
        <f>BK151+BK153</f>
        <v>0</v>
      </c>
    </row>
    <row r="151" spans="1:63" s="12" customFormat="1" ht="22.8" customHeight="1">
      <c r="A151" s="12"/>
      <c r="B151" s="201"/>
      <c r="C151" s="202"/>
      <c r="D151" s="203" t="s">
        <v>75</v>
      </c>
      <c r="E151" s="215" t="s">
        <v>264</v>
      </c>
      <c r="F151" s="215" t="s">
        <v>265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P152</f>
        <v>0</v>
      </c>
      <c r="Q151" s="209"/>
      <c r="R151" s="210">
        <f>R152</f>
        <v>0</v>
      </c>
      <c r="S151" s="209"/>
      <c r="T151" s="211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171</v>
      </c>
      <c r="AT151" s="213" t="s">
        <v>75</v>
      </c>
      <c r="AU151" s="213" t="s">
        <v>84</v>
      </c>
      <c r="AY151" s="212" t="s">
        <v>141</v>
      </c>
      <c r="BK151" s="214">
        <f>BK152</f>
        <v>0</v>
      </c>
    </row>
    <row r="152" spans="1:65" s="2" customFormat="1" ht="16.5" customHeight="1">
      <c r="A152" s="36"/>
      <c r="B152" s="37"/>
      <c r="C152" s="217" t="s">
        <v>216</v>
      </c>
      <c r="D152" s="217" t="s">
        <v>144</v>
      </c>
      <c r="E152" s="218" t="s">
        <v>267</v>
      </c>
      <c r="F152" s="219" t="s">
        <v>265</v>
      </c>
      <c r="G152" s="220" t="s">
        <v>268</v>
      </c>
      <c r="H152" s="254"/>
      <c r="I152" s="222"/>
      <c r="J152" s="223">
        <f>ROUND(I152*H152,2)</f>
        <v>0</v>
      </c>
      <c r="K152" s="224"/>
      <c r="L152" s="42"/>
      <c r="M152" s="225" t="s">
        <v>1</v>
      </c>
      <c r="N152" s="226" t="s">
        <v>41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269</v>
      </c>
      <c r="AT152" s="229" t="s">
        <v>144</v>
      </c>
      <c r="AU152" s="229" t="s">
        <v>86</v>
      </c>
      <c r="AY152" s="15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84</v>
      </c>
      <c r="BK152" s="230">
        <f>ROUND(I152*H152,2)</f>
        <v>0</v>
      </c>
      <c r="BL152" s="15" t="s">
        <v>269</v>
      </c>
      <c r="BM152" s="229" t="s">
        <v>313</v>
      </c>
    </row>
    <row r="153" spans="1:63" s="12" customFormat="1" ht="22.8" customHeight="1">
      <c r="A153" s="12"/>
      <c r="B153" s="201"/>
      <c r="C153" s="202"/>
      <c r="D153" s="203" t="s">
        <v>75</v>
      </c>
      <c r="E153" s="215" t="s">
        <v>271</v>
      </c>
      <c r="F153" s="215" t="s">
        <v>272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P154</f>
        <v>0</v>
      </c>
      <c r="Q153" s="209"/>
      <c r="R153" s="210">
        <f>R154</f>
        <v>0</v>
      </c>
      <c r="S153" s="209"/>
      <c r="T153" s="211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171</v>
      </c>
      <c r="AT153" s="213" t="s">
        <v>75</v>
      </c>
      <c r="AU153" s="213" t="s">
        <v>84</v>
      </c>
      <c r="AY153" s="212" t="s">
        <v>141</v>
      </c>
      <c r="BK153" s="214">
        <f>BK154</f>
        <v>0</v>
      </c>
    </row>
    <row r="154" spans="1:65" s="2" customFormat="1" ht="16.5" customHeight="1">
      <c r="A154" s="36"/>
      <c r="B154" s="37"/>
      <c r="C154" s="217" t="s">
        <v>8</v>
      </c>
      <c r="D154" s="217" t="s">
        <v>144</v>
      </c>
      <c r="E154" s="218" t="s">
        <v>274</v>
      </c>
      <c r="F154" s="219" t="s">
        <v>275</v>
      </c>
      <c r="G154" s="220" t="s">
        <v>276</v>
      </c>
      <c r="H154" s="221">
        <v>50</v>
      </c>
      <c r="I154" s="222"/>
      <c r="J154" s="223">
        <f>ROUND(I154*H154,2)</f>
        <v>0</v>
      </c>
      <c r="K154" s="224"/>
      <c r="L154" s="42"/>
      <c r="M154" s="255" t="s">
        <v>1</v>
      </c>
      <c r="N154" s="256" t="s">
        <v>41</v>
      </c>
      <c r="O154" s="257"/>
      <c r="P154" s="258">
        <f>O154*H154</f>
        <v>0</v>
      </c>
      <c r="Q154" s="258">
        <v>0</v>
      </c>
      <c r="R154" s="258">
        <f>Q154*H154</f>
        <v>0</v>
      </c>
      <c r="S154" s="258">
        <v>0</v>
      </c>
      <c r="T154" s="259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269</v>
      </c>
      <c r="AT154" s="229" t="s">
        <v>144</v>
      </c>
      <c r="AU154" s="229" t="s">
        <v>86</v>
      </c>
      <c r="AY154" s="15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269</v>
      </c>
      <c r="BM154" s="229" t="s">
        <v>314</v>
      </c>
    </row>
    <row r="155" spans="1:31" s="2" customFormat="1" ht="6.95" customHeight="1">
      <c r="A155" s="36"/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42"/>
      <c r="M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</sheetData>
  <sheetProtection password="CC35" sheet="1" objects="1" scenarios="1" formatColumns="0" formatRows="0" autoFilter="0"/>
  <autoFilter ref="C123:K15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315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ROUND((SUM(BE126:BE162)),2)</f>
        <v>0</v>
      </c>
      <c r="G33" s="36"/>
      <c r="H33" s="36"/>
      <c r="I33" s="153">
        <v>0.21</v>
      </c>
      <c r="J33" s="152">
        <f>ROUND(((SUM(BE126:BE162))*I33),2)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ROUND((SUM(BF126:BF162)),2)</f>
        <v>0</v>
      </c>
      <c r="G34" s="36"/>
      <c r="H34" s="36"/>
      <c r="I34" s="153">
        <v>0.15</v>
      </c>
      <c r="J34" s="152">
        <f>ROUND(((SUM(BF126:BF162))*I34),2)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ROUND((SUM(BG126:BG162)),2)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ROUND((SUM(BH126:BH162)),2)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ROUND((SUM(BI126:BI162)),2)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04 - Střecha 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J131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J143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J150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122</v>
      </c>
      <c r="E103" s="186"/>
      <c r="F103" s="186"/>
      <c r="G103" s="186"/>
      <c r="H103" s="186"/>
      <c r="I103" s="186"/>
      <c r="J103" s="187">
        <f>J154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123</v>
      </c>
      <c r="E104" s="180"/>
      <c r="F104" s="180"/>
      <c r="G104" s="180"/>
      <c r="H104" s="180"/>
      <c r="I104" s="180"/>
      <c r="J104" s="181">
        <f>J158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124</v>
      </c>
      <c r="E105" s="186"/>
      <c r="F105" s="186"/>
      <c r="G105" s="186"/>
      <c r="H105" s="186"/>
      <c r="I105" s="186"/>
      <c r="J105" s="187">
        <f>J159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125</v>
      </c>
      <c r="E106" s="186"/>
      <c r="F106" s="186"/>
      <c r="G106" s="186"/>
      <c r="H106" s="186"/>
      <c r="I106" s="186"/>
      <c r="J106" s="187">
        <f>J161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Oprava střechy ZS Domažlice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109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04 - Střecha 4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Domažlice</v>
      </c>
      <c r="G120" s="38"/>
      <c r="H120" s="38"/>
      <c r="I120" s="30" t="s">
        <v>22</v>
      </c>
      <c r="J120" s="77" t="str">
        <f>IF(J12="","",J12)</f>
        <v>27. 4. 2023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>Město Domažlice</v>
      </c>
      <c r="G122" s="38"/>
      <c r="H122" s="38"/>
      <c r="I122" s="30" t="s">
        <v>30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IF(E18="","",E18)</f>
        <v>Vyplň údaj</v>
      </c>
      <c r="G123" s="38"/>
      <c r="H123" s="38"/>
      <c r="I123" s="30" t="s">
        <v>33</v>
      </c>
      <c r="J123" s="34" t="str">
        <f>E24</f>
        <v>Mgr. Jiří Tichý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127</v>
      </c>
      <c r="D125" s="192" t="s">
        <v>61</v>
      </c>
      <c r="E125" s="192" t="s">
        <v>57</v>
      </c>
      <c r="F125" s="192" t="s">
        <v>58</v>
      </c>
      <c r="G125" s="192" t="s">
        <v>128</v>
      </c>
      <c r="H125" s="192" t="s">
        <v>129</v>
      </c>
      <c r="I125" s="192" t="s">
        <v>130</v>
      </c>
      <c r="J125" s="193" t="s">
        <v>113</v>
      </c>
      <c r="K125" s="194" t="s">
        <v>131</v>
      </c>
      <c r="L125" s="195"/>
      <c r="M125" s="98" t="s">
        <v>1</v>
      </c>
      <c r="N125" s="99" t="s">
        <v>40</v>
      </c>
      <c r="O125" s="99" t="s">
        <v>132</v>
      </c>
      <c r="P125" s="99" t="s">
        <v>133</v>
      </c>
      <c r="Q125" s="99" t="s">
        <v>134</v>
      </c>
      <c r="R125" s="99" t="s">
        <v>135</v>
      </c>
      <c r="S125" s="99" t="s">
        <v>136</v>
      </c>
      <c r="T125" s="100" t="s">
        <v>137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138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P127+P131+P158</f>
        <v>0</v>
      </c>
      <c r="Q126" s="102"/>
      <c r="R126" s="198">
        <f>R127+R131+R158</f>
        <v>0.80733</v>
      </c>
      <c r="S126" s="102"/>
      <c r="T126" s="199">
        <f>T127+T131+T158</f>
        <v>0.030492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115</v>
      </c>
      <c r="BK126" s="200">
        <f>BK127+BK131+BK158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139</v>
      </c>
      <c r="F127" s="204" t="s">
        <v>140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0.001188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141</v>
      </c>
      <c r="BK127" s="214">
        <f>BK128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142</v>
      </c>
      <c r="F128" s="215" t="s">
        <v>143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SUM(P129:P130)</f>
        <v>0</v>
      </c>
      <c r="Q128" s="209"/>
      <c r="R128" s="210">
        <f>SUM(R129:R130)</f>
        <v>0.001188</v>
      </c>
      <c r="S128" s="209"/>
      <c r="T128" s="211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141</v>
      </c>
      <c r="BK128" s="214">
        <f>SUM(BK129:BK130)</f>
        <v>0</v>
      </c>
    </row>
    <row r="129" spans="1:65" s="2" customFormat="1" ht="24.15" customHeight="1">
      <c r="A129" s="36"/>
      <c r="B129" s="37"/>
      <c r="C129" s="217" t="s">
        <v>84</v>
      </c>
      <c r="D129" s="217" t="s">
        <v>144</v>
      </c>
      <c r="E129" s="218" t="s">
        <v>145</v>
      </c>
      <c r="F129" s="219" t="s">
        <v>279</v>
      </c>
      <c r="G129" s="220" t="s">
        <v>147</v>
      </c>
      <c r="H129" s="221">
        <v>39.6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3E-05</v>
      </c>
      <c r="R129" s="227">
        <f>Q129*H129</f>
        <v>0.001188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316</v>
      </c>
    </row>
    <row r="130" spans="1:51" s="13" customFormat="1" ht="12">
      <c r="A130" s="13"/>
      <c r="B130" s="231"/>
      <c r="C130" s="232"/>
      <c r="D130" s="233" t="s">
        <v>150</v>
      </c>
      <c r="E130" s="234" t="s">
        <v>1</v>
      </c>
      <c r="F130" s="235" t="s">
        <v>317</v>
      </c>
      <c r="G130" s="232"/>
      <c r="H130" s="236">
        <v>39.6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150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141</v>
      </c>
    </row>
    <row r="131" spans="1:63" s="12" customFormat="1" ht="25.9" customHeight="1">
      <c r="A131" s="12"/>
      <c r="B131" s="201"/>
      <c r="C131" s="202"/>
      <c r="D131" s="203" t="s">
        <v>75</v>
      </c>
      <c r="E131" s="204" t="s">
        <v>152</v>
      </c>
      <c r="F131" s="204" t="s">
        <v>153</v>
      </c>
      <c r="G131" s="202"/>
      <c r="H131" s="202"/>
      <c r="I131" s="205"/>
      <c r="J131" s="206">
        <f>BK131</f>
        <v>0</v>
      </c>
      <c r="K131" s="202"/>
      <c r="L131" s="207"/>
      <c r="M131" s="208"/>
      <c r="N131" s="209"/>
      <c r="O131" s="209"/>
      <c r="P131" s="210">
        <f>P132+P143+P150+P154</f>
        <v>0</v>
      </c>
      <c r="Q131" s="209"/>
      <c r="R131" s="210">
        <f>R132+R143+R150+R154</f>
        <v>0.806142</v>
      </c>
      <c r="S131" s="209"/>
      <c r="T131" s="211">
        <f>T132+T143+T150+T154</f>
        <v>0.030492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86</v>
      </c>
      <c r="AT131" s="213" t="s">
        <v>75</v>
      </c>
      <c r="AU131" s="213" t="s">
        <v>76</v>
      </c>
      <c r="AY131" s="212" t="s">
        <v>141</v>
      </c>
      <c r="BK131" s="214">
        <f>BK132+BK143+BK150+BK154</f>
        <v>0</v>
      </c>
    </row>
    <row r="132" spans="1:63" s="12" customFormat="1" ht="22.8" customHeight="1">
      <c r="A132" s="12"/>
      <c r="B132" s="201"/>
      <c r="C132" s="202"/>
      <c r="D132" s="203" t="s">
        <v>75</v>
      </c>
      <c r="E132" s="215" t="s">
        <v>154</v>
      </c>
      <c r="F132" s="215" t="s">
        <v>155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SUM(P133:P142)</f>
        <v>0</v>
      </c>
      <c r="Q132" s="209"/>
      <c r="R132" s="210">
        <f>SUM(R133:R142)</f>
        <v>0.626796</v>
      </c>
      <c r="S132" s="209"/>
      <c r="T132" s="211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84</v>
      </c>
      <c r="AY132" s="212" t="s">
        <v>141</v>
      </c>
      <c r="BK132" s="214">
        <f>SUM(BK133:BK142)</f>
        <v>0</v>
      </c>
    </row>
    <row r="133" spans="1:65" s="2" customFormat="1" ht="24.15" customHeight="1">
      <c r="A133" s="36"/>
      <c r="B133" s="37"/>
      <c r="C133" s="217" t="s">
        <v>86</v>
      </c>
      <c r="D133" s="217" t="s">
        <v>144</v>
      </c>
      <c r="E133" s="218" t="s">
        <v>156</v>
      </c>
      <c r="F133" s="219" t="s">
        <v>157</v>
      </c>
      <c r="G133" s="220" t="s">
        <v>147</v>
      </c>
      <c r="H133" s="221">
        <v>54.6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41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158</v>
      </c>
      <c r="AT133" s="229" t="s">
        <v>144</v>
      </c>
      <c r="AU133" s="229" t="s">
        <v>86</v>
      </c>
      <c r="AY133" s="15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84</v>
      </c>
      <c r="BK133" s="230">
        <f>ROUND(I133*H133,2)</f>
        <v>0</v>
      </c>
      <c r="BL133" s="15" t="s">
        <v>158</v>
      </c>
      <c r="BM133" s="229" t="s">
        <v>318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319</v>
      </c>
      <c r="G134" s="232"/>
      <c r="H134" s="236">
        <v>54.6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86</v>
      </c>
      <c r="AV134" s="13" t="s">
        <v>86</v>
      </c>
      <c r="AW134" s="13" t="s">
        <v>32</v>
      </c>
      <c r="AX134" s="13" t="s">
        <v>84</v>
      </c>
      <c r="AY134" s="242" t="s">
        <v>141</v>
      </c>
    </row>
    <row r="135" spans="1:65" s="2" customFormat="1" ht="16.5" customHeight="1">
      <c r="A135" s="36"/>
      <c r="B135" s="37"/>
      <c r="C135" s="243" t="s">
        <v>161</v>
      </c>
      <c r="D135" s="243" t="s">
        <v>162</v>
      </c>
      <c r="E135" s="244" t="s">
        <v>163</v>
      </c>
      <c r="F135" s="245" t="s">
        <v>164</v>
      </c>
      <c r="G135" s="246" t="s">
        <v>147</v>
      </c>
      <c r="H135" s="247">
        <v>62.79</v>
      </c>
      <c r="I135" s="248"/>
      <c r="J135" s="249">
        <f>ROUND(I135*H135,2)</f>
        <v>0</v>
      </c>
      <c r="K135" s="250"/>
      <c r="L135" s="251"/>
      <c r="M135" s="252" t="s">
        <v>1</v>
      </c>
      <c r="N135" s="253" t="s">
        <v>41</v>
      </c>
      <c r="O135" s="89"/>
      <c r="P135" s="227">
        <f>O135*H135</f>
        <v>0</v>
      </c>
      <c r="Q135" s="227">
        <v>0.0038</v>
      </c>
      <c r="R135" s="227">
        <f>Q135*H135</f>
        <v>0.238602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165</v>
      </c>
      <c r="AT135" s="229" t="s">
        <v>162</v>
      </c>
      <c r="AU135" s="229" t="s">
        <v>86</v>
      </c>
      <c r="AY135" s="15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84</v>
      </c>
      <c r="BK135" s="230">
        <f>ROUND(I135*H135,2)</f>
        <v>0</v>
      </c>
      <c r="BL135" s="15" t="s">
        <v>158</v>
      </c>
      <c r="BM135" s="229" t="s">
        <v>320</v>
      </c>
    </row>
    <row r="136" spans="1:65" s="2" customFormat="1" ht="24.15" customHeight="1">
      <c r="A136" s="36"/>
      <c r="B136" s="37"/>
      <c r="C136" s="217" t="s">
        <v>148</v>
      </c>
      <c r="D136" s="217" t="s">
        <v>144</v>
      </c>
      <c r="E136" s="218" t="s">
        <v>168</v>
      </c>
      <c r="F136" s="219" t="s">
        <v>169</v>
      </c>
      <c r="G136" s="220" t="s">
        <v>147</v>
      </c>
      <c r="H136" s="221">
        <v>54.6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41</v>
      </c>
      <c r="O136" s="89"/>
      <c r="P136" s="227">
        <f>O136*H136</f>
        <v>0</v>
      </c>
      <c r="Q136" s="227">
        <v>0.00088</v>
      </c>
      <c r="R136" s="227">
        <f>Q136*H136</f>
        <v>0.048048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158</v>
      </c>
      <c r="AT136" s="229" t="s">
        <v>144</v>
      </c>
      <c r="AU136" s="229" t="s">
        <v>86</v>
      </c>
      <c r="AY136" s="15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158</v>
      </c>
      <c r="BM136" s="229" t="s">
        <v>321</v>
      </c>
    </row>
    <row r="137" spans="1:65" s="2" customFormat="1" ht="16.5" customHeight="1">
      <c r="A137" s="36"/>
      <c r="B137" s="37"/>
      <c r="C137" s="243" t="s">
        <v>171</v>
      </c>
      <c r="D137" s="243" t="s">
        <v>162</v>
      </c>
      <c r="E137" s="244" t="s">
        <v>172</v>
      </c>
      <c r="F137" s="245" t="s">
        <v>173</v>
      </c>
      <c r="G137" s="246" t="s">
        <v>147</v>
      </c>
      <c r="H137" s="247">
        <v>62.79</v>
      </c>
      <c r="I137" s="248"/>
      <c r="J137" s="249">
        <f>ROUND(I137*H137,2)</f>
        <v>0</v>
      </c>
      <c r="K137" s="250"/>
      <c r="L137" s="251"/>
      <c r="M137" s="252" t="s">
        <v>1</v>
      </c>
      <c r="N137" s="253" t="s">
        <v>41</v>
      </c>
      <c r="O137" s="89"/>
      <c r="P137" s="227">
        <f>O137*H137</f>
        <v>0</v>
      </c>
      <c r="Q137" s="227">
        <v>0.0054</v>
      </c>
      <c r="R137" s="227">
        <f>Q137*H137</f>
        <v>0.33906600000000003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165</v>
      </c>
      <c r="AT137" s="229" t="s">
        <v>162</v>
      </c>
      <c r="AU137" s="229" t="s">
        <v>86</v>
      </c>
      <c r="AY137" s="15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158</v>
      </c>
      <c r="BM137" s="229" t="s">
        <v>322</v>
      </c>
    </row>
    <row r="138" spans="1:51" s="13" customFormat="1" ht="12">
      <c r="A138" s="13"/>
      <c r="B138" s="231"/>
      <c r="C138" s="232"/>
      <c r="D138" s="233" t="s">
        <v>150</v>
      </c>
      <c r="E138" s="234" t="s">
        <v>1</v>
      </c>
      <c r="F138" s="235" t="s">
        <v>323</v>
      </c>
      <c r="G138" s="232"/>
      <c r="H138" s="236">
        <v>62.79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150</v>
      </c>
      <c r="AU138" s="242" t="s">
        <v>86</v>
      </c>
      <c r="AV138" s="13" t="s">
        <v>86</v>
      </c>
      <c r="AW138" s="13" t="s">
        <v>32</v>
      </c>
      <c r="AX138" s="13" t="s">
        <v>84</v>
      </c>
      <c r="AY138" s="242" t="s">
        <v>141</v>
      </c>
    </row>
    <row r="139" spans="1:65" s="2" customFormat="1" ht="37.8" customHeight="1">
      <c r="A139" s="36"/>
      <c r="B139" s="37"/>
      <c r="C139" s="217" t="s">
        <v>176</v>
      </c>
      <c r="D139" s="217" t="s">
        <v>144</v>
      </c>
      <c r="E139" s="218" t="s">
        <v>177</v>
      </c>
      <c r="F139" s="219" t="s">
        <v>178</v>
      </c>
      <c r="G139" s="220" t="s">
        <v>179</v>
      </c>
      <c r="H139" s="221">
        <v>1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41</v>
      </c>
      <c r="O139" s="89"/>
      <c r="P139" s="227">
        <f>O139*H139</f>
        <v>0</v>
      </c>
      <c r="Q139" s="227">
        <v>0.00108</v>
      </c>
      <c r="R139" s="227">
        <f>Q139*H139</f>
        <v>0.00108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158</v>
      </c>
      <c r="AT139" s="229" t="s">
        <v>144</v>
      </c>
      <c r="AU139" s="229" t="s">
        <v>86</v>
      </c>
      <c r="AY139" s="15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158</v>
      </c>
      <c r="BM139" s="229" t="s">
        <v>324</v>
      </c>
    </row>
    <row r="140" spans="1:65" s="2" customFormat="1" ht="33" customHeight="1">
      <c r="A140" s="36"/>
      <c r="B140" s="37"/>
      <c r="C140" s="217" t="s">
        <v>181</v>
      </c>
      <c r="D140" s="217" t="s">
        <v>144</v>
      </c>
      <c r="E140" s="218" t="s">
        <v>186</v>
      </c>
      <c r="F140" s="219" t="s">
        <v>187</v>
      </c>
      <c r="G140" s="220" t="s">
        <v>147</v>
      </c>
      <c r="H140" s="221">
        <v>16.2</v>
      </c>
      <c r="I140" s="222"/>
      <c r="J140" s="223">
        <f>ROUND(I140*H140,2)</f>
        <v>0</v>
      </c>
      <c r="K140" s="224"/>
      <c r="L140" s="42"/>
      <c r="M140" s="225" t="s">
        <v>1</v>
      </c>
      <c r="N140" s="226" t="s">
        <v>41</v>
      </c>
      <c r="O140" s="89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158</v>
      </c>
      <c r="AT140" s="229" t="s">
        <v>144</v>
      </c>
      <c r="AU140" s="229" t="s">
        <v>86</v>
      </c>
      <c r="AY140" s="15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158</v>
      </c>
      <c r="BM140" s="229" t="s">
        <v>325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326</v>
      </c>
      <c r="G141" s="232"/>
      <c r="H141" s="236">
        <v>16.2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86</v>
      </c>
      <c r="AV141" s="13" t="s">
        <v>86</v>
      </c>
      <c r="AW141" s="13" t="s">
        <v>32</v>
      </c>
      <c r="AX141" s="13" t="s">
        <v>84</v>
      </c>
      <c r="AY141" s="242" t="s">
        <v>141</v>
      </c>
    </row>
    <row r="142" spans="1:65" s="2" customFormat="1" ht="24.15" customHeight="1">
      <c r="A142" s="36"/>
      <c r="B142" s="37"/>
      <c r="C142" s="217" t="s">
        <v>185</v>
      </c>
      <c r="D142" s="217" t="s">
        <v>144</v>
      </c>
      <c r="E142" s="218" t="s">
        <v>190</v>
      </c>
      <c r="F142" s="219" t="s">
        <v>191</v>
      </c>
      <c r="G142" s="220" t="s">
        <v>192</v>
      </c>
      <c r="H142" s="221">
        <v>0.627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327</v>
      </c>
    </row>
    <row r="143" spans="1:63" s="12" customFormat="1" ht="22.8" customHeight="1">
      <c r="A143" s="12"/>
      <c r="B143" s="201"/>
      <c r="C143" s="202"/>
      <c r="D143" s="203" t="s">
        <v>75</v>
      </c>
      <c r="E143" s="215" t="s">
        <v>194</v>
      </c>
      <c r="F143" s="215" t="s">
        <v>195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SUM(P144:P149)</f>
        <v>0</v>
      </c>
      <c r="Q143" s="209"/>
      <c r="R143" s="210">
        <f>SUM(R144:R149)</f>
        <v>0.12152999999999999</v>
      </c>
      <c r="S143" s="209"/>
      <c r="T143" s="211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86</v>
      </c>
      <c r="AT143" s="213" t="s">
        <v>75</v>
      </c>
      <c r="AU143" s="213" t="s">
        <v>84</v>
      </c>
      <c r="AY143" s="212" t="s">
        <v>141</v>
      </c>
      <c r="BK143" s="214">
        <f>SUM(BK144:BK149)</f>
        <v>0</v>
      </c>
    </row>
    <row r="144" spans="1:65" s="2" customFormat="1" ht="24.15" customHeight="1">
      <c r="A144" s="36"/>
      <c r="B144" s="37"/>
      <c r="C144" s="217" t="s">
        <v>142</v>
      </c>
      <c r="D144" s="217" t="s">
        <v>144</v>
      </c>
      <c r="E144" s="218" t="s">
        <v>197</v>
      </c>
      <c r="F144" s="219" t="s">
        <v>198</v>
      </c>
      <c r="G144" s="220" t="s">
        <v>147</v>
      </c>
      <c r="H144" s="221">
        <v>39.6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328</v>
      </c>
    </row>
    <row r="145" spans="1:51" s="13" customFormat="1" ht="12">
      <c r="A145" s="13"/>
      <c r="B145" s="231"/>
      <c r="C145" s="232"/>
      <c r="D145" s="233" t="s">
        <v>150</v>
      </c>
      <c r="E145" s="234" t="s">
        <v>1</v>
      </c>
      <c r="F145" s="235" t="s">
        <v>317</v>
      </c>
      <c r="G145" s="232"/>
      <c r="H145" s="236">
        <v>39.6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150</v>
      </c>
      <c r="AU145" s="242" t="s">
        <v>86</v>
      </c>
      <c r="AV145" s="13" t="s">
        <v>86</v>
      </c>
      <c r="AW145" s="13" t="s">
        <v>32</v>
      </c>
      <c r="AX145" s="13" t="s">
        <v>84</v>
      </c>
      <c r="AY145" s="242" t="s">
        <v>141</v>
      </c>
    </row>
    <row r="146" spans="1:65" s="2" customFormat="1" ht="16.5" customHeight="1">
      <c r="A146" s="36"/>
      <c r="B146" s="37"/>
      <c r="C146" s="243" t="s">
        <v>196</v>
      </c>
      <c r="D146" s="243" t="s">
        <v>162</v>
      </c>
      <c r="E146" s="244" t="s">
        <v>205</v>
      </c>
      <c r="F146" s="245" t="s">
        <v>206</v>
      </c>
      <c r="G146" s="246" t="s">
        <v>207</v>
      </c>
      <c r="H146" s="247">
        <v>3.96</v>
      </c>
      <c r="I146" s="248"/>
      <c r="J146" s="249">
        <f>ROUND(I146*H146,2)</f>
        <v>0</v>
      </c>
      <c r="K146" s="250"/>
      <c r="L146" s="251"/>
      <c r="M146" s="252" t="s">
        <v>1</v>
      </c>
      <c r="N146" s="253" t="s">
        <v>41</v>
      </c>
      <c r="O146" s="89"/>
      <c r="P146" s="227">
        <f>O146*H146</f>
        <v>0</v>
      </c>
      <c r="Q146" s="227">
        <v>0.03</v>
      </c>
      <c r="R146" s="227">
        <f>Q146*H146</f>
        <v>0.11879999999999999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165</v>
      </c>
      <c r="AT146" s="229" t="s">
        <v>162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329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330</v>
      </c>
      <c r="G147" s="232"/>
      <c r="H147" s="236">
        <v>3.96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86</v>
      </c>
      <c r="AV147" s="13" t="s">
        <v>86</v>
      </c>
      <c r="AW147" s="13" t="s">
        <v>32</v>
      </c>
      <c r="AX147" s="13" t="s">
        <v>84</v>
      </c>
      <c r="AY147" s="242" t="s">
        <v>141</v>
      </c>
    </row>
    <row r="148" spans="1:65" s="2" customFormat="1" ht="37.8" customHeight="1">
      <c r="A148" s="36"/>
      <c r="B148" s="37"/>
      <c r="C148" s="217" t="s">
        <v>200</v>
      </c>
      <c r="D148" s="217" t="s">
        <v>144</v>
      </c>
      <c r="E148" s="218" t="s">
        <v>201</v>
      </c>
      <c r="F148" s="219" t="s">
        <v>202</v>
      </c>
      <c r="G148" s="220" t="s">
        <v>147</v>
      </c>
      <c r="H148" s="221">
        <v>39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41</v>
      </c>
      <c r="O148" s="89"/>
      <c r="P148" s="227">
        <f>O148*H148</f>
        <v>0</v>
      </c>
      <c r="Q148" s="227">
        <v>7E-05</v>
      </c>
      <c r="R148" s="227">
        <f>Q148*H148</f>
        <v>0.00273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158</v>
      </c>
      <c r="AT148" s="229" t="s">
        <v>144</v>
      </c>
      <c r="AU148" s="229" t="s">
        <v>86</v>
      </c>
      <c r="AY148" s="15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158</v>
      </c>
      <c r="BM148" s="229" t="s">
        <v>331</v>
      </c>
    </row>
    <row r="149" spans="1:65" s="2" customFormat="1" ht="24.15" customHeight="1">
      <c r="A149" s="36"/>
      <c r="B149" s="37"/>
      <c r="C149" s="217" t="s">
        <v>204</v>
      </c>
      <c r="D149" s="217" t="s">
        <v>144</v>
      </c>
      <c r="E149" s="218" t="s">
        <v>211</v>
      </c>
      <c r="F149" s="219" t="s">
        <v>212</v>
      </c>
      <c r="G149" s="220" t="s">
        <v>192</v>
      </c>
      <c r="H149" s="221">
        <v>0.122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41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158</v>
      </c>
      <c r="AT149" s="229" t="s">
        <v>144</v>
      </c>
      <c r="AU149" s="229" t="s">
        <v>86</v>
      </c>
      <c r="AY149" s="15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84</v>
      </c>
      <c r="BK149" s="230">
        <f>ROUND(I149*H149,2)</f>
        <v>0</v>
      </c>
      <c r="BL149" s="15" t="s">
        <v>158</v>
      </c>
      <c r="BM149" s="229" t="s">
        <v>332</v>
      </c>
    </row>
    <row r="150" spans="1:63" s="12" customFormat="1" ht="22.8" customHeight="1">
      <c r="A150" s="12"/>
      <c r="B150" s="201"/>
      <c r="C150" s="202"/>
      <c r="D150" s="203" t="s">
        <v>75</v>
      </c>
      <c r="E150" s="215" t="s">
        <v>214</v>
      </c>
      <c r="F150" s="215" t="s">
        <v>215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SUM(P151:P153)</f>
        <v>0</v>
      </c>
      <c r="Q150" s="209"/>
      <c r="R150" s="210">
        <f>SUM(R151:R153)</f>
        <v>0</v>
      </c>
      <c r="S150" s="209"/>
      <c r="T150" s="211">
        <f>SUM(T151:T153)</f>
        <v>0.00528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86</v>
      </c>
      <c r="AT150" s="213" t="s">
        <v>75</v>
      </c>
      <c r="AU150" s="213" t="s">
        <v>84</v>
      </c>
      <c r="AY150" s="212" t="s">
        <v>141</v>
      </c>
      <c r="BK150" s="214">
        <f>SUM(BK151:BK153)</f>
        <v>0</v>
      </c>
    </row>
    <row r="151" spans="1:65" s="2" customFormat="1" ht="24.15" customHeight="1">
      <c r="A151" s="36"/>
      <c r="B151" s="37"/>
      <c r="C151" s="217" t="s">
        <v>210</v>
      </c>
      <c r="D151" s="217" t="s">
        <v>144</v>
      </c>
      <c r="E151" s="218" t="s">
        <v>217</v>
      </c>
      <c r="F151" s="219" t="s">
        <v>218</v>
      </c>
      <c r="G151" s="220" t="s">
        <v>219</v>
      </c>
      <c r="H151" s="221">
        <v>13.2</v>
      </c>
      <c r="I151" s="222"/>
      <c r="J151" s="223">
        <f>ROUND(I151*H151,2)</f>
        <v>0</v>
      </c>
      <c r="K151" s="224"/>
      <c r="L151" s="42"/>
      <c r="M151" s="225" t="s">
        <v>1</v>
      </c>
      <c r="N151" s="226" t="s">
        <v>41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0.0004</v>
      </c>
      <c r="T151" s="228">
        <f>S151*H151</f>
        <v>0.00528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158</v>
      </c>
      <c r="AT151" s="229" t="s">
        <v>144</v>
      </c>
      <c r="AU151" s="229" t="s">
        <v>86</v>
      </c>
      <c r="AY151" s="15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158</v>
      </c>
      <c r="BM151" s="229" t="s">
        <v>333</v>
      </c>
    </row>
    <row r="152" spans="1:65" s="2" customFormat="1" ht="24.15" customHeight="1">
      <c r="A152" s="36"/>
      <c r="B152" s="37"/>
      <c r="C152" s="217" t="s">
        <v>216</v>
      </c>
      <c r="D152" s="217" t="s">
        <v>144</v>
      </c>
      <c r="E152" s="218" t="s">
        <v>229</v>
      </c>
      <c r="F152" s="219" t="s">
        <v>230</v>
      </c>
      <c r="G152" s="220" t="s">
        <v>219</v>
      </c>
      <c r="H152" s="221">
        <v>13.2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41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158</v>
      </c>
      <c r="AT152" s="229" t="s">
        <v>144</v>
      </c>
      <c r="AU152" s="229" t="s">
        <v>86</v>
      </c>
      <c r="AY152" s="15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84</v>
      </c>
      <c r="BK152" s="230">
        <f>ROUND(I152*H152,2)</f>
        <v>0</v>
      </c>
      <c r="BL152" s="15" t="s">
        <v>158</v>
      </c>
      <c r="BM152" s="229" t="s">
        <v>334</v>
      </c>
    </row>
    <row r="153" spans="1:65" s="2" customFormat="1" ht="16.5" customHeight="1">
      <c r="A153" s="36"/>
      <c r="B153" s="37"/>
      <c r="C153" s="217" t="s">
        <v>8</v>
      </c>
      <c r="D153" s="217" t="s">
        <v>144</v>
      </c>
      <c r="E153" s="218" t="s">
        <v>233</v>
      </c>
      <c r="F153" s="219" t="s">
        <v>234</v>
      </c>
      <c r="G153" s="220" t="s">
        <v>179</v>
      </c>
      <c r="H153" s="221">
        <v>14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335</v>
      </c>
    </row>
    <row r="154" spans="1:63" s="12" customFormat="1" ht="22.8" customHeight="1">
      <c r="A154" s="12"/>
      <c r="B154" s="201"/>
      <c r="C154" s="202"/>
      <c r="D154" s="203" t="s">
        <v>75</v>
      </c>
      <c r="E154" s="215" t="s">
        <v>244</v>
      </c>
      <c r="F154" s="215" t="s">
        <v>245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SUM(P155:P157)</f>
        <v>0</v>
      </c>
      <c r="Q154" s="209"/>
      <c r="R154" s="210">
        <f>SUM(R155:R157)</f>
        <v>0.057816</v>
      </c>
      <c r="S154" s="209"/>
      <c r="T154" s="211">
        <f>SUM(T155:T157)</f>
        <v>0.025212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86</v>
      </c>
      <c r="AT154" s="213" t="s">
        <v>75</v>
      </c>
      <c r="AU154" s="213" t="s">
        <v>84</v>
      </c>
      <c r="AY154" s="212" t="s">
        <v>141</v>
      </c>
      <c r="BK154" s="214">
        <f>SUM(BK155:BK157)</f>
        <v>0</v>
      </c>
    </row>
    <row r="155" spans="1:65" s="2" customFormat="1" ht="24.15" customHeight="1">
      <c r="A155" s="36"/>
      <c r="B155" s="37"/>
      <c r="C155" s="217" t="s">
        <v>158</v>
      </c>
      <c r="D155" s="217" t="s">
        <v>144</v>
      </c>
      <c r="E155" s="218" t="s">
        <v>246</v>
      </c>
      <c r="F155" s="219" t="s">
        <v>247</v>
      </c>
      <c r="G155" s="220" t="s">
        <v>219</v>
      </c>
      <c r="H155" s="221">
        <v>13.2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0.00191</v>
      </c>
      <c r="T155" s="228">
        <f>S155*H155</f>
        <v>0.025212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336</v>
      </c>
    </row>
    <row r="156" spans="1:65" s="2" customFormat="1" ht="33" customHeight="1">
      <c r="A156" s="36"/>
      <c r="B156" s="37"/>
      <c r="C156" s="217" t="s">
        <v>228</v>
      </c>
      <c r="D156" s="217" t="s">
        <v>144</v>
      </c>
      <c r="E156" s="218" t="s">
        <v>251</v>
      </c>
      <c r="F156" s="219" t="s">
        <v>252</v>
      </c>
      <c r="G156" s="220" t="s">
        <v>219</v>
      </c>
      <c r="H156" s="221">
        <v>13.2</v>
      </c>
      <c r="I156" s="222"/>
      <c r="J156" s="223">
        <f>ROUND(I156*H156,2)</f>
        <v>0</v>
      </c>
      <c r="K156" s="224"/>
      <c r="L156" s="42"/>
      <c r="M156" s="225" t="s">
        <v>1</v>
      </c>
      <c r="N156" s="226" t="s">
        <v>41</v>
      </c>
      <c r="O156" s="89"/>
      <c r="P156" s="227">
        <f>O156*H156</f>
        <v>0</v>
      </c>
      <c r="Q156" s="227">
        <v>0.00438</v>
      </c>
      <c r="R156" s="227">
        <f>Q156*H156</f>
        <v>0.057816</v>
      </c>
      <c r="S156" s="227">
        <v>0</v>
      </c>
      <c r="T156" s="22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158</v>
      </c>
      <c r="AT156" s="229" t="s">
        <v>144</v>
      </c>
      <c r="AU156" s="229" t="s">
        <v>86</v>
      </c>
      <c r="AY156" s="15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84</v>
      </c>
      <c r="BK156" s="230">
        <f>ROUND(I156*H156,2)</f>
        <v>0</v>
      </c>
      <c r="BL156" s="15" t="s">
        <v>158</v>
      </c>
      <c r="BM156" s="229" t="s">
        <v>337</v>
      </c>
    </row>
    <row r="157" spans="1:65" s="2" customFormat="1" ht="24.15" customHeight="1">
      <c r="A157" s="36"/>
      <c r="B157" s="37"/>
      <c r="C157" s="217" t="s">
        <v>232</v>
      </c>
      <c r="D157" s="217" t="s">
        <v>144</v>
      </c>
      <c r="E157" s="218" t="s">
        <v>259</v>
      </c>
      <c r="F157" s="219" t="s">
        <v>260</v>
      </c>
      <c r="G157" s="220" t="s">
        <v>192</v>
      </c>
      <c r="H157" s="221">
        <v>0.058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338</v>
      </c>
    </row>
    <row r="158" spans="1:63" s="12" customFormat="1" ht="25.9" customHeight="1">
      <c r="A158" s="12"/>
      <c r="B158" s="201"/>
      <c r="C158" s="202"/>
      <c r="D158" s="203" t="s">
        <v>75</v>
      </c>
      <c r="E158" s="204" t="s">
        <v>262</v>
      </c>
      <c r="F158" s="204" t="s">
        <v>263</v>
      </c>
      <c r="G158" s="202"/>
      <c r="H158" s="202"/>
      <c r="I158" s="205"/>
      <c r="J158" s="206">
        <f>BK158</f>
        <v>0</v>
      </c>
      <c r="K158" s="202"/>
      <c r="L158" s="207"/>
      <c r="M158" s="208"/>
      <c r="N158" s="209"/>
      <c r="O158" s="209"/>
      <c r="P158" s="210">
        <f>P159+P161</f>
        <v>0</v>
      </c>
      <c r="Q158" s="209"/>
      <c r="R158" s="210">
        <f>R159+R161</f>
        <v>0</v>
      </c>
      <c r="S158" s="209"/>
      <c r="T158" s="211">
        <f>T159+T161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171</v>
      </c>
      <c r="AT158" s="213" t="s">
        <v>75</v>
      </c>
      <c r="AU158" s="213" t="s">
        <v>76</v>
      </c>
      <c r="AY158" s="212" t="s">
        <v>141</v>
      </c>
      <c r="BK158" s="214">
        <f>BK159+BK161</f>
        <v>0</v>
      </c>
    </row>
    <row r="159" spans="1:63" s="12" customFormat="1" ht="22.8" customHeight="1">
      <c r="A159" s="12"/>
      <c r="B159" s="201"/>
      <c r="C159" s="202"/>
      <c r="D159" s="203" t="s">
        <v>75</v>
      </c>
      <c r="E159" s="215" t="s">
        <v>264</v>
      </c>
      <c r="F159" s="215" t="s">
        <v>265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P160</f>
        <v>0</v>
      </c>
      <c r="Q159" s="209"/>
      <c r="R159" s="210">
        <f>R160</f>
        <v>0</v>
      </c>
      <c r="S159" s="209"/>
      <c r="T159" s="21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171</v>
      </c>
      <c r="AT159" s="213" t="s">
        <v>75</v>
      </c>
      <c r="AU159" s="213" t="s">
        <v>84</v>
      </c>
      <c r="AY159" s="212" t="s">
        <v>141</v>
      </c>
      <c r="BK159" s="214">
        <f>BK160</f>
        <v>0</v>
      </c>
    </row>
    <row r="160" spans="1:65" s="2" customFormat="1" ht="16.5" customHeight="1">
      <c r="A160" s="36"/>
      <c r="B160" s="37"/>
      <c r="C160" s="217" t="s">
        <v>236</v>
      </c>
      <c r="D160" s="217" t="s">
        <v>144</v>
      </c>
      <c r="E160" s="218" t="s">
        <v>267</v>
      </c>
      <c r="F160" s="219" t="s">
        <v>265</v>
      </c>
      <c r="G160" s="220" t="s">
        <v>268</v>
      </c>
      <c r="H160" s="254"/>
      <c r="I160" s="222"/>
      <c r="J160" s="223">
        <f>ROUND(I160*H160,2)</f>
        <v>0</v>
      </c>
      <c r="K160" s="224"/>
      <c r="L160" s="42"/>
      <c r="M160" s="225" t="s">
        <v>1</v>
      </c>
      <c r="N160" s="226" t="s">
        <v>41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269</v>
      </c>
      <c r="AT160" s="229" t="s">
        <v>144</v>
      </c>
      <c r="AU160" s="229" t="s">
        <v>86</v>
      </c>
      <c r="AY160" s="15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84</v>
      </c>
      <c r="BK160" s="230">
        <f>ROUND(I160*H160,2)</f>
        <v>0</v>
      </c>
      <c r="BL160" s="15" t="s">
        <v>269</v>
      </c>
      <c r="BM160" s="229" t="s">
        <v>339</v>
      </c>
    </row>
    <row r="161" spans="1:63" s="12" customFormat="1" ht="22.8" customHeight="1">
      <c r="A161" s="12"/>
      <c r="B161" s="201"/>
      <c r="C161" s="202"/>
      <c r="D161" s="203" t="s">
        <v>75</v>
      </c>
      <c r="E161" s="215" t="s">
        <v>271</v>
      </c>
      <c r="F161" s="215" t="s">
        <v>272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P162</f>
        <v>0</v>
      </c>
      <c r="Q161" s="209"/>
      <c r="R161" s="210">
        <f>R162</f>
        <v>0</v>
      </c>
      <c r="S161" s="209"/>
      <c r="T161" s="21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171</v>
      </c>
      <c r="AT161" s="213" t="s">
        <v>75</v>
      </c>
      <c r="AU161" s="213" t="s">
        <v>84</v>
      </c>
      <c r="AY161" s="212" t="s">
        <v>141</v>
      </c>
      <c r="BK161" s="214">
        <f>BK162</f>
        <v>0</v>
      </c>
    </row>
    <row r="162" spans="1:65" s="2" customFormat="1" ht="16.5" customHeight="1">
      <c r="A162" s="36"/>
      <c r="B162" s="37"/>
      <c r="C162" s="217" t="s">
        <v>240</v>
      </c>
      <c r="D162" s="217" t="s">
        <v>144</v>
      </c>
      <c r="E162" s="218" t="s">
        <v>274</v>
      </c>
      <c r="F162" s="219" t="s">
        <v>275</v>
      </c>
      <c r="G162" s="220" t="s">
        <v>276</v>
      </c>
      <c r="H162" s="221">
        <v>20</v>
      </c>
      <c r="I162" s="222"/>
      <c r="J162" s="223">
        <f>ROUND(I162*H162,2)</f>
        <v>0</v>
      </c>
      <c r="K162" s="224"/>
      <c r="L162" s="42"/>
      <c r="M162" s="255" t="s">
        <v>1</v>
      </c>
      <c r="N162" s="256" t="s">
        <v>41</v>
      </c>
      <c r="O162" s="257"/>
      <c r="P162" s="258">
        <f>O162*H162</f>
        <v>0</v>
      </c>
      <c r="Q162" s="258">
        <v>0</v>
      </c>
      <c r="R162" s="258">
        <f>Q162*H162</f>
        <v>0</v>
      </c>
      <c r="S162" s="258">
        <v>0</v>
      </c>
      <c r="T162" s="259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269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269</v>
      </c>
      <c r="BM162" s="229" t="s">
        <v>340</v>
      </c>
    </row>
    <row r="163" spans="1:31" s="2" customFormat="1" ht="6.95" customHeight="1">
      <c r="A163" s="36"/>
      <c r="B163" s="64"/>
      <c r="C163" s="65"/>
      <c r="D163" s="65"/>
      <c r="E163" s="65"/>
      <c r="F163" s="65"/>
      <c r="G163" s="65"/>
      <c r="H163" s="65"/>
      <c r="I163" s="65"/>
      <c r="J163" s="65"/>
      <c r="K163" s="65"/>
      <c r="L163" s="42"/>
      <c r="M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</sheetData>
  <sheetProtection password="CC35" sheet="1" objects="1" scenarios="1" formatColumns="0" formatRows="0" autoFilter="0"/>
  <autoFilter ref="C125:K16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341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ROUND((SUM(BE126:BE164)),2)</f>
        <v>0</v>
      </c>
      <c r="G33" s="36"/>
      <c r="H33" s="36"/>
      <c r="I33" s="153">
        <v>0.21</v>
      </c>
      <c r="J33" s="152">
        <f>ROUND(((SUM(BE126:BE164))*I33),2)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ROUND((SUM(BF126:BF164)),2)</f>
        <v>0</v>
      </c>
      <c r="G34" s="36"/>
      <c r="H34" s="36"/>
      <c r="I34" s="153">
        <v>0.15</v>
      </c>
      <c r="J34" s="152">
        <f>ROUND(((SUM(BF126:BF164))*I34),2)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ROUND((SUM(BG126:BG164)),2)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ROUND((SUM(BH126:BH164)),2)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ROUND((SUM(BI126:BI164)),2)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05 - Střecha 5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J131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J145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J152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122</v>
      </c>
      <c r="E103" s="186"/>
      <c r="F103" s="186"/>
      <c r="G103" s="186"/>
      <c r="H103" s="186"/>
      <c r="I103" s="186"/>
      <c r="J103" s="187">
        <f>J156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123</v>
      </c>
      <c r="E104" s="180"/>
      <c r="F104" s="180"/>
      <c r="G104" s="180"/>
      <c r="H104" s="180"/>
      <c r="I104" s="180"/>
      <c r="J104" s="181">
        <f>J160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124</v>
      </c>
      <c r="E105" s="186"/>
      <c r="F105" s="186"/>
      <c r="G105" s="186"/>
      <c r="H105" s="186"/>
      <c r="I105" s="186"/>
      <c r="J105" s="187">
        <f>J161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125</v>
      </c>
      <c r="E106" s="186"/>
      <c r="F106" s="186"/>
      <c r="G106" s="186"/>
      <c r="H106" s="186"/>
      <c r="I106" s="186"/>
      <c r="J106" s="187">
        <f>J163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Oprava střechy ZS Domažlice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109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05 - Střecha 5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Domažlice</v>
      </c>
      <c r="G120" s="38"/>
      <c r="H120" s="38"/>
      <c r="I120" s="30" t="s">
        <v>22</v>
      </c>
      <c r="J120" s="77" t="str">
        <f>IF(J12="","",J12)</f>
        <v>27. 4. 2023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>Město Domažlice</v>
      </c>
      <c r="G122" s="38"/>
      <c r="H122" s="38"/>
      <c r="I122" s="30" t="s">
        <v>30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IF(E18="","",E18)</f>
        <v>Vyplň údaj</v>
      </c>
      <c r="G123" s="38"/>
      <c r="H123" s="38"/>
      <c r="I123" s="30" t="s">
        <v>33</v>
      </c>
      <c r="J123" s="34" t="str">
        <f>E24</f>
        <v>Mgr. Jiří Tichý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127</v>
      </c>
      <c r="D125" s="192" t="s">
        <v>61</v>
      </c>
      <c r="E125" s="192" t="s">
        <v>57</v>
      </c>
      <c r="F125" s="192" t="s">
        <v>58</v>
      </c>
      <c r="G125" s="192" t="s">
        <v>128</v>
      </c>
      <c r="H125" s="192" t="s">
        <v>129</v>
      </c>
      <c r="I125" s="192" t="s">
        <v>130</v>
      </c>
      <c r="J125" s="193" t="s">
        <v>113</v>
      </c>
      <c r="K125" s="194" t="s">
        <v>131</v>
      </c>
      <c r="L125" s="195"/>
      <c r="M125" s="98" t="s">
        <v>1</v>
      </c>
      <c r="N125" s="99" t="s">
        <v>40</v>
      </c>
      <c r="O125" s="99" t="s">
        <v>132</v>
      </c>
      <c r="P125" s="99" t="s">
        <v>133</v>
      </c>
      <c r="Q125" s="99" t="s">
        <v>134</v>
      </c>
      <c r="R125" s="99" t="s">
        <v>135</v>
      </c>
      <c r="S125" s="99" t="s">
        <v>136</v>
      </c>
      <c r="T125" s="100" t="s">
        <v>137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138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P127+P131+P160</f>
        <v>0</v>
      </c>
      <c r="Q126" s="102"/>
      <c r="R126" s="198">
        <f>R127+R131+R160</f>
        <v>0.806868</v>
      </c>
      <c r="S126" s="102"/>
      <c r="T126" s="199">
        <f>T127+T131+T160</f>
        <v>0.030492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115</v>
      </c>
      <c r="BK126" s="200">
        <f>BK127+BK131+BK160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139</v>
      </c>
      <c r="F127" s="204" t="s">
        <v>140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0.001188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141</v>
      </c>
      <c r="BK127" s="214">
        <f>BK128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142</v>
      </c>
      <c r="F128" s="215" t="s">
        <v>143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SUM(P129:P130)</f>
        <v>0</v>
      </c>
      <c r="Q128" s="209"/>
      <c r="R128" s="210">
        <f>SUM(R129:R130)</f>
        <v>0.001188</v>
      </c>
      <c r="S128" s="209"/>
      <c r="T128" s="211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141</v>
      </c>
      <c r="BK128" s="214">
        <f>SUM(BK129:BK130)</f>
        <v>0</v>
      </c>
    </row>
    <row r="129" spans="1:65" s="2" customFormat="1" ht="24.15" customHeight="1">
      <c r="A129" s="36"/>
      <c r="B129" s="37"/>
      <c r="C129" s="217" t="s">
        <v>84</v>
      </c>
      <c r="D129" s="217" t="s">
        <v>144</v>
      </c>
      <c r="E129" s="218" t="s">
        <v>145</v>
      </c>
      <c r="F129" s="219" t="s">
        <v>279</v>
      </c>
      <c r="G129" s="220" t="s">
        <v>147</v>
      </c>
      <c r="H129" s="221">
        <v>39.6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3E-05</v>
      </c>
      <c r="R129" s="227">
        <f>Q129*H129</f>
        <v>0.001188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342</v>
      </c>
    </row>
    <row r="130" spans="1:51" s="13" customFormat="1" ht="12">
      <c r="A130" s="13"/>
      <c r="B130" s="231"/>
      <c r="C130" s="232"/>
      <c r="D130" s="233" t="s">
        <v>150</v>
      </c>
      <c r="E130" s="234" t="s">
        <v>1</v>
      </c>
      <c r="F130" s="235" t="s">
        <v>317</v>
      </c>
      <c r="G130" s="232"/>
      <c r="H130" s="236">
        <v>39.6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150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141</v>
      </c>
    </row>
    <row r="131" spans="1:63" s="12" customFormat="1" ht="25.9" customHeight="1">
      <c r="A131" s="12"/>
      <c r="B131" s="201"/>
      <c r="C131" s="202"/>
      <c r="D131" s="203" t="s">
        <v>75</v>
      </c>
      <c r="E131" s="204" t="s">
        <v>152</v>
      </c>
      <c r="F131" s="204" t="s">
        <v>153</v>
      </c>
      <c r="G131" s="202"/>
      <c r="H131" s="202"/>
      <c r="I131" s="205"/>
      <c r="J131" s="206">
        <f>BK131</f>
        <v>0</v>
      </c>
      <c r="K131" s="202"/>
      <c r="L131" s="207"/>
      <c r="M131" s="208"/>
      <c r="N131" s="209"/>
      <c r="O131" s="209"/>
      <c r="P131" s="210">
        <f>P132+P145+P152+P156</f>
        <v>0</v>
      </c>
      <c r="Q131" s="209"/>
      <c r="R131" s="210">
        <f>R132+R145+R152+R156</f>
        <v>0.8056800000000001</v>
      </c>
      <c r="S131" s="209"/>
      <c r="T131" s="211">
        <f>T132+T145+T152+T156</f>
        <v>0.030492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86</v>
      </c>
      <c r="AT131" s="213" t="s">
        <v>75</v>
      </c>
      <c r="AU131" s="213" t="s">
        <v>76</v>
      </c>
      <c r="AY131" s="212" t="s">
        <v>141</v>
      </c>
      <c r="BK131" s="214">
        <f>BK132+BK145+BK152+BK156</f>
        <v>0</v>
      </c>
    </row>
    <row r="132" spans="1:63" s="12" customFormat="1" ht="22.8" customHeight="1">
      <c r="A132" s="12"/>
      <c r="B132" s="201"/>
      <c r="C132" s="202"/>
      <c r="D132" s="203" t="s">
        <v>75</v>
      </c>
      <c r="E132" s="215" t="s">
        <v>154</v>
      </c>
      <c r="F132" s="215" t="s">
        <v>155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SUM(P133:P144)</f>
        <v>0</v>
      </c>
      <c r="Q132" s="209"/>
      <c r="R132" s="210">
        <f>SUM(R133:R144)</f>
        <v>0.6263340000000001</v>
      </c>
      <c r="S132" s="209"/>
      <c r="T132" s="211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84</v>
      </c>
      <c r="AY132" s="212" t="s">
        <v>141</v>
      </c>
      <c r="BK132" s="214">
        <f>SUM(BK133:BK144)</f>
        <v>0</v>
      </c>
    </row>
    <row r="133" spans="1:65" s="2" customFormat="1" ht="24.15" customHeight="1">
      <c r="A133" s="36"/>
      <c r="B133" s="37"/>
      <c r="C133" s="217" t="s">
        <v>86</v>
      </c>
      <c r="D133" s="217" t="s">
        <v>144</v>
      </c>
      <c r="E133" s="218" t="s">
        <v>156</v>
      </c>
      <c r="F133" s="219" t="s">
        <v>157</v>
      </c>
      <c r="G133" s="220" t="s">
        <v>147</v>
      </c>
      <c r="H133" s="221">
        <v>54.6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41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158</v>
      </c>
      <c r="AT133" s="229" t="s">
        <v>144</v>
      </c>
      <c r="AU133" s="229" t="s">
        <v>86</v>
      </c>
      <c r="AY133" s="15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84</v>
      </c>
      <c r="BK133" s="230">
        <f>ROUND(I133*H133,2)</f>
        <v>0</v>
      </c>
      <c r="BL133" s="15" t="s">
        <v>158</v>
      </c>
      <c r="BM133" s="229" t="s">
        <v>343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319</v>
      </c>
      <c r="G134" s="232"/>
      <c r="H134" s="236">
        <v>54.6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86</v>
      </c>
      <c r="AV134" s="13" t="s">
        <v>86</v>
      </c>
      <c r="AW134" s="13" t="s">
        <v>32</v>
      </c>
      <c r="AX134" s="13" t="s">
        <v>84</v>
      </c>
      <c r="AY134" s="242" t="s">
        <v>141</v>
      </c>
    </row>
    <row r="135" spans="1:65" s="2" customFormat="1" ht="16.5" customHeight="1">
      <c r="A135" s="36"/>
      <c r="B135" s="37"/>
      <c r="C135" s="243" t="s">
        <v>161</v>
      </c>
      <c r="D135" s="243" t="s">
        <v>162</v>
      </c>
      <c r="E135" s="244" t="s">
        <v>163</v>
      </c>
      <c r="F135" s="245" t="s">
        <v>164</v>
      </c>
      <c r="G135" s="246" t="s">
        <v>147</v>
      </c>
      <c r="H135" s="247">
        <v>62.1</v>
      </c>
      <c r="I135" s="248"/>
      <c r="J135" s="249">
        <f>ROUND(I135*H135,2)</f>
        <v>0</v>
      </c>
      <c r="K135" s="250"/>
      <c r="L135" s="251"/>
      <c r="M135" s="252" t="s">
        <v>1</v>
      </c>
      <c r="N135" s="253" t="s">
        <v>41</v>
      </c>
      <c r="O135" s="89"/>
      <c r="P135" s="227">
        <f>O135*H135</f>
        <v>0</v>
      </c>
      <c r="Q135" s="227">
        <v>0.0038</v>
      </c>
      <c r="R135" s="227">
        <f>Q135*H135</f>
        <v>0.23598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165</v>
      </c>
      <c r="AT135" s="229" t="s">
        <v>162</v>
      </c>
      <c r="AU135" s="229" t="s">
        <v>86</v>
      </c>
      <c r="AY135" s="15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84</v>
      </c>
      <c r="BK135" s="230">
        <f>ROUND(I135*H135,2)</f>
        <v>0</v>
      </c>
      <c r="BL135" s="15" t="s">
        <v>158</v>
      </c>
      <c r="BM135" s="229" t="s">
        <v>344</v>
      </c>
    </row>
    <row r="136" spans="1:51" s="13" customFormat="1" ht="12">
      <c r="A136" s="13"/>
      <c r="B136" s="231"/>
      <c r="C136" s="232"/>
      <c r="D136" s="233" t="s">
        <v>150</v>
      </c>
      <c r="E136" s="234" t="s">
        <v>1</v>
      </c>
      <c r="F136" s="235" t="s">
        <v>345</v>
      </c>
      <c r="G136" s="232"/>
      <c r="H136" s="236">
        <v>62.1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150</v>
      </c>
      <c r="AU136" s="242" t="s">
        <v>86</v>
      </c>
      <c r="AV136" s="13" t="s">
        <v>86</v>
      </c>
      <c r="AW136" s="13" t="s">
        <v>32</v>
      </c>
      <c r="AX136" s="13" t="s">
        <v>84</v>
      </c>
      <c r="AY136" s="242" t="s">
        <v>141</v>
      </c>
    </row>
    <row r="137" spans="1:65" s="2" customFormat="1" ht="24.15" customHeight="1">
      <c r="A137" s="36"/>
      <c r="B137" s="37"/>
      <c r="C137" s="217" t="s">
        <v>148</v>
      </c>
      <c r="D137" s="217" t="s">
        <v>144</v>
      </c>
      <c r="E137" s="218" t="s">
        <v>168</v>
      </c>
      <c r="F137" s="219" t="s">
        <v>169</v>
      </c>
      <c r="G137" s="220" t="s">
        <v>147</v>
      </c>
      <c r="H137" s="221">
        <v>54.6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41</v>
      </c>
      <c r="O137" s="89"/>
      <c r="P137" s="227">
        <f>O137*H137</f>
        <v>0</v>
      </c>
      <c r="Q137" s="227">
        <v>0.00088</v>
      </c>
      <c r="R137" s="227">
        <f>Q137*H137</f>
        <v>0.048048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158</v>
      </c>
      <c r="AT137" s="229" t="s">
        <v>144</v>
      </c>
      <c r="AU137" s="229" t="s">
        <v>86</v>
      </c>
      <c r="AY137" s="15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158</v>
      </c>
      <c r="BM137" s="229" t="s">
        <v>346</v>
      </c>
    </row>
    <row r="138" spans="1:51" s="13" customFormat="1" ht="12">
      <c r="A138" s="13"/>
      <c r="B138" s="231"/>
      <c r="C138" s="232"/>
      <c r="D138" s="233" t="s">
        <v>150</v>
      </c>
      <c r="E138" s="234" t="s">
        <v>1</v>
      </c>
      <c r="F138" s="235" t="s">
        <v>319</v>
      </c>
      <c r="G138" s="232"/>
      <c r="H138" s="236">
        <v>54.6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150</v>
      </c>
      <c r="AU138" s="242" t="s">
        <v>86</v>
      </c>
      <c r="AV138" s="13" t="s">
        <v>86</v>
      </c>
      <c r="AW138" s="13" t="s">
        <v>32</v>
      </c>
      <c r="AX138" s="13" t="s">
        <v>84</v>
      </c>
      <c r="AY138" s="242" t="s">
        <v>141</v>
      </c>
    </row>
    <row r="139" spans="1:65" s="2" customFormat="1" ht="16.5" customHeight="1">
      <c r="A139" s="36"/>
      <c r="B139" s="37"/>
      <c r="C139" s="243" t="s">
        <v>171</v>
      </c>
      <c r="D139" s="243" t="s">
        <v>162</v>
      </c>
      <c r="E139" s="244" t="s">
        <v>172</v>
      </c>
      <c r="F139" s="245" t="s">
        <v>173</v>
      </c>
      <c r="G139" s="246" t="s">
        <v>147</v>
      </c>
      <c r="H139" s="247">
        <v>62.79</v>
      </c>
      <c r="I139" s="248"/>
      <c r="J139" s="249">
        <f>ROUND(I139*H139,2)</f>
        <v>0</v>
      </c>
      <c r="K139" s="250"/>
      <c r="L139" s="251"/>
      <c r="M139" s="252" t="s">
        <v>1</v>
      </c>
      <c r="N139" s="253" t="s">
        <v>41</v>
      </c>
      <c r="O139" s="89"/>
      <c r="P139" s="227">
        <f>O139*H139</f>
        <v>0</v>
      </c>
      <c r="Q139" s="227">
        <v>0.0054</v>
      </c>
      <c r="R139" s="227">
        <f>Q139*H139</f>
        <v>0.33906600000000003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165</v>
      </c>
      <c r="AT139" s="229" t="s">
        <v>162</v>
      </c>
      <c r="AU139" s="229" t="s">
        <v>86</v>
      </c>
      <c r="AY139" s="15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158</v>
      </c>
      <c r="BM139" s="229" t="s">
        <v>347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323</v>
      </c>
      <c r="G140" s="232"/>
      <c r="H140" s="236">
        <v>62.79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86</v>
      </c>
      <c r="AV140" s="13" t="s">
        <v>86</v>
      </c>
      <c r="AW140" s="13" t="s">
        <v>32</v>
      </c>
      <c r="AX140" s="13" t="s">
        <v>84</v>
      </c>
      <c r="AY140" s="242" t="s">
        <v>141</v>
      </c>
    </row>
    <row r="141" spans="1:65" s="2" customFormat="1" ht="37.8" customHeight="1">
      <c r="A141" s="36"/>
      <c r="B141" s="37"/>
      <c r="C141" s="217" t="s">
        <v>176</v>
      </c>
      <c r="D141" s="217" t="s">
        <v>144</v>
      </c>
      <c r="E141" s="218" t="s">
        <v>177</v>
      </c>
      <c r="F141" s="219" t="s">
        <v>178</v>
      </c>
      <c r="G141" s="220" t="s">
        <v>179</v>
      </c>
      <c r="H141" s="221">
        <v>3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0.00108</v>
      </c>
      <c r="R141" s="227">
        <f>Q141*H141</f>
        <v>0.00324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158</v>
      </c>
      <c r="AT141" s="229" t="s">
        <v>144</v>
      </c>
      <c r="AU141" s="229" t="s">
        <v>86</v>
      </c>
      <c r="AY141" s="15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158</v>
      </c>
      <c r="BM141" s="229" t="s">
        <v>348</v>
      </c>
    </row>
    <row r="142" spans="1:65" s="2" customFormat="1" ht="33" customHeight="1">
      <c r="A142" s="36"/>
      <c r="B142" s="37"/>
      <c r="C142" s="217" t="s">
        <v>181</v>
      </c>
      <c r="D142" s="217" t="s">
        <v>144</v>
      </c>
      <c r="E142" s="218" t="s">
        <v>186</v>
      </c>
      <c r="F142" s="219" t="s">
        <v>187</v>
      </c>
      <c r="G142" s="220" t="s">
        <v>147</v>
      </c>
      <c r="H142" s="221">
        <v>16.2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349</v>
      </c>
    </row>
    <row r="143" spans="1:51" s="13" customFormat="1" ht="12">
      <c r="A143" s="13"/>
      <c r="B143" s="231"/>
      <c r="C143" s="232"/>
      <c r="D143" s="233" t="s">
        <v>150</v>
      </c>
      <c r="E143" s="234" t="s">
        <v>1</v>
      </c>
      <c r="F143" s="235" t="s">
        <v>326</v>
      </c>
      <c r="G143" s="232"/>
      <c r="H143" s="236">
        <v>16.2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150</v>
      </c>
      <c r="AU143" s="242" t="s">
        <v>86</v>
      </c>
      <c r="AV143" s="13" t="s">
        <v>86</v>
      </c>
      <c r="AW143" s="13" t="s">
        <v>32</v>
      </c>
      <c r="AX143" s="13" t="s">
        <v>84</v>
      </c>
      <c r="AY143" s="242" t="s">
        <v>141</v>
      </c>
    </row>
    <row r="144" spans="1:65" s="2" customFormat="1" ht="24.15" customHeight="1">
      <c r="A144" s="36"/>
      <c r="B144" s="37"/>
      <c r="C144" s="217" t="s">
        <v>185</v>
      </c>
      <c r="D144" s="217" t="s">
        <v>144</v>
      </c>
      <c r="E144" s="218" t="s">
        <v>190</v>
      </c>
      <c r="F144" s="219" t="s">
        <v>191</v>
      </c>
      <c r="G144" s="220" t="s">
        <v>192</v>
      </c>
      <c r="H144" s="221">
        <v>0.626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350</v>
      </c>
    </row>
    <row r="145" spans="1:63" s="12" customFormat="1" ht="22.8" customHeight="1">
      <c r="A145" s="12"/>
      <c r="B145" s="201"/>
      <c r="C145" s="202"/>
      <c r="D145" s="203" t="s">
        <v>75</v>
      </c>
      <c r="E145" s="215" t="s">
        <v>194</v>
      </c>
      <c r="F145" s="215" t="s">
        <v>195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SUM(P146:P151)</f>
        <v>0</v>
      </c>
      <c r="Q145" s="209"/>
      <c r="R145" s="210">
        <f>SUM(R146:R151)</f>
        <v>0.12152999999999999</v>
      </c>
      <c r="S145" s="209"/>
      <c r="T145" s="211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86</v>
      </c>
      <c r="AT145" s="213" t="s">
        <v>75</v>
      </c>
      <c r="AU145" s="213" t="s">
        <v>84</v>
      </c>
      <c r="AY145" s="212" t="s">
        <v>141</v>
      </c>
      <c r="BK145" s="214">
        <f>SUM(BK146:BK151)</f>
        <v>0</v>
      </c>
    </row>
    <row r="146" spans="1:65" s="2" customFormat="1" ht="24.15" customHeight="1">
      <c r="A146" s="36"/>
      <c r="B146" s="37"/>
      <c r="C146" s="217" t="s">
        <v>142</v>
      </c>
      <c r="D146" s="217" t="s">
        <v>144</v>
      </c>
      <c r="E146" s="218" t="s">
        <v>197</v>
      </c>
      <c r="F146" s="219" t="s">
        <v>198</v>
      </c>
      <c r="G146" s="220" t="s">
        <v>147</v>
      </c>
      <c r="H146" s="221">
        <v>39.6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158</v>
      </c>
      <c r="AT146" s="229" t="s">
        <v>144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351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317</v>
      </c>
      <c r="G147" s="232"/>
      <c r="H147" s="236">
        <v>39.6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86</v>
      </c>
      <c r="AV147" s="13" t="s">
        <v>86</v>
      </c>
      <c r="AW147" s="13" t="s">
        <v>32</v>
      </c>
      <c r="AX147" s="13" t="s">
        <v>84</v>
      </c>
      <c r="AY147" s="242" t="s">
        <v>141</v>
      </c>
    </row>
    <row r="148" spans="1:65" s="2" customFormat="1" ht="16.5" customHeight="1">
      <c r="A148" s="36"/>
      <c r="B148" s="37"/>
      <c r="C148" s="243" t="s">
        <v>196</v>
      </c>
      <c r="D148" s="243" t="s">
        <v>162</v>
      </c>
      <c r="E148" s="244" t="s">
        <v>205</v>
      </c>
      <c r="F148" s="245" t="s">
        <v>206</v>
      </c>
      <c r="G148" s="246" t="s">
        <v>207</v>
      </c>
      <c r="H148" s="247">
        <v>3.96</v>
      </c>
      <c r="I148" s="248"/>
      <c r="J148" s="249">
        <f>ROUND(I148*H148,2)</f>
        <v>0</v>
      </c>
      <c r="K148" s="250"/>
      <c r="L148" s="251"/>
      <c r="M148" s="252" t="s">
        <v>1</v>
      </c>
      <c r="N148" s="253" t="s">
        <v>41</v>
      </c>
      <c r="O148" s="89"/>
      <c r="P148" s="227">
        <f>O148*H148</f>
        <v>0</v>
      </c>
      <c r="Q148" s="227">
        <v>0.03</v>
      </c>
      <c r="R148" s="227">
        <f>Q148*H148</f>
        <v>0.11879999999999999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165</v>
      </c>
      <c r="AT148" s="229" t="s">
        <v>162</v>
      </c>
      <c r="AU148" s="229" t="s">
        <v>86</v>
      </c>
      <c r="AY148" s="15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158</v>
      </c>
      <c r="BM148" s="229" t="s">
        <v>352</v>
      </c>
    </row>
    <row r="149" spans="1:51" s="13" customFormat="1" ht="12">
      <c r="A149" s="13"/>
      <c r="B149" s="231"/>
      <c r="C149" s="232"/>
      <c r="D149" s="233" t="s">
        <v>150</v>
      </c>
      <c r="E149" s="234" t="s">
        <v>1</v>
      </c>
      <c r="F149" s="235" t="s">
        <v>330</v>
      </c>
      <c r="G149" s="232"/>
      <c r="H149" s="236">
        <v>3.96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150</v>
      </c>
      <c r="AU149" s="242" t="s">
        <v>86</v>
      </c>
      <c r="AV149" s="13" t="s">
        <v>86</v>
      </c>
      <c r="AW149" s="13" t="s">
        <v>32</v>
      </c>
      <c r="AX149" s="13" t="s">
        <v>84</v>
      </c>
      <c r="AY149" s="242" t="s">
        <v>141</v>
      </c>
    </row>
    <row r="150" spans="1:65" s="2" customFormat="1" ht="37.8" customHeight="1">
      <c r="A150" s="36"/>
      <c r="B150" s="37"/>
      <c r="C150" s="217" t="s">
        <v>200</v>
      </c>
      <c r="D150" s="217" t="s">
        <v>144</v>
      </c>
      <c r="E150" s="218" t="s">
        <v>201</v>
      </c>
      <c r="F150" s="219" t="s">
        <v>202</v>
      </c>
      <c r="G150" s="220" t="s">
        <v>147</v>
      </c>
      <c r="H150" s="221">
        <v>39</v>
      </c>
      <c r="I150" s="222"/>
      <c r="J150" s="223">
        <f>ROUND(I150*H150,2)</f>
        <v>0</v>
      </c>
      <c r="K150" s="224"/>
      <c r="L150" s="42"/>
      <c r="M150" s="225" t="s">
        <v>1</v>
      </c>
      <c r="N150" s="226" t="s">
        <v>41</v>
      </c>
      <c r="O150" s="89"/>
      <c r="P150" s="227">
        <f>O150*H150</f>
        <v>0</v>
      </c>
      <c r="Q150" s="227">
        <v>7E-05</v>
      </c>
      <c r="R150" s="227">
        <f>Q150*H150</f>
        <v>0.00273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158</v>
      </c>
      <c r="AT150" s="229" t="s">
        <v>144</v>
      </c>
      <c r="AU150" s="229" t="s">
        <v>86</v>
      </c>
      <c r="AY150" s="15" t="s">
        <v>141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84</v>
      </c>
      <c r="BK150" s="230">
        <f>ROUND(I150*H150,2)</f>
        <v>0</v>
      </c>
      <c r="BL150" s="15" t="s">
        <v>158</v>
      </c>
      <c r="BM150" s="229" t="s">
        <v>353</v>
      </c>
    </row>
    <row r="151" spans="1:65" s="2" customFormat="1" ht="24.15" customHeight="1">
      <c r="A151" s="36"/>
      <c r="B151" s="37"/>
      <c r="C151" s="217" t="s">
        <v>204</v>
      </c>
      <c r="D151" s="217" t="s">
        <v>144</v>
      </c>
      <c r="E151" s="218" t="s">
        <v>211</v>
      </c>
      <c r="F151" s="219" t="s">
        <v>212</v>
      </c>
      <c r="G151" s="220" t="s">
        <v>192</v>
      </c>
      <c r="H151" s="221">
        <v>0.122</v>
      </c>
      <c r="I151" s="222"/>
      <c r="J151" s="223">
        <f>ROUND(I151*H151,2)</f>
        <v>0</v>
      </c>
      <c r="K151" s="224"/>
      <c r="L151" s="42"/>
      <c r="M151" s="225" t="s">
        <v>1</v>
      </c>
      <c r="N151" s="226" t="s">
        <v>41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158</v>
      </c>
      <c r="AT151" s="229" t="s">
        <v>144</v>
      </c>
      <c r="AU151" s="229" t="s">
        <v>86</v>
      </c>
      <c r="AY151" s="15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158</v>
      </c>
      <c r="BM151" s="229" t="s">
        <v>354</v>
      </c>
    </row>
    <row r="152" spans="1:63" s="12" customFormat="1" ht="22.8" customHeight="1">
      <c r="A152" s="12"/>
      <c r="B152" s="201"/>
      <c r="C152" s="202"/>
      <c r="D152" s="203" t="s">
        <v>75</v>
      </c>
      <c r="E152" s="215" t="s">
        <v>214</v>
      </c>
      <c r="F152" s="215" t="s">
        <v>215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SUM(P153:P155)</f>
        <v>0</v>
      </c>
      <c r="Q152" s="209"/>
      <c r="R152" s="210">
        <f>SUM(R153:R155)</f>
        <v>0</v>
      </c>
      <c r="S152" s="209"/>
      <c r="T152" s="211">
        <f>SUM(T153:T155)</f>
        <v>0.00528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86</v>
      </c>
      <c r="AT152" s="213" t="s">
        <v>75</v>
      </c>
      <c r="AU152" s="213" t="s">
        <v>84</v>
      </c>
      <c r="AY152" s="212" t="s">
        <v>141</v>
      </c>
      <c r="BK152" s="214">
        <f>SUM(BK153:BK155)</f>
        <v>0</v>
      </c>
    </row>
    <row r="153" spans="1:65" s="2" customFormat="1" ht="24.15" customHeight="1">
      <c r="A153" s="36"/>
      <c r="B153" s="37"/>
      <c r="C153" s="217" t="s">
        <v>210</v>
      </c>
      <c r="D153" s="217" t="s">
        <v>144</v>
      </c>
      <c r="E153" s="218" t="s">
        <v>229</v>
      </c>
      <c r="F153" s="219" t="s">
        <v>230</v>
      </c>
      <c r="G153" s="220" t="s">
        <v>219</v>
      </c>
      <c r="H153" s="221">
        <v>13.2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355</v>
      </c>
    </row>
    <row r="154" spans="1:65" s="2" customFormat="1" ht="16.5" customHeight="1">
      <c r="A154" s="36"/>
      <c r="B154" s="37"/>
      <c r="C154" s="217" t="s">
        <v>216</v>
      </c>
      <c r="D154" s="217" t="s">
        <v>144</v>
      </c>
      <c r="E154" s="218" t="s">
        <v>233</v>
      </c>
      <c r="F154" s="219" t="s">
        <v>234</v>
      </c>
      <c r="G154" s="220" t="s">
        <v>179</v>
      </c>
      <c r="H154" s="221">
        <v>14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41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158</v>
      </c>
      <c r="AT154" s="229" t="s">
        <v>144</v>
      </c>
      <c r="AU154" s="229" t="s">
        <v>86</v>
      </c>
      <c r="AY154" s="15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158</v>
      </c>
      <c r="BM154" s="229" t="s">
        <v>356</v>
      </c>
    </row>
    <row r="155" spans="1:65" s="2" customFormat="1" ht="24.15" customHeight="1">
      <c r="A155" s="36"/>
      <c r="B155" s="37"/>
      <c r="C155" s="217" t="s">
        <v>8</v>
      </c>
      <c r="D155" s="217" t="s">
        <v>144</v>
      </c>
      <c r="E155" s="218" t="s">
        <v>217</v>
      </c>
      <c r="F155" s="219" t="s">
        <v>218</v>
      </c>
      <c r="G155" s="220" t="s">
        <v>219</v>
      </c>
      <c r="H155" s="221">
        <v>13.2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0.0004</v>
      </c>
      <c r="T155" s="228">
        <f>S155*H155</f>
        <v>0.00528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357</v>
      </c>
    </row>
    <row r="156" spans="1:63" s="12" customFormat="1" ht="22.8" customHeight="1">
      <c r="A156" s="12"/>
      <c r="B156" s="201"/>
      <c r="C156" s="202"/>
      <c r="D156" s="203" t="s">
        <v>75</v>
      </c>
      <c r="E156" s="215" t="s">
        <v>244</v>
      </c>
      <c r="F156" s="215" t="s">
        <v>245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SUM(P157:P159)</f>
        <v>0</v>
      </c>
      <c r="Q156" s="209"/>
      <c r="R156" s="210">
        <f>SUM(R157:R159)</f>
        <v>0.057816</v>
      </c>
      <c r="S156" s="209"/>
      <c r="T156" s="211">
        <f>SUM(T157:T159)</f>
        <v>0.025212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86</v>
      </c>
      <c r="AT156" s="213" t="s">
        <v>75</v>
      </c>
      <c r="AU156" s="213" t="s">
        <v>84</v>
      </c>
      <c r="AY156" s="212" t="s">
        <v>141</v>
      </c>
      <c r="BK156" s="214">
        <f>SUM(BK157:BK159)</f>
        <v>0</v>
      </c>
    </row>
    <row r="157" spans="1:65" s="2" customFormat="1" ht="24.15" customHeight="1">
      <c r="A157" s="36"/>
      <c r="B157" s="37"/>
      <c r="C157" s="217" t="s">
        <v>158</v>
      </c>
      <c r="D157" s="217" t="s">
        <v>144</v>
      </c>
      <c r="E157" s="218" t="s">
        <v>246</v>
      </c>
      <c r="F157" s="219" t="s">
        <v>247</v>
      </c>
      <c r="G157" s="220" t="s">
        <v>219</v>
      </c>
      <c r="H157" s="221">
        <v>13.2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0.00191</v>
      </c>
      <c r="T157" s="228">
        <f>S157*H157</f>
        <v>0.025212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358</v>
      </c>
    </row>
    <row r="158" spans="1:65" s="2" customFormat="1" ht="33" customHeight="1">
      <c r="A158" s="36"/>
      <c r="B158" s="37"/>
      <c r="C158" s="217" t="s">
        <v>228</v>
      </c>
      <c r="D158" s="217" t="s">
        <v>144</v>
      </c>
      <c r="E158" s="218" t="s">
        <v>251</v>
      </c>
      <c r="F158" s="219" t="s">
        <v>252</v>
      </c>
      <c r="G158" s="220" t="s">
        <v>219</v>
      </c>
      <c r="H158" s="221">
        <v>13.2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41</v>
      </c>
      <c r="O158" s="89"/>
      <c r="P158" s="227">
        <f>O158*H158</f>
        <v>0</v>
      </c>
      <c r="Q158" s="227">
        <v>0.00438</v>
      </c>
      <c r="R158" s="227">
        <f>Q158*H158</f>
        <v>0.057816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158</v>
      </c>
      <c r="AT158" s="229" t="s">
        <v>144</v>
      </c>
      <c r="AU158" s="229" t="s">
        <v>86</v>
      </c>
      <c r="AY158" s="15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84</v>
      </c>
      <c r="BK158" s="230">
        <f>ROUND(I158*H158,2)</f>
        <v>0</v>
      </c>
      <c r="BL158" s="15" t="s">
        <v>158</v>
      </c>
      <c r="BM158" s="229" t="s">
        <v>359</v>
      </c>
    </row>
    <row r="159" spans="1:65" s="2" customFormat="1" ht="24.15" customHeight="1">
      <c r="A159" s="36"/>
      <c r="B159" s="37"/>
      <c r="C159" s="217" t="s">
        <v>232</v>
      </c>
      <c r="D159" s="217" t="s">
        <v>144</v>
      </c>
      <c r="E159" s="218" t="s">
        <v>259</v>
      </c>
      <c r="F159" s="219" t="s">
        <v>260</v>
      </c>
      <c r="G159" s="220" t="s">
        <v>192</v>
      </c>
      <c r="H159" s="221">
        <v>0.058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360</v>
      </c>
    </row>
    <row r="160" spans="1:63" s="12" customFormat="1" ht="25.9" customHeight="1">
      <c r="A160" s="12"/>
      <c r="B160" s="201"/>
      <c r="C160" s="202"/>
      <c r="D160" s="203" t="s">
        <v>75</v>
      </c>
      <c r="E160" s="204" t="s">
        <v>262</v>
      </c>
      <c r="F160" s="204" t="s">
        <v>263</v>
      </c>
      <c r="G160" s="202"/>
      <c r="H160" s="202"/>
      <c r="I160" s="205"/>
      <c r="J160" s="206">
        <f>BK160</f>
        <v>0</v>
      </c>
      <c r="K160" s="202"/>
      <c r="L160" s="207"/>
      <c r="M160" s="208"/>
      <c r="N160" s="209"/>
      <c r="O160" s="209"/>
      <c r="P160" s="210">
        <f>P161+P163</f>
        <v>0</v>
      </c>
      <c r="Q160" s="209"/>
      <c r="R160" s="210">
        <f>R161+R163</f>
        <v>0</v>
      </c>
      <c r="S160" s="209"/>
      <c r="T160" s="211">
        <f>T161+T163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171</v>
      </c>
      <c r="AT160" s="213" t="s">
        <v>75</v>
      </c>
      <c r="AU160" s="213" t="s">
        <v>76</v>
      </c>
      <c r="AY160" s="212" t="s">
        <v>141</v>
      </c>
      <c r="BK160" s="214">
        <f>BK161+BK163</f>
        <v>0</v>
      </c>
    </row>
    <row r="161" spans="1:63" s="12" customFormat="1" ht="22.8" customHeight="1">
      <c r="A161" s="12"/>
      <c r="B161" s="201"/>
      <c r="C161" s="202"/>
      <c r="D161" s="203" t="s">
        <v>75</v>
      </c>
      <c r="E161" s="215" t="s">
        <v>264</v>
      </c>
      <c r="F161" s="215" t="s">
        <v>265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P162</f>
        <v>0</v>
      </c>
      <c r="Q161" s="209"/>
      <c r="R161" s="210">
        <f>R162</f>
        <v>0</v>
      </c>
      <c r="S161" s="209"/>
      <c r="T161" s="21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171</v>
      </c>
      <c r="AT161" s="213" t="s">
        <v>75</v>
      </c>
      <c r="AU161" s="213" t="s">
        <v>84</v>
      </c>
      <c r="AY161" s="212" t="s">
        <v>141</v>
      </c>
      <c r="BK161" s="214">
        <f>BK162</f>
        <v>0</v>
      </c>
    </row>
    <row r="162" spans="1:65" s="2" customFormat="1" ht="16.5" customHeight="1">
      <c r="A162" s="36"/>
      <c r="B162" s="37"/>
      <c r="C162" s="217" t="s">
        <v>236</v>
      </c>
      <c r="D162" s="217" t="s">
        <v>144</v>
      </c>
      <c r="E162" s="218" t="s">
        <v>267</v>
      </c>
      <c r="F162" s="219" t="s">
        <v>265</v>
      </c>
      <c r="G162" s="220" t="s">
        <v>268</v>
      </c>
      <c r="H162" s="254"/>
      <c r="I162" s="222"/>
      <c r="J162" s="223">
        <f>ROUND(I162*H162,2)</f>
        <v>0</v>
      </c>
      <c r="K162" s="224"/>
      <c r="L162" s="42"/>
      <c r="M162" s="225" t="s">
        <v>1</v>
      </c>
      <c r="N162" s="226" t="s">
        <v>41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269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269</v>
      </c>
      <c r="BM162" s="229" t="s">
        <v>361</v>
      </c>
    </row>
    <row r="163" spans="1:63" s="12" customFormat="1" ht="22.8" customHeight="1">
      <c r="A163" s="12"/>
      <c r="B163" s="201"/>
      <c r="C163" s="202"/>
      <c r="D163" s="203" t="s">
        <v>75</v>
      </c>
      <c r="E163" s="215" t="s">
        <v>271</v>
      </c>
      <c r="F163" s="215" t="s">
        <v>272</v>
      </c>
      <c r="G163" s="202"/>
      <c r="H163" s="202"/>
      <c r="I163" s="205"/>
      <c r="J163" s="216">
        <f>BK163</f>
        <v>0</v>
      </c>
      <c r="K163" s="202"/>
      <c r="L163" s="207"/>
      <c r="M163" s="208"/>
      <c r="N163" s="209"/>
      <c r="O163" s="209"/>
      <c r="P163" s="210">
        <f>P164</f>
        <v>0</v>
      </c>
      <c r="Q163" s="209"/>
      <c r="R163" s="210">
        <f>R164</f>
        <v>0</v>
      </c>
      <c r="S163" s="209"/>
      <c r="T163" s="211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171</v>
      </c>
      <c r="AT163" s="213" t="s">
        <v>75</v>
      </c>
      <c r="AU163" s="213" t="s">
        <v>84</v>
      </c>
      <c r="AY163" s="212" t="s">
        <v>141</v>
      </c>
      <c r="BK163" s="214">
        <f>BK164</f>
        <v>0</v>
      </c>
    </row>
    <row r="164" spans="1:65" s="2" customFormat="1" ht="16.5" customHeight="1">
      <c r="A164" s="36"/>
      <c r="B164" s="37"/>
      <c r="C164" s="217" t="s">
        <v>240</v>
      </c>
      <c r="D164" s="217" t="s">
        <v>144</v>
      </c>
      <c r="E164" s="218" t="s">
        <v>274</v>
      </c>
      <c r="F164" s="219" t="s">
        <v>275</v>
      </c>
      <c r="G164" s="220" t="s">
        <v>276</v>
      </c>
      <c r="H164" s="221">
        <v>20</v>
      </c>
      <c r="I164" s="222"/>
      <c r="J164" s="223">
        <f>ROUND(I164*H164,2)</f>
        <v>0</v>
      </c>
      <c r="K164" s="224"/>
      <c r="L164" s="42"/>
      <c r="M164" s="255" t="s">
        <v>1</v>
      </c>
      <c r="N164" s="256" t="s">
        <v>41</v>
      </c>
      <c r="O164" s="257"/>
      <c r="P164" s="258">
        <f>O164*H164</f>
        <v>0</v>
      </c>
      <c r="Q164" s="258">
        <v>0</v>
      </c>
      <c r="R164" s="258">
        <f>Q164*H164</f>
        <v>0</v>
      </c>
      <c r="S164" s="258">
        <v>0</v>
      </c>
      <c r="T164" s="259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269</v>
      </c>
      <c r="AT164" s="229" t="s">
        <v>144</v>
      </c>
      <c r="AU164" s="229" t="s">
        <v>86</v>
      </c>
      <c r="AY164" s="15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84</v>
      </c>
      <c r="BK164" s="230">
        <f>ROUND(I164*H164,2)</f>
        <v>0</v>
      </c>
      <c r="BL164" s="15" t="s">
        <v>269</v>
      </c>
      <c r="BM164" s="229" t="s">
        <v>362</v>
      </c>
    </row>
    <row r="165" spans="1:31" s="2" customFormat="1" ht="6.95" customHeight="1">
      <c r="A165" s="36"/>
      <c r="B165" s="64"/>
      <c r="C165" s="65"/>
      <c r="D165" s="65"/>
      <c r="E165" s="65"/>
      <c r="F165" s="65"/>
      <c r="G165" s="65"/>
      <c r="H165" s="65"/>
      <c r="I165" s="65"/>
      <c r="J165" s="65"/>
      <c r="K165" s="65"/>
      <c r="L165" s="42"/>
      <c r="M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</sheetData>
  <sheetProtection password="CC35" sheet="1" objects="1" scenarios="1" formatColumns="0" formatRows="0" autoFilter="0"/>
  <autoFilter ref="C125:K16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363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ROUND((SUM(BE126:BE173)),2)</f>
        <v>0</v>
      </c>
      <c r="G33" s="36"/>
      <c r="H33" s="36"/>
      <c r="I33" s="153">
        <v>0.21</v>
      </c>
      <c r="J33" s="152">
        <f>ROUND(((SUM(BE126:BE173))*I33),2)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ROUND((SUM(BF126:BF173)),2)</f>
        <v>0</v>
      </c>
      <c r="G34" s="36"/>
      <c r="H34" s="36"/>
      <c r="I34" s="153">
        <v>0.15</v>
      </c>
      <c r="J34" s="152">
        <f>ROUND(((SUM(BF126:BF173))*I34),2)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ROUND((SUM(BG126:BG173)),2)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ROUND((SUM(BH126:BH173)),2)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ROUND((SUM(BI126:BI173)),2)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06 - Střecha 6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J131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J148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J155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122</v>
      </c>
      <c r="E103" s="186"/>
      <c r="F103" s="186"/>
      <c r="G103" s="186"/>
      <c r="H103" s="186"/>
      <c r="I103" s="186"/>
      <c r="J103" s="187">
        <f>J164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123</v>
      </c>
      <c r="E104" s="180"/>
      <c r="F104" s="180"/>
      <c r="G104" s="180"/>
      <c r="H104" s="180"/>
      <c r="I104" s="180"/>
      <c r="J104" s="181">
        <f>J169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124</v>
      </c>
      <c r="E105" s="186"/>
      <c r="F105" s="186"/>
      <c r="G105" s="186"/>
      <c r="H105" s="186"/>
      <c r="I105" s="186"/>
      <c r="J105" s="187">
        <f>J170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125</v>
      </c>
      <c r="E106" s="186"/>
      <c r="F106" s="186"/>
      <c r="G106" s="186"/>
      <c r="H106" s="186"/>
      <c r="I106" s="186"/>
      <c r="J106" s="187">
        <f>J172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Oprava střechy ZS Domažlice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109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06 - Střecha 6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Domažlice</v>
      </c>
      <c r="G120" s="38"/>
      <c r="H120" s="38"/>
      <c r="I120" s="30" t="s">
        <v>22</v>
      </c>
      <c r="J120" s="77" t="str">
        <f>IF(J12="","",J12)</f>
        <v>27. 4. 2023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>Město Domažlice</v>
      </c>
      <c r="G122" s="38"/>
      <c r="H122" s="38"/>
      <c r="I122" s="30" t="s">
        <v>30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IF(E18="","",E18)</f>
        <v>Vyplň údaj</v>
      </c>
      <c r="G123" s="38"/>
      <c r="H123" s="38"/>
      <c r="I123" s="30" t="s">
        <v>33</v>
      </c>
      <c r="J123" s="34" t="str">
        <f>E24</f>
        <v>Mgr. Jiří Tichý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127</v>
      </c>
      <c r="D125" s="192" t="s">
        <v>61</v>
      </c>
      <c r="E125" s="192" t="s">
        <v>57</v>
      </c>
      <c r="F125" s="192" t="s">
        <v>58</v>
      </c>
      <c r="G125" s="192" t="s">
        <v>128</v>
      </c>
      <c r="H125" s="192" t="s">
        <v>129</v>
      </c>
      <c r="I125" s="192" t="s">
        <v>130</v>
      </c>
      <c r="J125" s="193" t="s">
        <v>113</v>
      </c>
      <c r="K125" s="194" t="s">
        <v>131</v>
      </c>
      <c r="L125" s="195"/>
      <c r="M125" s="98" t="s">
        <v>1</v>
      </c>
      <c r="N125" s="99" t="s">
        <v>40</v>
      </c>
      <c r="O125" s="99" t="s">
        <v>132</v>
      </c>
      <c r="P125" s="99" t="s">
        <v>133</v>
      </c>
      <c r="Q125" s="99" t="s">
        <v>134</v>
      </c>
      <c r="R125" s="99" t="s">
        <v>135</v>
      </c>
      <c r="S125" s="99" t="s">
        <v>136</v>
      </c>
      <c r="T125" s="100" t="s">
        <v>137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138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P127+P131+P169</f>
        <v>0</v>
      </c>
      <c r="Q126" s="102"/>
      <c r="R126" s="198">
        <f>R127+R131+R169</f>
        <v>3.9494844000000002</v>
      </c>
      <c r="S126" s="102"/>
      <c r="T126" s="199">
        <f>T127+T131+T169</f>
        <v>1.059561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115</v>
      </c>
      <c r="BK126" s="200">
        <f>BK127+BK131+BK169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139</v>
      </c>
      <c r="F127" s="204" t="s">
        <v>140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0.006745200000000001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141</v>
      </c>
      <c r="BK127" s="214">
        <f>BK128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142</v>
      </c>
      <c r="F128" s="215" t="s">
        <v>143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SUM(P129:P130)</f>
        <v>0</v>
      </c>
      <c r="Q128" s="209"/>
      <c r="R128" s="210">
        <f>SUM(R129:R130)</f>
        <v>0.006745200000000001</v>
      </c>
      <c r="S128" s="209"/>
      <c r="T128" s="211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141</v>
      </c>
      <c r="BK128" s="214">
        <f>SUM(BK129:BK130)</f>
        <v>0</v>
      </c>
    </row>
    <row r="129" spans="1:65" s="2" customFormat="1" ht="24.15" customHeight="1">
      <c r="A129" s="36"/>
      <c r="B129" s="37"/>
      <c r="C129" s="217" t="s">
        <v>84</v>
      </c>
      <c r="D129" s="217" t="s">
        <v>144</v>
      </c>
      <c r="E129" s="218" t="s">
        <v>145</v>
      </c>
      <c r="F129" s="219" t="s">
        <v>279</v>
      </c>
      <c r="G129" s="220" t="s">
        <v>147</v>
      </c>
      <c r="H129" s="221">
        <v>224.84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3E-05</v>
      </c>
      <c r="R129" s="227">
        <f>Q129*H129</f>
        <v>0.006745200000000001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364</v>
      </c>
    </row>
    <row r="130" spans="1:51" s="13" customFormat="1" ht="12">
      <c r="A130" s="13"/>
      <c r="B130" s="231"/>
      <c r="C130" s="232"/>
      <c r="D130" s="233" t="s">
        <v>150</v>
      </c>
      <c r="E130" s="234" t="s">
        <v>1</v>
      </c>
      <c r="F130" s="235" t="s">
        <v>365</v>
      </c>
      <c r="G130" s="232"/>
      <c r="H130" s="236">
        <v>224.84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150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141</v>
      </c>
    </row>
    <row r="131" spans="1:63" s="12" customFormat="1" ht="25.9" customHeight="1">
      <c r="A131" s="12"/>
      <c r="B131" s="201"/>
      <c r="C131" s="202"/>
      <c r="D131" s="203" t="s">
        <v>75</v>
      </c>
      <c r="E131" s="204" t="s">
        <v>152</v>
      </c>
      <c r="F131" s="204" t="s">
        <v>153</v>
      </c>
      <c r="G131" s="202"/>
      <c r="H131" s="202"/>
      <c r="I131" s="205"/>
      <c r="J131" s="206">
        <f>BK131</f>
        <v>0</v>
      </c>
      <c r="K131" s="202"/>
      <c r="L131" s="207"/>
      <c r="M131" s="208"/>
      <c r="N131" s="209"/>
      <c r="O131" s="209"/>
      <c r="P131" s="210">
        <f>P132+P148+P155+P164</f>
        <v>0</v>
      </c>
      <c r="Q131" s="209"/>
      <c r="R131" s="210">
        <f>R132+R148+R155+R164</f>
        <v>3.9427392</v>
      </c>
      <c r="S131" s="209"/>
      <c r="T131" s="211">
        <f>T132+T148+T155+T164</f>
        <v>1.059561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86</v>
      </c>
      <c r="AT131" s="213" t="s">
        <v>75</v>
      </c>
      <c r="AU131" s="213" t="s">
        <v>76</v>
      </c>
      <c r="AY131" s="212" t="s">
        <v>141</v>
      </c>
      <c r="BK131" s="214">
        <f>BK132+BK148+BK155+BK164</f>
        <v>0</v>
      </c>
    </row>
    <row r="132" spans="1:63" s="12" customFormat="1" ht="22.8" customHeight="1">
      <c r="A132" s="12"/>
      <c r="B132" s="201"/>
      <c r="C132" s="202"/>
      <c r="D132" s="203" t="s">
        <v>75</v>
      </c>
      <c r="E132" s="215" t="s">
        <v>154</v>
      </c>
      <c r="F132" s="215" t="s">
        <v>155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SUM(P133:P147)</f>
        <v>0</v>
      </c>
      <c r="Q132" s="209"/>
      <c r="R132" s="210">
        <f>SUM(R133:R147)</f>
        <v>3.0637612</v>
      </c>
      <c r="S132" s="209"/>
      <c r="T132" s="211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84</v>
      </c>
      <c r="AY132" s="212" t="s">
        <v>141</v>
      </c>
      <c r="BK132" s="214">
        <f>SUM(BK133:BK147)</f>
        <v>0</v>
      </c>
    </row>
    <row r="133" spans="1:65" s="2" customFormat="1" ht="24.15" customHeight="1">
      <c r="A133" s="36"/>
      <c r="B133" s="37"/>
      <c r="C133" s="217" t="s">
        <v>86</v>
      </c>
      <c r="D133" s="217" t="s">
        <v>144</v>
      </c>
      <c r="E133" s="218" t="s">
        <v>156</v>
      </c>
      <c r="F133" s="219" t="s">
        <v>157</v>
      </c>
      <c r="G133" s="220" t="s">
        <v>147</v>
      </c>
      <c r="H133" s="221">
        <v>265.71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41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158</v>
      </c>
      <c r="AT133" s="229" t="s">
        <v>144</v>
      </c>
      <c r="AU133" s="229" t="s">
        <v>86</v>
      </c>
      <c r="AY133" s="15" t="s">
        <v>141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84</v>
      </c>
      <c r="BK133" s="230">
        <f>ROUND(I133*H133,2)</f>
        <v>0</v>
      </c>
      <c r="BL133" s="15" t="s">
        <v>158</v>
      </c>
      <c r="BM133" s="229" t="s">
        <v>366</v>
      </c>
    </row>
    <row r="134" spans="1:51" s="13" customFormat="1" ht="12">
      <c r="A134" s="13"/>
      <c r="B134" s="231"/>
      <c r="C134" s="232"/>
      <c r="D134" s="233" t="s">
        <v>150</v>
      </c>
      <c r="E134" s="234" t="s">
        <v>1</v>
      </c>
      <c r="F134" s="235" t="s">
        <v>367</v>
      </c>
      <c r="G134" s="232"/>
      <c r="H134" s="236">
        <v>265.71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150</v>
      </c>
      <c r="AU134" s="242" t="s">
        <v>86</v>
      </c>
      <c r="AV134" s="13" t="s">
        <v>86</v>
      </c>
      <c r="AW134" s="13" t="s">
        <v>32</v>
      </c>
      <c r="AX134" s="13" t="s">
        <v>84</v>
      </c>
      <c r="AY134" s="242" t="s">
        <v>141</v>
      </c>
    </row>
    <row r="135" spans="1:65" s="2" customFormat="1" ht="16.5" customHeight="1">
      <c r="A135" s="36"/>
      <c r="B135" s="37"/>
      <c r="C135" s="243" t="s">
        <v>161</v>
      </c>
      <c r="D135" s="243" t="s">
        <v>162</v>
      </c>
      <c r="E135" s="244" t="s">
        <v>163</v>
      </c>
      <c r="F135" s="245" t="s">
        <v>164</v>
      </c>
      <c r="G135" s="246" t="s">
        <v>147</v>
      </c>
      <c r="H135" s="247">
        <v>305.567</v>
      </c>
      <c r="I135" s="248"/>
      <c r="J135" s="249">
        <f>ROUND(I135*H135,2)</f>
        <v>0</v>
      </c>
      <c r="K135" s="250"/>
      <c r="L135" s="251"/>
      <c r="M135" s="252" t="s">
        <v>1</v>
      </c>
      <c r="N135" s="253" t="s">
        <v>41</v>
      </c>
      <c r="O135" s="89"/>
      <c r="P135" s="227">
        <f>O135*H135</f>
        <v>0</v>
      </c>
      <c r="Q135" s="227">
        <v>0.0038</v>
      </c>
      <c r="R135" s="227">
        <f>Q135*H135</f>
        <v>1.1611546</v>
      </c>
      <c r="S135" s="227">
        <v>0</v>
      </c>
      <c r="T135" s="228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9" t="s">
        <v>165</v>
      </c>
      <c r="AT135" s="229" t="s">
        <v>162</v>
      </c>
      <c r="AU135" s="229" t="s">
        <v>86</v>
      </c>
      <c r="AY135" s="15" t="s">
        <v>141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5" t="s">
        <v>84</v>
      </c>
      <c r="BK135" s="230">
        <f>ROUND(I135*H135,2)</f>
        <v>0</v>
      </c>
      <c r="BL135" s="15" t="s">
        <v>158</v>
      </c>
      <c r="BM135" s="229" t="s">
        <v>368</v>
      </c>
    </row>
    <row r="136" spans="1:51" s="13" customFormat="1" ht="12">
      <c r="A136" s="13"/>
      <c r="B136" s="231"/>
      <c r="C136" s="232"/>
      <c r="D136" s="233" t="s">
        <v>150</v>
      </c>
      <c r="E136" s="234" t="s">
        <v>1</v>
      </c>
      <c r="F136" s="235" t="s">
        <v>369</v>
      </c>
      <c r="G136" s="232"/>
      <c r="H136" s="236">
        <v>305.567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150</v>
      </c>
      <c r="AU136" s="242" t="s">
        <v>86</v>
      </c>
      <c r="AV136" s="13" t="s">
        <v>86</v>
      </c>
      <c r="AW136" s="13" t="s">
        <v>32</v>
      </c>
      <c r="AX136" s="13" t="s">
        <v>84</v>
      </c>
      <c r="AY136" s="242" t="s">
        <v>141</v>
      </c>
    </row>
    <row r="137" spans="1:65" s="2" customFormat="1" ht="24.15" customHeight="1">
      <c r="A137" s="36"/>
      <c r="B137" s="37"/>
      <c r="C137" s="217" t="s">
        <v>148</v>
      </c>
      <c r="D137" s="217" t="s">
        <v>144</v>
      </c>
      <c r="E137" s="218" t="s">
        <v>168</v>
      </c>
      <c r="F137" s="219" t="s">
        <v>169</v>
      </c>
      <c r="G137" s="220" t="s">
        <v>147</v>
      </c>
      <c r="H137" s="221">
        <v>265.71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41</v>
      </c>
      <c r="O137" s="89"/>
      <c r="P137" s="227">
        <f>O137*H137</f>
        <v>0</v>
      </c>
      <c r="Q137" s="227">
        <v>0.00088</v>
      </c>
      <c r="R137" s="227">
        <f>Q137*H137</f>
        <v>0.2338248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158</v>
      </c>
      <c r="AT137" s="229" t="s">
        <v>144</v>
      </c>
      <c r="AU137" s="229" t="s">
        <v>86</v>
      </c>
      <c r="AY137" s="15" t="s">
        <v>141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84</v>
      </c>
      <c r="BK137" s="230">
        <f>ROUND(I137*H137,2)</f>
        <v>0</v>
      </c>
      <c r="BL137" s="15" t="s">
        <v>158</v>
      </c>
      <c r="BM137" s="229" t="s">
        <v>370</v>
      </c>
    </row>
    <row r="138" spans="1:51" s="13" customFormat="1" ht="12">
      <c r="A138" s="13"/>
      <c r="B138" s="231"/>
      <c r="C138" s="232"/>
      <c r="D138" s="233" t="s">
        <v>150</v>
      </c>
      <c r="E138" s="234" t="s">
        <v>1</v>
      </c>
      <c r="F138" s="235" t="s">
        <v>367</v>
      </c>
      <c r="G138" s="232"/>
      <c r="H138" s="236">
        <v>265.71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150</v>
      </c>
      <c r="AU138" s="242" t="s">
        <v>86</v>
      </c>
      <c r="AV138" s="13" t="s">
        <v>86</v>
      </c>
      <c r="AW138" s="13" t="s">
        <v>32</v>
      </c>
      <c r="AX138" s="13" t="s">
        <v>84</v>
      </c>
      <c r="AY138" s="242" t="s">
        <v>141</v>
      </c>
    </row>
    <row r="139" spans="1:65" s="2" customFormat="1" ht="16.5" customHeight="1">
      <c r="A139" s="36"/>
      <c r="B139" s="37"/>
      <c r="C139" s="243" t="s">
        <v>171</v>
      </c>
      <c r="D139" s="243" t="s">
        <v>162</v>
      </c>
      <c r="E139" s="244" t="s">
        <v>172</v>
      </c>
      <c r="F139" s="245" t="s">
        <v>173</v>
      </c>
      <c r="G139" s="246" t="s">
        <v>147</v>
      </c>
      <c r="H139" s="247">
        <v>305.567</v>
      </c>
      <c r="I139" s="248"/>
      <c r="J139" s="249">
        <f>ROUND(I139*H139,2)</f>
        <v>0</v>
      </c>
      <c r="K139" s="250"/>
      <c r="L139" s="251"/>
      <c r="M139" s="252" t="s">
        <v>1</v>
      </c>
      <c r="N139" s="253" t="s">
        <v>41</v>
      </c>
      <c r="O139" s="89"/>
      <c r="P139" s="227">
        <f>O139*H139</f>
        <v>0</v>
      </c>
      <c r="Q139" s="227">
        <v>0.0054</v>
      </c>
      <c r="R139" s="227">
        <f>Q139*H139</f>
        <v>1.6500618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165</v>
      </c>
      <c r="AT139" s="229" t="s">
        <v>162</v>
      </c>
      <c r="AU139" s="229" t="s">
        <v>86</v>
      </c>
      <c r="AY139" s="15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158</v>
      </c>
      <c r="BM139" s="229" t="s">
        <v>371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369</v>
      </c>
      <c r="G140" s="232"/>
      <c r="H140" s="236">
        <v>305.567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86</v>
      </c>
      <c r="AV140" s="13" t="s">
        <v>86</v>
      </c>
      <c r="AW140" s="13" t="s">
        <v>32</v>
      </c>
      <c r="AX140" s="13" t="s">
        <v>84</v>
      </c>
      <c r="AY140" s="242" t="s">
        <v>141</v>
      </c>
    </row>
    <row r="141" spans="1:65" s="2" customFormat="1" ht="37.8" customHeight="1">
      <c r="A141" s="36"/>
      <c r="B141" s="37"/>
      <c r="C141" s="217" t="s">
        <v>176</v>
      </c>
      <c r="D141" s="217" t="s">
        <v>144</v>
      </c>
      <c r="E141" s="218" t="s">
        <v>177</v>
      </c>
      <c r="F141" s="219" t="s">
        <v>178</v>
      </c>
      <c r="G141" s="220" t="s">
        <v>179</v>
      </c>
      <c r="H141" s="221">
        <v>9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0.00108</v>
      </c>
      <c r="R141" s="227">
        <f>Q141*H141</f>
        <v>0.00972</v>
      </c>
      <c r="S141" s="227">
        <v>0</v>
      </c>
      <c r="T141" s="22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158</v>
      </c>
      <c r="AT141" s="229" t="s">
        <v>144</v>
      </c>
      <c r="AU141" s="229" t="s">
        <v>86</v>
      </c>
      <c r="AY141" s="15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158</v>
      </c>
      <c r="BM141" s="229" t="s">
        <v>372</v>
      </c>
    </row>
    <row r="142" spans="1:65" s="2" customFormat="1" ht="37.8" customHeight="1">
      <c r="A142" s="36"/>
      <c r="B142" s="37"/>
      <c r="C142" s="217" t="s">
        <v>181</v>
      </c>
      <c r="D142" s="217" t="s">
        <v>144</v>
      </c>
      <c r="E142" s="218" t="s">
        <v>373</v>
      </c>
      <c r="F142" s="219" t="s">
        <v>374</v>
      </c>
      <c r="G142" s="220" t="s">
        <v>179</v>
      </c>
      <c r="H142" s="221">
        <v>1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0.00259</v>
      </c>
      <c r="R142" s="227">
        <f>Q142*H142</f>
        <v>0.00259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375</v>
      </c>
    </row>
    <row r="143" spans="1:65" s="2" customFormat="1" ht="37.8" customHeight="1">
      <c r="A143" s="36"/>
      <c r="B143" s="37"/>
      <c r="C143" s="217" t="s">
        <v>185</v>
      </c>
      <c r="D143" s="217" t="s">
        <v>144</v>
      </c>
      <c r="E143" s="218" t="s">
        <v>376</v>
      </c>
      <c r="F143" s="219" t="s">
        <v>377</v>
      </c>
      <c r="G143" s="220" t="s">
        <v>179</v>
      </c>
      <c r="H143" s="221">
        <v>2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41</v>
      </c>
      <c r="O143" s="89"/>
      <c r="P143" s="227">
        <f>O143*H143</f>
        <v>0</v>
      </c>
      <c r="Q143" s="227">
        <v>0.00138</v>
      </c>
      <c r="R143" s="227">
        <f>Q143*H143</f>
        <v>0.00276</v>
      </c>
      <c r="S143" s="227">
        <v>0</v>
      </c>
      <c r="T143" s="22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158</v>
      </c>
      <c r="AT143" s="229" t="s">
        <v>144</v>
      </c>
      <c r="AU143" s="229" t="s">
        <v>86</v>
      </c>
      <c r="AY143" s="15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84</v>
      </c>
      <c r="BK143" s="230">
        <f>ROUND(I143*H143,2)</f>
        <v>0</v>
      </c>
      <c r="BL143" s="15" t="s">
        <v>158</v>
      </c>
      <c r="BM143" s="229" t="s">
        <v>378</v>
      </c>
    </row>
    <row r="144" spans="1:65" s="2" customFormat="1" ht="37.8" customHeight="1">
      <c r="A144" s="36"/>
      <c r="B144" s="37"/>
      <c r="C144" s="217" t="s">
        <v>142</v>
      </c>
      <c r="D144" s="217" t="s">
        <v>144</v>
      </c>
      <c r="E144" s="218" t="s">
        <v>182</v>
      </c>
      <c r="F144" s="219" t="s">
        <v>299</v>
      </c>
      <c r="G144" s="220" t="s">
        <v>179</v>
      </c>
      <c r="H144" s="221">
        <v>1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0.00365</v>
      </c>
      <c r="R144" s="227">
        <f>Q144*H144</f>
        <v>0.00365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379</v>
      </c>
    </row>
    <row r="145" spans="1:65" s="2" customFormat="1" ht="33" customHeight="1">
      <c r="A145" s="36"/>
      <c r="B145" s="37"/>
      <c r="C145" s="217" t="s">
        <v>196</v>
      </c>
      <c r="D145" s="217" t="s">
        <v>144</v>
      </c>
      <c r="E145" s="218" t="s">
        <v>186</v>
      </c>
      <c r="F145" s="219" t="s">
        <v>187</v>
      </c>
      <c r="G145" s="220" t="s">
        <v>147</v>
      </c>
      <c r="H145" s="221">
        <v>40.87</v>
      </c>
      <c r="I145" s="222"/>
      <c r="J145" s="223">
        <f>ROUND(I145*H145,2)</f>
        <v>0</v>
      </c>
      <c r="K145" s="224"/>
      <c r="L145" s="42"/>
      <c r="M145" s="225" t="s">
        <v>1</v>
      </c>
      <c r="N145" s="226" t="s">
        <v>41</v>
      </c>
      <c r="O145" s="89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158</v>
      </c>
      <c r="AT145" s="229" t="s">
        <v>144</v>
      </c>
      <c r="AU145" s="229" t="s">
        <v>86</v>
      </c>
      <c r="AY145" s="15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84</v>
      </c>
      <c r="BK145" s="230">
        <f>ROUND(I145*H145,2)</f>
        <v>0</v>
      </c>
      <c r="BL145" s="15" t="s">
        <v>158</v>
      </c>
      <c r="BM145" s="229" t="s">
        <v>380</v>
      </c>
    </row>
    <row r="146" spans="1:51" s="13" customFormat="1" ht="12">
      <c r="A146" s="13"/>
      <c r="B146" s="231"/>
      <c r="C146" s="232"/>
      <c r="D146" s="233" t="s">
        <v>150</v>
      </c>
      <c r="E146" s="234" t="s">
        <v>1</v>
      </c>
      <c r="F146" s="235" t="s">
        <v>381</v>
      </c>
      <c r="G146" s="232"/>
      <c r="H146" s="236">
        <v>40.87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150</v>
      </c>
      <c r="AU146" s="242" t="s">
        <v>86</v>
      </c>
      <c r="AV146" s="13" t="s">
        <v>86</v>
      </c>
      <c r="AW146" s="13" t="s">
        <v>32</v>
      </c>
      <c r="AX146" s="13" t="s">
        <v>84</v>
      </c>
      <c r="AY146" s="242" t="s">
        <v>141</v>
      </c>
    </row>
    <row r="147" spans="1:65" s="2" customFormat="1" ht="24.15" customHeight="1">
      <c r="A147" s="36"/>
      <c r="B147" s="37"/>
      <c r="C147" s="217" t="s">
        <v>200</v>
      </c>
      <c r="D147" s="217" t="s">
        <v>144</v>
      </c>
      <c r="E147" s="218" t="s">
        <v>190</v>
      </c>
      <c r="F147" s="219" t="s">
        <v>191</v>
      </c>
      <c r="G147" s="220" t="s">
        <v>192</v>
      </c>
      <c r="H147" s="221">
        <v>3.064</v>
      </c>
      <c r="I147" s="222"/>
      <c r="J147" s="223">
        <f>ROUND(I147*H147,2)</f>
        <v>0</v>
      </c>
      <c r="K147" s="224"/>
      <c r="L147" s="42"/>
      <c r="M147" s="225" t="s">
        <v>1</v>
      </c>
      <c r="N147" s="226" t="s">
        <v>41</v>
      </c>
      <c r="O147" s="89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9" t="s">
        <v>158</v>
      </c>
      <c r="AT147" s="229" t="s">
        <v>144</v>
      </c>
      <c r="AU147" s="229" t="s">
        <v>86</v>
      </c>
      <c r="AY147" s="15" t="s">
        <v>141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84</v>
      </c>
      <c r="BK147" s="230">
        <f>ROUND(I147*H147,2)</f>
        <v>0</v>
      </c>
      <c r="BL147" s="15" t="s">
        <v>158</v>
      </c>
      <c r="BM147" s="229" t="s">
        <v>382</v>
      </c>
    </row>
    <row r="148" spans="1:63" s="12" customFormat="1" ht="22.8" customHeight="1">
      <c r="A148" s="12"/>
      <c r="B148" s="201"/>
      <c r="C148" s="202"/>
      <c r="D148" s="203" t="s">
        <v>75</v>
      </c>
      <c r="E148" s="215" t="s">
        <v>194</v>
      </c>
      <c r="F148" s="215" t="s">
        <v>195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SUM(P149:P154)</f>
        <v>0</v>
      </c>
      <c r="Q148" s="209"/>
      <c r="R148" s="210">
        <f>SUM(R149:R154)</f>
        <v>0.6902</v>
      </c>
      <c r="S148" s="209"/>
      <c r="T148" s="211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86</v>
      </c>
      <c r="AT148" s="213" t="s">
        <v>75</v>
      </c>
      <c r="AU148" s="213" t="s">
        <v>84</v>
      </c>
      <c r="AY148" s="212" t="s">
        <v>141</v>
      </c>
      <c r="BK148" s="214">
        <f>SUM(BK149:BK154)</f>
        <v>0</v>
      </c>
    </row>
    <row r="149" spans="1:65" s="2" customFormat="1" ht="24.15" customHeight="1">
      <c r="A149" s="36"/>
      <c r="B149" s="37"/>
      <c r="C149" s="217" t="s">
        <v>204</v>
      </c>
      <c r="D149" s="217" t="s">
        <v>144</v>
      </c>
      <c r="E149" s="218" t="s">
        <v>197</v>
      </c>
      <c r="F149" s="219" t="s">
        <v>198</v>
      </c>
      <c r="G149" s="220" t="s">
        <v>147</v>
      </c>
      <c r="H149" s="221">
        <v>224.84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41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158</v>
      </c>
      <c r="AT149" s="229" t="s">
        <v>144</v>
      </c>
      <c r="AU149" s="229" t="s">
        <v>86</v>
      </c>
      <c r="AY149" s="15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84</v>
      </c>
      <c r="BK149" s="230">
        <f>ROUND(I149*H149,2)</f>
        <v>0</v>
      </c>
      <c r="BL149" s="15" t="s">
        <v>158</v>
      </c>
      <c r="BM149" s="229" t="s">
        <v>383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384</v>
      </c>
      <c r="G150" s="232"/>
      <c r="H150" s="236">
        <v>224.84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86</v>
      </c>
      <c r="AV150" s="13" t="s">
        <v>86</v>
      </c>
      <c r="AW150" s="13" t="s">
        <v>32</v>
      </c>
      <c r="AX150" s="13" t="s">
        <v>84</v>
      </c>
      <c r="AY150" s="242" t="s">
        <v>141</v>
      </c>
    </row>
    <row r="151" spans="1:65" s="2" customFormat="1" ht="16.5" customHeight="1">
      <c r="A151" s="36"/>
      <c r="B151" s="37"/>
      <c r="C151" s="243" t="s">
        <v>210</v>
      </c>
      <c r="D151" s="243" t="s">
        <v>162</v>
      </c>
      <c r="E151" s="244" t="s">
        <v>205</v>
      </c>
      <c r="F151" s="245" t="s">
        <v>206</v>
      </c>
      <c r="G151" s="246" t="s">
        <v>207</v>
      </c>
      <c r="H151" s="247">
        <v>22.484</v>
      </c>
      <c r="I151" s="248"/>
      <c r="J151" s="249">
        <f>ROUND(I151*H151,2)</f>
        <v>0</v>
      </c>
      <c r="K151" s="250"/>
      <c r="L151" s="251"/>
      <c r="M151" s="252" t="s">
        <v>1</v>
      </c>
      <c r="N151" s="253" t="s">
        <v>41</v>
      </c>
      <c r="O151" s="89"/>
      <c r="P151" s="227">
        <f>O151*H151</f>
        <v>0</v>
      </c>
      <c r="Q151" s="227">
        <v>0.03</v>
      </c>
      <c r="R151" s="227">
        <f>Q151*H151</f>
        <v>0.67452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165</v>
      </c>
      <c r="AT151" s="229" t="s">
        <v>162</v>
      </c>
      <c r="AU151" s="229" t="s">
        <v>86</v>
      </c>
      <c r="AY151" s="15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158</v>
      </c>
      <c r="BM151" s="229" t="s">
        <v>385</v>
      </c>
    </row>
    <row r="152" spans="1:51" s="13" customFormat="1" ht="12">
      <c r="A152" s="13"/>
      <c r="B152" s="231"/>
      <c r="C152" s="232"/>
      <c r="D152" s="233" t="s">
        <v>150</v>
      </c>
      <c r="E152" s="234" t="s">
        <v>1</v>
      </c>
      <c r="F152" s="235" t="s">
        <v>386</v>
      </c>
      <c r="G152" s="232"/>
      <c r="H152" s="236">
        <v>22.484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150</v>
      </c>
      <c r="AU152" s="242" t="s">
        <v>86</v>
      </c>
      <c r="AV152" s="13" t="s">
        <v>86</v>
      </c>
      <c r="AW152" s="13" t="s">
        <v>32</v>
      </c>
      <c r="AX152" s="13" t="s">
        <v>84</v>
      </c>
      <c r="AY152" s="242" t="s">
        <v>141</v>
      </c>
    </row>
    <row r="153" spans="1:65" s="2" customFormat="1" ht="37.8" customHeight="1">
      <c r="A153" s="36"/>
      <c r="B153" s="37"/>
      <c r="C153" s="217" t="s">
        <v>216</v>
      </c>
      <c r="D153" s="217" t="s">
        <v>144</v>
      </c>
      <c r="E153" s="218" t="s">
        <v>201</v>
      </c>
      <c r="F153" s="219" t="s">
        <v>202</v>
      </c>
      <c r="G153" s="220" t="s">
        <v>147</v>
      </c>
      <c r="H153" s="221">
        <v>224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7E-05</v>
      </c>
      <c r="R153" s="227">
        <f>Q153*H153</f>
        <v>0.01568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387</v>
      </c>
    </row>
    <row r="154" spans="1:65" s="2" customFormat="1" ht="24.15" customHeight="1">
      <c r="A154" s="36"/>
      <c r="B154" s="37"/>
      <c r="C154" s="217" t="s">
        <v>8</v>
      </c>
      <c r="D154" s="217" t="s">
        <v>144</v>
      </c>
      <c r="E154" s="218" t="s">
        <v>211</v>
      </c>
      <c r="F154" s="219" t="s">
        <v>212</v>
      </c>
      <c r="G154" s="220" t="s">
        <v>192</v>
      </c>
      <c r="H154" s="221">
        <v>0.69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41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158</v>
      </c>
      <c r="AT154" s="229" t="s">
        <v>144</v>
      </c>
      <c r="AU154" s="229" t="s">
        <v>86</v>
      </c>
      <c r="AY154" s="15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158</v>
      </c>
      <c r="BM154" s="229" t="s">
        <v>388</v>
      </c>
    </row>
    <row r="155" spans="1:63" s="12" customFormat="1" ht="22.8" customHeight="1">
      <c r="A155" s="12"/>
      <c r="B155" s="201"/>
      <c r="C155" s="202"/>
      <c r="D155" s="203" t="s">
        <v>75</v>
      </c>
      <c r="E155" s="215" t="s">
        <v>214</v>
      </c>
      <c r="F155" s="215" t="s">
        <v>215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SUM(P156:P163)</f>
        <v>0</v>
      </c>
      <c r="Q155" s="209"/>
      <c r="R155" s="210">
        <f>SUM(R156:R163)</f>
        <v>0</v>
      </c>
      <c r="S155" s="209"/>
      <c r="T155" s="211">
        <f>SUM(T156:T163)</f>
        <v>0.97724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86</v>
      </c>
      <c r="AT155" s="213" t="s">
        <v>75</v>
      </c>
      <c r="AU155" s="213" t="s">
        <v>84</v>
      </c>
      <c r="AY155" s="212" t="s">
        <v>141</v>
      </c>
      <c r="BK155" s="214">
        <f>SUM(BK156:BK163)</f>
        <v>0</v>
      </c>
    </row>
    <row r="156" spans="1:65" s="2" customFormat="1" ht="24.15" customHeight="1">
      <c r="A156" s="36"/>
      <c r="B156" s="37"/>
      <c r="C156" s="217" t="s">
        <v>158</v>
      </c>
      <c r="D156" s="217" t="s">
        <v>144</v>
      </c>
      <c r="E156" s="218" t="s">
        <v>217</v>
      </c>
      <c r="F156" s="219" t="s">
        <v>218</v>
      </c>
      <c r="G156" s="220" t="s">
        <v>219</v>
      </c>
      <c r="H156" s="221">
        <v>43.1</v>
      </c>
      <c r="I156" s="222"/>
      <c r="J156" s="223">
        <f>ROUND(I156*H156,2)</f>
        <v>0</v>
      </c>
      <c r="K156" s="224"/>
      <c r="L156" s="42"/>
      <c r="M156" s="225" t="s">
        <v>1</v>
      </c>
      <c r="N156" s="226" t="s">
        <v>41</v>
      </c>
      <c r="O156" s="89"/>
      <c r="P156" s="227">
        <f>O156*H156</f>
        <v>0</v>
      </c>
      <c r="Q156" s="227">
        <v>0</v>
      </c>
      <c r="R156" s="227">
        <f>Q156*H156</f>
        <v>0</v>
      </c>
      <c r="S156" s="227">
        <v>0.0004</v>
      </c>
      <c r="T156" s="228">
        <f>S156*H156</f>
        <v>0.017240000000000002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9" t="s">
        <v>158</v>
      </c>
      <c r="AT156" s="229" t="s">
        <v>144</v>
      </c>
      <c r="AU156" s="229" t="s">
        <v>86</v>
      </c>
      <c r="AY156" s="15" t="s">
        <v>141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84</v>
      </c>
      <c r="BK156" s="230">
        <f>ROUND(I156*H156,2)</f>
        <v>0</v>
      </c>
      <c r="BL156" s="15" t="s">
        <v>158</v>
      </c>
      <c r="BM156" s="229" t="s">
        <v>389</v>
      </c>
    </row>
    <row r="157" spans="1:51" s="13" customFormat="1" ht="12">
      <c r="A157" s="13"/>
      <c r="B157" s="231"/>
      <c r="C157" s="232"/>
      <c r="D157" s="233" t="s">
        <v>150</v>
      </c>
      <c r="E157" s="234" t="s">
        <v>1</v>
      </c>
      <c r="F157" s="235" t="s">
        <v>390</v>
      </c>
      <c r="G157" s="232"/>
      <c r="H157" s="236">
        <v>43.1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150</v>
      </c>
      <c r="AU157" s="242" t="s">
        <v>86</v>
      </c>
      <c r="AV157" s="13" t="s">
        <v>86</v>
      </c>
      <c r="AW157" s="13" t="s">
        <v>32</v>
      </c>
      <c r="AX157" s="13" t="s">
        <v>84</v>
      </c>
      <c r="AY157" s="242" t="s">
        <v>141</v>
      </c>
    </row>
    <row r="158" spans="1:65" s="2" customFormat="1" ht="24.15" customHeight="1">
      <c r="A158" s="36"/>
      <c r="B158" s="37"/>
      <c r="C158" s="217" t="s">
        <v>228</v>
      </c>
      <c r="D158" s="217" t="s">
        <v>144</v>
      </c>
      <c r="E158" s="218" t="s">
        <v>222</v>
      </c>
      <c r="F158" s="219" t="s">
        <v>223</v>
      </c>
      <c r="G158" s="220" t="s">
        <v>179</v>
      </c>
      <c r="H158" s="221">
        <v>45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41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0.01</v>
      </c>
      <c r="T158" s="228">
        <f>S158*H158</f>
        <v>0.45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158</v>
      </c>
      <c r="AT158" s="229" t="s">
        <v>144</v>
      </c>
      <c r="AU158" s="229" t="s">
        <v>86</v>
      </c>
      <c r="AY158" s="15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84</v>
      </c>
      <c r="BK158" s="230">
        <f>ROUND(I158*H158,2)</f>
        <v>0</v>
      </c>
      <c r="BL158" s="15" t="s">
        <v>158</v>
      </c>
      <c r="BM158" s="229" t="s">
        <v>391</v>
      </c>
    </row>
    <row r="159" spans="1:65" s="2" customFormat="1" ht="24.15" customHeight="1">
      <c r="A159" s="36"/>
      <c r="B159" s="37"/>
      <c r="C159" s="217" t="s">
        <v>232</v>
      </c>
      <c r="D159" s="217" t="s">
        <v>144</v>
      </c>
      <c r="E159" s="218" t="s">
        <v>225</v>
      </c>
      <c r="F159" s="219" t="s">
        <v>226</v>
      </c>
      <c r="G159" s="220" t="s">
        <v>179</v>
      </c>
      <c r="H159" s="221">
        <v>51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0.01</v>
      </c>
      <c r="T159" s="228">
        <f>S159*H159</f>
        <v>0.51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392</v>
      </c>
    </row>
    <row r="160" spans="1:65" s="2" customFormat="1" ht="24.15" customHeight="1">
      <c r="A160" s="36"/>
      <c r="B160" s="37"/>
      <c r="C160" s="217" t="s">
        <v>236</v>
      </c>
      <c r="D160" s="217" t="s">
        <v>144</v>
      </c>
      <c r="E160" s="218" t="s">
        <v>229</v>
      </c>
      <c r="F160" s="219" t="s">
        <v>230</v>
      </c>
      <c r="G160" s="220" t="s">
        <v>219</v>
      </c>
      <c r="H160" s="221">
        <v>43.1</v>
      </c>
      <c r="I160" s="222"/>
      <c r="J160" s="223">
        <f>ROUND(I160*H160,2)</f>
        <v>0</v>
      </c>
      <c r="K160" s="224"/>
      <c r="L160" s="42"/>
      <c r="M160" s="225" t="s">
        <v>1</v>
      </c>
      <c r="N160" s="226" t="s">
        <v>41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158</v>
      </c>
      <c r="AT160" s="229" t="s">
        <v>144</v>
      </c>
      <c r="AU160" s="229" t="s">
        <v>86</v>
      </c>
      <c r="AY160" s="15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84</v>
      </c>
      <c r="BK160" s="230">
        <f>ROUND(I160*H160,2)</f>
        <v>0</v>
      </c>
      <c r="BL160" s="15" t="s">
        <v>158</v>
      </c>
      <c r="BM160" s="229" t="s">
        <v>393</v>
      </c>
    </row>
    <row r="161" spans="1:65" s="2" customFormat="1" ht="16.5" customHeight="1">
      <c r="A161" s="36"/>
      <c r="B161" s="37"/>
      <c r="C161" s="217" t="s">
        <v>240</v>
      </c>
      <c r="D161" s="217" t="s">
        <v>144</v>
      </c>
      <c r="E161" s="218" t="s">
        <v>233</v>
      </c>
      <c r="F161" s="219" t="s">
        <v>234</v>
      </c>
      <c r="G161" s="220" t="s">
        <v>179</v>
      </c>
      <c r="H161" s="221">
        <v>43</v>
      </c>
      <c r="I161" s="222"/>
      <c r="J161" s="223">
        <f>ROUND(I161*H161,2)</f>
        <v>0</v>
      </c>
      <c r="K161" s="224"/>
      <c r="L161" s="42"/>
      <c r="M161" s="225" t="s">
        <v>1</v>
      </c>
      <c r="N161" s="226" t="s">
        <v>41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158</v>
      </c>
      <c r="AT161" s="229" t="s">
        <v>144</v>
      </c>
      <c r="AU161" s="229" t="s">
        <v>86</v>
      </c>
      <c r="AY161" s="15" t="s">
        <v>141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84</v>
      </c>
      <c r="BK161" s="230">
        <f>ROUND(I161*H161,2)</f>
        <v>0</v>
      </c>
      <c r="BL161" s="15" t="s">
        <v>158</v>
      </c>
      <c r="BM161" s="229" t="s">
        <v>394</v>
      </c>
    </row>
    <row r="162" spans="1:65" s="2" customFormat="1" ht="24.15" customHeight="1">
      <c r="A162" s="36"/>
      <c r="B162" s="37"/>
      <c r="C162" s="217" t="s">
        <v>7</v>
      </c>
      <c r="D162" s="217" t="s">
        <v>144</v>
      </c>
      <c r="E162" s="218" t="s">
        <v>237</v>
      </c>
      <c r="F162" s="219" t="s">
        <v>238</v>
      </c>
      <c r="G162" s="220" t="s">
        <v>179</v>
      </c>
      <c r="H162" s="221">
        <v>45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41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158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158</v>
      </c>
      <c r="BM162" s="229" t="s">
        <v>395</v>
      </c>
    </row>
    <row r="163" spans="1:65" s="2" customFormat="1" ht="24.15" customHeight="1">
      <c r="A163" s="36"/>
      <c r="B163" s="37"/>
      <c r="C163" s="217" t="s">
        <v>250</v>
      </c>
      <c r="D163" s="217" t="s">
        <v>144</v>
      </c>
      <c r="E163" s="218" t="s">
        <v>241</v>
      </c>
      <c r="F163" s="219" t="s">
        <v>242</v>
      </c>
      <c r="G163" s="220" t="s">
        <v>179</v>
      </c>
      <c r="H163" s="221">
        <v>51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41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158</v>
      </c>
      <c r="AT163" s="229" t="s">
        <v>144</v>
      </c>
      <c r="AU163" s="229" t="s">
        <v>86</v>
      </c>
      <c r="AY163" s="15" t="s">
        <v>141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84</v>
      </c>
      <c r="BK163" s="230">
        <f>ROUND(I163*H163,2)</f>
        <v>0</v>
      </c>
      <c r="BL163" s="15" t="s">
        <v>158</v>
      </c>
      <c r="BM163" s="229" t="s">
        <v>396</v>
      </c>
    </row>
    <row r="164" spans="1:63" s="12" customFormat="1" ht="22.8" customHeight="1">
      <c r="A164" s="12"/>
      <c r="B164" s="201"/>
      <c r="C164" s="202"/>
      <c r="D164" s="203" t="s">
        <v>75</v>
      </c>
      <c r="E164" s="215" t="s">
        <v>244</v>
      </c>
      <c r="F164" s="215" t="s">
        <v>245</v>
      </c>
      <c r="G164" s="202"/>
      <c r="H164" s="202"/>
      <c r="I164" s="205"/>
      <c r="J164" s="216">
        <f>BK164</f>
        <v>0</v>
      </c>
      <c r="K164" s="202"/>
      <c r="L164" s="207"/>
      <c r="M164" s="208"/>
      <c r="N164" s="209"/>
      <c r="O164" s="209"/>
      <c r="P164" s="210">
        <f>SUM(P165:P168)</f>
        <v>0</v>
      </c>
      <c r="Q164" s="209"/>
      <c r="R164" s="210">
        <f>SUM(R165:R168)</f>
        <v>0.18877800000000003</v>
      </c>
      <c r="S164" s="209"/>
      <c r="T164" s="211">
        <f>SUM(T165:T168)</f>
        <v>0.082321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86</v>
      </c>
      <c r="AT164" s="213" t="s">
        <v>75</v>
      </c>
      <c r="AU164" s="213" t="s">
        <v>84</v>
      </c>
      <c r="AY164" s="212" t="s">
        <v>141</v>
      </c>
      <c r="BK164" s="214">
        <f>SUM(BK165:BK168)</f>
        <v>0</v>
      </c>
    </row>
    <row r="165" spans="1:65" s="2" customFormat="1" ht="24.15" customHeight="1">
      <c r="A165" s="36"/>
      <c r="B165" s="37"/>
      <c r="C165" s="217" t="s">
        <v>254</v>
      </c>
      <c r="D165" s="217" t="s">
        <v>144</v>
      </c>
      <c r="E165" s="218" t="s">
        <v>246</v>
      </c>
      <c r="F165" s="219" t="s">
        <v>247</v>
      </c>
      <c r="G165" s="220" t="s">
        <v>219</v>
      </c>
      <c r="H165" s="221">
        <v>43.1</v>
      </c>
      <c r="I165" s="222"/>
      <c r="J165" s="223">
        <f>ROUND(I165*H165,2)</f>
        <v>0</v>
      </c>
      <c r="K165" s="224"/>
      <c r="L165" s="42"/>
      <c r="M165" s="225" t="s">
        <v>1</v>
      </c>
      <c r="N165" s="226" t="s">
        <v>41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0.00191</v>
      </c>
      <c r="T165" s="228">
        <f>S165*H165</f>
        <v>0.082321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158</v>
      </c>
      <c r="AT165" s="229" t="s">
        <v>144</v>
      </c>
      <c r="AU165" s="229" t="s">
        <v>86</v>
      </c>
      <c r="AY165" s="15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84</v>
      </c>
      <c r="BK165" s="230">
        <f>ROUND(I165*H165,2)</f>
        <v>0</v>
      </c>
      <c r="BL165" s="15" t="s">
        <v>158</v>
      </c>
      <c r="BM165" s="229" t="s">
        <v>397</v>
      </c>
    </row>
    <row r="166" spans="1:65" s="2" customFormat="1" ht="33" customHeight="1">
      <c r="A166" s="36"/>
      <c r="B166" s="37"/>
      <c r="C166" s="217" t="s">
        <v>258</v>
      </c>
      <c r="D166" s="217" t="s">
        <v>144</v>
      </c>
      <c r="E166" s="218" t="s">
        <v>251</v>
      </c>
      <c r="F166" s="219" t="s">
        <v>252</v>
      </c>
      <c r="G166" s="220" t="s">
        <v>219</v>
      </c>
      <c r="H166" s="221">
        <v>43.1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41</v>
      </c>
      <c r="O166" s="89"/>
      <c r="P166" s="227">
        <f>O166*H166</f>
        <v>0</v>
      </c>
      <c r="Q166" s="227">
        <v>0.00438</v>
      </c>
      <c r="R166" s="227">
        <f>Q166*H166</f>
        <v>0.18877800000000003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158</v>
      </c>
      <c r="AT166" s="229" t="s">
        <v>144</v>
      </c>
      <c r="AU166" s="229" t="s">
        <v>86</v>
      </c>
      <c r="AY166" s="15" t="s">
        <v>141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84</v>
      </c>
      <c r="BK166" s="230">
        <f>ROUND(I166*H166,2)</f>
        <v>0</v>
      </c>
      <c r="BL166" s="15" t="s">
        <v>158</v>
      </c>
      <c r="BM166" s="229" t="s">
        <v>398</v>
      </c>
    </row>
    <row r="167" spans="1:65" s="2" customFormat="1" ht="33" customHeight="1">
      <c r="A167" s="36"/>
      <c r="B167" s="37"/>
      <c r="C167" s="217" t="s">
        <v>266</v>
      </c>
      <c r="D167" s="217" t="s">
        <v>144</v>
      </c>
      <c r="E167" s="218" t="s">
        <v>255</v>
      </c>
      <c r="F167" s="219" t="s">
        <v>256</v>
      </c>
      <c r="G167" s="220" t="s">
        <v>179</v>
      </c>
      <c r="H167" s="221">
        <v>2</v>
      </c>
      <c r="I167" s="222"/>
      <c r="J167" s="223">
        <f>ROUND(I167*H167,2)</f>
        <v>0</v>
      </c>
      <c r="K167" s="224"/>
      <c r="L167" s="42"/>
      <c r="M167" s="225" t="s">
        <v>1</v>
      </c>
      <c r="N167" s="226" t="s">
        <v>41</v>
      </c>
      <c r="O167" s="89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9" t="s">
        <v>158</v>
      </c>
      <c r="AT167" s="229" t="s">
        <v>144</v>
      </c>
      <c r="AU167" s="229" t="s">
        <v>86</v>
      </c>
      <c r="AY167" s="15" t="s">
        <v>141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5" t="s">
        <v>84</v>
      </c>
      <c r="BK167" s="230">
        <f>ROUND(I167*H167,2)</f>
        <v>0</v>
      </c>
      <c r="BL167" s="15" t="s">
        <v>158</v>
      </c>
      <c r="BM167" s="229" t="s">
        <v>399</v>
      </c>
    </row>
    <row r="168" spans="1:65" s="2" customFormat="1" ht="24.15" customHeight="1">
      <c r="A168" s="36"/>
      <c r="B168" s="37"/>
      <c r="C168" s="217" t="s">
        <v>273</v>
      </c>
      <c r="D168" s="217" t="s">
        <v>144</v>
      </c>
      <c r="E168" s="218" t="s">
        <v>259</v>
      </c>
      <c r="F168" s="219" t="s">
        <v>260</v>
      </c>
      <c r="G168" s="220" t="s">
        <v>192</v>
      </c>
      <c r="H168" s="221">
        <v>0.189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41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158</v>
      </c>
      <c r="AT168" s="229" t="s">
        <v>144</v>
      </c>
      <c r="AU168" s="229" t="s">
        <v>86</v>
      </c>
      <c r="AY168" s="15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84</v>
      </c>
      <c r="BK168" s="230">
        <f>ROUND(I168*H168,2)</f>
        <v>0</v>
      </c>
      <c r="BL168" s="15" t="s">
        <v>158</v>
      </c>
      <c r="BM168" s="229" t="s">
        <v>400</v>
      </c>
    </row>
    <row r="169" spans="1:63" s="12" customFormat="1" ht="25.9" customHeight="1">
      <c r="A169" s="12"/>
      <c r="B169" s="201"/>
      <c r="C169" s="202"/>
      <c r="D169" s="203" t="s">
        <v>75</v>
      </c>
      <c r="E169" s="204" t="s">
        <v>262</v>
      </c>
      <c r="F169" s="204" t="s">
        <v>263</v>
      </c>
      <c r="G169" s="202"/>
      <c r="H169" s="202"/>
      <c r="I169" s="205"/>
      <c r="J169" s="206">
        <f>BK169</f>
        <v>0</v>
      </c>
      <c r="K169" s="202"/>
      <c r="L169" s="207"/>
      <c r="M169" s="208"/>
      <c r="N169" s="209"/>
      <c r="O169" s="209"/>
      <c r="P169" s="210">
        <f>P170+P172</f>
        <v>0</v>
      </c>
      <c r="Q169" s="209"/>
      <c r="R169" s="210">
        <f>R170+R172</f>
        <v>0</v>
      </c>
      <c r="S169" s="209"/>
      <c r="T169" s="211">
        <f>T170+T172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171</v>
      </c>
      <c r="AT169" s="213" t="s">
        <v>75</v>
      </c>
      <c r="AU169" s="213" t="s">
        <v>76</v>
      </c>
      <c r="AY169" s="212" t="s">
        <v>141</v>
      </c>
      <c r="BK169" s="214">
        <f>BK170+BK172</f>
        <v>0</v>
      </c>
    </row>
    <row r="170" spans="1:63" s="12" customFormat="1" ht="22.8" customHeight="1">
      <c r="A170" s="12"/>
      <c r="B170" s="201"/>
      <c r="C170" s="202"/>
      <c r="D170" s="203" t="s">
        <v>75</v>
      </c>
      <c r="E170" s="215" t="s">
        <v>264</v>
      </c>
      <c r="F170" s="215" t="s">
        <v>265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P171</f>
        <v>0</v>
      </c>
      <c r="Q170" s="209"/>
      <c r="R170" s="210">
        <f>R171</f>
        <v>0</v>
      </c>
      <c r="S170" s="209"/>
      <c r="T170" s="21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171</v>
      </c>
      <c r="AT170" s="213" t="s">
        <v>75</v>
      </c>
      <c r="AU170" s="213" t="s">
        <v>84</v>
      </c>
      <c r="AY170" s="212" t="s">
        <v>141</v>
      </c>
      <c r="BK170" s="214">
        <f>BK171</f>
        <v>0</v>
      </c>
    </row>
    <row r="171" spans="1:65" s="2" customFormat="1" ht="16.5" customHeight="1">
      <c r="A171" s="36"/>
      <c r="B171" s="37"/>
      <c r="C171" s="217" t="s">
        <v>401</v>
      </c>
      <c r="D171" s="217" t="s">
        <v>144</v>
      </c>
      <c r="E171" s="218" t="s">
        <v>267</v>
      </c>
      <c r="F171" s="219" t="s">
        <v>265</v>
      </c>
      <c r="G171" s="220" t="s">
        <v>268</v>
      </c>
      <c r="H171" s="254"/>
      <c r="I171" s="222"/>
      <c r="J171" s="223">
        <f>ROUND(I171*H171,2)</f>
        <v>0</v>
      </c>
      <c r="K171" s="224"/>
      <c r="L171" s="42"/>
      <c r="M171" s="225" t="s">
        <v>1</v>
      </c>
      <c r="N171" s="226" t="s">
        <v>41</v>
      </c>
      <c r="O171" s="89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9" t="s">
        <v>269</v>
      </c>
      <c r="AT171" s="229" t="s">
        <v>144</v>
      </c>
      <c r="AU171" s="229" t="s">
        <v>86</v>
      </c>
      <c r="AY171" s="15" t="s">
        <v>141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5" t="s">
        <v>84</v>
      </c>
      <c r="BK171" s="230">
        <f>ROUND(I171*H171,2)</f>
        <v>0</v>
      </c>
      <c r="BL171" s="15" t="s">
        <v>269</v>
      </c>
      <c r="BM171" s="229" t="s">
        <v>402</v>
      </c>
    </row>
    <row r="172" spans="1:63" s="12" customFormat="1" ht="22.8" customHeight="1">
      <c r="A172" s="12"/>
      <c r="B172" s="201"/>
      <c r="C172" s="202"/>
      <c r="D172" s="203" t="s">
        <v>75</v>
      </c>
      <c r="E172" s="215" t="s">
        <v>271</v>
      </c>
      <c r="F172" s="215" t="s">
        <v>272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P173</f>
        <v>0</v>
      </c>
      <c r="Q172" s="209"/>
      <c r="R172" s="210">
        <f>R173</f>
        <v>0</v>
      </c>
      <c r="S172" s="209"/>
      <c r="T172" s="2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171</v>
      </c>
      <c r="AT172" s="213" t="s">
        <v>75</v>
      </c>
      <c r="AU172" s="213" t="s">
        <v>84</v>
      </c>
      <c r="AY172" s="212" t="s">
        <v>141</v>
      </c>
      <c r="BK172" s="214">
        <f>BK173</f>
        <v>0</v>
      </c>
    </row>
    <row r="173" spans="1:65" s="2" customFormat="1" ht="16.5" customHeight="1">
      <c r="A173" s="36"/>
      <c r="B173" s="37"/>
      <c r="C173" s="217" t="s">
        <v>403</v>
      </c>
      <c r="D173" s="217" t="s">
        <v>144</v>
      </c>
      <c r="E173" s="218" t="s">
        <v>274</v>
      </c>
      <c r="F173" s="219" t="s">
        <v>275</v>
      </c>
      <c r="G173" s="220" t="s">
        <v>276</v>
      </c>
      <c r="H173" s="221">
        <v>50</v>
      </c>
      <c r="I173" s="222"/>
      <c r="J173" s="223">
        <f>ROUND(I173*H173,2)</f>
        <v>0</v>
      </c>
      <c r="K173" s="224"/>
      <c r="L173" s="42"/>
      <c r="M173" s="255" t="s">
        <v>1</v>
      </c>
      <c r="N173" s="256" t="s">
        <v>41</v>
      </c>
      <c r="O173" s="257"/>
      <c r="P173" s="258">
        <f>O173*H173</f>
        <v>0</v>
      </c>
      <c r="Q173" s="258">
        <v>0</v>
      </c>
      <c r="R173" s="258">
        <f>Q173*H173</f>
        <v>0</v>
      </c>
      <c r="S173" s="258">
        <v>0</v>
      </c>
      <c r="T173" s="259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269</v>
      </c>
      <c r="AT173" s="229" t="s">
        <v>144</v>
      </c>
      <c r="AU173" s="229" t="s">
        <v>86</v>
      </c>
      <c r="AY173" s="15" t="s">
        <v>141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84</v>
      </c>
      <c r="BK173" s="230">
        <f>ROUND(I173*H173,2)</f>
        <v>0</v>
      </c>
      <c r="BL173" s="15" t="s">
        <v>269</v>
      </c>
      <c r="BM173" s="229" t="s">
        <v>404</v>
      </c>
    </row>
    <row r="174" spans="1:31" s="2" customFormat="1" ht="6.95" customHeight="1">
      <c r="A174" s="36"/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42"/>
      <c r="M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</sheetData>
  <sheetProtection password="CC35" sheet="1" objects="1" scenarios="1" formatColumns="0" formatRows="0" autoFilter="0"/>
  <autoFilter ref="C125:K17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405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ROUND((SUM(BE126:BE180)),2)</f>
        <v>0</v>
      </c>
      <c r="G33" s="36"/>
      <c r="H33" s="36"/>
      <c r="I33" s="153">
        <v>0.21</v>
      </c>
      <c r="J33" s="152">
        <f>ROUND(((SUM(BE126:BE180))*I33),2)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ROUND((SUM(BF126:BF180)),2)</f>
        <v>0</v>
      </c>
      <c r="G34" s="36"/>
      <c r="H34" s="36"/>
      <c r="I34" s="153">
        <v>0.15</v>
      </c>
      <c r="J34" s="152">
        <f>ROUND(((SUM(BF126:BF180))*I34),2)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ROUND((SUM(BG126:BG180)),2)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ROUND((SUM(BH126:BH180)),2)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ROUND((SUM(BI126:BI180)),2)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07 - Střecha 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J132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J149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J156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122</v>
      </c>
      <c r="E103" s="186"/>
      <c r="F103" s="186"/>
      <c r="G103" s="186"/>
      <c r="H103" s="186"/>
      <c r="I103" s="186"/>
      <c r="J103" s="187">
        <f>J167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123</v>
      </c>
      <c r="E104" s="180"/>
      <c r="F104" s="180"/>
      <c r="G104" s="180"/>
      <c r="H104" s="180"/>
      <c r="I104" s="180"/>
      <c r="J104" s="181">
        <f>J176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124</v>
      </c>
      <c r="E105" s="186"/>
      <c r="F105" s="186"/>
      <c r="G105" s="186"/>
      <c r="H105" s="186"/>
      <c r="I105" s="186"/>
      <c r="J105" s="187">
        <f>J177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125</v>
      </c>
      <c r="E106" s="186"/>
      <c r="F106" s="186"/>
      <c r="G106" s="186"/>
      <c r="H106" s="186"/>
      <c r="I106" s="186"/>
      <c r="J106" s="187">
        <f>J179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Oprava střechy ZS Domažlice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109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07 - Střecha 7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Domažlice</v>
      </c>
      <c r="G120" s="38"/>
      <c r="H120" s="38"/>
      <c r="I120" s="30" t="s">
        <v>22</v>
      </c>
      <c r="J120" s="77" t="str">
        <f>IF(J12="","",J12)</f>
        <v>27. 4. 2023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>Město Domažlice</v>
      </c>
      <c r="G122" s="38"/>
      <c r="H122" s="38"/>
      <c r="I122" s="30" t="s">
        <v>30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IF(E18="","",E18)</f>
        <v>Vyplň údaj</v>
      </c>
      <c r="G123" s="38"/>
      <c r="H123" s="38"/>
      <c r="I123" s="30" t="s">
        <v>33</v>
      </c>
      <c r="J123" s="34" t="str">
        <f>E24</f>
        <v>Mgr. Jiří Tichý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127</v>
      </c>
      <c r="D125" s="192" t="s">
        <v>61</v>
      </c>
      <c r="E125" s="192" t="s">
        <v>57</v>
      </c>
      <c r="F125" s="192" t="s">
        <v>58</v>
      </c>
      <c r="G125" s="192" t="s">
        <v>128</v>
      </c>
      <c r="H125" s="192" t="s">
        <v>129</v>
      </c>
      <c r="I125" s="192" t="s">
        <v>130</v>
      </c>
      <c r="J125" s="193" t="s">
        <v>113</v>
      </c>
      <c r="K125" s="194" t="s">
        <v>131</v>
      </c>
      <c r="L125" s="195"/>
      <c r="M125" s="98" t="s">
        <v>1</v>
      </c>
      <c r="N125" s="99" t="s">
        <v>40</v>
      </c>
      <c r="O125" s="99" t="s">
        <v>132</v>
      </c>
      <c r="P125" s="99" t="s">
        <v>133</v>
      </c>
      <c r="Q125" s="99" t="s">
        <v>134</v>
      </c>
      <c r="R125" s="99" t="s">
        <v>135</v>
      </c>
      <c r="S125" s="99" t="s">
        <v>136</v>
      </c>
      <c r="T125" s="100" t="s">
        <v>137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138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P127+P132+P176</f>
        <v>0</v>
      </c>
      <c r="Q126" s="102"/>
      <c r="R126" s="198">
        <f>R127+R132+R176</f>
        <v>2.9829156000000006</v>
      </c>
      <c r="S126" s="102"/>
      <c r="T126" s="199">
        <f>T127+T132+T176</f>
        <v>0.358954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115</v>
      </c>
      <c r="BK126" s="200">
        <f>BK127+BK132+BK176</f>
        <v>0</v>
      </c>
    </row>
    <row r="127" spans="1:63" s="12" customFormat="1" ht="25.9" customHeight="1">
      <c r="A127" s="12"/>
      <c r="B127" s="201"/>
      <c r="C127" s="202"/>
      <c r="D127" s="203" t="s">
        <v>75</v>
      </c>
      <c r="E127" s="204" t="s">
        <v>139</v>
      </c>
      <c r="F127" s="204" t="s">
        <v>140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0.0046698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84</v>
      </c>
      <c r="AT127" s="213" t="s">
        <v>75</v>
      </c>
      <c r="AU127" s="213" t="s">
        <v>76</v>
      </c>
      <c r="AY127" s="212" t="s">
        <v>141</v>
      </c>
      <c r="BK127" s="214">
        <f>BK128</f>
        <v>0</v>
      </c>
    </row>
    <row r="128" spans="1:63" s="12" customFormat="1" ht="22.8" customHeight="1">
      <c r="A128" s="12"/>
      <c r="B128" s="201"/>
      <c r="C128" s="202"/>
      <c r="D128" s="203" t="s">
        <v>75</v>
      </c>
      <c r="E128" s="215" t="s">
        <v>142</v>
      </c>
      <c r="F128" s="215" t="s">
        <v>143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SUM(P129:P131)</f>
        <v>0</v>
      </c>
      <c r="Q128" s="209"/>
      <c r="R128" s="210">
        <f>SUM(R129:R131)</f>
        <v>0.0046698</v>
      </c>
      <c r="S128" s="209"/>
      <c r="T128" s="211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84</v>
      </c>
      <c r="AY128" s="212" t="s">
        <v>141</v>
      </c>
      <c r="BK128" s="214">
        <f>SUM(BK129:BK131)</f>
        <v>0</v>
      </c>
    </row>
    <row r="129" spans="1:65" s="2" customFormat="1" ht="24.15" customHeight="1">
      <c r="A129" s="36"/>
      <c r="B129" s="37"/>
      <c r="C129" s="217" t="s">
        <v>84</v>
      </c>
      <c r="D129" s="217" t="s">
        <v>144</v>
      </c>
      <c r="E129" s="218" t="s">
        <v>145</v>
      </c>
      <c r="F129" s="219" t="s">
        <v>279</v>
      </c>
      <c r="G129" s="220" t="s">
        <v>147</v>
      </c>
      <c r="H129" s="221">
        <v>155.66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41</v>
      </c>
      <c r="O129" s="89"/>
      <c r="P129" s="227">
        <f>O129*H129</f>
        <v>0</v>
      </c>
      <c r="Q129" s="227">
        <v>3E-05</v>
      </c>
      <c r="R129" s="227">
        <f>Q129*H129</f>
        <v>0.0046698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148</v>
      </c>
      <c r="AT129" s="229" t="s">
        <v>144</v>
      </c>
      <c r="AU129" s="229" t="s">
        <v>86</v>
      </c>
      <c r="AY129" s="15" t="s">
        <v>141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84</v>
      </c>
      <c r="BK129" s="230">
        <f>ROUND(I129*H129,2)</f>
        <v>0</v>
      </c>
      <c r="BL129" s="15" t="s">
        <v>148</v>
      </c>
      <c r="BM129" s="229" t="s">
        <v>406</v>
      </c>
    </row>
    <row r="130" spans="1:51" s="13" customFormat="1" ht="12">
      <c r="A130" s="13"/>
      <c r="B130" s="231"/>
      <c r="C130" s="232"/>
      <c r="D130" s="233" t="s">
        <v>150</v>
      </c>
      <c r="E130" s="234" t="s">
        <v>1</v>
      </c>
      <c r="F130" s="235" t="s">
        <v>407</v>
      </c>
      <c r="G130" s="232"/>
      <c r="H130" s="236">
        <v>155.66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150</v>
      </c>
      <c r="AU130" s="242" t="s">
        <v>86</v>
      </c>
      <c r="AV130" s="13" t="s">
        <v>86</v>
      </c>
      <c r="AW130" s="13" t="s">
        <v>32</v>
      </c>
      <c r="AX130" s="13" t="s">
        <v>84</v>
      </c>
      <c r="AY130" s="242" t="s">
        <v>141</v>
      </c>
    </row>
    <row r="131" spans="1:65" s="2" customFormat="1" ht="21.75" customHeight="1">
      <c r="A131" s="36"/>
      <c r="B131" s="37"/>
      <c r="C131" s="217" t="s">
        <v>86</v>
      </c>
      <c r="D131" s="217" t="s">
        <v>144</v>
      </c>
      <c r="E131" s="218" t="s">
        <v>408</v>
      </c>
      <c r="F131" s="219" t="s">
        <v>409</v>
      </c>
      <c r="G131" s="220" t="s">
        <v>410</v>
      </c>
      <c r="H131" s="221">
        <v>1</v>
      </c>
      <c r="I131" s="222"/>
      <c r="J131" s="223">
        <f>ROUND(I131*H131,2)</f>
        <v>0</v>
      </c>
      <c r="K131" s="224"/>
      <c r="L131" s="42"/>
      <c r="M131" s="225" t="s">
        <v>1</v>
      </c>
      <c r="N131" s="226" t="s">
        <v>41</v>
      </c>
      <c r="O131" s="89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9" t="s">
        <v>148</v>
      </c>
      <c r="AT131" s="229" t="s">
        <v>144</v>
      </c>
      <c r="AU131" s="229" t="s">
        <v>86</v>
      </c>
      <c r="AY131" s="15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5" t="s">
        <v>84</v>
      </c>
      <c r="BK131" s="230">
        <f>ROUND(I131*H131,2)</f>
        <v>0</v>
      </c>
      <c r="BL131" s="15" t="s">
        <v>148</v>
      </c>
      <c r="BM131" s="229" t="s">
        <v>411</v>
      </c>
    </row>
    <row r="132" spans="1:63" s="12" customFormat="1" ht="25.9" customHeight="1">
      <c r="A132" s="12"/>
      <c r="B132" s="201"/>
      <c r="C132" s="202"/>
      <c r="D132" s="203" t="s">
        <v>75</v>
      </c>
      <c r="E132" s="204" t="s">
        <v>152</v>
      </c>
      <c r="F132" s="204" t="s">
        <v>153</v>
      </c>
      <c r="G132" s="202"/>
      <c r="H132" s="202"/>
      <c r="I132" s="205"/>
      <c r="J132" s="206">
        <f>BK132</f>
        <v>0</v>
      </c>
      <c r="K132" s="202"/>
      <c r="L132" s="207"/>
      <c r="M132" s="208"/>
      <c r="N132" s="209"/>
      <c r="O132" s="209"/>
      <c r="P132" s="210">
        <f>P133+P149+P156+P167</f>
        <v>0</v>
      </c>
      <c r="Q132" s="209"/>
      <c r="R132" s="210">
        <f>R133+R149+R156+R167</f>
        <v>2.9782458000000007</v>
      </c>
      <c r="S132" s="209"/>
      <c r="T132" s="211">
        <f>T133+T149+T156+T167</f>
        <v>0.358954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76</v>
      </c>
      <c r="AY132" s="212" t="s">
        <v>141</v>
      </c>
      <c r="BK132" s="214">
        <f>BK133+BK149+BK156+BK167</f>
        <v>0</v>
      </c>
    </row>
    <row r="133" spans="1:63" s="12" customFormat="1" ht="22.8" customHeight="1">
      <c r="A133" s="12"/>
      <c r="B133" s="201"/>
      <c r="C133" s="202"/>
      <c r="D133" s="203" t="s">
        <v>75</v>
      </c>
      <c r="E133" s="215" t="s">
        <v>154</v>
      </c>
      <c r="F133" s="215" t="s">
        <v>155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SUM(P134:P148)</f>
        <v>0</v>
      </c>
      <c r="Q133" s="209"/>
      <c r="R133" s="210">
        <f>SUM(R134:R148)</f>
        <v>2.3184148000000007</v>
      </c>
      <c r="S133" s="209"/>
      <c r="T133" s="211">
        <f>SUM(T134:T148)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86</v>
      </c>
      <c r="AT133" s="213" t="s">
        <v>75</v>
      </c>
      <c r="AU133" s="213" t="s">
        <v>84</v>
      </c>
      <c r="AY133" s="212" t="s">
        <v>141</v>
      </c>
      <c r="BK133" s="214">
        <f>SUM(BK134:BK148)</f>
        <v>0</v>
      </c>
    </row>
    <row r="134" spans="1:65" s="2" customFormat="1" ht="24.15" customHeight="1">
      <c r="A134" s="36"/>
      <c r="B134" s="37"/>
      <c r="C134" s="217" t="s">
        <v>161</v>
      </c>
      <c r="D134" s="217" t="s">
        <v>144</v>
      </c>
      <c r="E134" s="218" t="s">
        <v>156</v>
      </c>
      <c r="F134" s="219" t="s">
        <v>157</v>
      </c>
      <c r="G134" s="220" t="s">
        <v>147</v>
      </c>
      <c r="H134" s="221">
        <v>198.38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41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158</v>
      </c>
      <c r="AT134" s="229" t="s">
        <v>144</v>
      </c>
      <c r="AU134" s="229" t="s">
        <v>86</v>
      </c>
      <c r="AY134" s="15" t="s">
        <v>141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84</v>
      </c>
      <c r="BK134" s="230">
        <f>ROUND(I134*H134,2)</f>
        <v>0</v>
      </c>
      <c r="BL134" s="15" t="s">
        <v>158</v>
      </c>
      <c r="BM134" s="229" t="s">
        <v>412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413</v>
      </c>
      <c r="G135" s="232"/>
      <c r="H135" s="236">
        <v>198.38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86</v>
      </c>
      <c r="AV135" s="13" t="s">
        <v>86</v>
      </c>
      <c r="AW135" s="13" t="s">
        <v>32</v>
      </c>
      <c r="AX135" s="13" t="s">
        <v>84</v>
      </c>
      <c r="AY135" s="242" t="s">
        <v>141</v>
      </c>
    </row>
    <row r="136" spans="1:65" s="2" customFormat="1" ht="16.5" customHeight="1">
      <c r="A136" s="36"/>
      <c r="B136" s="37"/>
      <c r="C136" s="243" t="s">
        <v>148</v>
      </c>
      <c r="D136" s="243" t="s">
        <v>162</v>
      </c>
      <c r="E136" s="244" t="s">
        <v>163</v>
      </c>
      <c r="F136" s="245" t="s">
        <v>164</v>
      </c>
      <c r="G136" s="246" t="s">
        <v>147</v>
      </c>
      <c r="H136" s="247">
        <v>228.137</v>
      </c>
      <c r="I136" s="248"/>
      <c r="J136" s="249">
        <f>ROUND(I136*H136,2)</f>
        <v>0</v>
      </c>
      <c r="K136" s="250"/>
      <c r="L136" s="251"/>
      <c r="M136" s="252" t="s">
        <v>1</v>
      </c>
      <c r="N136" s="253" t="s">
        <v>41</v>
      </c>
      <c r="O136" s="89"/>
      <c r="P136" s="227">
        <f>O136*H136</f>
        <v>0</v>
      </c>
      <c r="Q136" s="227">
        <v>0.0038</v>
      </c>
      <c r="R136" s="227">
        <f>Q136*H136</f>
        <v>0.8669206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165</v>
      </c>
      <c r="AT136" s="229" t="s">
        <v>162</v>
      </c>
      <c r="AU136" s="229" t="s">
        <v>86</v>
      </c>
      <c r="AY136" s="15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158</v>
      </c>
      <c r="BM136" s="229" t="s">
        <v>414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415</v>
      </c>
      <c r="G137" s="232"/>
      <c r="H137" s="236">
        <v>228.137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86</v>
      </c>
      <c r="AV137" s="13" t="s">
        <v>86</v>
      </c>
      <c r="AW137" s="13" t="s">
        <v>32</v>
      </c>
      <c r="AX137" s="13" t="s">
        <v>84</v>
      </c>
      <c r="AY137" s="242" t="s">
        <v>141</v>
      </c>
    </row>
    <row r="138" spans="1:65" s="2" customFormat="1" ht="24.15" customHeight="1">
      <c r="A138" s="36"/>
      <c r="B138" s="37"/>
      <c r="C138" s="217" t="s">
        <v>171</v>
      </c>
      <c r="D138" s="217" t="s">
        <v>144</v>
      </c>
      <c r="E138" s="218" t="s">
        <v>168</v>
      </c>
      <c r="F138" s="219" t="s">
        <v>169</v>
      </c>
      <c r="G138" s="220" t="s">
        <v>147</v>
      </c>
      <c r="H138" s="221">
        <v>198.38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41</v>
      </c>
      <c r="O138" s="89"/>
      <c r="P138" s="227">
        <f>O138*H138</f>
        <v>0</v>
      </c>
      <c r="Q138" s="227">
        <v>0.00088</v>
      </c>
      <c r="R138" s="227">
        <f>Q138*H138</f>
        <v>0.1745744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158</v>
      </c>
      <c r="AT138" s="229" t="s">
        <v>144</v>
      </c>
      <c r="AU138" s="229" t="s">
        <v>86</v>
      </c>
      <c r="AY138" s="15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158</v>
      </c>
      <c r="BM138" s="229" t="s">
        <v>416</v>
      </c>
    </row>
    <row r="139" spans="1:51" s="13" customFormat="1" ht="12">
      <c r="A139" s="13"/>
      <c r="B139" s="231"/>
      <c r="C139" s="232"/>
      <c r="D139" s="233" t="s">
        <v>150</v>
      </c>
      <c r="E139" s="234" t="s">
        <v>1</v>
      </c>
      <c r="F139" s="235" t="s">
        <v>413</v>
      </c>
      <c r="G139" s="232"/>
      <c r="H139" s="236">
        <v>198.38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86</v>
      </c>
      <c r="AV139" s="13" t="s">
        <v>86</v>
      </c>
      <c r="AW139" s="13" t="s">
        <v>32</v>
      </c>
      <c r="AX139" s="13" t="s">
        <v>84</v>
      </c>
      <c r="AY139" s="242" t="s">
        <v>141</v>
      </c>
    </row>
    <row r="140" spans="1:65" s="2" customFormat="1" ht="16.5" customHeight="1">
      <c r="A140" s="36"/>
      <c r="B140" s="37"/>
      <c r="C140" s="243" t="s">
        <v>176</v>
      </c>
      <c r="D140" s="243" t="s">
        <v>162</v>
      </c>
      <c r="E140" s="244" t="s">
        <v>172</v>
      </c>
      <c r="F140" s="245" t="s">
        <v>173</v>
      </c>
      <c r="G140" s="246" t="s">
        <v>147</v>
      </c>
      <c r="H140" s="247">
        <v>228.137</v>
      </c>
      <c r="I140" s="248"/>
      <c r="J140" s="249">
        <f>ROUND(I140*H140,2)</f>
        <v>0</v>
      </c>
      <c r="K140" s="250"/>
      <c r="L140" s="251"/>
      <c r="M140" s="252" t="s">
        <v>1</v>
      </c>
      <c r="N140" s="253" t="s">
        <v>41</v>
      </c>
      <c r="O140" s="89"/>
      <c r="P140" s="227">
        <f>O140*H140</f>
        <v>0</v>
      </c>
      <c r="Q140" s="227">
        <v>0.0054</v>
      </c>
      <c r="R140" s="227">
        <f>Q140*H140</f>
        <v>1.2319398000000001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165</v>
      </c>
      <c r="AT140" s="229" t="s">
        <v>162</v>
      </c>
      <c r="AU140" s="229" t="s">
        <v>86</v>
      </c>
      <c r="AY140" s="15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158</v>
      </c>
      <c r="BM140" s="229" t="s">
        <v>417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415</v>
      </c>
      <c r="G141" s="232"/>
      <c r="H141" s="236">
        <v>228.137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86</v>
      </c>
      <c r="AV141" s="13" t="s">
        <v>86</v>
      </c>
      <c r="AW141" s="13" t="s">
        <v>32</v>
      </c>
      <c r="AX141" s="13" t="s">
        <v>84</v>
      </c>
      <c r="AY141" s="242" t="s">
        <v>141</v>
      </c>
    </row>
    <row r="142" spans="1:65" s="2" customFormat="1" ht="37.8" customHeight="1">
      <c r="A142" s="36"/>
      <c r="B142" s="37"/>
      <c r="C142" s="217" t="s">
        <v>181</v>
      </c>
      <c r="D142" s="217" t="s">
        <v>144</v>
      </c>
      <c r="E142" s="218" t="s">
        <v>177</v>
      </c>
      <c r="F142" s="219" t="s">
        <v>178</v>
      </c>
      <c r="G142" s="220" t="s">
        <v>179</v>
      </c>
      <c r="H142" s="221">
        <v>6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0.00108</v>
      </c>
      <c r="R142" s="227">
        <f>Q142*H142</f>
        <v>0.00648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418</v>
      </c>
    </row>
    <row r="143" spans="1:65" s="2" customFormat="1" ht="37.8" customHeight="1">
      <c r="A143" s="36"/>
      <c r="B143" s="37"/>
      <c r="C143" s="217" t="s">
        <v>185</v>
      </c>
      <c r="D143" s="217" t="s">
        <v>144</v>
      </c>
      <c r="E143" s="218" t="s">
        <v>373</v>
      </c>
      <c r="F143" s="219" t="s">
        <v>374</v>
      </c>
      <c r="G143" s="220" t="s">
        <v>179</v>
      </c>
      <c r="H143" s="221">
        <v>8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41</v>
      </c>
      <c r="O143" s="89"/>
      <c r="P143" s="227">
        <f>O143*H143</f>
        <v>0</v>
      </c>
      <c r="Q143" s="227">
        <v>0.00259</v>
      </c>
      <c r="R143" s="227">
        <f>Q143*H143</f>
        <v>0.02072</v>
      </c>
      <c r="S143" s="227">
        <v>0</v>
      </c>
      <c r="T143" s="22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158</v>
      </c>
      <c r="AT143" s="229" t="s">
        <v>144</v>
      </c>
      <c r="AU143" s="229" t="s">
        <v>86</v>
      </c>
      <c r="AY143" s="15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84</v>
      </c>
      <c r="BK143" s="230">
        <f>ROUND(I143*H143,2)</f>
        <v>0</v>
      </c>
      <c r="BL143" s="15" t="s">
        <v>158</v>
      </c>
      <c r="BM143" s="229" t="s">
        <v>419</v>
      </c>
    </row>
    <row r="144" spans="1:65" s="2" customFormat="1" ht="37.8" customHeight="1">
      <c r="A144" s="36"/>
      <c r="B144" s="37"/>
      <c r="C144" s="217" t="s">
        <v>142</v>
      </c>
      <c r="D144" s="217" t="s">
        <v>144</v>
      </c>
      <c r="E144" s="218" t="s">
        <v>420</v>
      </c>
      <c r="F144" s="219" t="s">
        <v>421</v>
      </c>
      <c r="G144" s="220" t="s">
        <v>179</v>
      </c>
      <c r="H144" s="221">
        <v>1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0.00318</v>
      </c>
      <c r="R144" s="227">
        <f>Q144*H144</f>
        <v>0.00318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422</v>
      </c>
    </row>
    <row r="145" spans="1:65" s="2" customFormat="1" ht="37.8" customHeight="1">
      <c r="A145" s="36"/>
      <c r="B145" s="37"/>
      <c r="C145" s="217" t="s">
        <v>196</v>
      </c>
      <c r="D145" s="217" t="s">
        <v>144</v>
      </c>
      <c r="E145" s="218" t="s">
        <v>182</v>
      </c>
      <c r="F145" s="219" t="s">
        <v>299</v>
      </c>
      <c r="G145" s="220" t="s">
        <v>179</v>
      </c>
      <c r="H145" s="221">
        <v>4</v>
      </c>
      <c r="I145" s="222"/>
      <c r="J145" s="223">
        <f>ROUND(I145*H145,2)</f>
        <v>0</v>
      </c>
      <c r="K145" s="224"/>
      <c r="L145" s="42"/>
      <c r="M145" s="225" t="s">
        <v>1</v>
      </c>
      <c r="N145" s="226" t="s">
        <v>41</v>
      </c>
      <c r="O145" s="89"/>
      <c r="P145" s="227">
        <f>O145*H145</f>
        <v>0</v>
      </c>
      <c r="Q145" s="227">
        <v>0.00365</v>
      </c>
      <c r="R145" s="227">
        <f>Q145*H145</f>
        <v>0.0146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158</v>
      </c>
      <c r="AT145" s="229" t="s">
        <v>144</v>
      </c>
      <c r="AU145" s="229" t="s">
        <v>86</v>
      </c>
      <c r="AY145" s="15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84</v>
      </c>
      <c r="BK145" s="230">
        <f>ROUND(I145*H145,2)</f>
        <v>0</v>
      </c>
      <c r="BL145" s="15" t="s">
        <v>158</v>
      </c>
      <c r="BM145" s="229" t="s">
        <v>423</v>
      </c>
    </row>
    <row r="146" spans="1:65" s="2" customFormat="1" ht="33" customHeight="1">
      <c r="A146" s="36"/>
      <c r="B146" s="37"/>
      <c r="C146" s="217" t="s">
        <v>200</v>
      </c>
      <c r="D146" s="217" t="s">
        <v>144</v>
      </c>
      <c r="E146" s="218" t="s">
        <v>186</v>
      </c>
      <c r="F146" s="219" t="s">
        <v>187</v>
      </c>
      <c r="G146" s="220" t="s">
        <v>147</v>
      </c>
      <c r="H146" s="221">
        <v>42.72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158</v>
      </c>
      <c r="AT146" s="229" t="s">
        <v>144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424</v>
      </c>
    </row>
    <row r="147" spans="1:51" s="13" customFormat="1" ht="12">
      <c r="A147" s="13"/>
      <c r="B147" s="231"/>
      <c r="C147" s="232"/>
      <c r="D147" s="233" t="s">
        <v>150</v>
      </c>
      <c r="E147" s="234" t="s">
        <v>1</v>
      </c>
      <c r="F147" s="235" t="s">
        <v>425</v>
      </c>
      <c r="G147" s="232"/>
      <c r="H147" s="236">
        <v>42.72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150</v>
      </c>
      <c r="AU147" s="242" t="s">
        <v>86</v>
      </c>
      <c r="AV147" s="13" t="s">
        <v>86</v>
      </c>
      <c r="AW147" s="13" t="s">
        <v>32</v>
      </c>
      <c r="AX147" s="13" t="s">
        <v>84</v>
      </c>
      <c r="AY147" s="242" t="s">
        <v>141</v>
      </c>
    </row>
    <row r="148" spans="1:65" s="2" customFormat="1" ht="24.15" customHeight="1">
      <c r="A148" s="36"/>
      <c r="B148" s="37"/>
      <c r="C148" s="217" t="s">
        <v>204</v>
      </c>
      <c r="D148" s="217" t="s">
        <v>144</v>
      </c>
      <c r="E148" s="218" t="s">
        <v>190</v>
      </c>
      <c r="F148" s="219" t="s">
        <v>191</v>
      </c>
      <c r="G148" s="220" t="s">
        <v>192</v>
      </c>
      <c r="H148" s="221">
        <v>2.318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41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158</v>
      </c>
      <c r="AT148" s="229" t="s">
        <v>144</v>
      </c>
      <c r="AU148" s="229" t="s">
        <v>86</v>
      </c>
      <c r="AY148" s="15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158</v>
      </c>
      <c r="BM148" s="229" t="s">
        <v>426</v>
      </c>
    </row>
    <row r="149" spans="1:63" s="12" customFormat="1" ht="22.8" customHeight="1">
      <c r="A149" s="12"/>
      <c r="B149" s="201"/>
      <c r="C149" s="202"/>
      <c r="D149" s="203" t="s">
        <v>75</v>
      </c>
      <c r="E149" s="215" t="s">
        <v>194</v>
      </c>
      <c r="F149" s="215" t="s">
        <v>195</v>
      </c>
      <c r="G149" s="202"/>
      <c r="H149" s="202"/>
      <c r="I149" s="205"/>
      <c r="J149" s="216">
        <f>BK149</f>
        <v>0</v>
      </c>
      <c r="K149" s="202"/>
      <c r="L149" s="207"/>
      <c r="M149" s="208"/>
      <c r="N149" s="209"/>
      <c r="O149" s="209"/>
      <c r="P149" s="210">
        <f>SUM(P150:P155)</f>
        <v>0</v>
      </c>
      <c r="Q149" s="209"/>
      <c r="R149" s="210">
        <f>SUM(R150:R155)</f>
        <v>0.47783</v>
      </c>
      <c r="S149" s="209"/>
      <c r="T149" s="211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86</v>
      </c>
      <c r="AT149" s="213" t="s">
        <v>75</v>
      </c>
      <c r="AU149" s="213" t="s">
        <v>84</v>
      </c>
      <c r="AY149" s="212" t="s">
        <v>141</v>
      </c>
      <c r="BK149" s="214">
        <f>SUM(BK150:BK155)</f>
        <v>0</v>
      </c>
    </row>
    <row r="150" spans="1:65" s="2" customFormat="1" ht="24.15" customHeight="1">
      <c r="A150" s="36"/>
      <c r="B150" s="37"/>
      <c r="C150" s="217" t="s">
        <v>210</v>
      </c>
      <c r="D150" s="217" t="s">
        <v>144</v>
      </c>
      <c r="E150" s="218" t="s">
        <v>197</v>
      </c>
      <c r="F150" s="219" t="s">
        <v>198</v>
      </c>
      <c r="G150" s="220" t="s">
        <v>147</v>
      </c>
      <c r="H150" s="221">
        <v>155.66</v>
      </c>
      <c r="I150" s="222"/>
      <c r="J150" s="223">
        <f>ROUND(I150*H150,2)</f>
        <v>0</v>
      </c>
      <c r="K150" s="224"/>
      <c r="L150" s="42"/>
      <c r="M150" s="225" t="s">
        <v>1</v>
      </c>
      <c r="N150" s="226" t="s">
        <v>41</v>
      </c>
      <c r="O150" s="89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158</v>
      </c>
      <c r="AT150" s="229" t="s">
        <v>144</v>
      </c>
      <c r="AU150" s="229" t="s">
        <v>86</v>
      </c>
      <c r="AY150" s="15" t="s">
        <v>141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84</v>
      </c>
      <c r="BK150" s="230">
        <f>ROUND(I150*H150,2)</f>
        <v>0</v>
      </c>
      <c r="BL150" s="15" t="s">
        <v>158</v>
      </c>
      <c r="BM150" s="229" t="s">
        <v>427</v>
      </c>
    </row>
    <row r="151" spans="1:51" s="13" customFormat="1" ht="12">
      <c r="A151" s="13"/>
      <c r="B151" s="231"/>
      <c r="C151" s="232"/>
      <c r="D151" s="233" t="s">
        <v>150</v>
      </c>
      <c r="E151" s="234" t="s">
        <v>1</v>
      </c>
      <c r="F151" s="235" t="s">
        <v>407</v>
      </c>
      <c r="G151" s="232"/>
      <c r="H151" s="236">
        <v>155.66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150</v>
      </c>
      <c r="AU151" s="242" t="s">
        <v>86</v>
      </c>
      <c r="AV151" s="13" t="s">
        <v>86</v>
      </c>
      <c r="AW151" s="13" t="s">
        <v>32</v>
      </c>
      <c r="AX151" s="13" t="s">
        <v>84</v>
      </c>
      <c r="AY151" s="242" t="s">
        <v>141</v>
      </c>
    </row>
    <row r="152" spans="1:65" s="2" customFormat="1" ht="16.5" customHeight="1">
      <c r="A152" s="36"/>
      <c r="B152" s="37"/>
      <c r="C152" s="243" t="s">
        <v>216</v>
      </c>
      <c r="D152" s="243" t="s">
        <v>162</v>
      </c>
      <c r="E152" s="244" t="s">
        <v>205</v>
      </c>
      <c r="F152" s="245" t="s">
        <v>206</v>
      </c>
      <c r="G152" s="246" t="s">
        <v>207</v>
      </c>
      <c r="H152" s="247">
        <v>15.566</v>
      </c>
      <c r="I152" s="248"/>
      <c r="J152" s="249">
        <f>ROUND(I152*H152,2)</f>
        <v>0</v>
      </c>
      <c r="K152" s="250"/>
      <c r="L152" s="251"/>
      <c r="M152" s="252" t="s">
        <v>1</v>
      </c>
      <c r="N152" s="253" t="s">
        <v>41</v>
      </c>
      <c r="O152" s="89"/>
      <c r="P152" s="227">
        <f>O152*H152</f>
        <v>0</v>
      </c>
      <c r="Q152" s="227">
        <v>0.03</v>
      </c>
      <c r="R152" s="227">
        <f>Q152*H152</f>
        <v>0.46698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165</v>
      </c>
      <c r="AT152" s="229" t="s">
        <v>162</v>
      </c>
      <c r="AU152" s="229" t="s">
        <v>86</v>
      </c>
      <c r="AY152" s="15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84</v>
      </c>
      <c r="BK152" s="230">
        <f>ROUND(I152*H152,2)</f>
        <v>0</v>
      </c>
      <c r="BL152" s="15" t="s">
        <v>158</v>
      </c>
      <c r="BM152" s="229" t="s">
        <v>428</v>
      </c>
    </row>
    <row r="153" spans="1:51" s="13" customFormat="1" ht="12">
      <c r="A153" s="13"/>
      <c r="B153" s="231"/>
      <c r="C153" s="232"/>
      <c r="D153" s="233" t="s">
        <v>150</v>
      </c>
      <c r="E153" s="234" t="s">
        <v>1</v>
      </c>
      <c r="F153" s="235" t="s">
        <v>429</v>
      </c>
      <c r="G153" s="232"/>
      <c r="H153" s="236">
        <v>15.566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150</v>
      </c>
      <c r="AU153" s="242" t="s">
        <v>86</v>
      </c>
      <c r="AV153" s="13" t="s">
        <v>86</v>
      </c>
      <c r="AW153" s="13" t="s">
        <v>32</v>
      </c>
      <c r="AX153" s="13" t="s">
        <v>84</v>
      </c>
      <c r="AY153" s="242" t="s">
        <v>141</v>
      </c>
    </row>
    <row r="154" spans="1:65" s="2" customFormat="1" ht="37.8" customHeight="1">
      <c r="A154" s="36"/>
      <c r="B154" s="37"/>
      <c r="C154" s="217" t="s">
        <v>8</v>
      </c>
      <c r="D154" s="217" t="s">
        <v>144</v>
      </c>
      <c r="E154" s="218" t="s">
        <v>201</v>
      </c>
      <c r="F154" s="219" t="s">
        <v>202</v>
      </c>
      <c r="G154" s="220" t="s">
        <v>147</v>
      </c>
      <c r="H154" s="221">
        <v>155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41</v>
      </c>
      <c r="O154" s="89"/>
      <c r="P154" s="227">
        <f>O154*H154</f>
        <v>0</v>
      </c>
      <c r="Q154" s="227">
        <v>7E-05</v>
      </c>
      <c r="R154" s="227">
        <f>Q154*H154</f>
        <v>0.010849999999999999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158</v>
      </c>
      <c r="AT154" s="229" t="s">
        <v>144</v>
      </c>
      <c r="AU154" s="229" t="s">
        <v>86</v>
      </c>
      <c r="AY154" s="15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158</v>
      </c>
      <c r="BM154" s="229" t="s">
        <v>430</v>
      </c>
    </row>
    <row r="155" spans="1:65" s="2" customFormat="1" ht="24.15" customHeight="1">
      <c r="A155" s="36"/>
      <c r="B155" s="37"/>
      <c r="C155" s="217" t="s">
        <v>158</v>
      </c>
      <c r="D155" s="217" t="s">
        <v>144</v>
      </c>
      <c r="E155" s="218" t="s">
        <v>211</v>
      </c>
      <c r="F155" s="219" t="s">
        <v>212</v>
      </c>
      <c r="G155" s="220" t="s">
        <v>192</v>
      </c>
      <c r="H155" s="221">
        <v>0.478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431</v>
      </c>
    </row>
    <row r="156" spans="1:63" s="12" customFormat="1" ht="22.8" customHeight="1">
      <c r="A156" s="12"/>
      <c r="B156" s="201"/>
      <c r="C156" s="202"/>
      <c r="D156" s="203" t="s">
        <v>75</v>
      </c>
      <c r="E156" s="215" t="s">
        <v>214</v>
      </c>
      <c r="F156" s="215" t="s">
        <v>215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SUM(P157:P166)</f>
        <v>0</v>
      </c>
      <c r="Q156" s="209"/>
      <c r="R156" s="210">
        <f>SUM(R157:R166)</f>
        <v>0</v>
      </c>
      <c r="S156" s="209"/>
      <c r="T156" s="211">
        <f>SUM(T157:T166)</f>
        <v>0.25695999999999997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86</v>
      </c>
      <c r="AT156" s="213" t="s">
        <v>75</v>
      </c>
      <c r="AU156" s="213" t="s">
        <v>84</v>
      </c>
      <c r="AY156" s="212" t="s">
        <v>141</v>
      </c>
      <c r="BK156" s="214">
        <f>SUM(BK157:BK166)</f>
        <v>0</v>
      </c>
    </row>
    <row r="157" spans="1:65" s="2" customFormat="1" ht="24.15" customHeight="1">
      <c r="A157" s="36"/>
      <c r="B157" s="37"/>
      <c r="C157" s="217" t="s">
        <v>228</v>
      </c>
      <c r="D157" s="217" t="s">
        <v>144</v>
      </c>
      <c r="E157" s="218" t="s">
        <v>217</v>
      </c>
      <c r="F157" s="219" t="s">
        <v>218</v>
      </c>
      <c r="G157" s="220" t="s">
        <v>219</v>
      </c>
      <c r="H157" s="221">
        <v>83.4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0.0004</v>
      </c>
      <c r="T157" s="228">
        <f>S157*H157</f>
        <v>0.03336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432</v>
      </c>
    </row>
    <row r="158" spans="1:51" s="13" customFormat="1" ht="12">
      <c r="A158" s="13"/>
      <c r="B158" s="231"/>
      <c r="C158" s="232"/>
      <c r="D158" s="233" t="s">
        <v>150</v>
      </c>
      <c r="E158" s="234" t="s">
        <v>1</v>
      </c>
      <c r="F158" s="235" t="s">
        <v>433</v>
      </c>
      <c r="G158" s="232"/>
      <c r="H158" s="236">
        <v>83.4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150</v>
      </c>
      <c r="AU158" s="242" t="s">
        <v>86</v>
      </c>
      <c r="AV158" s="13" t="s">
        <v>86</v>
      </c>
      <c r="AW158" s="13" t="s">
        <v>32</v>
      </c>
      <c r="AX158" s="13" t="s">
        <v>84</v>
      </c>
      <c r="AY158" s="242" t="s">
        <v>141</v>
      </c>
    </row>
    <row r="159" spans="1:65" s="2" customFormat="1" ht="24.15" customHeight="1">
      <c r="A159" s="36"/>
      <c r="B159" s="37"/>
      <c r="C159" s="217" t="s">
        <v>232</v>
      </c>
      <c r="D159" s="217" t="s">
        <v>144</v>
      </c>
      <c r="E159" s="218" t="s">
        <v>304</v>
      </c>
      <c r="F159" s="219" t="s">
        <v>305</v>
      </c>
      <c r="G159" s="220" t="s">
        <v>179</v>
      </c>
      <c r="H159" s="221">
        <v>20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0.00028</v>
      </c>
      <c r="T159" s="228">
        <f>S159*H159</f>
        <v>0.005599999999999999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434</v>
      </c>
    </row>
    <row r="160" spans="1:65" s="2" customFormat="1" ht="24.15" customHeight="1">
      <c r="A160" s="36"/>
      <c r="B160" s="37"/>
      <c r="C160" s="217" t="s">
        <v>236</v>
      </c>
      <c r="D160" s="217" t="s">
        <v>144</v>
      </c>
      <c r="E160" s="218" t="s">
        <v>222</v>
      </c>
      <c r="F160" s="219" t="s">
        <v>223</v>
      </c>
      <c r="G160" s="220" t="s">
        <v>179</v>
      </c>
      <c r="H160" s="221">
        <v>18</v>
      </c>
      <c r="I160" s="222"/>
      <c r="J160" s="223">
        <f>ROUND(I160*H160,2)</f>
        <v>0</v>
      </c>
      <c r="K160" s="224"/>
      <c r="L160" s="42"/>
      <c r="M160" s="225" t="s">
        <v>1</v>
      </c>
      <c r="N160" s="226" t="s">
        <v>41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0.01</v>
      </c>
      <c r="T160" s="228">
        <f>S160*H160</f>
        <v>0.18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158</v>
      </c>
      <c r="AT160" s="229" t="s">
        <v>144</v>
      </c>
      <c r="AU160" s="229" t="s">
        <v>86</v>
      </c>
      <c r="AY160" s="15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84</v>
      </c>
      <c r="BK160" s="230">
        <f>ROUND(I160*H160,2)</f>
        <v>0</v>
      </c>
      <c r="BL160" s="15" t="s">
        <v>158</v>
      </c>
      <c r="BM160" s="229" t="s">
        <v>435</v>
      </c>
    </row>
    <row r="161" spans="1:65" s="2" customFormat="1" ht="24.15" customHeight="1">
      <c r="A161" s="36"/>
      <c r="B161" s="37"/>
      <c r="C161" s="217" t="s">
        <v>240</v>
      </c>
      <c r="D161" s="217" t="s">
        <v>144</v>
      </c>
      <c r="E161" s="218" t="s">
        <v>436</v>
      </c>
      <c r="F161" s="219" t="s">
        <v>437</v>
      </c>
      <c r="G161" s="220" t="s">
        <v>179</v>
      </c>
      <c r="H161" s="221">
        <v>20</v>
      </c>
      <c r="I161" s="222"/>
      <c r="J161" s="223">
        <f>ROUND(I161*H161,2)</f>
        <v>0</v>
      </c>
      <c r="K161" s="224"/>
      <c r="L161" s="42"/>
      <c r="M161" s="225" t="s">
        <v>1</v>
      </c>
      <c r="N161" s="226" t="s">
        <v>41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0.0019</v>
      </c>
      <c r="T161" s="228">
        <f>S161*H161</f>
        <v>0.038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158</v>
      </c>
      <c r="AT161" s="229" t="s">
        <v>144</v>
      </c>
      <c r="AU161" s="229" t="s">
        <v>86</v>
      </c>
      <c r="AY161" s="15" t="s">
        <v>141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84</v>
      </c>
      <c r="BK161" s="230">
        <f>ROUND(I161*H161,2)</f>
        <v>0</v>
      </c>
      <c r="BL161" s="15" t="s">
        <v>158</v>
      </c>
      <c r="BM161" s="229" t="s">
        <v>438</v>
      </c>
    </row>
    <row r="162" spans="1:65" s="2" customFormat="1" ht="24.15" customHeight="1">
      <c r="A162" s="36"/>
      <c r="B162" s="37"/>
      <c r="C162" s="217" t="s">
        <v>7</v>
      </c>
      <c r="D162" s="217" t="s">
        <v>144</v>
      </c>
      <c r="E162" s="218" t="s">
        <v>307</v>
      </c>
      <c r="F162" s="219" t="s">
        <v>308</v>
      </c>
      <c r="G162" s="220" t="s">
        <v>219</v>
      </c>
      <c r="H162" s="221">
        <v>20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41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158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158</v>
      </c>
      <c r="BM162" s="229" t="s">
        <v>439</v>
      </c>
    </row>
    <row r="163" spans="1:65" s="2" customFormat="1" ht="24.15" customHeight="1">
      <c r="A163" s="36"/>
      <c r="B163" s="37"/>
      <c r="C163" s="217" t="s">
        <v>250</v>
      </c>
      <c r="D163" s="217" t="s">
        <v>144</v>
      </c>
      <c r="E163" s="218" t="s">
        <v>229</v>
      </c>
      <c r="F163" s="219" t="s">
        <v>230</v>
      </c>
      <c r="G163" s="220" t="s">
        <v>219</v>
      </c>
      <c r="H163" s="221">
        <v>63.4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41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158</v>
      </c>
      <c r="AT163" s="229" t="s">
        <v>144</v>
      </c>
      <c r="AU163" s="229" t="s">
        <v>86</v>
      </c>
      <c r="AY163" s="15" t="s">
        <v>141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84</v>
      </c>
      <c r="BK163" s="230">
        <f>ROUND(I163*H163,2)</f>
        <v>0</v>
      </c>
      <c r="BL163" s="15" t="s">
        <v>158</v>
      </c>
      <c r="BM163" s="229" t="s">
        <v>440</v>
      </c>
    </row>
    <row r="164" spans="1:65" s="2" customFormat="1" ht="16.5" customHeight="1">
      <c r="A164" s="36"/>
      <c r="B164" s="37"/>
      <c r="C164" s="217" t="s">
        <v>254</v>
      </c>
      <c r="D164" s="217" t="s">
        <v>144</v>
      </c>
      <c r="E164" s="218" t="s">
        <v>233</v>
      </c>
      <c r="F164" s="219" t="s">
        <v>234</v>
      </c>
      <c r="G164" s="220" t="s">
        <v>179</v>
      </c>
      <c r="H164" s="221">
        <v>63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41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158</v>
      </c>
      <c r="AT164" s="229" t="s">
        <v>144</v>
      </c>
      <c r="AU164" s="229" t="s">
        <v>86</v>
      </c>
      <c r="AY164" s="15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84</v>
      </c>
      <c r="BK164" s="230">
        <f>ROUND(I164*H164,2)</f>
        <v>0</v>
      </c>
      <c r="BL164" s="15" t="s">
        <v>158</v>
      </c>
      <c r="BM164" s="229" t="s">
        <v>441</v>
      </c>
    </row>
    <row r="165" spans="1:65" s="2" customFormat="1" ht="24.15" customHeight="1">
      <c r="A165" s="36"/>
      <c r="B165" s="37"/>
      <c r="C165" s="217" t="s">
        <v>258</v>
      </c>
      <c r="D165" s="217" t="s">
        <v>144</v>
      </c>
      <c r="E165" s="218" t="s">
        <v>237</v>
      </c>
      <c r="F165" s="219" t="s">
        <v>238</v>
      </c>
      <c r="G165" s="220" t="s">
        <v>179</v>
      </c>
      <c r="H165" s="221">
        <v>18</v>
      </c>
      <c r="I165" s="222"/>
      <c r="J165" s="223">
        <f>ROUND(I165*H165,2)</f>
        <v>0</v>
      </c>
      <c r="K165" s="224"/>
      <c r="L165" s="42"/>
      <c r="M165" s="225" t="s">
        <v>1</v>
      </c>
      <c r="N165" s="226" t="s">
        <v>41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158</v>
      </c>
      <c r="AT165" s="229" t="s">
        <v>144</v>
      </c>
      <c r="AU165" s="229" t="s">
        <v>86</v>
      </c>
      <c r="AY165" s="15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84</v>
      </c>
      <c r="BK165" s="230">
        <f>ROUND(I165*H165,2)</f>
        <v>0</v>
      </c>
      <c r="BL165" s="15" t="s">
        <v>158</v>
      </c>
      <c r="BM165" s="229" t="s">
        <v>442</v>
      </c>
    </row>
    <row r="166" spans="1:65" s="2" customFormat="1" ht="24.15" customHeight="1">
      <c r="A166" s="36"/>
      <c r="B166" s="37"/>
      <c r="C166" s="217" t="s">
        <v>266</v>
      </c>
      <c r="D166" s="217" t="s">
        <v>144</v>
      </c>
      <c r="E166" s="218" t="s">
        <v>241</v>
      </c>
      <c r="F166" s="219" t="s">
        <v>242</v>
      </c>
      <c r="G166" s="220" t="s">
        <v>179</v>
      </c>
      <c r="H166" s="221">
        <v>20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41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158</v>
      </c>
      <c r="AT166" s="229" t="s">
        <v>144</v>
      </c>
      <c r="AU166" s="229" t="s">
        <v>86</v>
      </c>
      <c r="AY166" s="15" t="s">
        <v>141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84</v>
      </c>
      <c r="BK166" s="230">
        <f>ROUND(I166*H166,2)</f>
        <v>0</v>
      </c>
      <c r="BL166" s="15" t="s">
        <v>158</v>
      </c>
      <c r="BM166" s="229" t="s">
        <v>443</v>
      </c>
    </row>
    <row r="167" spans="1:63" s="12" customFormat="1" ht="22.8" customHeight="1">
      <c r="A167" s="12"/>
      <c r="B167" s="201"/>
      <c r="C167" s="202"/>
      <c r="D167" s="203" t="s">
        <v>75</v>
      </c>
      <c r="E167" s="215" t="s">
        <v>244</v>
      </c>
      <c r="F167" s="215" t="s">
        <v>245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SUM(P168:P175)</f>
        <v>0</v>
      </c>
      <c r="Q167" s="209"/>
      <c r="R167" s="210">
        <f>SUM(R168:R175)</f>
        <v>0.182001</v>
      </c>
      <c r="S167" s="209"/>
      <c r="T167" s="211">
        <f>SUM(T168:T175)</f>
        <v>0.101994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86</v>
      </c>
      <c r="AT167" s="213" t="s">
        <v>75</v>
      </c>
      <c r="AU167" s="213" t="s">
        <v>84</v>
      </c>
      <c r="AY167" s="212" t="s">
        <v>141</v>
      </c>
      <c r="BK167" s="214">
        <f>SUM(BK168:BK175)</f>
        <v>0</v>
      </c>
    </row>
    <row r="168" spans="1:65" s="2" customFormat="1" ht="24.15" customHeight="1">
      <c r="A168" s="36"/>
      <c r="B168" s="37"/>
      <c r="C168" s="217" t="s">
        <v>273</v>
      </c>
      <c r="D168" s="217" t="s">
        <v>144</v>
      </c>
      <c r="E168" s="218" t="s">
        <v>246</v>
      </c>
      <c r="F168" s="219" t="s">
        <v>247</v>
      </c>
      <c r="G168" s="220" t="s">
        <v>219</v>
      </c>
      <c r="H168" s="221">
        <v>53.4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41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0.00191</v>
      </c>
      <c r="T168" s="228">
        <f>S168*H168</f>
        <v>0.101994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158</v>
      </c>
      <c r="AT168" s="229" t="s">
        <v>144</v>
      </c>
      <c r="AU168" s="229" t="s">
        <v>86</v>
      </c>
      <c r="AY168" s="15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84</v>
      </c>
      <c r="BK168" s="230">
        <f>ROUND(I168*H168,2)</f>
        <v>0</v>
      </c>
      <c r="BL168" s="15" t="s">
        <v>158</v>
      </c>
      <c r="BM168" s="229" t="s">
        <v>444</v>
      </c>
    </row>
    <row r="169" spans="1:51" s="13" customFormat="1" ht="12">
      <c r="A169" s="13"/>
      <c r="B169" s="231"/>
      <c r="C169" s="232"/>
      <c r="D169" s="233" t="s">
        <v>150</v>
      </c>
      <c r="E169" s="234" t="s">
        <v>1</v>
      </c>
      <c r="F169" s="235" t="s">
        <v>445</v>
      </c>
      <c r="G169" s="232"/>
      <c r="H169" s="236">
        <v>53.4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150</v>
      </c>
      <c r="AU169" s="242" t="s">
        <v>86</v>
      </c>
      <c r="AV169" s="13" t="s">
        <v>86</v>
      </c>
      <c r="AW169" s="13" t="s">
        <v>32</v>
      </c>
      <c r="AX169" s="13" t="s">
        <v>84</v>
      </c>
      <c r="AY169" s="242" t="s">
        <v>141</v>
      </c>
    </row>
    <row r="170" spans="1:65" s="2" customFormat="1" ht="33" customHeight="1">
      <c r="A170" s="36"/>
      <c r="B170" s="37"/>
      <c r="C170" s="217" t="s">
        <v>401</v>
      </c>
      <c r="D170" s="217" t="s">
        <v>144</v>
      </c>
      <c r="E170" s="218" t="s">
        <v>446</v>
      </c>
      <c r="F170" s="219" t="s">
        <v>447</v>
      </c>
      <c r="G170" s="220" t="s">
        <v>219</v>
      </c>
      <c r="H170" s="221">
        <v>35.3</v>
      </c>
      <c r="I170" s="222"/>
      <c r="J170" s="223">
        <f>ROUND(I170*H170,2)</f>
        <v>0</v>
      </c>
      <c r="K170" s="224"/>
      <c r="L170" s="42"/>
      <c r="M170" s="225" t="s">
        <v>1</v>
      </c>
      <c r="N170" s="226" t="s">
        <v>41</v>
      </c>
      <c r="O170" s="89"/>
      <c r="P170" s="227">
        <f>O170*H170</f>
        <v>0</v>
      </c>
      <c r="Q170" s="227">
        <v>0.00291</v>
      </c>
      <c r="R170" s="227">
        <f>Q170*H170</f>
        <v>0.10272299999999998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158</v>
      </c>
      <c r="AT170" s="229" t="s">
        <v>144</v>
      </c>
      <c r="AU170" s="229" t="s">
        <v>86</v>
      </c>
      <c r="AY170" s="15" t="s">
        <v>141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84</v>
      </c>
      <c r="BK170" s="230">
        <f>ROUND(I170*H170,2)</f>
        <v>0</v>
      </c>
      <c r="BL170" s="15" t="s">
        <v>158</v>
      </c>
      <c r="BM170" s="229" t="s">
        <v>448</v>
      </c>
    </row>
    <row r="171" spans="1:51" s="13" customFormat="1" ht="12">
      <c r="A171" s="13"/>
      <c r="B171" s="231"/>
      <c r="C171" s="232"/>
      <c r="D171" s="233" t="s">
        <v>150</v>
      </c>
      <c r="E171" s="234" t="s">
        <v>1</v>
      </c>
      <c r="F171" s="235" t="s">
        <v>449</v>
      </c>
      <c r="G171" s="232"/>
      <c r="H171" s="236">
        <v>35.3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150</v>
      </c>
      <c r="AU171" s="242" t="s">
        <v>86</v>
      </c>
      <c r="AV171" s="13" t="s">
        <v>86</v>
      </c>
      <c r="AW171" s="13" t="s">
        <v>32</v>
      </c>
      <c r="AX171" s="13" t="s">
        <v>84</v>
      </c>
      <c r="AY171" s="242" t="s">
        <v>141</v>
      </c>
    </row>
    <row r="172" spans="1:65" s="2" customFormat="1" ht="33" customHeight="1">
      <c r="A172" s="36"/>
      <c r="B172" s="37"/>
      <c r="C172" s="217" t="s">
        <v>403</v>
      </c>
      <c r="D172" s="217" t="s">
        <v>144</v>
      </c>
      <c r="E172" s="218" t="s">
        <v>251</v>
      </c>
      <c r="F172" s="219" t="s">
        <v>252</v>
      </c>
      <c r="G172" s="220" t="s">
        <v>219</v>
      </c>
      <c r="H172" s="221">
        <v>18.1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41</v>
      </c>
      <c r="O172" s="89"/>
      <c r="P172" s="227">
        <f>O172*H172</f>
        <v>0</v>
      </c>
      <c r="Q172" s="227">
        <v>0.00438</v>
      </c>
      <c r="R172" s="227">
        <f>Q172*H172</f>
        <v>0.07927800000000002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158</v>
      </c>
      <c r="AT172" s="229" t="s">
        <v>144</v>
      </c>
      <c r="AU172" s="229" t="s">
        <v>86</v>
      </c>
      <c r="AY172" s="15" t="s">
        <v>141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84</v>
      </c>
      <c r="BK172" s="230">
        <f>ROUND(I172*H172,2)</f>
        <v>0</v>
      </c>
      <c r="BL172" s="15" t="s">
        <v>158</v>
      </c>
      <c r="BM172" s="229" t="s">
        <v>450</v>
      </c>
    </row>
    <row r="173" spans="1:51" s="13" customFormat="1" ht="12">
      <c r="A173" s="13"/>
      <c r="B173" s="231"/>
      <c r="C173" s="232"/>
      <c r="D173" s="233" t="s">
        <v>150</v>
      </c>
      <c r="E173" s="234" t="s">
        <v>1</v>
      </c>
      <c r="F173" s="235" t="s">
        <v>451</v>
      </c>
      <c r="G173" s="232"/>
      <c r="H173" s="236">
        <v>18.1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150</v>
      </c>
      <c r="AU173" s="242" t="s">
        <v>86</v>
      </c>
      <c r="AV173" s="13" t="s">
        <v>86</v>
      </c>
      <c r="AW173" s="13" t="s">
        <v>32</v>
      </c>
      <c r="AX173" s="13" t="s">
        <v>84</v>
      </c>
      <c r="AY173" s="242" t="s">
        <v>141</v>
      </c>
    </row>
    <row r="174" spans="1:65" s="2" customFormat="1" ht="33" customHeight="1">
      <c r="A174" s="36"/>
      <c r="B174" s="37"/>
      <c r="C174" s="217" t="s">
        <v>452</v>
      </c>
      <c r="D174" s="217" t="s">
        <v>144</v>
      </c>
      <c r="E174" s="218" t="s">
        <v>255</v>
      </c>
      <c r="F174" s="219" t="s">
        <v>256</v>
      </c>
      <c r="G174" s="220" t="s">
        <v>179</v>
      </c>
      <c r="H174" s="221">
        <v>4</v>
      </c>
      <c r="I174" s="222"/>
      <c r="J174" s="223">
        <f>ROUND(I174*H174,2)</f>
        <v>0</v>
      </c>
      <c r="K174" s="224"/>
      <c r="L174" s="42"/>
      <c r="M174" s="225" t="s">
        <v>1</v>
      </c>
      <c r="N174" s="226" t="s">
        <v>41</v>
      </c>
      <c r="O174" s="89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9" t="s">
        <v>158</v>
      </c>
      <c r="AT174" s="229" t="s">
        <v>144</v>
      </c>
      <c r="AU174" s="229" t="s">
        <v>86</v>
      </c>
      <c r="AY174" s="15" t="s">
        <v>141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5" t="s">
        <v>84</v>
      </c>
      <c r="BK174" s="230">
        <f>ROUND(I174*H174,2)</f>
        <v>0</v>
      </c>
      <c r="BL174" s="15" t="s">
        <v>158</v>
      </c>
      <c r="BM174" s="229" t="s">
        <v>453</v>
      </c>
    </row>
    <row r="175" spans="1:65" s="2" customFormat="1" ht="24.15" customHeight="1">
      <c r="A175" s="36"/>
      <c r="B175" s="37"/>
      <c r="C175" s="217" t="s">
        <v>454</v>
      </c>
      <c r="D175" s="217" t="s">
        <v>144</v>
      </c>
      <c r="E175" s="218" t="s">
        <v>259</v>
      </c>
      <c r="F175" s="219" t="s">
        <v>260</v>
      </c>
      <c r="G175" s="220" t="s">
        <v>192</v>
      </c>
      <c r="H175" s="221">
        <v>0.182</v>
      </c>
      <c r="I175" s="222"/>
      <c r="J175" s="223">
        <f>ROUND(I175*H175,2)</f>
        <v>0</v>
      </c>
      <c r="K175" s="224"/>
      <c r="L175" s="42"/>
      <c r="M175" s="225" t="s">
        <v>1</v>
      </c>
      <c r="N175" s="226" t="s">
        <v>41</v>
      </c>
      <c r="O175" s="89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9" t="s">
        <v>158</v>
      </c>
      <c r="AT175" s="229" t="s">
        <v>144</v>
      </c>
      <c r="AU175" s="229" t="s">
        <v>86</v>
      </c>
      <c r="AY175" s="15" t="s">
        <v>141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84</v>
      </c>
      <c r="BK175" s="230">
        <f>ROUND(I175*H175,2)</f>
        <v>0</v>
      </c>
      <c r="BL175" s="15" t="s">
        <v>158</v>
      </c>
      <c r="BM175" s="229" t="s">
        <v>455</v>
      </c>
    </row>
    <row r="176" spans="1:63" s="12" customFormat="1" ht="25.9" customHeight="1">
      <c r="A176" s="12"/>
      <c r="B176" s="201"/>
      <c r="C176" s="202"/>
      <c r="D176" s="203" t="s">
        <v>75</v>
      </c>
      <c r="E176" s="204" t="s">
        <v>262</v>
      </c>
      <c r="F176" s="204" t="s">
        <v>263</v>
      </c>
      <c r="G176" s="202"/>
      <c r="H176" s="202"/>
      <c r="I176" s="205"/>
      <c r="J176" s="206">
        <f>BK176</f>
        <v>0</v>
      </c>
      <c r="K176" s="202"/>
      <c r="L176" s="207"/>
      <c r="M176" s="208"/>
      <c r="N176" s="209"/>
      <c r="O176" s="209"/>
      <c r="P176" s="210">
        <f>P177+P179</f>
        <v>0</v>
      </c>
      <c r="Q176" s="209"/>
      <c r="R176" s="210">
        <f>R177+R179</f>
        <v>0</v>
      </c>
      <c r="S176" s="209"/>
      <c r="T176" s="211">
        <f>T177+T179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171</v>
      </c>
      <c r="AT176" s="213" t="s">
        <v>75</v>
      </c>
      <c r="AU176" s="213" t="s">
        <v>76</v>
      </c>
      <c r="AY176" s="212" t="s">
        <v>141</v>
      </c>
      <c r="BK176" s="214">
        <f>BK177+BK179</f>
        <v>0</v>
      </c>
    </row>
    <row r="177" spans="1:63" s="12" customFormat="1" ht="22.8" customHeight="1">
      <c r="A177" s="12"/>
      <c r="B177" s="201"/>
      <c r="C177" s="202"/>
      <c r="D177" s="203" t="s">
        <v>75</v>
      </c>
      <c r="E177" s="215" t="s">
        <v>264</v>
      </c>
      <c r="F177" s="215" t="s">
        <v>265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P178</f>
        <v>0</v>
      </c>
      <c r="Q177" s="209"/>
      <c r="R177" s="210">
        <f>R178</f>
        <v>0</v>
      </c>
      <c r="S177" s="209"/>
      <c r="T177" s="21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171</v>
      </c>
      <c r="AT177" s="213" t="s">
        <v>75</v>
      </c>
      <c r="AU177" s="213" t="s">
        <v>84</v>
      </c>
      <c r="AY177" s="212" t="s">
        <v>141</v>
      </c>
      <c r="BK177" s="214">
        <f>BK178</f>
        <v>0</v>
      </c>
    </row>
    <row r="178" spans="1:65" s="2" customFormat="1" ht="16.5" customHeight="1">
      <c r="A178" s="36"/>
      <c r="B178" s="37"/>
      <c r="C178" s="217" t="s">
        <v>456</v>
      </c>
      <c r="D178" s="217" t="s">
        <v>144</v>
      </c>
      <c r="E178" s="218" t="s">
        <v>267</v>
      </c>
      <c r="F178" s="219" t="s">
        <v>265</v>
      </c>
      <c r="G178" s="220" t="s">
        <v>268</v>
      </c>
      <c r="H178" s="254"/>
      <c r="I178" s="222"/>
      <c r="J178" s="223">
        <f>ROUND(I178*H178,2)</f>
        <v>0</v>
      </c>
      <c r="K178" s="224"/>
      <c r="L178" s="42"/>
      <c r="M178" s="225" t="s">
        <v>1</v>
      </c>
      <c r="N178" s="226" t="s">
        <v>41</v>
      </c>
      <c r="O178" s="89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269</v>
      </c>
      <c r="AT178" s="229" t="s">
        <v>144</v>
      </c>
      <c r="AU178" s="229" t="s">
        <v>86</v>
      </c>
      <c r="AY178" s="15" t="s">
        <v>141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84</v>
      </c>
      <c r="BK178" s="230">
        <f>ROUND(I178*H178,2)</f>
        <v>0</v>
      </c>
      <c r="BL178" s="15" t="s">
        <v>269</v>
      </c>
      <c r="BM178" s="229" t="s">
        <v>457</v>
      </c>
    </row>
    <row r="179" spans="1:63" s="12" customFormat="1" ht="22.8" customHeight="1">
      <c r="A179" s="12"/>
      <c r="B179" s="201"/>
      <c r="C179" s="202"/>
      <c r="D179" s="203" t="s">
        <v>75</v>
      </c>
      <c r="E179" s="215" t="s">
        <v>271</v>
      </c>
      <c r="F179" s="215" t="s">
        <v>272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P180</f>
        <v>0</v>
      </c>
      <c r="Q179" s="209"/>
      <c r="R179" s="210">
        <f>R180</f>
        <v>0</v>
      </c>
      <c r="S179" s="209"/>
      <c r="T179" s="211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171</v>
      </c>
      <c r="AT179" s="213" t="s">
        <v>75</v>
      </c>
      <c r="AU179" s="213" t="s">
        <v>84</v>
      </c>
      <c r="AY179" s="212" t="s">
        <v>141</v>
      </c>
      <c r="BK179" s="214">
        <f>BK180</f>
        <v>0</v>
      </c>
    </row>
    <row r="180" spans="1:65" s="2" customFormat="1" ht="16.5" customHeight="1">
      <c r="A180" s="36"/>
      <c r="B180" s="37"/>
      <c r="C180" s="217" t="s">
        <v>165</v>
      </c>
      <c r="D180" s="217" t="s">
        <v>144</v>
      </c>
      <c r="E180" s="218" t="s">
        <v>274</v>
      </c>
      <c r="F180" s="219" t="s">
        <v>275</v>
      </c>
      <c r="G180" s="220" t="s">
        <v>276</v>
      </c>
      <c r="H180" s="221">
        <v>30</v>
      </c>
      <c r="I180" s="222"/>
      <c r="J180" s="223">
        <f>ROUND(I180*H180,2)</f>
        <v>0</v>
      </c>
      <c r="K180" s="224"/>
      <c r="L180" s="42"/>
      <c r="M180" s="255" t="s">
        <v>1</v>
      </c>
      <c r="N180" s="256" t="s">
        <v>41</v>
      </c>
      <c r="O180" s="257"/>
      <c r="P180" s="258">
        <f>O180*H180</f>
        <v>0</v>
      </c>
      <c r="Q180" s="258">
        <v>0</v>
      </c>
      <c r="R180" s="258">
        <f>Q180*H180</f>
        <v>0</v>
      </c>
      <c r="S180" s="258">
        <v>0</v>
      </c>
      <c r="T180" s="259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269</v>
      </c>
      <c r="AT180" s="229" t="s">
        <v>144</v>
      </c>
      <c r="AU180" s="229" t="s">
        <v>86</v>
      </c>
      <c r="AY180" s="15" t="s">
        <v>141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84</v>
      </c>
      <c r="BK180" s="230">
        <f>ROUND(I180*H180,2)</f>
        <v>0</v>
      </c>
      <c r="BL180" s="15" t="s">
        <v>269</v>
      </c>
      <c r="BM180" s="229" t="s">
        <v>458</v>
      </c>
    </row>
    <row r="181" spans="1:31" s="2" customFormat="1" ht="6.95" customHeight="1">
      <c r="A181" s="36"/>
      <c r="B181" s="64"/>
      <c r="C181" s="65"/>
      <c r="D181" s="65"/>
      <c r="E181" s="65"/>
      <c r="F181" s="65"/>
      <c r="G181" s="65"/>
      <c r="H181" s="65"/>
      <c r="I181" s="65"/>
      <c r="J181" s="65"/>
      <c r="K181" s="65"/>
      <c r="L181" s="42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sheetProtection password="CC35" sheet="1" objects="1" scenarios="1" formatColumns="0" formatRows="0" autoFilter="0"/>
  <autoFilter ref="C125:K18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459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ROUND((SUM(BE128:BE191)),2)</f>
        <v>0</v>
      </c>
      <c r="G33" s="36"/>
      <c r="H33" s="36"/>
      <c r="I33" s="153">
        <v>0.21</v>
      </c>
      <c r="J33" s="152">
        <f>ROUND(((SUM(BE128:BE191))*I33),2)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ROUND((SUM(BF128:BF191)),2)</f>
        <v>0</v>
      </c>
      <c r="G34" s="36"/>
      <c r="H34" s="36"/>
      <c r="I34" s="153">
        <v>0.15</v>
      </c>
      <c r="J34" s="152">
        <f>ROUND(((SUM(BF128:BF191))*I34),2)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ROUND((SUM(BG128:BG191)),2)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ROUND((SUM(BH128:BH191)),2)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ROUND((SUM(BI128:BI191)),2)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08 - Střecha 8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460</v>
      </c>
      <c r="E98" s="186"/>
      <c r="F98" s="186"/>
      <c r="G98" s="186"/>
      <c r="H98" s="186"/>
      <c r="I98" s="186"/>
      <c r="J98" s="187">
        <f>J130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117</v>
      </c>
      <c r="E99" s="186"/>
      <c r="F99" s="186"/>
      <c r="G99" s="186"/>
      <c r="H99" s="186"/>
      <c r="I99" s="186"/>
      <c r="J99" s="187">
        <f>J133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7"/>
      <c r="C100" s="178"/>
      <c r="D100" s="179" t="s">
        <v>118</v>
      </c>
      <c r="E100" s="180"/>
      <c r="F100" s="180"/>
      <c r="G100" s="180"/>
      <c r="H100" s="180"/>
      <c r="I100" s="180"/>
      <c r="J100" s="181">
        <f>J143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3"/>
      <c r="C101" s="184"/>
      <c r="D101" s="185" t="s">
        <v>119</v>
      </c>
      <c r="E101" s="186"/>
      <c r="F101" s="186"/>
      <c r="G101" s="186"/>
      <c r="H101" s="186"/>
      <c r="I101" s="186"/>
      <c r="J101" s="187">
        <f>J144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120</v>
      </c>
      <c r="E102" s="186"/>
      <c r="F102" s="186"/>
      <c r="G102" s="186"/>
      <c r="H102" s="186"/>
      <c r="I102" s="186"/>
      <c r="J102" s="187">
        <f>J158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121</v>
      </c>
      <c r="E103" s="186"/>
      <c r="F103" s="186"/>
      <c r="G103" s="186"/>
      <c r="H103" s="186"/>
      <c r="I103" s="186"/>
      <c r="J103" s="187">
        <f>J165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461</v>
      </c>
      <c r="E104" s="186"/>
      <c r="F104" s="186"/>
      <c r="G104" s="186"/>
      <c r="H104" s="186"/>
      <c r="I104" s="186"/>
      <c r="J104" s="187">
        <f>J173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122</v>
      </c>
      <c r="E105" s="186"/>
      <c r="F105" s="186"/>
      <c r="G105" s="186"/>
      <c r="H105" s="186"/>
      <c r="I105" s="186"/>
      <c r="J105" s="187">
        <f>J179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7"/>
      <c r="C106" s="178"/>
      <c r="D106" s="179" t="s">
        <v>123</v>
      </c>
      <c r="E106" s="180"/>
      <c r="F106" s="180"/>
      <c r="G106" s="180"/>
      <c r="H106" s="180"/>
      <c r="I106" s="180"/>
      <c r="J106" s="181">
        <f>J187</f>
        <v>0</v>
      </c>
      <c r="K106" s="178"/>
      <c r="L106" s="18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3"/>
      <c r="C107" s="184"/>
      <c r="D107" s="185" t="s">
        <v>124</v>
      </c>
      <c r="E107" s="186"/>
      <c r="F107" s="186"/>
      <c r="G107" s="186"/>
      <c r="H107" s="186"/>
      <c r="I107" s="186"/>
      <c r="J107" s="187">
        <f>J188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125</v>
      </c>
      <c r="E108" s="186"/>
      <c r="F108" s="186"/>
      <c r="G108" s="186"/>
      <c r="H108" s="186"/>
      <c r="I108" s="186"/>
      <c r="J108" s="187">
        <f>J190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4" spans="1:31" s="2" customFormat="1" ht="6.95" customHeight="1">
      <c r="A114" s="36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95" customHeight="1">
      <c r="A115" s="36"/>
      <c r="B115" s="37"/>
      <c r="C115" s="21" t="s">
        <v>126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16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172" t="str">
        <f>E7</f>
        <v>Oprava střechy ZS Domažlice</v>
      </c>
      <c r="F118" s="30"/>
      <c r="G118" s="30"/>
      <c r="H118" s="30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109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E9</f>
        <v>08 - Střecha 8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20</v>
      </c>
      <c r="D122" s="38"/>
      <c r="E122" s="38"/>
      <c r="F122" s="25" t="str">
        <f>F12</f>
        <v>Domažlice</v>
      </c>
      <c r="G122" s="38"/>
      <c r="H122" s="38"/>
      <c r="I122" s="30" t="s">
        <v>22</v>
      </c>
      <c r="J122" s="77" t="str">
        <f>IF(J12="","",J12)</f>
        <v>27. 4. 2023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24</v>
      </c>
      <c r="D124" s="38"/>
      <c r="E124" s="38"/>
      <c r="F124" s="25" t="str">
        <f>E15</f>
        <v>Město Domažlice</v>
      </c>
      <c r="G124" s="38"/>
      <c r="H124" s="38"/>
      <c r="I124" s="30" t="s">
        <v>30</v>
      </c>
      <c r="J124" s="34" t="str">
        <f>E21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28</v>
      </c>
      <c r="D125" s="38"/>
      <c r="E125" s="38"/>
      <c r="F125" s="25" t="str">
        <f>IF(E18="","",E18)</f>
        <v>Vyplň údaj</v>
      </c>
      <c r="G125" s="38"/>
      <c r="H125" s="38"/>
      <c r="I125" s="30" t="s">
        <v>33</v>
      </c>
      <c r="J125" s="34" t="str">
        <f>E24</f>
        <v>Mgr. Jiří Tichý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89"/>
      <c r="B127" s="190"/>
      <c r="C127" s="191" t="s">
        <v>127</v>
      </c>
      <c r="D127" s="192" t="s">
        <v>61</v>
      </c>
      <c r="E127" s="192" t="s">
        <v>57</v>
      </c>
      <c r="F127" s="192" t="s">
        <v>58</v>
      </c>
      <c r="G127" s="192" t="s">
        <v>128</v>
      </c>
      <c r="H127" s="192" t="s">
        <v>129</v>
      </c>
      <c r="I127" s="192" t="s">
        <v>130</v>
      </c>
      <c r="J127" s="193" t="s">
        <v>113</v>
      </c>
      <c r="K127" s="194" t="s">
        <v>131</v>
      </c>
      <c r="L127" s="195"/>
      <c r="M127" s="98" t="s">
        <v>1</v>
      </c>
      <c r="N127" s="99" t="s">
        <v>40</v>
      </c>
      <c r="O127" s="99" t="s">
        <v>132</v>
      </c>
      <c r="P127" s="99" t="s">
        <v>133</v>
      </c>
      <c r="Q127" s="99" t="s">
        <v>134</v>
      </c>
      <c r="R127" s="99" t="s">
        <v>135</v>
      </c>
      <c r="S127" s="99" t="s">
        <v>136</v>
      </c>
      <c r="T127" s="100" t="s">
        <v>137</v>
      </c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</row>
    <row r="128" spans="1:63" s="2" customFormat="1" ht="22.8" customHeight="1">
      <c r="A128" s="36"/>
      <c r="B128" s="37"/>
      <c r="C128" s="105" t="s">
        <v>138</v>
      </c>
      <c r="D128" s="38"/>
      <c r="E128" s="38"/>
      <c r="F128" s="38"/>
      <c r="G128" s="38"/>
      <c r="H128" s="38"/>
      <c r="I128" s="38"/>
      <c r="J128" s="196">
        <f>BK128</f>
        <v>0</v>
      </c>
      <c r="K128" s="38"/>
      <c r="L128" s="42"/>
      <c r="M128" s="101"/>
      <c r="N128" s="197"/>
      <c r="O128" s="102"/>
      <c r="P128" s="198">
        <f>P129+P143+P187</f>
        <v>0</v>
      </c>
      <c r="Q128" s="102"/>
      <c r="R128" s="198">
        <f>R129+R143+R187</f>
        <v>0.9503668999999999</v>
      </c>
      <c r="S128" s="102"/>
      <c r="T128" s="199">
        <f>T129+T143+T187</f>
        <v>2.443342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75</v>
      </c>
      <c r="AU128" s="15" t="s">
        <v>115</v>
      </c>
      <c r="BK128" s="200">
        <f>BK129+BK143+BK187</f>
        <v>0</v>
      </c>
    </row>
    <row r="129" spans="1:63" s="12" customFormat="1" ht="25.9" customHeight="1">
      <c r="A129" s="12"/>
      <c r="B129" s="201"/>
      <c r="C129" s="202"/>
      <c r="D129" s="203" t="s">
        <v>75</v>
      </c>
      <c r="E129" s="204" t="s">
        <v>139</v>
      </c>
      <c r="F129" s="204" t="s">
        <v>140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P130+P133</f>
        <v>0</v>
      </c>
      <c r="Q129" s="209"/>
      <c r="R129" s="210">
        <f>R130+R133</f>
        <v>0.007653299999999999</v>
      </c>
      <c r="S129" s="209"/>
      <c r="T129" s="211">
        <f>T130+T133</f>
        <v>0.27904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84</v>
      </c>
      <c r="AT129" s="213" t="s">
        <v>75</v>
      </c>
      <c r="AU129" s="213" t="s">
        <v>76</v>
      </c>
      <c r="AY129" s="212" t="s">
        <v>141</v>
      </c>
      <c r="BK129" s="214">
        <f>BK130+BK133</f>
        <v>0</v>
      </c>
    </row>
    <row r="130" spans="1:63" s="12" customFormat="1" ht="22.8" customHeight="1">
      <c r="A130" s="12"/>
      <c r="B130" s="201"/>
      <c r="C130" s="202"/>
      <c r="D130" s="203" t="s">
        <v>75</v>
      </c>
      <c r="E130" s="215" t="s">
        <v>176</v>
      </c>
      <c r="F130" s="215" t="s">
        <v>462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SUM(P131:P132)</f>
        <v>0</v>
      </c>
      <c r="Q130" s="209"/>
      <c r="R130" s="210">
        <f>SUM(R131:R132)</f>
        <v>0.006143999999999999</v>
      </c>
      <c r="S130" s="209"/>
      <c r="T130" s="21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84</v>
      </c>
      <c r="AT130" s="213" t="s">
        <v>75</v>
      </c>
      <c r="AU130" s="213" t="s">
        <v>84</v>
      </c>
      <c r="AY130" s="212" t="s">
        <v>141</v>
      </c>
      <c r="BK130" s="214">
        <f>SUM(BK131:BK132)</f>
        <v>0</v>
      </c>
    </row>
    <row r="131" spans="1:65" s="2" customFormat="1" ht="33" customHeight="1">
      <c r="A131" s="36"/>
      <c r="B131" s="37"/>
      <c r="C131" s="217" t="s">
        <v>84</v>
      </c>
      <c r="D131" s="217" t="s">
        <v>144</v>
      </c>
      <c r="E131" s="218" t="s">
        <v>463</v>
      </c>
      <c r="F131" s="219" t="s">
        <v>464</v>
      </c>
      <c r="G131" s="220" t="s">
        <v>147</v>
      </c>
      <c r="H131" s="221">
        <v>2.56</v>
      </c>
      <c r="I131" s="222"/>
      <c r="J131" s="223">
        <f>ROUND(I131*H131,2)</f>
        <v>0</v>
      </c>
      <c r="K131" s="224"/>
      <c r="L131" s="42"/>
      <c r="M131" s="225" t="s">
        <v>1</v>
      </c>
      <c r="N131" s="226" t="s">
        <v>41</v>
      </c>
      <c r="O131" s="89"/>
      <c r="P131" s="227">
        <f>O131*H131</f>
        <v>0</v>
      </c>
      <c r="Q131" s="227">
        <v>0.0024</v>
      </c>
      <c r="R131" s="227">
        <f>Q131*H131</f>
        <v>0.006143999999999999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9" t="s">
        <v>148</v>
      </c>
      <c r="AT131" s="229" t="s">
        <v>144</v>
      </c>
      <c r="AU131" s="229" t="s">
        <v>86</v>
      </c>
      <c r="AY131" s="15" t="s">
        <v>141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5" t="s">
        <v>84</v>
      </c>
      <c r="BK131" s="230">
        <f>ROUND(I131*H131,2)</f>
        <v>0</v>
      </c>
      <c r="BL131" s="15" t="s">
        <v>148</v>
      </c>
      <c r="BM131" s="229" t="s">
        <v>465</v>
      </c>
    </row>
    <row r="132" spans="1:51" s="13" customFormat="1" ht="12">
      <c r="A132" s="13"/>
      <c r="B132" s="231"/>
      <c r="C132" s="232"/>
      <c r="D132" s="233" t="s">
        <v>150</v>
      </c>
      <c r="E132" s="234" t="s">
        <v>1</v>
      </c>
      <c r="F132" s="235" t="s">
        <v>466</v>
      </c>
      <c r="G132" s="232"/>
      <c r="H132" s="236">
        <v>2.56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150</v>
      </c>
      <c r="AU132" s="242" t="s">
        <v>86</v>
      </c>
      <c r="AV132" s="13" t="s">
        <v>86</v>
      </c>
      <c r="AW132" s="13" t="s">
        <v>32</v>
      </c>
      <c r="AX132" s="13" t="s">
        <v>84</v>
      </c>
      <c r="AY132" s="242" t="s">
        <v>141</v>
      </c>
    </row>
    <row r="133" spans="1:63" s="12" customFormat="1" ht="22.8" customHeight="1">
      <c r="A133" s="12"/>
      <c r="B133" s="201"/>
      <c r="C133" s="202"/>
      <c r="D133" s="203" t="s">
        <v>75</v>
      </c>
      <c r="E133" s="215" t="s">
        <v>142</v>
      </c>
      <c r="F133" s="215" t="s">
        <v>143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SUM(P134:P142)</f>
        <v>0</v>
      </c>
      <c r="Q133" s="209"/>
      <c r="R133" s="210">
        <f>SUM(R134:R142)</f>
        <v>0.0015093</v>
      </c>
      <c r="S133" s="209"/>
      <c r="T133" s="211">
        <f>SUM(T134:T142)</f>
        <v>0.27904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84</v>
      </c>
      <c r="AT133" s="213" t="s">
        <v>75</v>
      </c>
      <c r="AU133" s="213" t="s">
        <v>84</v>
      </c>
      <c r="AY133" s="212" t="s">
        <v>141</v>
      </c>
      <c r="BK133" s="214">
        <f>SUM(BK134:BK142)</f>
        <v>0</v>
      </c>
    </row>
    <row r="134" spans="1:65" s="2" customFormat="1" ht="37.8" customHeight="1">
      <c r="A134" s="36"/>
      <c r="B134" s="37"/>
      <c r="C134" s="217" t="s">
        <v>86</v>
      </c>
      <c r="D134" s="217" t="s">
        <v>144</v>
      </c>
      <c r="E134" s="218" t="s">
        <v>467</v>
      </c>
      <c r="F134" s="219" t="s">
        <v>468</v>
      </c>
      <c r="G134" s="220" t="s">
        <v>147</v>
      </c>
      <c r="H134" s="221">
        <v>80.8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41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158</v>
      </c>
      <c r="AT134" s="229" t="s">
        <v>144</v>
      </c>
      <c r="AU134" s="229" t="s">
        <v>86</v>
      </c>
      <c r="AY134" s="15" t="s">
        <v>141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84</v>
      </c>
      <c r="BK134" s="230">
        <f>ROUND(I134*H134,2)</f>
        <v>0</v>
      </c>
      <c r="BL134" s="15" t="s">
        <v>158</v>
      </c>
      <c r="BM134" s="229" t="s">
        <v>469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470</v>
      </c>
      <c r="G135" s="232"/>
      <c r="H135" s="236">
        <v>80.8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86</v>
      </c>
      <c r="AV135" s="13" t="s">
        <v>86</v>
      </c>
      <c r="AW135" s="13" t="s">
        <v>32</v>
      </c>
      <c r="AX135" s="13" t="s">
        <v>84</v>
      </c>
      <c r="AY135" s="242" t="s">
        <v>141</v>
      </c>
    </row>
    <row r="136" spans="1:65" s="2" customFormat="1" ht="33" customHeight="1">
      <c r="A136" s="36"/>
      <c r="B136" s="37"/>
      <c r="C136" s="217" t="s">
        <v>161</v>
      </c>
      <c r="D136" s="217" t="s">
        <v>144</v>
      </c>
      <c r="E136" s="218" t="s">
        <v>471</v>
      </c>
      <c r="F136" s="219" t="s">
        <v>472</v>
      </c>
      <c r="G136" s="220" t="s">
        <v>147</v>
      </c>
      <c r="H136" s="221">
        <v>2426.4</v>
      </c>
      <c r="I136" s="222"/>
      <c r="J136" s="223">
        <f>ROUND(I136*H136,2)</f>
        <v>0</v>
      </c>
      <c r="K136" s="224"/>
      <c r="L136" s="42"/>
      <c r="M136" s="225" t="s">
        <v>1</v>
      </c>
      <c r="N136" s="226" t="s">
        <v>41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148</v>
      </c>
      <c r="AT136" s="229" t="s">
        <v>144</v>
      </c>
      <c r="AU136" s="229" t="s">
        <v>86</v>
      </c>
      <c r="AY136" s="15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148</v>
      </c>
      <c r="BM136" s="229" t="s">
        <v>473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474</v>
      </c>
      <c r="G137" s="232"/>
      <c r="H137" s="236">
        <v>2426.4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86</v>
      </c>
      <c r="AV137" s="13" t="s">
        <v>86</v>
      </c>
      <c r="AW137" s="13" t="s">
        <v>32</v>
      </c>
      <c r="AX137" s="13" t="s">
        <v>84</v>
      </c>
      <c r="AY137" s="242" t="s">
        <v>141</v>
      </c>
    </row>
    <row r="138" spans="1:65" s="2" customFormat="1" ht="37.8" customHeight="1">
      <c r="A138" s="36"/>
      <c r="B138" s="37"/>
      <c r="C138" s="217" t="s">
        <v>148</v>
      </c>
      <c r="D138" s="217" t="s">
        <v>144</v>
      </c>
      <c r="E138" s="218" t="s">
        <v>475</v>
      </c>
      <c r="F138" s="219" t="s">
        <v>476</v>
      </c>
      <c r="G138" s="220" t="s">
        <v>147</v>
      </c>
      <c r="H138" s="221">
        <v>80.8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41</v>
      </c>
      <c r="O138" s="89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148</v>
      </c>
      <c r="AT138" s="229" t="s">
        <v>144</v>
      </c>
      <c r="AU138" s="229" t="s">
        <v>86</v>
      </c>
      <c r="AY138" s="15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148</v>
      </c>
      <c r="BM138" s="229" t="s">
        <v>477</v>
      </c>
    </row>
    <row r="139" spans="1:65" s="2" customFormat="1" ht="21.75" customHeight="1">
      <c r="A139" s="36"/>
      <c r="B139" s="37"/>
      <c r="C139" s="217" t="s">
        <v>171</v>
      </c>
      <c r="D139" s="217" t="s">
        <v>144</v>
      </c>
      <c r="E139" s="218" t="s">
        <v>145</v>
      </c>
      <c r="F139" s="219" t="s">
        <v>478</v>
      </c>
      <c r="G139" s="220" t="s">
        <v>147</v>
      </c>
      <c r="H139" s="221">
        <v>50.31</v>
      </c>
      <c r="I139" s="222"/>
      <c r="J139" s="223">
        <f>ROUND(I139*H139,2)</f>
        <v>0</v>
      </c>
      <c r="K139" s="224"/>
      <c r="L139" s="42"/>
      <c r="M139" s="225" t="s">
        <v>1</v>
      </c>
      <c r="N139" s="226" t="s">
        <v>41</v>
      </c>
      <c r="O139" s="89"/>
      <c r="P139" s="227">
        <f>O139*H139</f>
        <v>0</v>
      </c>
      <c r="Q139" s="227">
        <v>3E-05</v>
      </c>
      <c r="R139" s="227">
        <f>Q139*H139</f>
        <v>0.0015093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148</v>
      </c>
      <c r="AT139" s="229" t="s">
        <v>144</v>
      </c>
      <c r="AU139" s="229" t="s">
        <v>86</v>
      </c>
      <c r="AY139" s="15" t="s">
        <v>141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84</v>
      </c>
      <c r="BK139" s="230">
        <f>ROUND(I139*H139,2)</f>
        <v>0</v>
      </c>
      <c r="BL139" s="15" t="s">
        <v>148</v>
      </c>
      <c r="BM139" s="229" t="s">
        <v>479</v>
      </c>
    </row>
    <row r="140" spans="1:51" s="13" customFormat="1" ht="12">
      <c r="A140" s="13"/>
      <c r="B140" s="231"/>
      <c r="C140" s="232"/>
      <c r="D140" s="233" t="s">
        <v>150</v>
      </c>
      <c r="E140" s="234" t="s">
        <v>1</v>
      </c>
      <c r="F140" s="235" t="s">
        <v>480</v>
      </c>
      <c r="G140" s="232"/>
      <c r="H140" s="236">
        <v>50.31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150</v>
      </c>
      <c r="AU140" s="242" t="s">
        <v>86</v>
      </c>
      <c r="AV140" s="13" t="s">
        <v>86</v>
      </c>
      <c r="AW140" s="13" t="s">
        <v>32</v>
      </c>
      <c r="AX140" s="13" t="s">
        <v>84</v>
      </c>
      <c r="AY140" s="242" t="s">
        <v>141</v>
      </c>
    </row>
    <row r="141" spans="1:65" s="2" customFormat="1" ht="33" customHeight="1">
      <c r="A141" s="36"/>
      <c r="B141" s="37"/>
      <c r="C141" s="217" t="s">
        <v>176</v>
      </c>
      <c r="D141" s="217" t="s">
        <v>144</v>
      </c>
      <c r="E141" s="218" t="s">
        <v>481</v>
      </c>
      <c r="F141" s="219" t="s">
        <v>482</v>
      </c>
      <c r="G141" s="220" t="s">
        <v>147</v>
      </c>
      <c r="H141" s="221">
        <v>2.56</v>
      </c>
      <c r="I141" s="222"/>
      <c r="J141" s="223">
        <f>ROUND(I141*H141,2)</f>
        <v>0</v>
      </c>
      <c r="K141" s="224"/>
      <c r="L141" s="42"/>
      <c r="M141" s="225" t="s">
        <v>1</v>
      </c>
      <c r="N141" s="226" t="s">
        <v>41</v>
      </c>
      <c r="O141" s="89"/>
      <c r="P141" s="227">
        <f>O141*H141</f>
        <v>0</v>
      </c>
      <c r="Q141" s="227">
        <v>0</v>
      </c>
      <c r="R141" s="227">
        <f>Q141*H141</f>
        <v>0</v>
      </c>
      <c r="S141" s="227">
        <v>0.109</v>
      </c>
      <c r="T141" s="228">
        <f>S141*H141</f>
        <v>0.27904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9" t="s">
        <v>148</v>
      </c>
      <c r="AT141" s="229" t="s">
        <v>144</v>
      </c>
      <c r="AU141" s="229" t="s">
        <v>86</v>
      </c>
      <c r="AY141" s="15" t="s">
        <v>141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5" t="s">
        <v>84</v>
      </c>
      <c r="BK141" s="230">
        <f>ROUND(I141*H141,2)</f>
        <v>0</v>
      </c>
      <c r="BL141" s="15" t="s">
        <v>148</v>
      </c>
      <c r="BM141" s="229" t="s">
        <v>483</v>
      </c>
    </row>
    <row r="142" spans="1:51" s="13" customFormat="1" ht="12">
      <c r="A142" s="13"/>
      <c r="B142" s="231"/>
      <c r="C142" s="232"/>
      <c r="D142" s="233" t="s">
        <v>150</v>
      </c>
      <c r="E142" s="234" t="s">
        <v>1</v>
      </c>
      <c r="F142" s="235" t="s">
        <v>466</v>
      </c>
      <c r="G142" s="232"/>
      <c r="H142" s="236">
        <v>2.56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150</v>
      </c>
      <c r="AU142" s="242" t="s">
        <v>86</v>
      </c>
      <c r="AV142" s="13" t="s">
        <v>86</v>
      </c>
      <c r="AW142" s="13" t="s">
        <v>32</v>
      </c>
      <c r="AX142" s="13" t="s">
        <v>84</v>
      </c>
      <c r="AY142" s="242" t="s">
        <v>141</v>
      </c>
    </row>
    <row r="143" spans="1:63" s="12" customFormat="1" ht="25.9" customHeight="1">
      <c r="A143" s="12"/>
      <c r="B143" s="201"/>
      <c r="C143" s="202"/>
      <c r="D143" s="203" t="s">
        <v>75</v>
      </c>
      <c r="E143" s="204" t="s">
        <v>152</v>
      </c>
      <c r="F143" s="204" t="s">
        <v>153</v>
      </c>
      <c r="G143" s="202"/>
      <c r="H143" s="202"/>
      <c r="I143" s="205"/>
      <c r="J143" s="206">
        <f>BK143</f>
        <v>0</v>
      </c>
      <c r="K143" s="202"/>
      <c r="L143" s="207"/>
      <c r="M143" s="208"/>
      <c r="N143" s="209"/>
      <c r="O143" s="209"/>
      <c r="P143" s="210">
        <f>P144+P158+P165+P173+P179</f>
        <v>0</v>
      </c>
      <c r="Q143" s="209"/>
      <c r="R143" s="210">
        <f>R144+R158+R165+R173+R179</f>
        <v>0.9427135999999999</v>
      </c>
      <c r="S143" s="209"/>
      <c r="T143" s="211">
        <f>T144+T158+T165+T173+T179</f>
        <v>2.1643019999999997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86</v>
      </c>
      <c r="AT143" s="213" t="s">
        <v>75</v>
      </c>
      <c r="AU143" s="213" t="s">
        <v>76</v>
      </c>
      <c r="AY143" s="212" t="s">
        <v>141</v>
      </c>
      <c r="BK143" s="214">
        <f>BK144+BK158+BK165+BK173+BK179</f>
        <v>0</v>
      </c>
    </row>
    <row r="144" spans="1:63" s="12" customFormat="1" ht="22.8" customHeight="1">
      <c r="A144" s="12"/>
      <c r="B144" s="201"/>
      <c r="C144" s="202"/>
      <c r="D144" s="203" t="s">
        <v>75</v>
      </c>
      <c r="E144" s="215" t="s">
        <v>154</v>
      </c>
      <c r="F144" s="215" t="s">
        <v>155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SUM(P145:P157)</f>
        <v>0</v>
      </c>
      <c r="Q144" s="209"/>
      <c r="R144" s="210">
        <f>SUM(R145:R157)</f>
        <v>0.7628796</v>
      </c>
      <c r="S144" s="209"/>
      <c r="T144" s="211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2" t="s">
        <v>86</v>
      </c>
      <c r="AT144" s="213" t="s">
        <v>75</v>
      </c>
      <c r="AU144" s="213" t="s">
        <v>84</v>
      </c>
      <c r="AY144" s="212" t="s">
        <v>141</v>
      </c>
      <c r="BK144" s="214">
        <f>SUM(BK145:BK157)</f>
        <v>0</v>
      </c>
    </row>
    <row r="145" spans="1:65" s="2" customFormat="1" ht="24.15" customHeight="1">
      <c r="A145" s="36"/>
      <c r="B145" s="37"/>
      <c r="C145" s="217" t="s">
        <v>181</v>
      </c>
      <c r="D145" s="217" t="s">
        <v>144</v>
      </c>
      <c r="E145" s="218" t="s">
        <v>156</v>
      </c>
      <c r="F145" s="219" t="s">
        <v>157</v>
      </c>
      <c r="G145" s="220" t="s">
        <v>147</v>
      </c>
      <c r="H145" s="221">
        <v>64.76</v>
      </c>
      <c r="I145" s="222"/>
      <c r="J145" s="223">
        <f>ROUND(I145*H145,2)</f>
        <v>0</v>
      </c>
      <c r="K145" s="224"/>
      <c r="L145" s="42"/>
      <c r="M145" s="225" t="s">
        <v>1</v>
      </c>
      <c r="N145" s="226" t="s">
        <v>41</v>
      </c>
      <c r="O145" s="89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158</v>
      </c>
      <c r="AT145" s="229" t="s">
        <v>144</v>
      </c>
      <c r="AU145" s="229" t="s">
        <v>86</v>
      </c>
      <c r="AY145" s="15" t="s">
        <v>141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84</v>
      </c>
      <c r="BK145" s="230">
        <f>ROUND(I145*H145,2)</f>
        <v>0</v>
      </c>
      <c r="BL145" s="15" t="s">
        <v>158</v>
      </c>
      <c r="BM145" s="229" t="s">
        <v>484</v>
      </c>
    </row>
    <row r="146" spans="1:51" s="13" customFormat="1" ht="12">
      <c r="A146" s="13"/>
      <c r="B146" s="231"/>
      <c r="C146" s="232"/>
      <c r="D146" s="233" t="s">
        <v>150</v>
      </c>
      <c r="E146" s="234" t="s">
        <v>1</v>
      </c>
      <c r="F146" s="235" t="s">
        <v>485</v>
      </c>
      <c r="G146" s="232"/>
      <c r="H146" s="236">
        <v>64.76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150</v>
      </c>
      <c r="AU146" s="242" t="s">
        <v>86</v>
      </c>
      <c r="AV146" s="13" t="s">
        <v>86</v>
      </c>
      <c r="AW146" s="13" t="s">
        <v>32</v>
      </c>
      <c r="AX146" s="13" t="s">
        <v>84</v>
      </c>
      <c r="AY146" s="242" t="s">
        <v>141</v>
      </c>
    </row>
    <row r="147" spans="1:65" s="2" customFormat="1" ht="16.5" customHeight="1">
      <c r="A147" s="36"/>
      <c r="B147" s="37"/>
      <c r="C147" s="243" t="s">
        <v>185</v>
      </c>
      <c r="D147" s="243" t="s">
        <v>162</v>
      </c>
      <c r="E147" s="244" t="s">
        <v>163</v>
      </c>
      <c r="F147" s="245" t="s">
        <v>164</v>
      </c>
      <c r="G147" s="246" t="s">
        <v>147</v>
      </c>
      <c r="H147" s="247">
        <v>74.474</v>
      </c>
      <c r="I147" s="248"/>
      <c r="J147" s="249">
        <f>ROUND(I147*H147,2)</f>
        <v>0</v>
      </c>
      <c r="K147" s="250"/>
      <c r="L147" s="251"/>
      <c r="M147" s="252" t="s">
        <v>1</v>
      </c>
      <c r="N147" s="253" t="s">
        <v>41</v>
      </c>
      <c r="O147" s="89"/>
      <c r="P147" s="227">
        <f>O147*H147</f>
        <v>0</v>
      </c>
      <c r="Q147" s="227">
        <v>0.0038</v>
      </c>
      <c r="R147" s="227">
        <f>Q147*H147</f>
        <v>0.2830012</v>
      </c>
      <c r="S147" s="227">
        <v>0</v>
      </c>
      <c r="T147" s="22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9" t="s">
        <v>165</v>
      </c>
      <c r="AT147" s="229" t="s">
        <v>162</v>
      </c>
      <c r="AU147" s="229" t="s">
        <v>86</v>
      </c>
      <c r="AY147" s="15" t="s">
        <v>141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84</v>
      </c>
      <c r="BK147" s="230">
        <f>ROUND(I147*H147,2)</f>
        <v>0</v>
      </c>
      <c r="BL147" s="15" t="s">
        <v>158</v>
      </c>
      <c r="BM147" s="229" t="s">
        <v>486</v>
      </c>
    </row>
    <row r="148" spans="1:51" s="13" customFormat="1" ht="12">
      <c r="A148" s="13"/>
      <c r="B148" s="231"/>
      <c r="C148" s="232"/>
      <c r="D148" s="233" t="s">
        <v>150</v>
      </c>
      <c r="E148" s="234" t="s">
        <v>1</v>
      </c>
      <c r="F148" s="235" t="s">
        <v>487</v>
      </c>
      <c r="G148" s="232"/>
      <c r="H148" s="236">
        <v>74.474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150</v>
      </c>
      <c r="AU148" s="242" t="s">
        <v>86</v>
      </c>
      <c r="AV148" s="13" t="s">
        <v>86</v>
      </c>
      <c r="AW148" s="13" t="s">
        <v>32</v>
      </c>
      <c r="AX148" s="13" t="s">
        <v>84</v>
      </c>
      <c r="AY148" s="242" t="s">
        <v>141</v>
      </c>
    </row>
    <row r="149" spans="1:65" s="2" customFormat="1" ht="24.15" customHeight="1">
      <c r="A149" s="36"/>
      <c r="B149" s="37"/>
      <c r="C149" s="217" t="s">
        <v>142</v>
      </c>
      <c r="D149" s="217" t="s">
        <v>144</v>
      </c>
      <c r="E149" s="218" t="s">
        <v>168</v>
      </c>
      <c r="F149" s="219" t="s">
        <v>169</v>
      </c>
      <c r="G149" s="220" t="s">
        <v>147</v>
      </c>
      <c r="H149" s="221">
        <v>64.76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41</v>
      </c>
      <c r="O149" s="89"/>
      <c r="P149" s="227">
        <f>O149*H149</f>
        <v>0</v>
      </c>
      <c r="Q149" s="227">
        <v>0.00088</v>
      </c>
      <c r="R149" s="227">
        <f>Q149*H149</f>
        <v>0.056988800000000006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158</v>
      </c>
      <c r="AT149" s="229" t="s">
        <v>144</v>
      </c>
      <c r="AU149" s="229" t="s">
        <v>86</v>
      </c>
      <c r="AY149" s="15" t="s">
        <v>141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84</v>
      </c>
      <c r="BK149" s="230">
        <f>ROUND(I149*H149,2)</f>
        <v>0</v>
      </c>
      <c r="BL149" s="15" t="s">
        <v>158</v>
      </c>
      <c r="BM149" s="229" t="s">
        <v>488</v>
      </c>
    </row>
    <row r="150" spans="1:51" s="13" customFormat="1" ht="12">
      <c r="A150" s="13"/>
      <c r="B150" s="231"/>
      <c r="C150" s="232"/>
      <c r="D150" s="233" t="s">
        <v>150</v>
      </c>
      <c r="E150" s="234" t="s">
        <v>1</v>
      </c>
      <c r="F150" s="235" t="s">
        <v>485</v>
      </c>
      <c r="G150" s="232"/>
      <c r="H150" s="236">
        <v>64.76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150</v>
      </c>
      <c r="AU150" s="242" t="s">
        <v>86</v>
      </c>
      <c r="AV150" s="13" t="s">
        <v>86</v>
      </c>
      <c r="AW150" s="13" t="s">
        <v>32</v>
      </c>
      <c r="AX150" s="13" t="s">
        <v>84</v>
      </c>
      <c r="AY150" s="242" t="s">
        <v>141</v>
      </c>
    </row>
    <row r="151" spans="1:65" s="2" customFormat="1" ht="16.5" customHeight="1">
      <c r="A151" s="36"/>
      <c r="B151" s="37"/>
      <c r="C151" s="243" t="s">
        <v>196</v>
      </c>
      <c r="D151" s="243" t="s">
        <v>162</v>
      </c>
      <c r="E151" s="244" t="s">
        <v>172</v>
      </c>
      <c r="F151" s="245" t="s">
        <v>173</v>
      </c>
      <c r="G151" s="246" t="s">
        <v>147</v>
      </c>
      <c r="H151" s="247">
        <v>74.474</v>
      </c>
      <c r="I151" s="248"/>
      <c r="J151" s="249">
        <f>ROUND(I151*H151,2)</f>
        <v>0</v>
      </c>
      <c r="K151" s="250"/>
      <c r="L151" s="251"/>
      <c r="M151" s="252" t="s">
        <v>1</v>
      </c>
      <c r="N151" s="253" t="s">
        <v>41</v>
      </c>
      <c r="O151" s="89"/>
      <c r="P151" s="227">
        <f>O151*H151</f>
        <v>0</v>
      </c>
      <c r="Q151" s="227">
        <v>0.0054</v>
      </c>
      <c r="R151" s="227">
        <f>Q151*H151</f>
        <v>0.40215960000000006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165</v>
      </c>
      <c r="AT151" s="229" t="s">
        <v>162</v>
      </c>
      <c r="AU151" s="229" t="s">
        <v>86</v>
      </c>
      <c r="AY151" s="15" t="s">
        <v>141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84</v>
      </c>
      <c r="BK151" s="230">
        <f>ROUND(I151*H151,2)</f>
        <v>0</v>
      </c>
      <c r="BL151" s="15" t="s">
        <v>158</v>
      </c>
      <c r="BM151" s="229" t="s">
        <v>489</v>
      </c>
    </row>
    <row r="152" spans="1:51" s="13" customFormat="1" ht="12">
      <c r="A152" s="13"/>
      <c r="B152" s="231"/>
      <c r="C152" s="232"/>
      <c r="D152" s="233" t="s">
        <v>150</v>
      </c>
      <c r="E152" s="234" t="s">
        <v>1</v>
      </c>
      <c r="F152" s="235" t="s">
        <v>487</v>
      </c>
      <c r="G152" s="232"/>
      <c r="H152" s="236">
        <v>74.474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150</v>
      </c>
      <c r="AU152" s="242" t="s">
        <v>86</v>
      </c>
      <c r="AV152" s="13" t="s">
        <v>86</v>
      </c>
      <c r="AW152" s="13" t="s">
        <v>32</v>
      </c>
      <c r="AX152" s="13" t="s">
        <v>84</v>
      </c>
      <c r="AY152" s="242" t="s">
        <v>141</v>
      </c>
    </row>
    <row r="153" spans="1:65" s="2" customFormat="1" ht="37.8" customHeight="1">
      <c r="A153" s="36"/>
      <c r="B153" s="37"/>
      <c r="C153" s="217" t="s">
        <v>200</v>
      </c>
      <c r="D153" s="217" t="s">
        <v>144</v>
      </c>
      <c r="E153" s="218" t="s">
        <v>177</v>
      </c>
      <c r="F153" s="219" t="s">
        <v>178</v>
      </c>
      <c r="G153" s="220" t="s">
        <v>179</v>
      </c>
      <c r="H153" s="221">
        <v>12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0.00108</v>
      </c>
      <c r="R153" s="227">
        <f>Q153*H153</f>
        <v>0.01296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490</v>
      </c>
    </row>
    <row r="154" spans="1:65" s="2" customFormat="1" ht="37.8" customHeight="1">
      <c r="A154" s="36"/>
      <c r="B154" s="37"/>
      <c r="C154" s="217" t="s">
        <v>204</v>
      </c>
      <c r="D154" s="217" t="s">
        <v>144</v>
      </c>
      <c r="E154" s="218" t="s">
        <v>373</v>
      </c>
      <c r="F154" s="219" t="s">
        <v>374</v>
      </c>
      <c r="G154" s="220" t="s">
        <v>179</v>
      </c>
      <c r="H154" s="221">
        <v>3</v>
      </c>
      <c r="I154" s="222"/>
      <c r="J154" s="223">
        <f>ROUND(I154*H154,2)</f>
        <v>0</v>
      </c>
      <c r="K154" s="224"/>
      <c r="L154" s="42"/>
      <c r="M154" s="225" t="s">
        <v>1</v>
      </c>
      <c r="N154" s="226" t="s">
        <v>41</v>
      </c>
      <c r="O154" s="89"/>
      <c r="P154" s="227">
        <f>O154*H154</f>
        <v>0</v>
      </c>
      <c r="Q154" s="227">
        <v>0.00259</v>
      </c>
      <c r="R154" s="227">
        <f>Q154*H154</f>
        <v>0.007769999999999999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158</v>
      </c>
      <c r="AT154" s="229" t="s">
        <v>144</v>
      </c>
      <c r="AU154" s="229" t="s">
        <v>86</v>
      </c>
      <c r="AY154" s="15" t="s">
        <v>141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84</v>
      </c>
      <c r="BK154" s="230">
        <f>ROUND(I154*H154,2)</f>
        <v>0</v>
      </c>
      <c r="BL154" s="15" t="s">
        <v>158</v>
      </c>
      <c r="BM154" s="229" t="s">
        <v>491</v>
      </c>
    </row>
    <row r="155" spans="1:65" s="2" customFormat="1" ht="33" customHeight="1">
      <c r="A155" s="36"/>
      <c r="B155" s="37"/>
      <c r="C155" s="217" t="s">
        <v>210</v>
      </c>
      <c r="D155" s="217" t="s">
        <v>144</v>
      </c>
      <c r="E155" s="218" t="s">
        <v>186</v>
      </c>
      <c r="F155" s="219" t="s">
        <v>187</v>
      </c>
      <c r="G155" s="220" t="s">
        <v>147</v>
      </c>
      <c r="H155" s="221">
        <v>14.45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492</v>
      </c>
    </row>
    <row r="156" spans="1:51" s="13" customFormat="1" ht="12">
      <c r="A156" s="13"/>
      <c r="B156" s="231"/>
      <c r="C156" s="232"/>
      <c r="D156" s="233" t="s">
        <v>150</v>
      </c>
      <c r="E156" s="234" t="s">
        <v>1</v>
      </c>
      <c r="F156" s="235" t="s">
        <v>493</v>
      </c>
      <c r="G156" s="232"/>
      <c r="H156" s="236">
        <v>14.45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150</v>
      </c>
      <c r="AU156" s="242" t="s">
        <v>86</v>
      </c>
      <c r="AV156" s="13" t="s">
        <v>86</v>
      </c>
      <c r="AW156" s="13" t="s">
        <v>32</v>
      </c>
      <c r="AX156" s="13" t="s">
        <v>84</v>
      </c>
      <c r="AY156" s="242" t="s">
        <v>141</v>
      </c>
    </row>
    <row r="157" spans="1:65" s="2" customFormat="1" ht="24.15" customHeight="1">
      <c r="A157" s="36"/>
      <c r="B157" s="37"/>
      <c r="C157" s="217" t="s">
        <v>216</v>
      </c>
      <c r="D157" s="217" t="s">
        <v>144</v>
      </c>
      <c r="E157" s="218" t="s">
        <v>190</v>
      </c>
      <c r="F157" s="219" t="s">
        <v>191</v>
      </c>
      <c r="G157" s="220" t="s">
        <v>192</v>
      </c>
      <c r="H157" s="221">
        <v>0.763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494</v>
      </c>
    </row>
    <row r="158" spans="1:63" s="12" customFormat="1" ht="22.8" customHeight="1">
      <c r="A158" s="12"/>
      <c r="B158" s="201"/>
      <c r="C158" s="202"/>
      <c r="D158" s="203" t="s">
        <v>75</v>
      </c>
      <c r="E158" s="215" t="s">
        <v>194</v>
      </c>
      <c r="F158" s="215" t="s">
        <v>195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SUM(P159:P164)</f>
        <v>0</v>
      </c>
      <c r="Q158" s="209"/>
      <c r="R158" s="210">
        <f>SUM(R159:R164)</f>
        <v>0.15442999999999998</v>
      </c>
      <c r="S158" s="209"/>
      <c r="T158" s="211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86</v>
      </c>
      <c r="AT158" s="213" t="s">
        <v>75</v>
      </c>
      <c r="AU158" s="213" t="s">
        <v>84</v>
      </c>
      <c r="AY158" s="212" t="s">
        <v>141</v>
      </c>
      <c r="BK158" s="214">
        <f>SUM(BK159:BK164)</f>
        <v>0</v>
      </c>
    </row>
    <row r="159" spans="1:65" s="2" customFormat="1" ht="24.15" customHeight="1">
      <c r="A159" s="36"/>
      <c r="B159" s="37"/>
      <c r="C159" s="217" t="s">
        <v>8</v>
      </c>
      <c r="D159" s="217" t="s">
        <v>144</v>
      </c>
      <c r="E159" s="218" t="s">
        <v>197</v>
      </c>
      <c r="F159" s="219" t="s">
        <v>198</v>
      </c>
      <c r="G159" s="220" t="s">
        <v>147</v>
      </c>
      <c r="H159" s="221">
        <v>50.31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495</v>
      </c>
    </row>
    <row r="160" spans="1:51" s="13" customFormat="1" ht="12">
      <c r="A160" s="13"/>
      <c r="B160" s="231"/>
      <c r="C160" s="232"/>
      <c r="D160" s="233" t="s">
        <v>150</v>
      </c>
      <c r="E160" s="234" t="s">
        <v>1</v>
      </c>
      <c r="F160" s="235" t="s">
        <v>480</v>
      </c>
      <c r="G160" s="232"/>
      <c r="H160" s="236">
        <v>50.31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150</v>
      </c>
      <c r="AU160" s="242" t="s">
        <v>86</v>
      </c>
      <c r="AV160" s="13" t="s">
        <v>86</v>
      </c>
      <c r="AW160" s="13" t="s">
        <v>32</v>
      </c>
      <c r="AX160" s="13" t="s">
        <v>84</v>
      </c>
      <c r="AY160" s="242" t="s">
        <v>141</v>
      </c>
    </row>
    <row r="161" spans="1:65" s="2" customFormat="1" ht="16.5" customHeight="1">
      <c r="A161" s="36"/>
      <c r="B161" s="37"/>
      <c r="C161" s="243" t="s">
        <v>158</v>
      </c>
      <c r="D161" s="243" t="s">
        <v>162</v>
      </c>
      <c r="E161" s="244" t="s">
        <v>205</v>
      </c>
      <c r="F161" s="245" t="s">
        <v>206</v>
      </c>
      <c r="G161" s="246" t="s">
        <v>207</v>
      </c>
      <c r="H161" s="247">
        <v>5.031</v>
      </c>
      <c r="I161" s="248"/>
      <c r="J161" s="249">
        <f>ROUND(I161*H161,2)</f>
        <v>0</v>
      </c>
      <c r="K161" s="250"/>
      <c r="L161" s="251"/>
      <c r="M161" s="252" t="s">
        <v>1</v>
      </c>
      <c r="N161" s="253" t="s">
        <v>41</v>
      </c>
      <c r="O161" s="89"/>
      <c r="P161" s="227">
        <f>O161*H161</f>
        <v>0</v>
      </c>
      <c r="Q161" s="227">
        <v>0.03</v>
      </c>
      <c r="R161" s="227">
        <f>Q161*H161</f>
        <v>0.15092999999999998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165</v>
      </c>
      <c r="AT161" s="229" t="s">
        <v>162</v>
      </c>
      <c r="AU161" s="229" t="s">
        <v>86</v>
      </c>
      <c r="AY161" s="15" t="s">
        <v>141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84</v>
      </c>
      <c r="BK161" s="230">
        <f>ROUND(I161*H161,2)</f>
        <v>0</v>
      </c>
      <c r="BL161" s="15" t="s">
        <v>158</v>
      </c>
      <c r="BM161" s="229" t="s">
        <v>496</v>
      </c>
    </row>
    <row r="162" spans="1:51" s="13" customFormat="1" ht="12">
      <c r="A162" s="13"/>
      <c r="B162" s="231"/>
      <c r="C162" s="232"/>
      <c r="D162" s="233" t="s">
        <v>150</v>
      </c>
      <c r="E162" s="234" t="s">
        <v>1</v>
      </c>
      <c r="F162" s="235" t="s">
        <v>497</v>
      </c>
      <c r="G162" s="232"/>
      <c r="H162" s="236">
        <v>5.031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150</v>
      </c>
      <c r="AU162" s="242" t="s">
        <v>86</v>
      </c>
      <c r="AV162" s="13" t="s">
        <v>86</v>
      </c>
      <c r="AW162" s="13" t="s">
        <v>32</v>
      </c>
      <c r="AX162" s="13" t="s">
        <v>84</v>
      </c>
      <c r="AY162" s="242" t="s">
        <v>141</v>
      </c>
    </row>
    <row r="163" spans="1:65" s="2" customFormat="1" ht="37.8" customHeight="1">
      <c r="A163" s="36"/>
      <c r="B163" s="37"/>
      <c r="C163" s="217" t="s">
        <v>228</v>
      </c>
      <c r="D163" s="217" t="s">
        <v>144</v>
      </c>
      <c r="E163" s="218" t="s">
        <v>201</v>
      </c>
      <c r="F163" s="219" t="s">
        <v>202</v>
      </c>
      <c r="G163" s="220" t="s">
        <v>147</v>
      </c>
      <c r="H163" s="221">
        <v>50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41</v>
      </c>
      <c r="O163" s="89"/>
      <c r="P163" s="227">
        <f>O163*H163</f>
        <v>0</v>
      </c>
      <c r="Q163" s="227">
        <v>7E-05</v>
      </c>
      <c r="R163" s="227">
        <f>Q163*H163</f>
        <v>0.0034999999999999996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158</v>
      </c>
      <c r="AT163" s="229" t="s">
        <v>144</v>
      </c>
      <c r="AU163" s="229" t="s">
        <v>86</v>
      </c>
      <c r="AY163" s="15" t="s">
        <v>141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84</v>
      </c>
      <c r="BK163" s="230">
        <f>ROUND(I163*H163,2)</f>
        <v>0</v>
      </c>
      <c r="BL163" s="15" t="s">
        <v>158</v>
      </c>
      <c r="BM163" s="229" t="s">
        <v>498</v>
      </c>
    </row>
    <row r="164" spans="1:65" s="2" customFormat="1" ht="24.15" customHeight="1">
      <c r="A164" s="36"/>
      <c r="B164" s="37"/>
      <c r="C164" s="217" t="s">
        <v>232</v>
      </c>
      <c r="D164" s="217" t="s">
        <v>144</v>
      </c>
      <c r="E164" s="218" t="s">
        <v>211</v>
      </c>
      <c r="F164" s="219" t="s">
        <v>212</v>
      </c>
      <c r="G164" s="220" t="s">
        <v>192</v>
      </c>
      <c r="H164" s="221">
        <v>0.154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41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158</v>
      </c>
      <c r="AT164" s="229" t="s">
        <v>144</v>
      </c>
      <c r="AU164" s="229" t="s">
        <v>86</v>
      </c>
      <c r="AY164" s="15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84</v>
      </c>
      <c r="BK164" s="230">
        <f>ROUND(I164*H164,2)</f>
        <v>0</v>
      </c>
      <c r="BL164" s="15" t="s">
        <v>158</v>
      </c>
      <c r="BM164" s="229" t="s">
        <v>499</v>
      </c>
    </row>
    <row r="165" spans="1:63" s="12" customFormat="1" ht="22.8" customHeight="1">
      <c r="A165" s="12"/>
      <c r="B165" s="201"/>
      <c r="C165" s="202"/>
      <c r="D165" s="203" t="s">
        <v>75</v>
      </c>
      <c r="E165" s="215" t="s">
        <v>214</v>
      </c>
      <c r="F165" s="215" t="s">
        <v>215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SUM(P166:P172)</f>
        <v>0</v>
      </c>
      <c r="Q165" s="209"/>
      <c r="R165" s="210">
        <f>SUM(R166:R172)</f>
        <v>0</v>
      </c>
      <c r="S165" s="209"/>
      <c r="T165" s="211">
        <f>SUM(T166:T172)</f>
        <v>0.01152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86</v>
      </c>
      <c r="AT165" s="213" t="s">
        <v>75</v>
      </c>
      <c r="AU165" s="213" t="s">
        <v>84</v>
      </c>
      <c r="AY165" s="212" t="s">
        <v>141</v>
      </c>
      <c r="BK165" s="214">
        <f>SUM(BK166:BK172)</f>
        <v>0</v>
      </c>
    </row>
    <row r="166" spans="1:65" s="2" customFormat="1" ht="24.15" customHeight="1">
      <c r="A166" s="36"/>
      <c r="B166" s="37"/>
      <c r="C166" s="217" t="s">
        <v>236</v>
      </c>
      <c r="D166" s="217" t="s">
        <v>144</v>
      </c>
      <c r="E166" s="218" t="s">
        <v>217</v>
      </c>
      <c r="F166" s="219" t="s">
        <v>218</v>
      </c>
      <c r="G166" s="220" t="s">
        <v>219</v>
      </c>
      <c r="H166" s="221">
        <v>25.3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41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0.0004</v>
      </c>
      <c r="T166" s="228">
        <f>S166*H166</f>
        <v>0.01012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158</v>
      </c>
      <c r="AT166" s="229" t="s">
        <v>144</v>
      </c>
      <c r="AU166" s="229" t="s">
        <v>86</v>
      </c>
      <c r="AY166" s="15" t="s">
        <v>141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84</v>
      </c>
      <c r="BK166" s="230">
        <f>ROUND(I166*H166,2)</f>
        <v>0</v>
      </c>
      <c r="BL166" s="15" t="s">
        <v>158</v>
      </c>
      <c r="BM166" s="229" t="s">
        <v>500</v>
      </c>
    </row>
    <row r="167" spans="1:51" s="13" customFormat="1" ht="12">
      <c r="A167" s="13"/>
      <c r="B167" s="231"/>
      <c r="C167" s="232"/>
      <c r="D167" s="233" t="s">
        <v>150</v>
      </c>
      <c r="E167" s="234" t="s">
        <v>1</v>
      </c>
      <c r="F167" s="235" t="s">
        <v>501</v>
      </c>
      <c r="G167" s="232"/>
      <c r="H167" s="236">
        <v>25.3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150</v>
      </c>
      <c r="AU167" s="242" t="s">
        <v>86</v>
      </c>
      <c r="AV167" s="13" t="s">
        <v>86</v>
      </c>
      <c r="AW167" s="13" t="s">
        <v>32</v>
      </c>
      <c r="AX167" s="13" t="s">
        <v>84</v>
      </c>
      <c r="AY167" s="242" t="s">
        <v>141</v>
      </c>
    </row>
    <row r="168" spans="1:65" s="2" customFormat="1" ht="24.15" customHeight="1">
      <c r="A168" s="36"/>
      <c r="B168" s="37"/>
      <c r="C168" s="217" t="s">
        <v>240</v>
      </c>
      <c r="D168" s="217" t="s">
        <v>144</v>
      </c>
      <c r="E168" s="218" t="s">
        <v>304</v>
      </c>
      <c r="F168" s="219" t="s">
        <v>305</v>
      </c>
      <c r="G168" s="220" t="s">
        <v>179</v>
      </c>
      <c r="H168" s="221">
        <v>5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41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0.00028</v>
      </c>
      <c r="T168" s="228">
        <f>S168*H168</f>
        <v>0.0013999999999999998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158</v>
      </c>
      <c r="AT168" s="229" t="s">
        <v>144</v>
      </c>
      <c r="AU168" s="229" t="s">
        <v>86</v>
      </c>
      <c r="AY168" s="15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84</v>
      </c>
      <c r="BK168" s="230">
        <f>ROUND(I168*H168,2)</f>
        <v>0</v>
      </c>
      <c r="BL168" s="15" t="s">
        <v>158</v>
      </c>
      <c r="BM168" s="229" t="s">
        <v>502</v>
      </c>
    </row>
    <row r="169" spans="1:65" s="2" customFormat="1" ht="24.15" customHeight="1">
      <c r="A169" s="36"/>
      <c r="B169" s="37"/>
      <c r="C169" s="217" t="s">
        <v>7</v>
      </c>
      <c r="D169" s="217" t="s">
        <v>144</v>
      </c>
      <c r="E169" s="218" t="s">
        <v>307</v>
      </c>
      <c r="F169" s="219" t="s">
        <v>308</v>
      </c>
      <c r="G169" s="220" t="s">
        <v>219</v>
      </c>
      <c r="H169" s="221">
        <v>5</v>
      </c>
      <c r="I169" s="222"/>
      <c r="J169" s="223">
        <f>ROUND(I169*H169,2)</f>
        <v>0</v>
      </c>
      <c r="K169" s="224"/>
      <c r="L169" s="42"/>
      <c r="M169" s="225" t="s">
        <v>1</v>
      </c>
      <c r="N169" s="226" t="s">
        <v>41</v>
      </c>
      <c r="O169" s="89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9" t="s">
        <v>158</v>
      </c>
      <c r="AT169" s="229" t="s">
        <v>144</v>
      </c>
      <c r="AU169" s="229" t="s">
        <v>86</v>
      </c>
      <c r="AY169" s="15" t="s">
        <v>141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5" t="s">
        <v>84</v>
      </c>
      <c r="BK169" s="230">
        <f>ROUND(I169*H169,2)</f>
        <v>0</v>
      </c>
      <c r="BL169" s="15" t="s">
        <v>158</v>
      </c>
      <c r="BM169" s="229" t="s">
        <v>503</v>
      </c>
    </row>
    <row r="170" spans="1:65" s="2" customFormat="1" ht="24.15" customHeight="1">
      <c r="A170" s="36"/>
      <c r="B170" s="37"/>
      <c r="C170" s="217" t="s">
        <v>250</v>
      </c>
      <c r="D170" s="217" t="s">
        <v>144</v>
      </c>
      <c r="E170" s="218" t="s">
        <v>229</v>
      </c>
      <c r="F170" s="219" t="s">
        <v>230</v>
      </c>
      <c r="G170" s="220" t="s">
        <v>219</v>
      </c>
      <c r="H170" s="221">
        <v>20.3</v>
      </c>
      <c r="I170" s="222"/>
      <c r="J170" s="223">
        <f>ROUND(I170*H170,2)</f>
        <v>0</v>
      </c>
      <c r="K170" s="224"/>
      <c r="L170" s="42"/>
      <c r="M170" s="225" t="s">
        <v>1</v>
      </c>
      <c r="N170" s="226" t="s">
        <v>41</v>
      </c>
      <c r="O170" s="89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158</v>
      </c>
      <c r="AT170" s="229" t="s">
        <v>144</v>
      </c>
      <c r="AU170" s="229" t="s">
        <v>86</v>
      </c>
      <c r="AY170" s="15" t="s">
        <v>141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84</v>
      </c>
      <c r="BK170" s="230">
        <f>ROUND(I170*H170,2)</f>
        <v>0</v>
      </c>
      <c r="BL170" s="15" t="s">
        <v>158</v>
      </c>
      <c r="BM170" s="229" t="s">
        <v>504</v>
      </c>
    </row>
    <row r="171" spans="1:51" s="13" customFormat="1" ht="12">
      <c r="A171" s="13"/>
      <c r="B171" s="231"/>
      <c r="C171" s="232"/>
      <c r="D171" s="233" t="s">
        <v>150</v>
      </c>
      <c r="E171" s="234" t="s">
        <v>1</v>
      </c>
      <c r="F171" s="235" t="s">
        <v>505</v>
      </c>
      <c r="G171" s="232"/>
      <c r="H171" s="236">
        <v>20.3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150</v>
      </c>
      <c r="AU171" s="242" t="s">
        <v>86</v>
      </c>
      <c r="AV171" s="13" t="s">
        <v>86</v>
      </c>
      <c r="AW171" s="13" t="s">
        <v>32</v>
      </c>
      <c r="AX171" s="13" t="s">
        <v>84</v>
      </c>
      <c r="AY171" s="242" t="s">
        <v>141</v>
      </c>
    </row>
    <row r="172" spans="1:65" s="2" customFormat="1" ht="16.5" customHeight="1">
      <c r="A172" s="36"/>
      <c r="B172" s="37"/>
      <c r="C172" s="217" t="s">
        <v>254</v>
      </c>
      <c r="D172" s="217" t="s">
        <v>144</v>
      </c>
      <c r="E172" s="218" t="s">
        <v>233</v>
      </c>
      <c r="F172" s="219" t="s">
        <v>234</v>
      </c>
      <c r="G172" s="220" t="s">
        <v>179</v>
      </c>
      <c r="H172" s="221">
        <v>20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41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158</v>
      </c>
      <c r="AT172" s="229" t="s">
        <v>144</v>
      </c>
      <c r="AU172" s="229" t="s">
        <v>86</v>
      </c>
      <c r="AY172" s="15" t="s">
        <v>141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84</v>
      </c>
      <c r="BK172" s="230">
        <f>ROUND(I172*H172,2)</f>
        <v>0</v>
      </c>
      <c r="BL172" s="15" t="s">
        <v>158</v>
      </c>
      <c r="BM172" s="229" t="s">
        <v>506</v>
      </c>
    </row>
    <row r="173" spans="1:63" s="12" customFormat="1" ht="22.8" customHeight="1">
      <c r="A173" s="12"/>
      <c r="B173" s="201"/>
      <c r="C173" s="202"/>
      <c r="D173" s="203" t="s">
        <v>75</v>
      </c>
      <c r="E173" s="215" t="s">
        <v>507</v>
      </c>
      <c r="F173" s="215" t="s">
        <v>508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SUM(P174:P178)</f>
        <v>0</v>
      </c>
      <c r="Q173" s="209"/>
      <c r="R173" s="210">
        <f>SUM(R174:R178)</f>
        <v>0</v>
      </c>
      <c r="S173" s="209"/>
      <c r="T173" s="211">
        <f>SUM(T174:T178)</f>
        <v>2.1142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86</v>
      </c>
      <c r="AT173" s="213" t="s">
        <v>75</v>
      </c>
      <c r="AU173" s="213" t="s">
        <v>84</v>
      </c>
      <c r="AY173" s="212" t="s">
        <v>141</v>
      </c>
      <c r="BK173" s="214">
        <f>SUM(BK174:BK178)</f>
        <v>0</v>
      </c>
    </row>
    <row r="174" spans="1:65" s="2" customFormat="1" ht="37.8" customHeight="1">
      <c r="A174" s="36"/>
      <c r="B174" s="37"/>
      <c r="C174" s="217" t="s">
        <v>258</v>
      </c>
      <c r="D174" s="217" t="s">
        <v>144</v>
      </c>
      <c r="E174" s="218" t="s">
        <v>509</v>
      </c>
      <c r="F174" s="219" t="s">
        <v>510</v>
      </c>
      <c r="G174" s="220" t="s">
        <v>179</v>
      </c>
      <c r="H174" s="221">
        <v>1</v>
      </c>
      <c r="I174" s="222"/>
      <c r="J174" s="223">
        <f>ROUND(I174*H174,2)</f>
        <v>0</v>
      </c>
      <c r="K174" s="224"/>
      <c r="L174" s="42"/>
      <c r="M174" s="225" t="s">
        <v>1</v>
      </c>
      <c r="N174" s="226" t="s">
        <v>41</v>
      </c>
      <c r="O174" s="89"/>
      <c r="P174" s="227">
        <f>O174*H174</f>
        <v>0</v>
      </c>
      <c r="Q174" s="227">
        <v>0</v>
      </c>
      <c r="R174" s="227">
        <f>Q174*H174</f>
        <v>0</v>
      </c>
      <c r="S174" s="227">
        <v>1.98</v>
      </c>
      <c r="T174" s="228">
        <f>S174*H174</f>
        <v>1.98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9" t="s">
        <v>158</v>
      </c>
      <c r="AT174" s="229" t="s">
        <v>144</v>
      </c>
      <c r="AU174" s="229" t="s">
        <v>86</v>
      </c>
      <c r="AY174" s="15" t="s">
        <v>141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5" t="s">
        <v>84</v>
      </c>
      <c r="BK174" s="230">
        <f>ROUND(I174*H174,2)</f>
        <v>0</v>
      </c>
      <c r="BL174" s="15" t="s">
        <v>158</v>
      </c>
      <c r="BM174" s="229" t="s">
        <v>511</v>
      </c>
    </row>
    <row r="175" spans="1:65" s="2" customFormat="1" ht="44.25" customHeight="1">
      <c r="A175" s="36"/>
      <c r="B175" s="37"/>
      <c r="C175" s="217" t="s">
        <v>266</v>
      </c>
      <c r="D175" s="217" t="s">
        <v>144</v>
      </c>
      <c r="E175" s="218" t="s">
        <v>512</v>
      </c>
      <c r="F175" s="219" t="s">
        <v>513</v>
      </c>
      <c r="G175" s="220" t="s">
        <v>219</v>
      </c>
      <c r="H175" s="221">
        <v>2</v>
      </c>
      <c r="I175" s="222"/>
      <c r="J175" s="223">
        <f>ROUND(I175*H175,2)</f>
        <v>0</v>
      </c>
      <c r="K175" s="224"/>
      <c r="L175" s="42"/>
      <c r="M175" s="225" t="s">
        <v>1</v>
      </c>
      <c r="N175" s="226" t="s">
        <v>41</v>
      </c>
      <c r="O175" s="89"/>
      <c r="P175" s="227">
        <f>O175*H175</f>
        <v>0</v>
      </c>
      <c r="Q175" s="227">
        <v>0</v>
      </c>
      <c r="R175" s="227">
        <f>Q175*H175</f>
        <v>0</v>
      </c>
      <c r="S175" s="227">
        <v>0.0671</v>
      </c>
      <c r="T175" s="228">
        <f>S175*H175</f>
        <v>0.1342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9" t="s">
        <v>158</v>
      </c>
      <c r="AT175" s="229" t="s">
        <v>144</v>
      </c>
      <c r="AU175" s="229" t="s">
        <v>86</v>
      </c>
      <c r="AY175" s="15" t="s">
        <v>141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84</v>
      </c>
      <c r="BK175" s="230">
        <f>ROUND(I175*H175,2)</f>
        <v>0</v>
      </c>
      <c r="BL175" s="15" t="s">
        <v>158</v>
      </c>
      <c r="BM175" s="229" t="s">
        <v>514</v>
      </c>
    </row>
    <row r="176" spans="1:65" s="2" customFormat="1" ht="33" customHeight="1">
      <c r="A176" s="36"/>
      <c r="B176" s="37"/>
      <c r="C176" s="217" t="s">
        <v>273</v>
      </c>
      <c r="D176" s="217" t="s">
        <v>144</v>
      </c>
      <c r="E176" s="218" t="s">
        <v>515</v>
      </c>
      <c r="F176" s="219" t="s">
        <v>516</v>
      </c>
      <c r="G176" s="220" t="s">
        <v>179</v>
      </c>
      <c r="H176" s="221">
        <v>1</v>
      </c>
      <c r="I176" s="222"/>
      <c r="J176" s="223">
        <f>ROUND(I176*H176,2)</f>
        <v>0</v>
      </c>
      <c r="K176" s="224"/>
      <c r="L176" s="42"/>
      <c r="M176" s="225" t="s">
        <v>1</v>
      </c>
      <c r="N176" s="226" t="s">
        <v>41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158</v>
      </c>
      <c r="AT176" s="229" t="s">
        <v>144</v>
      </c>
      <c r="AU176" s="229" t="s">
        <v>86</v>
      </c>
      <c r="AY176" s="15" t="s">
        <v>141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84</v>
      </c>
      <c r="BK176" s="230">
        <f>ROUND(I176*H176,2)</f>
        <v>0</v>
      </c>
      <c r="BL176" s="15" t="s">
        <v>158</v>
      </c>
      <c r="BM176" s="229" t="s">
        <v>517</v>
      </c>
    </row>
    <row r="177" spans="1:65" s="2" customFormat="1" ht="24.15" customHeight="1">
      <c r="A177" s="36"/>
      <c r="B177" s="37"/>
      <c r="C177" s="217" t="s">
        <v>401</v>
      </c>
      <c r="D177" s="217" t="s">
        <v>144</v>
      </c>
      <c r="E177" s="218" t="s">
        <v>518</v>
      </c>
      <c r="F177" s="219" t="s">
        <v>519</v>
      </c>
      <c r="G177" s="220" t="s">
        <v>179</v>
      </c>
      <c r="H177" s="221">
        <v>6</v>
      </c>
      <c r="I177" s="222"/>
      <c r="J177" s="223">
        <f>ROUND(I177*H177,2)</f>
        <v>0</v>
      </c>
      <c r="K177" s="224"/>
      <c r="L177" s="42"/>
      <c r="M177" s="225" t="s">
        <v>1</v>
      </c>
      <c r="N177" s="226" t="s">
        <v>41</v>
      </c>
      <c r="O177" s="89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9" t="s">
        <v>158</v>
      </c>
      <c r="AT177" s="229" t="s">
        <v>144</v>
      </c>
      <c r="AU177" s="229" t="s">
        <v>86</v>
      </c>
      <c r="AY177" s="15" t="s">
        <v>141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5" t="s">
        <v>84</v>
      </c>
      <c r="BK177" s="230">
        <f>ROUND(I177*H177,2)</f>
        <v>0</v>
      </c>
      <c r="BL177" s="15" t="s">
        <v>158</v>
      </c>
      <c r="BM177" s="229" t="s">
        <v>520</v>
      </c>
    </row>
    <row r="178" spans="1:65" s="2" customFormat="1" ht="33" customHeight="1">
      <c r="A178" s="36"/>
      <c r="B178" s="37"/>
      <c r="C178" s="217" t="s">
        <v>403</v>
      </c>
      <c r="D178" s="217" t="s">
        <v>144</v>
      </c>
      <c r="E178" s="218" t="s">
        <v>521</v>
      </c>
      <c r="F178" s="219" t="s">
        <v>522</v>
      </c>
      <c r="G178" s="220" t="s">
        <v>219</v>
      </c>
      <c r="H178" s="221">
        <v>2</v>
      </c>
      <c r="I178" s="222"/>
      <c r="J178" s="223">
        <f>ROUND(I178*H178,2)</f>
        <v>0</v>
      </c>
      <c r="K178" s="224"/>
      <c r="L178" s="42"/>
      <c r="M178" s="225" t="s">
        <v>1</v>
      </c>
      <c r="N178" s="226" t="s">
        <v>41</v>
      </c>
      <c r="O178" s="89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158</v>
      </c>
      <c r="AT178" s="229" t="s">
        <v>144</v>
      </c>
      <c r="AU178" s="229" t="s">
        <v>86</v>
      </c>
      <c r="AY178" s="15" t="s">
        <v>141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84</v>
      </c>
      <c r="BK178" s="230">
        <f>ROUND(I178*H178,2)</f>
        <v>0</v>
      </c>
      <c r="BL178" s="15" t="s">
        <v>158</v>
      </c>
      <c r="BM178" s="229" t="s">
        <v>523</v>
      </c>
    </row>
    <row r="179" spans="1:63" s="12" customFormat="1" ht="22.8" customHeight="1">
      <c r="A179" s="12"/>
      <c r="B179" s="201"/>
      <c r="C179" s="202"/>
      <c r="D179" s="203" t="s">
        <v>75</v>
      </c>
      <c r="E179" s="215" t="s">
        <v>244</v>
      </c>
      <c r="F179" s="215" t="s">
        <v>245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SUM(P180:P186)</f>
        <v>0</v>
      </c>
      <c r="Q179" s="209"/>
      <c r="R179" s="210">
        <f>SUM(R180:R186)</f>
        <v>0.025404</v>
      </c>
      <c r="S179" s="209"/>
      <c r="T179" s="211">
        <f>SUM(T180:T186)</f>
        <v>0.038582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86</v>
      </c>
      <c r="AT179" s="213" t="s">
        <v>75</v>
      </c>
      <c r="AU179" s="213" t="s">
        <v>84</v>
      </c>
      <c r="AY179" s="212" t="s">
        <v>141</v>
      </c>
      <c r="BK179" s="214">
        <f>SUM(BK180:BK186)</f>
        <v>0</v>
      </c>
    </row>
    <row r="180" spans="1:65" s="2" customFormat="1" ht="24.15" customHeight="1">
      <c r="A180" s="36"/>
      <c r="B180" s="37"/>
      <c r="C180" s="217" t="s">
        <v>452</v>
      </c>
      <c r="D180" s="217" t="s">
        <v>144</v>
      </c>
      <c r="E180" s="218" t="s">
        <v>246</v>
      </c>
      <c r="F180" s="219" t="s">
        <v>247</v>
      </c>
      <c r="G180" s="220" t="s">
        <v>219</v>
      </c>
      <c r="H180" s="221">
        <v>20.2</v>
      </c>
      <c r="I180" s="222"/>
      <c r="J180" s="223">
        <f>ROUND(I180*H180,2)</f>
        <v>0</v>
      </c>
      <c r="K180" s="224"/>
      <c r="L180" s="42"/>
      <c r="M180" s="225" t="s">
        <v>1</v>
      </c>
      <c r="N180" s="226" t="s">
        <v>41</v>
      </c>
      <c r="O180" s="89"/>
      <c r="P180" s="227">
        <f>O180*H180</f>
        <v>0</v>
      </c>
      <c r="Q180" s="227">
        <v>0</v>
      </c>
      <c r="R180" s="227">
        <f>Q180*H180</f>
        <v>0</v>
      </c>
      <c r="S180" s="227">
        <v>0.00191</v>
      </c>
      <c r="T180" s="228">
        <f>S180*H180</f>
        <v>0.038582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9" t="s">
        <v>158</v>
      </c>
      <c r="AT180" s="229" t="s">
        <v>144</v>
      </c>
      <c r="AU180" s="229" t="s">
        <v>86</v>
      </c>
      <c r="AY180" s="15" t="s">
        <v>141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84</v>
      </c>
      <c r="BK180" s="230">
        <f>ROUND(I180*H180,2)</f>
        <v>0</v>
      </c>
      <c r="BL180" s="15" t="s">
        <v>158</v>
      </c>
      <c r="BM180" s="229" t="s">
        <v>524</v>
      </c>
    </row>
    <row r="181" spans="1:51" s="13" customFormat="1" ht="12">
      <c r="A181" s="13"/>
      <c r="B181" s="231"/>
      <c r="C181" s="232"/>
      <c r="D181" s="233" t="s">
        <v>150</v>
      </c>
      <c r="E181" s="234" t="s">
        <v>1</v>
      </c>
      <c r="F181" s="235" t="s">
        <v>525</v>
      </c>
      <c r="G181" s="232"/>
      <c r="H181" s="236">
        <v>20.2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150</v>
      </c>
      <c r="AU181" s="242" t="s">
        <v>86</v>
      </c>
      <c r="AV181" s="13" t="s">
        <v>86</v>
      </c>
      <c r="AW181" s="13" t="s">
        <v>32</v>
      </c>
      <c r="AX181" s="13" t="s">
        <v>84</v>
      </c>
      <c r="AY181" s="242" t="s">
        <v>141</v>
      </c>
    </row>
    <row r="182" spans="1:65" s="2" customFormat="1" ht="33" customHeight="1">
      <c r="A182" s="36"/>
      <c r="B182" s="37"/>
      <c r="C182" s="217" t="s">
        <v>454</v>
      </c>
      <c r="D182" s="217" t="s">
        <v>144</v>
      </c>
      <c r="E182" s="218" t="s">
        <v>251</v>
      </c>
      <c r="F182" s="219" t="s">
        <v>252</v>
      </c>
      <c r="G182" s="220" t="s">
        <v>219</v>
      </c>
      <c r="H182" s="221">
        <v>5.8</v>
      </c>
      <c r="I182" s="222"/>
      <c r="J182" s="223">
        <f>ROUND(I182*H182,2)</f>
        <v>0</v>
      </c>
      <c r="K182" s="224"/>
      <c r="L182" s="42"/>
      <c r="M182" s="225" t="s">
        <v>1</v>
      </c>
      <c r="N182" s="226" t="s">
        <v>41</v>
      </c>
      <c r="O182" s="89"/>
      <c r="P182" s="227">
        <f>O182*H182</f>
        <v>0</v>
      </c>
      <c r="Q182" s="227">
        <v>0.00438</v>
      </c>
      <c r="R182" s="227">
        <f>Q182*H182</f>
        <v>0.025404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158</v>
      </c>
      <c r="AT182" s="229" t="s">
        <v>144</v>
      </c>
      <c r="AU182" s="229" t="s">
        <v>86</v>
      </c>
      <c r="AY182" s="15" t="s">
        <v>141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84</v>
      </c>
      <c r="BK182" s="230">
        <f>ROUND(I182*H182,2)</f>
        <v>0</v>
      </c>
      <c r="BL182" s="15" t="s">
        <v>158</v>
      </c>
      <c r="BM182" s="229" t="s">
        <v>526</v>
      </c>
    </row>
    <row r="183" spans="1:51" s="13" customFormat="1" ht="12">
      <c r="A183" s="13"/>
      <c r="B183" s="231"/>
      <c r="C183" s="232"/>
      <c r="D183" s="233" t="s">
        <v>150</v>
      </c>
      <c r="E183" s="234" t="s">
        <v>1</v>
      </c>
      <c r="F183" s="235" t="s">
        <v>527</v>
      </c>
      <c r="G183" s="232"/>
      <c r="H183" s="236">
        <v>5.8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150</v>
      </c>
      <c r="AU183" s="242" t="s">
        <v>86</v>
      </c>
      <c r="AV183" s="13" t="s">
        <v>86</v>
      </c>
      <c r="AW183" s="13" t="s">
        <v>32</v>
      </c>
      <c r="AX183" s="13" t="s">
        <v>84</v>
      </c>
      <c r="AY183" s="242" t="s">
        <v>141</v>
      </c>
    </row>
    <row r="184" spans="1:65" s="2" customFormat="1" ht="33" customHeight="1">
      <c r="A184" s="36"/>
      <c r="B184" s="37"/>
      <c r="C184" s="217" t="s">
        <v>456</v>
      </c>
      <c r="D184" s="217" t="s">
        <v>144</v>
      </c>
      <c r="E184" s="218" t="s">
        <v>255</v>
      </c>
      <c r="F184" s="219" t="s">
        <v>256</v>
      </c>
      <c r="G184" s="220" t="s">
        <v>179</v>
      </c>
      <c r="H184" s="221">
        <v>14.4</v>
      </c>
      <c r="I184" s="222"/>
      <c r="J184" s="223">
        <f>ROUND(I184*H184,2)</f>
        <v>0</v>
      </c>
      <c r="K184" s="224"/>
      <c r="L184" s="42"/>
      <c r="M184" s="225" t="s">
        <v>1</v>
      </c>
      <c r="N184" s="226" t="s">
        <v>41</v>
      </c>
      <c r="O184" s="89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9" t="s">
        <v>158</v>
      </c>
      <c r="AT184" s="229" t="s">
        <v>144</v>
      </c>
      <c r="AU184" s="229" t="s">
        <v>86</v>
      </c>
      <c r="AY184" s="15" t="s">
        <v>141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84</v>
      </c>
      <c r="BK184" s="230">
        <f>ROUND(I184*H184,2)</f>
        <v>0</v>
      </c>
      <c r="BL184" s="15" t="s">
        <v>158</v>
      </c>
      <c r="BM184" s="229" t="s">
        <v>528</v>
      </c>
    </row>
    <row r="185" spans="1:51" s="13" customFormat="1" ht="12">
      <c r="A185" s="13"/>
      <c r="B185" s="231"/>
      <c r="C185" s="232"/>
      <c r="D185" s="233" t="s">
        <v>150</v>
      </c>
      <c r="E185" s="234" t="s">
        <v>1</v>
      </c>
      <c r="F185" s="235" t="s">
        <v>529</v>
      </c>
      <c r="G185" s="232"/>
      <c r="H185" s="236">
        <v>14.4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150</v>
      </c>
      <c r="AU185" s="242" t="s">
        <v>86</v>
      </c>
      <c r="AV185" s="13" t="s">
        <v>86</v>
      </c>
      <c r="AW185" s="13" t="s">
        <v>32</v>
      </c>
      <c r="AX185" s="13" t="s">
        <v>84</v>
      </c>
      <c r="AY185" s="242" t="s">
        <v>141</v>
      </c>
    </row>
    <row r="186" spans="1:65" s="2" customFormat="1" ht="24.15" customHeight="1">
      <c r="A186" s="36"/>
      <c r="B186" s="37"/>
      <c r="C186" s="217" t="s">
        <v>165</v>
      </c>
      <c r="D186" s="217" t="s">
        <v>144</v>
      </c>
      <c r="E186" s="218" t="s">
        <v>259</v>
      </c>
      <c r="F186" s="219" t="s">
        <v>260</v>
      </c>
      <c r="G186" s="220" t="s">
        <v>192</v>
      </c>
      <c r="H186" s="221">
        <v>0.025</v>
      </c>
      <c r="I186" s="222"/>
      <c r="J186" s="223">
        <f>ROUND(I186*H186,2)</f>
        <v>0</v>
      </c>
      <c r="K186" s="224"/>
      <c r="L186" s="42"/>
      <c r="M186" s="225" t="s">
        <v>1</v>
      </c>
      <c r="N186" s="226" t="s">
        <v>41</v>
      </c>
      <c r="O186" s="89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9" t="s">
        <v>158</v>
      </c>
      <c r="AT186" s="229" t="s">
        <v>144</v>
      </c>
      <c r="AU186" s="229" t="s">
        <v>86</v>
      </c>
      <c r="AY186" s="15" t="s">
        <v>141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84</v>
      </c>
      <c r="BK186" s="230">
        <f>ROUND(I186*H186,2)</f>
        <v>0</v>
      </c>
      <c r="BL186" s="15" t="s">
        <v>158</v>
      </c>
      <c r="BM186" s="229" t="s">
        <v>530</v>
      </c>
    </row>
    <row r="187" spans="1:63" s="12" customFormat="1" ht="25.9" customHeight="1">
      <c r="A187" s="12"/>
      <c r="B187" s="201"/>
      <c r="C187" s="202"/>
      <c r="D187" s="203" t="s">
        <v>75</v>
      </c>
      <c r="E187" s="204" t="s">
        <v>262</v>
      </c>
      <c r="F187" s="204" t="s">
        <v>263</v>
      </c>
      <c r="G187" s="202"/>
      <c r="H187" s="202"/>
      <c r="I187" s="205"/>
      <c r="J187" s="206">
        <f>BK187</f>
        <v>0</v>
      </c>
      <c r="K187" s="202"/>
      <c r="L187" s="207"/>
      <c r="M187" s="208"/>
      <c r="N187" s="209"/>
      <c r="O187" s="209"/>
      <c r="P187" s="210">
        <f>P188+P190</f>
        <v>0</v>
      </c>
      <c r="Q187" s="209"/>
      <c r="R187" s="210">
        <f>R188+R190</f>
        <v>0</v>
      </c>
      <c r="S187" s="209"/>
      <c r="T187" s="211">
        <f>T188+T190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171</v>
      </c>
      <c r="AT187" s="213" t="s">
        <v>75</v>
      </c>
      <c r="AU187" s="213" t="s">
        <v>76</v>
      </c>
      <c r="AY187" s="212" t="s">
        <v>141</v>
      </c>
      <c r="BK187" s="214">
        <f>BK188+BK190</f>
        <v>0</v>
      </c>
    </row>
    <row r="188" spans="1:63" s="12" customFormat="1" ht="22.8" customHeight="1">
      <c r="A188" s="12"/>
      <c r="B188" s="201"/>
      <c r="C188" s="202"/>
      <c r="D188" s="203" t="s">
        <v>75</v>
      </c>
      <c r="E188" s="215" t="s">
        <v>264</v>
      </c>
      <c r="F188" s="215" t="s">
        <v>265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P189</f>
        <v>0</v>
      </c>
      <c r="Q188" s="209"/>
      <c r="R188" s="210">
        <f>R189</f>
        <v>0</v>
      </c>
      <c r="S188" s="209"/>
      <c r="T188" s="211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171</v>
      </c>
      <c r="AT188" s="213" t="s">
        <v>75</v>
      </c>
      <c r="AU188" s="213" t="s">
        <v>84</v>
      </c>
      <c r="AY188" s="212" t="s">
        <v>141</v>
      </c>
      <c r="BK188" s="214">
        <f>BK189</f>
        <v>0</v>
      </c>
    </row>
    <row r="189" spans="1:65" s="2" customFormat="1" ht="16.5" customHeight="1">
      <c r="A189" s="36"/>
      <c r="B189" s="37"/>
      <c r="C189" s="217" t="s">
        <v>531</v>
      </c>
      <c r="D189" s="217" t="s">
        <v>144</v>
      </c>
      <c r="E189" s="218" t="s">
        <v>267</v>
      </c>
      <c r="F189" s="219" t="s">
        <v>265</v>
      </c>
      <c r="G189" s="220" t="s">
        <v>268</v>
      </c>
      <c r="H189" s="254"/>
      <c r="I189" s="222"/>
      <c r="J189" s="223">
        <f>ROUND(I189*H189,2)</f>
        <v>0</v>
      </c>
      <c r="K189" s="224"/>
      <c r="L189" s="42"/>
      <c r="M189" s="225" t="s">
        <v>1</v>
      </c>
      <c r="N189" s="226" t="s">
        <v>41</v>
      </c>
      <c r="O189" s="89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9" t="s">
        <v>269</v>
      </c>
      <c r="AT189" s="229" t="s">
        <v>144</v>
      </c>
      <c r="AU189" s="229" t="s">
        <v>86</v>
      </c>
      <c r="AY189" s="15" t="s">
        <v>141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5" t="s">
        <v>84</v>
      </c>
      <c r="BK189" s="230">
        <f>ROUND(I189*H189,2)</f>
        <v>0</v>
      </c>
      <c r="BL189" s="15" t="s">
        <v>269</v>
      </c>
      <c r="BM189" s="229" t="s">
        <v>532</v>
      </c>
    </row>
    <row r="190" spans="1:63" s="12" customFormat="1" ht="22.8" customHeight="1">
      <c r="A190" s="12"/>
      <c r="B190" s="201"/>
      <c r="C190" s="202"/>
      <c r="D190" s="203" t="s">
        <v>75</v>
      </c>
      <c r="E190" s="215" t="s">
        <v>271</v>
      </c>
      <c r="F190" s="215" t="s">
        <v>272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P191</f>
        <v>0</v>
      </c>
      <c r="Q190" s="209"/>
      <c r="R190" s="210">
        <f>R191</f>
        <v>0</v>
      </c>
      <c r="S190" s="209"/>
      <c r="T190" s="211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171</v>
      </c>
      <c r="AT190" s="213" t="s">
        <v>75</v>
      </c>
      <c r="AU190" s="213" t="s">
        <v>84</v>
      </c>
      <c r="AY190" s="212" t="s">
        <v>141</v>
      </c>
      <c r="BK190" s="214">
        <f>BK191</f>
        <v>0</v>
      </c>
    </row>
    <row r="191" spans="1:65" s="2" customFormat="1" ht="16.5" customHeight="1">
      <c r="A191" s="36"/>
      <c r="B191" s="37"/>
      <c r="C191" s="217" t="s">
        <v>533</v>
      </c>
      <c r="D191" s="217" t="s">
        <v>144</v>
      </c>
      <c r="E191" s="218" t="s">
        <v>274</v>
      </c>
      <c r="F191" s="219" t="s">
        <v>275</v>
      </c>
      <c r="G191" s="220" t="s">
        <v>276</v>
      </c>
      <c r="H191" s="221">
        <v>20</v>
      </c>
      <c r="I191" s="222"/>
      <c r="J191" s="223">
        <f>ROUND(I191*H191,2)</f>
        <v>0</v>
      </c>
      <c r="K191" s="224"/>
      <c r="L191" s="42"/>
      <c r="M191" s="255" t="s">
        <v>1</v>
      </c>
      <c r="N191" s="256" t="s">
        <v>41</v>
      </c>
      <c r="O191" s="257"/>
      <c r="P191" s="258">
        <f>O191*H191</f>
        <v>0</v>
      </c>
      <c r="Q191" s="258">
        <v>0</v>
      </c>
      <c r="R191" s="258">
        <f>Q191*H191</f>
        <v>0</v>
      </c>
      <c r="S191" s="258">
        <v>0</v>
      </c>
      <c r="T191" s="259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9" t="s">
        <v>269</v>
      </c>
      <c r="AT191" s="229" t="s">
        <v>144</v>
      </c>
      <c r="AU191" s="229" t="s">
        <v>86</v>
      </c>
      <c r="AY191" s="15" t="s">
        <v>141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5" t="s">
        <v>84</v>
      </c>
      <c r="BK191" s="230">
        <f>ROUND(I191*H191,2)</f>
        <v>0</v>
      </c>
      <c r="BL191" s="15" t="s">
        <v>269</v>
      </c>
      <c r="BM191" s="229" t="s">
        <v>534</v>
      </c>
    </row>
    <row r="192" spans="1:31" s="2" customFormat="1" ht="6.95" customHeight="1">
      <c r="A192" s="36"/>
      <c r="B192" s="64"/>
      <c r="C192" s="65"/>
      <c r="D192" s="65"/>
      <c r="E192" s="65"/>
      <c r="F192" s="65"/>
      <c r="G192" s="65"/>
      <c r="H192" s="65"/>
      <c r="I192" s="65"/>
      <c r="J192" s="65"/>
      <c r="K192" s="65"/>
      <c r="L192" s="42"/>
      <c r="M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</sheetData>
  <sheetProtection password="CC35" sheet="1" objects="1" scenarios="1" formatColumns="0" formatRows="0" autoFilter="0"/>
  <autoFilter ref="C127:K19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86</v>
      </c>
    </row>
    <row r="4" spans="2:46" s="1" customFormat="1" ht="24.95" customHeight="1">
      <c r="B4" s="18"/>
      <c r="D4" s="136" t="s">
        <v>108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Oprava střechy ZS Domažlice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535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27. 4. 2023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33</v>
      </c>
      <c r="E23" s="36"/>
      <c r="F23" s="36"/>
      <c r="G23" s="36"/>
      <c r="H23" s="36"/>
      <c r="I23" s="138" t="s">
        <v>25</v>
      </c>
      <c r="J23" s="141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34</v>
      </c>
      <c r="F24" s="36"/>
      <c r="G24" s="36"/>
      <c r="H24" s="36"/>
      <c r="I24" s="138" t="s">
        <v>27</v>
      </c>
      <c r="J24" s="141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36</v>
      </c>
      <c r="E30" s="36"/>
      <c r="F30" s="36"/>
      <c r="G30" s="36"/>
      <c r="H30" s="36"/>
      <c r="I30" s="36"/>
      <c r="J30" s="149">
        <f>ROUND(J127,2)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38</v>
      </c>
      <c r="G32" s="36"/>
      <c r="H32" s="36"/>
      <c r="I32" s="150" t="s">
        <v>37</v>
      </c>
      <c r="J32" s="150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40</v>
      </c>
      <c r="E33" s="138" t="s">
        <v>41</v>
      </c>
      <c r="F33" s="152">
        <f>ROUND((SUM(BE127:BE178)),2)</f>
        <v>0</v>
      </c>
      <c r="G33" s="36"/>
      <c r="H33" s="36"/>
      <c r="I33" s="153">
        <v>0.21</v>
      </c>
      <c r="J33" s="152">
        <f>ROUND(((SUM(BE127:BE178))*I33),2)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42</v>
      </c>
      <c r="F34" s="152">
        <f>ROUND((SUM(BF127:BF178)),2)</f>
        <v>0</v>
      </c>
      <c r="G34" s="36"/>
      <c r="H34" s="36"/>
      <c r="I34" s="153">
        <v>0.15</v>
      </c>
      <c r="J34" s="152">
        <f>ROUND(((SUM(BF127:BF178))*I34),2)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43</v>
      </c>
      <c r="F35" s="152">
        <f>ROUND((SUM(BG127:BG178)),2)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44</v>
      </c>
      <c r="F36" s="152">
        <f>ROUND((SUM(BH127:BH178)),2)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45</v>
      </c>
      <c r="F37" s="152">
        <f>ROUND((SUM(BI127:BI178)),2)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49</v>
      </c>
      <c r="E50" s="162"/>
      <c r="F50" s="162"/>
      <c r="G50" s="161" t="s">
        <v>50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51</v>
      </c>
      <c r="E61" s="164"/>
      <c r="F61" s="165" t="s">
        <v>52</v>
      </c>
      <c r="G61" s="163" t="s">
        <v>51</v>
      </c>
      <c r="H61" s="164"/>
      <c r="I61" s="164"/>
      <c r="J61" s="166" t="s">
        <v>52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53</v>
      </c>
      <c r="E65" s="167"/>
      <c r="F65" s="167"/>
      <c r="G65" s="161" t="s">
        <v>54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51</v>
      </c>
      <c r="E76" s="164"/>
      <c r="F76" s="165" t="s">
        <v>52</v>
      </c>
      <c r="G76" s="163" t="s">
        <v>51</v>
      </c>
      <c r="H76" s="164"/>
      <c r="I76" s="164"/>
      <c r="J76" s="166" t="s">
        <v>52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Oprava střechy ZS Domažlice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09 - Střecha 9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30" t="s">
        <v>22</v>
      </c>
      <c r="J89" s="77" t="str">
        <f>IF(J12="","",J12)</f>
        <v>27. 4. 2023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Mgr. Jiří Tichý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112</v>
      </c>
      <c r="D94" s="174"/>
      <c r="E94" s="174"/>
      <c r="F94" s="174"/>
      <c r="G94" s="174"/>
      <c r="H94" s="174"/>
      <c r="I94" s="174"/>
      <c r="J94" s="175" t="s">
        <v>113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114</v>
      </c>
      <c r="D96" s="38"/>
      <c r="E96" s="38"/>
      <c r="F96" s="38"/>
      <c r="G96" s="38"/>
      <c r="H96" s="38"/>
      <c r="I96" s="38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0"/>
      <c r="J97" s="181">
        <f>J128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117</v>
      </c>
      <c r="E98" s="186"/>
      <c r="F98" s="186"/>
      <c r="G98" s="186"/>
      <c r="H98" s="186"/>
      <c r="I98" s="186"/>
      <c r="J98" s="187">
        <f>J129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7"/>
      <c r="C99" s="178"/>
      <c r="D99" s="179" t="s">
        <v>118</v>
      </c>
      <c r="E99" s="180"/>
      <c r="F99" s="180"/>
      <c r="G99" s="180"/>
      <c r="H99" s="180"/>
      <c r="I99" s="180"/>
      <c r="J99" s="181">
        <f>J132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119</v>
      </c>
      <c r="E100" s="186"/>
      <c r="F100" s="186"/>
      <c r="G100" s="186"/>
      <c r="H100" s="186"/>
      <c r="I100" s="186"/>
      <c r="J100" s="187">
        <f>J133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120</v>
      </c>
      <c r="E101" s="186"/>
      <c r="F101" s="186"/>
      <c r="G101" s="186"/>
      <c r="H101" s="186"/>
      <c r="I101" s="186"/>
      <c r="J101" s="187">
        <f>J147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121</v>
      </c>
      <c r="E102" s="186"/>
      <c r="F102" s="186"/>
      <c r="G102" s="186"/>
      <c r="H102" s="186"/>
      <c r="I102" s="186"/>
      <c r="J102" s="187">
        <f>J154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461</v>
      </c>
      <c r="E103" s="186"/>
      <c r="F103" s="186"/>
      <c r="G103" s="186"/>
      <c r="H103" s="186"/>
      <c r="I103" s="186"/>
      <c r="J103" s="187">
        <f>J161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122</v>
      </c>
      <c r="E104" s="186"/>
      <c r="F104" s="186"/>
      <c r="G104" s="186"/>
      <c r="H104" s="186"/>
      <c r="I104" s="186"/>
      <c r="J104" s="187">
        <f>J167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7"/>
      <c r="C105" s="178"/>
      <c r="D105" s="179" t="s">
        <v>123</v>
      </c>
      <c r="E105" s="180"/>
      <c r="F105" s="180"/>
      <c r="G105" s="180"/>
      <c r="H105" s="180"/>
      <c r="I105" s="180"/>
      <c r="J105" s="181">
        <f>J174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3"/>
      <c r="C106" s="184"/>
      <c r="D106" s="185" t="s">
        <v>124</v>
      </c>
      <c r="E106" s="186"/>
      <c r="F106" s="186"/>
      <c r="G106" s="186"/>
      <c r="H106" s="186"/>
      <c r="I106" s="186"/>
      <c r="J106" s="187">
        <f>J175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125</v>
      </c>
      <c r="E107" s="186"/>
      <c r="F107" s="186"/>
      <c r="G107" s="186"/>
      <c r="H107" s="186"/>
      <c r="I107" s="186"/>
      <c r="J107" s="187">
        <f>J177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126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172" t="str">
        <f>E7</f>
        <v>Oprava střechy ZS Domažlice</v>
      </c>
      <c r="F117" s="30"/>
      <c r="G117" s="30"/>
      <c r="H117" s="30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109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E9</f>
        <v>09 - Střecha 9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8"/>
      <c r="E121" s="38"/>
      <c r="F121" s="25" t="str">
        <f>F12</f>
        <v>Domažlice</v>
      </c>
      <c r="G121" s="38"/>
      <c r="H121" s="38"/>
      <c r="I121" s="30" t="s">
        <v>22</v>
      </c>
      <c r="J121" s="77" t="str">
        <f>IF(J12="","",J12)</f>
        <v>27. 4. 2023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8"/>
      <c r="E123" s="38"/>
      <c r="F123" s="25" t="str">
        <f>E15</f>
        <v>Město Domažlice</v>
      </c>
      <c r="G123" s="38"/>
      <c r="H123" s="38"/>
      <c r="I123" s="30" t="s">
        <v>30</v>
      </c>
      <c r="J123" s="34" t="str">
        <f>E21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28</v>
      </c>
      <c r="D124" s="38"/>
      <c r="E124" s="38"/>
      <c r="F124" s="25" t="str">
        <f>IF(E18="","",E18)</f>
        <v>Vyplň údaj</v>
      </c>
      <c r="G124" s="38"/>
      <c r="H124" s="38"/>
      <c r="I124" s="30" t="s">
        <v>33</v>
      </c>
      <c r="J124" s="34" t="str">
        <f>E24</f>
        <v>Mgr. Jiří Tichý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89"/>
      <c r="B126" s="190"/>
      <c r="C126" s="191" t="s">
        <v>127</v>
      </c>
      <c r="D126" s="192" t="s">
        <v>61</v>
      </c>
      <c r="E126" s="192" t="s">
        <v>57</v>
      </c>
      <c r="F126" s="192" t="s">
        <v>58</v>
      </c>
      <c r="G126" s="192" t="s">
        <v>128</v>
      </c>
      <c r="H126" s="192" t="s">
        <v>129</v>
      </c>
      <c r="I126" s="192" t="s">
        <v>130</v>
      </c>
      <c r="J126" s="193" t="s">
        <v>113</v>
      </c>
      <c r="K126" s="194" t="s">
        <v>131</v>
      </c>
      <c r="L126" s="195"/>
      <c r="M126" s="98" t="s">
        <v>1</v>
      </c>
      <c r="N126" s="99" t="s">
        <v>40</v>
      </c>
      <c r="O126" s="99" t="s">
        <v>132</v>
      </c>
      <c r="P126" s="99" t="s">
        <v>133</v>
      </c>
      <c r="Q126" s="99" t="s">
        <v>134</v>
      </c>
      <c r="R126" s="99" t="s">
        <v>135</v>
      </c>
      <c r="S126" s="99" t="s">
        <v>136</v>
      </c>
      <c r="T126" s="100" t="s">
        <v>137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</row>
    <row r="127" spans="1:63" s="2" customFormat="1" ht="22.8" customHeight="1">
      <c r="A127" s="36"/>
      <c r="B127" s="37"/>
      <c r="C127" s="105" t="s">
        <v>138</v>
      </c>
      <c r="D127" s="38"/>
      <c r="E127" s="38"/>
      <c r="F127" s="38"/>
      <c r="G127" s="38"/>
      <c r="H127" s="38"/>
      <c r="I127" s="38"/>
      <c r="J127" s="196">
        <f>BK127</f>
        <v>0</v>
      </c>
      <c r="K127" s="38"/>
      <c r="L127" s="42"/>
      <c r="M127" s="101"/>
      <c r="N127" s="197"/>
      <c r="O127" s="102"/>
      <c r="P127" s="198">
        <f>P128+P132+P174</f>
        <v>0</v>
      </c>
      <c r="Q127" s="102"/>
      <c r="R127" s="198">
        <f>R128+R132+R174</f>
        <v>0.9241170000000001</v>
      </c>
      <c r="S127" s="102"/>
      <c r="T127" s="199">
        <f>T128+T132+T174</f>
        <v>2.6220624999999997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75</v>
      </c>
      <c r="AU127" s="15" t="s">
        <v>115</v>
      </c>
      <c r="BK127" s="200">
        <f>BK128+BK132+BK174</f>
        <v>0</v>
      </c>
    </row>
    <row r="128" spans="1:63" s="12" customFormat="1" ht="25.9" customHeight="1">
      <c r="A128" s="12"/>
      <c r="B128" s="201"/>
      <c r="C128" s="202"/>
      <c r="D128" s="203" t="s">
        <v>75</v>
      </c>
      <c r="E128" s="204" t="s">
        <v>139</v>
      </c>
      <c r="F128" s="204" t="s">
        <v>140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</f>
        <v>0</v>
      </c>
      <c r="Q128" s="209"/>
      <c r="R128" s="210">
        <f>R129</f>
        <v>0.001386</v>
      </c>
      <c r="S128" s="209"/>
      <c r="T128" s="21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76</v>
      </c>
      <c r="AY128" s="212" t="s">
        <v>141</v>
      </c>
      <c r="BK128" s="214">
        <f>BK129</f>
        <v>0</v>
      </c>
    </row>
    <row r="129" spans="1:63" s="12" customFormat="1" ht="22.8" customHeight="1">
      <c r="A129" s="12"/>
      <c r="B129" s="201"/>
      <c r="C129" s="202"/>
      <c r="D129" s="203" t="s">
        <v>75</v>
      </c>
      <c r="E129" s="215" t="s">
        <v>142</v>
      </c>
      <c r="F129" s="215" t="s">
        <v>143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SUM(P130:P131)</f>
        <v>0</v>
      </c>
      <c r="Q129" s="209"/>
      <c r="R129" s="210">
        <f>SUM(R130:R131)</f>
        <v>0.001386</v>
      </c>
      <c r="S129" s="209"/>
      <c r="T129" s="21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84</v>
      </c>
      <c r="AT129" s="213" t="s">
        <v>75</v>
      </c>
      <c r="AU129" s="213" t="s">
        <v>84</v>
      </c>
      <c r="AY129" s="212" t="s">
        <v>141</v>
      </c>
      <c r="BK129" s="214">
        <f>SUM(BK130:BK131)</f>
        <v>0</v>
      </c>
    </row>
    <row r="130" spans="1:65" s="2" customFormat="1" ht="21.75" customHeight="1">
      <c r="A130" s="36"/>
      <c r="B130" s="37"/>
      <c r="C130" s="217" t="s">
        <v>171</v>
      </c>
      <c r="D130" s="217" t="s">
        <v>144</v>
      </c>
      <c r="E130" s="218" t="s">
        <v>145</v>
      </c>
      <c r="F130" s="219" t="s">
        <v>478</v>
      </c>
      <c r="G130" s="220" t="s">
        <v>147</v>
      </c>
      <c r="H130" s="221">
        <v>46.2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41</v>
      </c>
      <c r="O130" s="89"/>
      <c r="P130" s="227">
        <f>O130*H130</f>
        <v>0</v>
      </c>
      <c r="Q130" s="227">
        <v>3E-05</v>
      </c>
      <c r="R130" s="227">
        <f>Q130*H130</f>
        <v>0.001386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148</v>
      </c>
      <c r="AT130" s="229" t="s">
        <v>144</v>
      </c>
      <c r="AU130" s="229" t="s">
        <v>86</v>
      </c>
      <c r="AY130" s="15" t="s">
        <v>141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84</v>
      </c>
      <c r="BK130" s="230">
        <f>ROUND(I130*H130,2)</f>
        <v>0</v>
      </c>
      <c r="BL130" s="15" t="s">
        <v>148</v>
      </c>
      <c r="BM130" s="229" t="s">
        <v>536</v>
      </c>
    </row>
    <row r="131" spans="1:51" s="13" customFormat="1" ht="12">
      <c r="A131" s="13"/>
      <c r="B131" s="231"/>
      <c r="C131" s="232"/>
      <c r="D131" s="233" t="s">
        <v>150</v>
      </c>
      <c r="E131" s="234" t="s">
        <v>1</v>
      </c>
      <c r="F131" s="235" t="s">
        <v>537</v>
      </c>
      <c r="G131" s="232"/>
      <c r="H131" s="236">
        <v>46.2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150</v>
      </c>
      <c r="AU131" s="242" t="s">
        <v>86</v>
      </c>
      <c r="AV131" s="13" t="s">
        <v>86</v>
      </c>
      <c r="AW131" s="13" t="s">
        <v>32</v>
      </c>
      <c r="AX131" s="13" t="s">
        <v>84</v>
      </c>
      <c r="AY131" s="242" t="s">
        <v>141</v>
      </c>
    </row>
    <row r="132" spans="1:63" s="12" customFormat="1" ht="25.9" customHeight="1">
      <c r="A132" s="12"/>
      <c r="B132" s="201"/>
      <c r="C132" s="202"/>
      <c r="D132" s="203" t="s">
        <v>75</v>
      </c>
      <c r="E132" s="204" t="s">
        <v>152</v>
      </c>
      <c r="F132" s="204" t="s">
        <v>153</v>
      </c>
      <c r="G132" s="202"/>
      <c r="H132" s="202"/>
      <c r="I132" s="205"/>
      <c r="J132" s="206">
        <f>BK132</f>
        <v>0</v>
      </c>
      <c r="K132" s="202"/>
      <c r="L132" s="207"/>
      <c r="M132" s="208"/>
      <c r="N132" s="209"/>
      <c r="O132" s="209"/>
      <c r="P132" s="210">
        <f>P133+P147+P154+P161+P167</f>
        <v>0</v>
      </c>
      <c r="Q132" s="209"/>
      <c r="R132" s="210">
        <f>R133+R147+R154+R161+R167</f>
        <v>0.9227310000000001</v>
      </c>
      <c r="S132" s="209"/>
      <c r="T132" s="211">
        <f>T133+T147+T154+T161+T167</f>
        <v>2.6220624999999997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86</v>
      </c>
      <c r="AT132" s="213" t="s">
        <v>75</v>
      </c>
      <c r="AU132" s="213" t="s">
        <v>76</v>
      </c>
      <c r="AY132" s="212" t="s">
        <v>141</v>
      </c>
      <c r="BK132" s="214">
        <f>BK133+BK147+BK154+BK161+BK167</f>
        <v>0</v>
      </c>
    </row>
    <row r="133" spans="1:63" s="12" customFormat="1" ht="22.8" customHeight="1">
      <c r="A133" s="12"/>
      <c r="B133" s="201"/>
      <c r="C133" s="202"/>
      <c r="D133" s="203" t="s">
        <v>75</v>
      </c>
      <c r="E133" s="215" t="s">
        <v>154</v>
      </c>
      <c r="F133" s="215" t="s">
        <v>155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SUM(P134:P146)</f>
        <v>0</v>
      </c>
      <c r="Q133" s="209"/>
      <c r="R133" s="210">
        <f>SUM(R134:R146)</f>
        <v>0.7232160000000001</v>
      </c>
      <c r="S133" s="209"/>
      <c r="T133" s="211">
        <f>SUM(T134:T146)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86</v>
      </c>
      <c r="AT133" s="213" t="s">
        <v>75</v>
      </c>
      <c r="AU133" s="213" t="s">
        <v>84</v>
      </c>
      <c r="AY133" s="212" t="s">
        <v>141</v>
      </c>
      <c r="BK133" s="214">
        <f>SUM(BK134:BK146)</f>
        <v>0</v>
      </c>
    </row>
    <row r="134" spans="1:65" s="2" customFormat="1" ht="24.15" customHeight="1">
      <c r="A134" s="36"/>
      <c r="B134" s="37"/>
      <c r="C134" s="217" t="s">
        <v>181</v>
      </c>
      <c r="D134" s="217" t="s">
        <v>144</v>
      </c>
      <c r="E134" s="218" t="s">
        <v>156</v>
      </c>
      <c r="F134" s="219" t="s">
        <v>157</v>
      </c>
      <c r="G134" s="220" t="s">
        <v>147</v>
      </c>
      <c r="H134" s="221">
        <v>61.6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41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158</v>
      </c>
      <c r="AT134" s="229" t="s">
        <v>144</v>
      </c>
      <c r="AU134" s="229" t="s">
        <v>86</v>
      </c>
      <c r="AY134" s="15" t="s">
        <v>141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84</v>
      </c>
      <c r="BK134" s="230">
        <f>ROUND(I134*H134,2)</f>
        <v>0</v>
      </c>
      <c r="BL134" s="15" t="s">
        <v>158</v>
      </c>
      <c r="BM134" s="229" t="s">
        <v>538</v>
      </c>
    </row>
    <row r="135" spans="1:51" s="13" customFormat="1" ht="12">
      <c r="A135" s="13"/>
      <c r="B135" s="231"/>
      <c r="C135" s="232"/>
      <c r="D135" s="233" t="s">
        <v>150</v>
      </c>
      <c r="E135" s="234" t="s">
        <v>1</v>
      </c>
      <c r="F135" s="235" t="s">
        <v>539</v>
      </c>
      <c r="G135" s="232"/>
      <c r="H135" s="236">
        <v>61.6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150</v>
      </c>
      <c r="AU135" s="242" t="s">
        <v>86</v>
      </c>
      <c r="AV135" s="13" t="s">
        <v>86</v>
      </c>
      <c r="AW135" s="13" t="s">
        <v>32</v>
      </c>
      <c r="AX135" s="13" t="s">
        <v>84</v>
      </c>
      <c r="AY135" s="242" t="s">
        <v>141</v>
      </c>
    </row>
    <row r="136" spans="1:65" s="2" customFormat="1" ht="16.5" customHeight="1">
      <c r="A136" s="36"/>
      <c r="B136" s="37"/>
      <c r="C136" s="243" t="s">
        <v>531</v>
      </c>
      <c r="D136" s="243" t="s">
        <v>162</v>
      </c>
      <c r="E136" s="244" t="s">
        <v>163</v>
      </c>
      <c r="F136" s="245" t="s">
        <v>164</v>
      </c>
      <c r="G136" s="246" t="s">
        <v>147</v>
      </c>
      <c r="H136" s="247">
        <v>70.84</v>
      </c>
      <c r="I136" s="248"/>
      <c r="J136" s="249">
        <f>ROUND(I136*H136,2)</f>
        <v>0</v>
      </c>
      <c r="K136" s="250"/>
      <c r="L136" s="251"/>
      <c r="M136" s="252" t="s">
        <v>1</v>
      </c>
      <c r="N136" s="253" t="s">
        <v>41</v>
      </c>
      <c r="O136" s="89"/>
      <c r="P136" s="227">
        <f>O136*H136</f>
        <v>0</v>
      </c>
      <c r="Q136" s="227">
        <v>0.0038</v>
      </c>
      <c r="R136" s="227">
        <f>Q136*H136</f>
        <v>0.269192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165</v>
      </c>
      <c r="AT136" s="229" t="s">
        <v>162</v>
      </c>
      <c r="AU136" s="229" t="s">
        <v>86</v>
      </c>
      <c r="AY136" s="15" t="s">
        <v>141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84</v>
      </c>
      <c r="BK136" s="230">
        <f>ROUND(I136*H136,2)</f>
        <v>0</v>
      </c>
      <c r="BL136" s="15" t="s">
        <v>158</v>
      </c>
      <c r="BM136" s="229" t="s">
        <v>540</v>
      </c>
    </row>
    <row r="137" spans="1:51" s="13" customFormat="1" ht="12">
      <c r="A137" s="13"/>
      <c r="B137" s="231"/>
      <c r="C137" s="232"/>
      <c r="D137" s="233" t="s">
        <v>150</v>
      </c>
      <c r="E137" s="234" t="s">
        <v>1</v>
      </c>
      <c r="F137" s="235" t="s">
        <v>541</v>
      </c>
      <c r="G137" s="232"/>
      <c r="H137" s="236">
        <v>70.84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150</v>
      </c>
      <c r="AU137" s="242" t="s">
        <v>86</v>
      </c>
      <c r="AV137" s="13" t="s">
        <v>86</v>
      </c>
      <c r="AW137" s="13" t="s">
        <v>32</v>
      </c>
      <c r="AX137" s="13" t="s">
        <v>84</v>
      </c>
      <c r="AY137" s="242" t="s">
        <v>141</v>
      </c>
    </row>
    <row r="138" spans="1:65" s="2" customFormat="1" ht="24.15" customHeight="1">
      <c r="A138" s="36"/>
      <c r="B138" s="37"/>
      <c r="C138" s="217" t="s">
        <v>533</v>
      </c>
      <c r="D138" s="217" t="s">
        <v>144</v>
      </c>
      <c r="E138" s="218" t="s">
        <v>168</v>
      </c>
      <c r="F138" s="219" t="s">
        <v>169</v>
      </c>
      <c r="G138" s="220" t="s">
        <v>147</v>
      </c>
      <c r="H138" s="221">
        <v>61.6</v>
      </c>
      <c r="I138" s="222"/>
      <c r="J138" s="223">
        <f>ROUND(I138*H138,2)</f>
        <v>0</v>
      </c>
      <c r="K138" s="224"/>
      <c r="L138" s="42"/>
      <c r="M138" s="225" t="s">
        <v>1</v>
      </c>
      <c r="N138" s="226" t="s">
        <v>41</v>
      </c>
      <c r="O138" s="89"/>
      <c r="P138" s="227">
        <f>O138*H138</f>
        <v>0</v>
      </c>
      <c r="Q138" s="227">
        <v>0.00088</v>
      </c>
      <c r="R138" s="227">
        <f>Q138*H138</f>
        <v>0.054208000000000006</v>
      </c>
      <c r="S138" s="227">
        <v>0</v>
      </c>
      <c r="T138" s="228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9" t="s">
        <v>158</v>
      </c>
      <c r="AT138" s="229" t="s">
        <v>144</v>
      </c>
      <c r="AU138" s="229" t="s">
        <v>86</v>
      </c>
      <c r="AY138" s="15" t="s">
        <v>141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84</v>
      </c>
      <c r="BK138" s="230">
        <f>ROUND(I138*H138,2)</f>
        <v>0</v>
      </c>
      <c r="BL138" s="15" t="s">
        <v>158</v>
      </c>
      <c r="BM138" s="229" t="s">
        <v>542</v>
      </c>
    </row>
    <row r="139" spans="1:51" s="13" customFormat="1" ht="12">
      <c r="A139" s="13"/>
      <c r="B139" s="231"/>
      <c r="C139" s="232"/>
      <c r="D139" s="233" t="s">
        <v>150</v>
      </c>
      <c r="E139" s="234" t="s">
        <v>1</v>
      </c>
      <c r="F139" s="235" t="s">
        <v>539</v>
      </c>
      <c r="G139" s="232"/>
      <c r="H139" s="236">
        <v>61.6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150</v>
      </c>
      <c r="AU139" s="242" t="s">
        <v>86</v>
      </c>
      <c r="AV139" s="13" t="s">
        <v>86</v>
      </c>
      <c r="AW139" s="13" t="s">
        <v>32</v>
      </c>
      <c r="AX139" s="13" t="s">
        <v>84</v>
      </c>
      <c r="AY139" s="242" t="s">
        <v>141</v>
      </c>
    </row>
    <row r="140" spans="1:65" s="2" customFormat="1" ht="16.5" customHeight="1">
      <c r="A140" s="36"/>
      <c r="B140" s="37"/>
      <c r="C140" s="243" t="s">
        <v>196</v>
      </c>
      <c r="D140" s="243" t="s">
        <v>162</v>
      </c>
      <c r="E140" s="244" t="s">
        <v>172</v>
      </c>
      <c r="F140" s="245" t="s">
        <v>173</v>
      </c>
      <c r="G140" s="246" t="s">
        <v>147</v>
      </c>
      <c r="H140" s="247">
        <v>70.84</v>
      </c>
      <c r="I140" s="248"/>
      <c r="J140" s="249">
        <f>ROUND(I140*H140,2)</f>
        <v>0</v>
      </c>
      <c r="K140" s="250"/>
      <c r="L140" s="251"/>
      <c r="M140" s="252" t="s">
        <v>1</v>
      </c>
      <c r="N140" s="253" t="s">
        <v>41</v>
      </c>
      <c r="O140" s="89"/>
      <c r="P140" s="227">
        <f>O140*H140</f>
        <v>0</v>
      </c>
      <c r="Q140" s="227">
        <v>0.0054</v>
      </c>
      <c r="R140" s="227">
        <f>Q140*H140</f>
        <v>0.38253600000000004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165</v>
      </c>
      <c r="AT140" s="229" t="s">
        <v>162</v>
      </c>
      <c r="AU140" s="229" t="s">
        <v>86</v>
      </c>
      <c r="AY140" s="15" t="s">
        <v>141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84</v>
      </c>
      <c r="BK140" s="230">
        <f>ROUND(I140*H140,2)</f>
        <v>0</v>
      </c>
      <c r="BL140" s="15" t="s">
        <v>158</v>
      </c>
      <c r="BM140" s="229" t="s">
        <v>543</v>
      </c>
    </row>
    <row r="141" spans="1:51" s="13" customFormat="1" ht="12">
      <c r="A141" s="13"/>
      <c r="B141" s="231"/>
      <c r="C141" s="232"/>
      <c r="D141" s="233" t="s">
        <v>150</v>
      </c>
      <c r="E141" s="234" t="s">
        <v>1</v>
      </c>
      <c r="F141" s="235" t="s">
        <v>541</v>
      </c>
      <c r="G141" s="232"/>
      <c r="H141" s="236">
        <v>70.84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150</v>
      </c>
      <c r="AU141" s="242" t="s">
        <v>86</v>
      </c>
      <c r="AV141" s="13" t="s">
        <v>86</v>
      </c>
      <c r="AW141" s="13" t="s">
        <v>32</v>
      </c>
      <c r="AX141" s="13" t="s">
        <v>84</v>
      </c>
      <c r="AY141" s="242" t="s">
        <v>141</v>
      </c>
    </row>
    <row r="142" spans="1:65" s="2" customFormat="1" ht="37.8" customHeight="1">
      <c r="A142" s="36"/>
      <c r="B142" s="37"/>
      <c r="C142" s="217" t="s">
        <v>185</v>
      </c>
      <c r="D142" s="217" t="s">
        <v>144</v>
      </c>
      <c r="E142" s="218" t="s">
        <v>177</v>
      </c>
      <c r="F142" s="219" t="s">
        <v>178</v>
      </c>
      <c r="G142" s="220" t="s">
        <v>179</v>
      </c>
      <c r="H142" s="221">
        <v>16</v>
      </c>
      <c r="I142" s="222"/>
      <c r="J142" s="223">
        <f>ROUND(I142*H142,2)</f>
        <v>0</v>
      </c>
      <c r="K142" s="224"/>
      <c r="L142" s="42"/>
      <c r="M142" s="225" t="s">
        <v>1</v>
      </c>
      <c r="N142" s="226" t="s">
        <v>41</v>
      </c>
      <c r="O142" s="89"/>
      <c r="P142" s="227">
        <f>O142*H142</f>
        <v>0</v>
      </c>
      <c r="Q142" s="227">
        <v>0.00108</v>
      </c>
      <c r="R142" s="227">
        <f>Q142*H142</f>
        <v>0.01728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158</v>
      </c>
      <c r="AT142" s="229" t="s">
        <v>144</v>
      </c>
      <c r="AU142" s="229" t="s">
        <v>86</v>
      </c>
      <c r="AY142" s="15" t="s">
        <v>141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84</v>
      </c>
      <c r="BK142" s="230">
        <f>ROUND(I142*H142,2)</f>
        <v>0</v>
      </c>
      <c r="BL142" s="15" t="s">
        <v>158</v>
      </c>
      <c r="BM142" s="229" t="s">
        <v>544</v>
      </c>
    </row>
    <row r="143" spans="1:65" s="2" customFormat="1" ht="37.8" customHeight="1">
      <c r="A143" s="36"/>
      <c r="B143" s="37"/>
      <c r="C143" s="217" t="s">
        <v>142</v>
      </c>
      <c r="D143" s="217" t="s">
        <v>144</v>
      </c>
      <c r="E143" s="218" t="s">
        <v>373</v>
      </c>
      <c r="F143" s="219" t="s">
        <v>374</v>
      </c>
      <c r="G143" s="220" t="s">
        <v>179</v>
      </c>
      <c r="H143" s="221">
        <v>0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41</v>
      </c>
      <c r="O143" s="89"/>
      <c r="P143" s="227">
        <f>O143*H143</f>
        <v>0</v>
      </c>
      <c r="Q143" s="227">
        <v>0.00259</v>
      </c>
      <c r="R143" s="227">
        <f>Q143*H143</f>
        <v>0</v>
      </c>
      <c r="S143" s="227">
        <v>0</v>
      </c>
      <c r="T143" s="22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158</v>
      </c>
      <c r="AT143" s="229" t="s">
        <v>144</v>
      </c>
      <c r="AU143" s="229" t="s">
        <v>86</v>
      </c>
      <c r="AY143" s="15" t="s">
        <v>141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84</v>
      </c>
      <c r="BK143" s="230">
        <f>ROUND(I143*H143,2)</f>
        <v>0</v>
      </c>
      <c r="BL143" s="15" t="s">
        <v>158</v>
      </c>
      <c r="BM143" s="229" t="s">
        <v>545</v>
      </c>
    </row>
    <row r="144" spans="1:65" s="2" customFormat="1" ht="33" customHeight="1">
      <c r="A144" s="36"/>
      <c r="B144" s="37"/>
      <c r="C144" s="217" t="s">
        <v>200</v>
      </c>
      <c r="D144" s="217" t="s">
        <v>144</v>
      </c>
      <c r="E144" s="218" t="s">
        <v>186</v>
      </c>
      <c r="F144" s="219" t="s">
        <v>187</v>
      </c>
      <c r="G144" s="220" t="s">
        <v>147</v>
      </c>
      <c r="H144" s="221">
        <v>19.46</v>
      </c>
      <c r="I144" s="222"/>
      <c r="J144" s="223">
        <f>ROUND(I144*H144,2)</f>
        <v>0</v>
      </c>
      <c r="K144" s="224"/>
      <c r="L144" s="42"/>
      <c r="M144" s="225" t="s">
        <v>1</v>
      </c>
      <c r="N144" s="226" t="s">
        <v>41</v>
      </c>
      <c r="O144" s="89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9" t="s">
        <v>158</v>
      </c>
      <c r="AT144" s="229" t="s">
        <v>144</v>
      </c>
      <c r="AU144" s="229" t="s">
        <v>86</v>
      </c>
      <c r="AY144" s="15" t="s">
        <v>141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84</v>
      </c>
      <c r="BK144" s="230">
        <f>ROUND(I144*H144,2)</f>
        <v>0</v>
      </c>
      <c r="BL144" s="15" t="s">
        <v>158</v>
      </c>
      <c r="BM144" s="229" t="s">
        <v>546</v>
      </c>
    </row>
    <row r="145" spans="1:51" s="13" customFormat="1" ht="12">
      <c r="A145" s="13"/>
      <c r="B145" s="231"/>
      <c r="C145" s="232"/>
      <c r="D145" s="233" t="s">
        <v>150</v>
      </c>
      <c r="E145" s="234" t="s">
        <v>1</v>
      </c>
      <c r="F145" s="235" t="s">
        <v>547</v>
      </c>
      <c r="G145" s="232"/>
      <c r="H145" s="236">
        <v>19.46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150</v>
      </c>
      <c r="AU145" s="242" t="s">
        <v>86</v>
      </c>
      <c r="AV145" s="13" t="s">
        <v>86</v>
      </c>
      <c r="AW145" s="13" t="s">
        <v>32</v>
      </c>
      <c r="AX145" s="13" t="s">
        <v>84</v>
      </c>
      <c r="AY145" s="242" t="s">
        <v>141</v>
      </c>
    </row>
    <row r="146" spans="1:65" s="2" customFormat="1" ht="24.15" customHeight="1">
      <c r="A146" s="36"/>
      <c r="B146" s="37"/>
      <c r="C146" s="217" t="s">
        <v>204</v>
      </c>
      <c r="D146" s="217" t="s">
        <v>144</v>
      </c>
      <c r="E146" s="218" t="s">
        <v>190</v>
      </c>
      <c r="F146" s="219" t="s">
        <v>191</v>
      </c>
      <c r="G146" s="220" t="s">
        <v>192</v>
      </c>
      <c r="H146" s="221">
        <v>0.723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41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158</v>
      </c>
      <c r="AT146" s="229" t="s">
        <v>144</v>
      </c>
      <c r="AU146" s="229" t="s">
        <v>86</v>
      </c>
      <c r="AY146" s="15" t="s">
        <v>141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84</v>
      </c>
      <c r="BK146" s="230">
        <f>ROUND(I146*H146,2)</f>
        <v>0</v>
      </c>
      <c r="BL146" s="15" t="s">
        <v>158</v>
      </c>
      <c r="BM146" s="229" t="s">
        <v>548</v>
      </c>
    </row>
    <row r="147" spans="1:63" s="12" customFormat="1" ht="22.8" customHeight="1">
      <c r="A147" s="12"/>
      <c r="B147" s="201"/>
      <c r="C147" s="202"/>
      <c r="D147" s="203" t="s">
        <v>75</v>
      </c>
      <c r="E147" s="215" t="s">
        <v>194</v>
      </c>
      <c r="F147" s="215" t="s">
        <v>195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SUM(P148:P153)</f>
        <v>0</v>
      </c>
      <c r="Q147" s="209"/>
      <c r="R147" s="210">
        <f>SUM(R148:R153)</f>
        <v>0.13929</v>
      </c>
      <c r="S147" s="209"/>
      <c r="T147" s="211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86</v>
      </c>
      <c r="AT147" s="213" t="s">
        <v>75</v>
      </c>
      <c r="AU147" s="213" t="s">
        <v>84</v>
      </c>
      <c r="AY147" s="212" t="s">
        <v>141</v>
      </c>
      <c r="BK147" s="214">
        <f>SUM(BK148:BK153)</f>
        <v>0</v>
      </c>
    </row>
    <row r="148" spans="1:65" s="2" customFormat="1" ht="24.15" customHeight="1">
      <c r="A148" s="36"/>
      <c r="B148" s="37"/>
      <c r="C148" s="217" t="s">
        <v>549</v>
      </c>
      <c r="D148" s="217" t="s">
        <v>144</v>
      </c>
      <c r="E148" s="218" t="s">
        <v>197</v>
      </c>
      <c r="F148" s="219" t="s">
        <v>198</v>
      </c>
      <c r="G148" s="220" t="s">
        <v>147</v>
      </c>
      <c r="H148" s="221">
        <v>45.375</v>
      </c>
      <c r="I148" s="222"/>
      <c r="J148" s="223">
        <f>ROUND(I148*H148,2)</f>
        <v>0</v>
      </c>
      <c r="K148" s="224"/>
      <c r="L148" s="42"/>
      <c r="M148" s="225" t="s">
        <v>1</v>
      </c>
      <c r="N148" s="226" t="s">
        <v>41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158</v>
      </c>
      <c r="AT148" s="229" t="s">
        <v>144</v>
      </c>
      <c r="AU148" s="229" t="s">
        <v>86</v>
      </c>
      <c r="AY148" s="15" t="s">
        <v>141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84</v>
      </c>
      <c r="BK148" s="230">
        <f>ROUND(I148*H148,2)</f>
        <v>0</v>
      </c>
      <c r="BL148" s="15" t="s">
        <v>158</v>
      </c>
      <c r="BM148" s="229" t="s">
        <v>550</v>
      </c>
    </row>
    <row r="149" spans="1:51" s="13" customFormat="1" ht="12">
      <c r="A149" s="13"/>
      <c r="B149" s="231"/>
      <c r="C149" s="232"/>
      <c r="D149" s="233" t="s">
        <v>150</v>
      </c>
      <c r="E149" s="234" t="s">
        <v>1</v>
      </c>
      <c r="F149" s="235" t="s">
        <v>551</v>
      </c>
      <c r="G149" s="232"/>
      <c r="H149" s="236">
        <v>45.375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150</v>
      </c>
      <c r="AU149" s="242" t="s">
        <v>86</v>
      </c>
      <c r="AV149" s="13" t="s">
        <v>86</v>
      </c>
      <c r="AW149" s="13" t="s">
        <v>32</v>
      </c>
      <c r="AX149" s="13" t="s">
        <v>84</v>
      </c>
      <c r="AY149" s="242" t="s">
        <v>141</v>
      </c>
    </row>
    <row r="150" spans="1:65" s="2" customFormat="1" ht="16.5" customHeight="1">
      <c r="A150" s="36"/>
      <c r="B150" s="37"/>
      <c r="C150" s="243" t="s">
        <v>216</v>
      </c>
      <c r="D150" s="243" t="s">
        <v>162</v>
      </c>
      <c r="E150" s="244" t="s">
        <v>205</v>
      </c>
      <c r="F150" s="245" t="s">
        <v>206</v>
      </c>
      <c r="G150" s="246" t="s">
        <v>207</v>
      </c>
      <c r="H150" s="247">
        <v>4.538</v>
      </c>
      <c r="I150" s="248"/>
      <c r="J150" s="249">
        <f>ROUND(I150*H150,2)</f>
        <v>0</v>
      </c>
      <c r="K150" s="250"/>
      <c r="L150" s="251"/>
      <c r="M150" s="252" t="s">
        <v>1</v>
      </c>
      <c r="N150" s="253" t="s">
        <v>41</v>
      </c>
      <c r="O150" s="89"/>
      <c r="P150" s="227">
        <f>O150*H150</f>
        <v>0</v>
      </c>
      <c r="Q150" s="227">
        <v>0.03</v>
      </c>
      <c r="R150" s="227">
        <f>Q150*H150</f>
        <v>0.13614</v>
      </c>
      <c r="S150" s="227">
        <v>0</v>
      </c>
      <c r="T150" s="22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9" t="s">
        <v>165</v>
      </c>
      <c r="AT150" s="229" t="s">
        <v>162</v>
      </c>
      <c r="AU150" s="229" t="s">
        <v>86</v>
      </c>
      <c r="AY150" s="15" t="s">
        <v>141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84</v>
      </c>
      <c r="BK150" s="230">
        <f>ROUND(I150*H150,2)</f>
        <v>0</v>
      </c>
      <c r="BL150" s="15" t="s">
        <v>158</v>
      </c>
      <c r="BM150" s="229" t="s">
        <v>552</v>
      </c>
    </row>
    <row r="151" spans="1:51" s="13" customFormat="1" ht="12">
      <c r="A151" s="13"/>
      <c r="B151" s="231"/>
      <c r="C151" s="232"/>
      <c r="D151" s="233" t="s">
        <v>150</v>
      </c>
      <c r="E151" s="234" t="s">
        <v>1</v>
      </c>
      <c r="F151" s="235" t="s">
        <v>553</v>
      </c>
      <c r="G151" s="232"/>
      <c r="H151" s="236">
        <v>4.538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150</v>
      </c>
      <c r="AU151" s="242" t="s">
        <v>86</v>
      </c>
      <c r="AV151" s="13" t="s">
        <v>86</v>
      </c>
      <c r="AW151" s="13" t="s">
        <v>32</v>
      </c>
      <c r="AX151" s="13" t="s">
        <v>84</v>
      </c>
      <c r="AY151" s="242" t="s">
        <v>141</v>
      </c>
    </row>
    <row r="152" spans="1:65" s="2" customFormat="1" ht="37.8" customHeight="1">
      <c r="A152" s="36"/>
      <c r="B152" s="37"/>
      <c r="C152" s="217" t="s">
        <v>554</v>
      </c>
      <c r="D152" s="217" t="s">
        <v>144</v>
      </c>
      <c r="E152" s="218" t="s">
        <v>201</v>
      </c>
      <c r="F152" s="219" t="s">
        <v>202</v>
      </c>
      <c r="G152" s="220" t="s">
        <v>147</v>
      </c>
      <c r="H152" s="221">
        <v>45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41</v>
      </c>
      <c r="O152" s="89"/>
      <c r="P152" s="227">
        <f>O152*H152</f>
        <v>0</v>
      </c>
      <c r="Q152" s="227">
        <v>7E-05</v>
      </c>
      <c r="R152" s="227">
        <f>Q152*H152</f>
        <v>0.0031499999999999996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158</v>
      </c>
      <c r="AT152" s="229" t="s">
        <v>144</v>
      </c>
      <c r="AU152" s="229" t="s">
        <v>86</v>
      </c>
      <c r="AY152" s="15" t="s">
        <v>141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84</v>
      </c>
      <c r="BK152" s="230">
        <f>ROUND(I152*H152,2)</f>
        <v>0</v>
      </c>
      <c r="BL152" s="15" t="s">
        <v>158</v>
      </c>
      <c r="BM152" s="229" t="s">
        <v>555</v>
      </c>
    </row>
    <row r="153" spans="1:65" s="2" customFormat="1" ht="24.15" customHeight="1">
      <c r="A153" s="36"/>
      <c r="B153" s="37"/>
      <c r="C153" s="217" t="s">
        <v>8</v>
      </c>
      <c r="D153" s="217" t="s">
        <v>144</v>
      </c>
      <c r="E153" s="218" t="s">
        <v>211</v>
      </c>
      <c r="F153" s="219" t="s">
        <v>212</v>
      </c>
      <c r="G153" s="220" t="s">
        <v>192</v>
      </c>
      <c r="H153" s="221">
        <v>0.139</v>
      </c>
      <c r="I153" s="222"/>
      <c r="J153" s="223">
        <f>ROUND(I153*H153,2)</f>
        <v>0</v>
      </c>
      <c r="K153" s="224"/>
      <c r="L153" s="42"/>
      <c r="M153" s="225" t="s">
        <v>1</v>
      </c>
      <c r="N153" s="226" t="s">
        <v>41</v>
      </c>
      <c r="O153" s="89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9" t="s">
        <v>158</v>
      </c>
      <c r="AT153" s="229" t="s">
        <v>144</v>
      </c>
      <c r="AU153" s="229" t="s">
        <v>86</v>
      </c>
      <c r="AY153" s="15" t="s">
        <v>141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5" t="s">
        <v>84</v>
      </c>
      <c r="BK153" s="230">
        <f>ROUND(I153*H153,2)</f>
        <v>0</v>
      </c>
      <c r="BL153" s="15" t="s">
        <v>158</v>
      </c>
      <c r="BM153" s="229" t="s">
        <v>556</v>
      </c>
    </row>
    <row r="154" spans="1:63" s="12" customFormat="1" ht="22.8" customHeight="1">
      <c r="A154" s="12"/>
      <c r="B154" s="201"/>
      <c r="C154" s="202"/>
      <c r="D154" s="203" t="s">
        <v>75</v>
      </c>
      <c r="E154" s="215" t="s">
        <v>214</v>
      </c>
      <c r="F154" s="215" t="s">
        <v>215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SUM(P155:P160)</f>
        <v>0</v>
      </c>
      <c r="Q154" s="209"/>
      <c r="R154" s="210">
        <f>SUM(R155:R160)</f>
        <v>0</v>
      </c>
      <c r="S154" s="209"/>
      <c r="T154" s="211">
        <f>SUM(T155:T160)</f>
        <v>0.0119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86</v>
      </c>
      <c r="AT154" s="213" t="s">
        <v>75</v>
      </c>
      <c r="AU154" s="213" t="s">
        <v>84</v>
      </c>
      <c r="AY154" s="212" t="s">
        <v>141</v>
      </c>
      <c r="BK154" s="214">
        <f>SUM(BK155:BK160)</f>
        <v>0</v>
      </c>
    </row>
    <row r="155" spans="1:65" s="2" customFormat="1" ht="24.15" customHeight="1">
      <c r="A155" s="36"/>
      <c r="B155" s="37"/>
      <c r="C155" s="217" t="s">
        <v>158</v>
      </c>
      <c r="D155" s="217" t="s">
        <v>144</v>
      </c>
      <c r="E155" s="218" t="s">
        <v>217</v>
      </c>
      <c r="F155" s="219" t="s">
        <v>218</v>
      </c>
      <c r="G155" s="220" t="s">
        <v>219</v>
      </c>
      <c r="H155" s="221">
        <v>26.25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41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0.0004</v>
      </c>
      <c r="T155" s="228">
        <f>S155*H155</f>
        <v>0.0105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158</v>
      </c>
      <c r="AT155" s="229" t="s">
        <v>144</v>
      </c>
      <c r="AU155" s="229" t="s">
        <v>86</v>
      </c>
      <c r="AY155" s="15" t="s">
        <v>141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84</v>
      </c>
      <c r="BK155" s="230">
        <f>ROUND(I155*H155,2)</f>
        <v>0</v>
      </c>
      <c r="BL155" s="15" t="s">
        <v>158</v>
      </c>
      <c r="BM155" s="229" t="s">
        <v>557</v>
      </c>
    </row>
    <row r="156" spans="1:51" s="13" customFormat="1" ht="12">
      <c r="A156" s="13"/>
      <c r="B156" s="231"/>
      <c r="C156" s="232"/>
      <c r="D156" s="233" t="s">
        <v>150</v>
      </c>
      <c r="E156" s="234" t="s">
        <v>1</v>
      </c>
      <c r="F156" s="235" t="s">
        <v>558</v>
      </c>
      <c r="G156" s="232"/>
      <c r="H156" s="236">
        <v>26.25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150</v>
      </c>
      <c r="AU156" s="242" t="s">
        <v>86</v>
      </c>
      <c r="AV156" s="13" t="s">
        <v>86</v>
      </c>
      <c r="AW156" s="13" t="s">
        <v>32</v>
      </c>
      <c r="AX156" s="13" t="s">
        <v>84</v>
      </c>
      <c r="AY156" s="242" t="s">
        <v>141</v>
      </c>
    </row>
    <row r="157" spans="1:65" s="2" customFormat="1" ht="24.15" customHeight="1">
      <c r="A157" s="36"/>
      <c r="B157" s="37"/>
      <c r="C157" s="217" t="s">
        <v>228</v>
      </c>
      <c r="D157" s="217" t="s">
        <v>144</v>
      </c>
      <c r="E157" s="218" t="s">
        <v>304</v>
      </c>
      <c r="F157" s="219" t="s">
        <v>305</v>
      </c>
      <c r="G157" s="220" t="s">
        <v>179</v>
      </c>
      <c r="H157" s="221">
        <v>5</v>
      </c>
      <c r="I157" s="222"/>
      <c r="J157" s="223">
        <f>ROUND(I157*H157,2)</f>
        <v>0</v>
      </c>
      <c r="K157" s="224"/>
      <c r="L157" s="42"/>
      <c r="M157" s="225" t="s">
        <v>1</v>
      </c>
      <c r="N157" s="226" t="s">
        <v>41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0.00028</v>
      </c>
      <c r="T157" s="228">
        <f>S157*H157</f>
        <v>0.0013999999999999998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158</v>
      </c>
      <c r="AT157" s="229" t="s">
        <v>144</v>
      </c>
      <c r="AU157" s="229" t="s">
        <v>86</v>
      </c>
      <c r="AY157" s="15" t="s">
        <v>141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84</v>
      </c>
      <c r="BK157" s="230">
        <f>ROUND(I157*H157,2)</f>
        <v>0</v>
      </c>
      <c r="BL157" s="15" t="s">
        <v>158</v>
      </c>
      <c r="BM157" s="229" t="s">
        <v>559</v>
      </c>
    </row>
    <row r="158" spans="1:65" s="2" customFormat="1" ht="24.15" customHeight="1">
      <c r="A158" s="36"/>
      <c r="B158" s="37"/>
      <c r="C158" s="217" t="s">
        <v>232</v>
      </c>
      <c r="D158" s="217" t="s">
        <v>144</v>
      </c>
      <c r="E158" s="218" t="s">
        <v>307</v>
      </c>
      <c r="F158" s="219" t="s">
        <v>308</v>
      </c>
      <c r="G158" s="220" t="s">
        <v>219</v>
      </c>
      <c r="H158" s="221">
        <v>7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41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158</v>
      </c>
      <c r="AT158" s="229" t="s">
        <v>144</v>
      </c>
      <c r="AU158" s="229" t="s">
        <v>86</v>
      </c>
      <c r="AY158" s="15" t="s">
        <v>141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84</v>
      </c>
      <c r="BK158" s="230">
        <f>ROUND(I158*H158,2)</f>
        <v>0</v>
      </c>
      <c r="BL158" s="15" t="s">
        <v>158</v>
      </c>
      <c r="BM158" s="229" t="s">
        <v>560</v>
      </c>
    </row>
    <row r="159" spans="1:65" s="2" customFormat="1" ht="24.15" customHeight="1">
      <c r="A159" s="36"/>
      <c r="B159" s="37"/>
      <c r="C159" s="217" t="s">
        <v>236</v>
      </c>
      <c r="D159" s="217" t="s">
        <v>144</v>
      </c>
      <c r="E159" s="218" t="s">
        <v>229</v>
      </c>
      <c r="F159" s="219" t="s">
        <v>230</v>
      </c>
      <c r="G159" s="220" t="s">
        <v>219</v>
      </c>
      <c r="H159" s="221">
        <v>19.25</v>
      </c>
      <c r="I159" s="222"/>
      <c r="J159" s="223">
        <f>ROUND(I159*H159,2)</f>
        <v>0</v>
      </c>
      <c r="K159" s="224"/>
      <c r="L159" s="42"/>
      <c r="M159" s="225" t="s">
        <v>1</v>
      </c>
      <c r="N159" s="226" t="s">
        <v>41</v>
      </c>
      <c r="O159" s="89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9" t="s">
        <v>158</v>
      </c>
      <c r="AT159" s="229" t="s">
        <v>144</v>
      </c>
      <c r="AU159" s="229" t="s">
        <v>86</v>
      </c>
      <c r="AY159" s="15" t="s">
        <v>141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84</v>
      </c>
      <c r="BK159" s="230">
        <f>ROUND(I159*H159,2)</f>
        <v>0</v>
      </c>
      <c r="BL159" s="15" t="s">
        <v>158</v>
      </c>
      <c r="BM159" s="229" t="s">
        <v>561</v>
      </c>
    </row>
    <row r="160" spans="1:65" s="2" customFormat="1" ht="16.5" customHeight="1">
      <c r="A160" s="36"/>
      <c r="B160" s="37"/>
      <c r="C160" s="217" t="s">
        <v>240</v>
      </c>
      <c r="D160" s="217" t="s">
        <v>144</v>
      </c>
      <c r="E160" s="218" t="s">
        <v>233</v>
      </c>
      <c r="F160" s="219" t="s">
        <v>234</v>
      </c>
      <c r="G160" s="220" t="s">
        <v>179</v>
      </c>
      <c r="H160" s="221">
        <v>19</v>
      </c>
      <c r="I160" s="222"/>
      <c r="J160" s="223">
        <f>ROUND(I160*H160,2)</f>
        <v>0</v>
      </c>
      <c r="K160" s="224"/>
      <c r="L160" s="42"/>
      <c r="M160" s="225" t="s">
        <v>1</v>
      </c>
      <c r="N160" s="226" t="s">
        <v>41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158</v>
      </c>
      <c r="AT160" s="229" t="s">
        <v>144</v>
      </c>
      <c r="AU160" s="229" t="s">
        <v>86</v>
      </c>
      <c r="AY160" s="15" t="s">
        <v>141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84</v>
      </c>
      <c r="BK160" s="230">
        <f>ROUND(I160*H160,2)</f>
        <v>0</v>
      </c>
      <c r="BL160" s="15" t="s">
        <v>158</v>
      </c>
      <c r="BM160" s="229" t="s">
        <v>562</v>
      </c>
    </row>
    <row r="161" spans="1:63" s="12" customFormat="1" ht="22.8" customHeight="1">
      <c r="A161" s="12"/>
      <c r="B161" s="201"/>
      <c r="C161" s="202"/>
      <c r="D161" s="203" t="s">
        <v>75</v>
      </c>
      <c r="E161" s="215" t="s">
        <v>507</v>
      </c>
      <c r="F161" s="215" t="s">
        <v>508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SUM(P162:P166)</f>
        <v>0</v>
      </c>
      <c r="Q161" s="209"/>
      <c r="R161" s="210">
        <f>SUM(R162:R166)</f>
        <v>0</v>
      </c>
      <c r="S161" s="209"/>
      <c r="T161" s="211">
        <f>SUM(T162:T166)</f>
        <v>2.5839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86</v>
      </c>
      <c r="AT161" s="213" t="s">
        <v>75</v>
      </c>
      <c r="AU161" s="213" t="s">
        <v>84</v>
      </c>
      <c r="AY161" s="212" t="s">
        <v>141</v>
      </c>
      <c r="BK161" s="214">
        <f>SUM(BK162:BK166)</f>
        <v>0</v>
      </c>
    </row>
    <row r="162" spans="1:65" s="2" customFormat="1" ht="44.25" customHeight="1">
      <c r="A162" s="36"/>
      <c r="B162" s="37"/>
      <c r="C162" s="217" t="s">
        <v>250</v>
      </c>
      <c r="D162" s="217" t="s">
        <v>144</v>
      </c>
      <c r="E162" s="218" t="s">
        <v>512</v>
      </c>
      <c r="F162" s="219" t="s">
        <v>513</v>
      </c>
      <c r="G162" s="220" t="s">
        <v>219</v>
      </c>
      <c r="H162" s="221">
        <v>9</v>
      </c>
      <c r="I162" s="222"/>
      <c r="J162" s="223">
        <f>ROUND(I162*H162,2)</f>
        <v>0</v>
      </c>
      <c r="K162" s="224"/>
      <c r="L162" s="42"/>
      <c r="M162" s="225" t="s">
        <v>1</v>
      </c>
      <c r="N162" s="226" t="s">
        <v>41</v>
      </c>
      <c r="O162" s="89"/>
      <c r="P162" s="227">
        <f>O162*H162</f>
        <v>0</v>
      </c>
      <c r="Q162" s="227">
        <v>0</v>
      </c>
      <c r="R162" s="227">
        <f>Q162*H162</f>
        <v>0</v>
      </c>
      <c r="S162" s="227">
        <v>0.0671</v>
      </c>
      <c r="T162" s="228">
        <f>S162*H162</f>
        <v>0.6039000000000001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9" t="s">
        <v>158</v>
      </c>
      <c r="AT162" s="229" t="s">
        <v>144</v>
      </c>
      <c r="AU162" s="229" t="s">
        <v>86</v>
      </c>
      <c r="AY162" s="15" t="s">
        <v>141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84</v>
      </c>
      <c r="BK162" s="230">
        <f>ROUND(I162*H162,2)</f>
        <v>0</v>
      </c>
      <c r="BL162" s="15" t="s">
        <v>158</v>
      </c>
      <c r="BM162" s="229" t="s">
        <v>563</v>
      </c>
    </row>
    <row r="163" spans="1:65" s="2" customFormat="1" ht="37.8" customHeight="1">
      <c r="A163" s="36"/>
      <c r="B163" s="37"/>
      <c r="C163" s="217" t="s">
        <v>7</v>
      </c>
      <c r="D163" s="217" t="s">
        <v>144</v>
      </c>
      <c r="E163" s="218" t="s">
        <v>509</v>
      </c>
      <c r="F163" s="219" t="s">
        <v>510</v>
      </c>
      <c r="G163" s="220" t="s">
        <v>179</v>
      </c>
      <c r="H163" s="221">
        <v>1</v>
      </c>
      <c r="I163" s="222"/>
      <c r="J163" s="223">
        <f>ROUND(I163*H163,2)</f>
        <v>0</v>
      </c>
      <c r="K163" s="224"/>
      <c r="L163" s="42"/>
      <c r="M163" s="225" t="s">
        <v>1</v>
      </c>
      <c r="N163" s="226" t="s">
        <v>41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1.98</v>
      </c>
      <c r="T163" s="228">
        <f>S163*H163</f>
        <v>1.98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158</v>
      </c>
      <c r="AT163" s="229" t="s">
        <v>144</v>
      </c>
      <c r="AU163" s="229" t="s">
        <v>86</v>
      </c>
      <c r="AY163" s="15" t="s">
        <v>141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84</v>
      </c>
      <c r="BK163" s="230">
        <f>ROUND(I163*H163,2)</f>
        <v>0</v>
      </c>
      <c r="BL163" s="15" t="s">
        <v>158</v>
      </c>
      <c r="BM163" s="229" t="s">
        <v>564</v>
      </c>
    </row>
    <row r="164" spans="1:65" s="2" customFormat="1" ht="33" customHeight="1">
      <c r="A164" s="36"/>
      <c r="B164" s="37"/>
      <c r="C164" s="217" t="s">
        <v>254</v>
      </c>
      <c r="D164" s="217" t="s">
        <v>144</v>
      </c>
      <c r="E164" s="218" t="s">
        <v>515</v>
      </c>
      <c r="F164" s="219" t="s">
        <v>516</v>
      </c>
      <c r="G164" s="220" t="s">
        <v>179</v>
      </c>
      <c r="H164" s="221">
        <v>1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41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158</v>
      </c>
      <c r="AT164" s="229" t="s">
        <v>144</v>
      </c>
      <c r="AU164" s="229" t="s">
        <v>86</v>
      </c>
      <c r="AY164" s="15" t="s">
        <v>141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84</v>
      </c>
      <c r="BK164" s="230">
        <f>ROUND(I164*H164,2)</f>
        <v>0</v>
      </c>
      <c r="BL164" s="15" t="s">
        <v>158</v>
      </c>
      <c r="BM164" s="229" t="s">
        <v>565</v>
      </c>
    </row>
    <row r="165" spans="1:65" s="2" customFormat="1" ht="24.15" customHeight="1">
      <c r="A165" s="36"/>
      <c r="B165" s="37"/>
      <c r="C165" s="217" t="s">
        <v>258</v>
      </c>
      <c r="D165" s="217" t="s">
        <v>144</v>
      </c>
      <c r="E165" s="218" t="s">
        <v>518</v>
      </c>
      <c r="F165" s="219" t="s">
        <v>519</v>
      </c>
      <c r="G165" s="220" t="s">
        <v>179</v>
      </c>
      <c r="H165" s="221">
        <v>18</v>
      </c>
      <c r="I165" s="222"/>
      <c r="J165" s="223">
        <f>ROUND(I165*H165,2)</f>
        <v>0</v>
      </c>
      <c r="K165" s="224"/>
      <c r="L165" s="42"/>
      <c r="M165" s="225" t="s">
        <v>1</v>
      </c>
      <c r="N165" s="226" t="s">
        <v>41</v>
      </c>
      <c r="O165" s="89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9" t="s">
        <v>158</v>
      </c>
      <c r="AT165" s="229" t="s">
        <v>144</v>
      </c>
      <c r="AU165" s="229" t="s">
        <v>86</v>
      </c>
      <c r="AY165" s="15" t="s">
        <v>141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5" t="s">
        <v>84</v>
      </c>
      <c r="BK165" s="230">
        <f>ROUND(I165*H165,2)</f>
        <v>0</v>
      </c>
      <c r="BL165" s="15" t="s">
        <v>158</v>
      </c>
      <c r="BM165" s="229" t="s">
        <v>566</v>
      </c>
    </row>
    <row r="166" spans="1:65" s="2" customFormat="1" ht="33" customHeight="1">
      <c r="A166" s="36"/>
      <c r="B166" s="37"/>
      <c r="C166" s="217" t="s">
        <v>266</v>
      </c>
      <c r="D166" s="217" t="s">
        <v>144</v>
      </c>
      <c r="E166" s="218" t="s">
        <v>521</v>
      </c>
      <c r="F166" s="219" t="s">
        <v>522</v>
      </c>
      <c r="G166" s="220" t="s">
        <v>219</v>
      </c>
      <c r="H166" s="221">
        <v>9</v>
      </c>
      <c r="I166" s="222"/>
      <c r="J166" s="223">
        <f>ROUND(I166*H166,2)</f>
        <v>0</v>
      </c>
      <c r="K166" s="224"/>
      <c r="L166" s="42"/>
      <c r="M166" s="225" t="s">
        <v>1</v>
      </c>
      <c r="N166" s="226" t="s">
        <v>41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158</v>
      </c>
      <c r="AT166" s="229" t="s">
        <v>144</v>
      </c>
      <c r="AU166" s="229" t="s">
        <v>86</v>
      </c>
      <c r="AY166" s="15" t="s">
        <v>141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84</v>
      </c>
      <c r="BK166" s="230">
        <f>ROUND(I166*H166,2)</f>
        <v>0</v>
      </c>
      <c r="BL166" s="15" t="s">
        <v>158</v>
      </c>
      <c r="BM166" s="229" t="s">
        <v>567</v>
      </c>
    </row>
    <row r="167" spans="1:63" s="12" customFormat="1" ht="22.8" customHeight="1">
      <c r="A167" s="12"/>
      <c r="B167" s="201"/>
      <c r="C167" s="202"/>
      <c r="D167" s="203" t="s">
        <v>75</v>
      </c>
      <c r="E167" s="215" t="s">
        <v>244</v>
      </c>
      <c r="F167" s="215" t="s">
        <v>245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SUM(P168:P173)</f>
        <v>0</v>
      </c>
      <c r="Q167" s="209"/>
      <c r="R167" s="210">
        <f>SUM(R168:R173)</f>
        <v>0.060225</v>
      </c>
      <c r="S167" s="209"/>
      <c r="T167" s="211">
        <f>SUM(T168:T173)</f>
        <v>0.0262625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86</v>
      </c>
      <c r="AT167" s="213" t="s">
        <v>75</v>
      </c>
      <c r="AU167" s="213" t="s">
        <v>84</v>
      </c>
      <c r="AY167" s="212" t="s">
        <v>141</v>
      </c>
      <c r="BK167" s="214">
        <f>SUM(BK168:BK173)</f>
        <v>0</v>
      </c>
    </row>
    <row r="168" spans="1:65" s="2" customFormat="1" ht="24.15" customHeight="1">
      <c r="A168" s="36"/>
      <c r="B168" s="37"/>
      <c r="C168" s="217" t="s">
        <v>273</v>
      </c>
      <c r="D168" s="217" t="s">
        <v>144</v>
      </c>
      <c r="E168" s="218" t="s">
        <v>246</v>
      </c>
      <c r="F168" s="219" t="s">
        <v>247</v>
      </c>
      <c r="G168" s="220" t="s">
        <v>219</v>
      </c>
      <c r="H168" s="221">
        <v>13.75</v>
      </c>
      <c r="I168" s="222"/>
      <c r="J168" s="223">
        <f>ROUND(I168*H168,2)</f>
        <v>0</v>
      </c>
      <c r="K168" s="224"/>
      <c r="L168" s="42"/>
      <c r="M168" s="225" t="s">
        <v>1</v>
      </c>
      <c r="N168" s="226" t="s">
        <v>41</v>
      </c>
      <c r="O168" s="89"/>
      <c r="P168" s="227">
        <f>O168*H168</f>
        <v>0</v>
      </c>
      <c r="Q168" s="227">
        <v>0</v>
      </c>
      <c r="R168" s="227">
        <f>Q168*H168</f>
        <v>0</v>
      </c>
      <c r="S168" s="227">
        <v>0.00191</v>
      </c>
      <c r="T168" s="228">
        <f>S168*H168</f>
        <v>0.0262625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9" t="s">
        <v>158</v>
      </c>
      <c r="AT168" s="229" t="s">
        <v>144</v>
      </c>
      <c r="AU168" s="229" t="s">
        <v>86</v>
      </c>
      <c r="AY168" s="15" t="s">
        <v>141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5" t="s">
        <v>84</v>
      </c>
      <c r="BK168" s="230">
        <f>ROUND(I168*H168,2)</f>
        <v>0</v>
      </c>
      <c r="BL168" s="15" t="s">
        <v>158</v>
      </c>
      <c r="BM168" s="229" t="s">
        <v>568</v>
      </c>
    </row>
    <row r="169" spans="1:51" s="13" customFormat="1" ht="12">
      <c r="A169" s="13"/>
      <c r="B169" s="231"/>
      <c r="C169" s="232"/>
      <c r="D169" s="233" t="s">
        <v>150</v>
      </c>
      <c r="E169" s="234" t="s">
        <v>1</v>
      </c>
      <c r="F169" s="235" t="s">
        <v>569</v>
      </c>
      <c r="G169" s="232"/>
      <c r="H169" s="236">
        <v>13.75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150</v>
      </c>
      <c r="AU169" s="242" t="s">
        <v>86</v>
      </c>
      <c r="AV169" s="13" t="s">
        <v>86</v>
      </c>
      <c r="AW169" s="13" t="s">
        <v>32</v>
      </c>
      <c r="AX169" s="13" t="s">
        <v>84</v>
      </c>
      <c r="AY169" s="242" t="s">
        <v>141</v>
      </c>
    </row>
    <row r="170" spans="1:65" s="2" customFormat="1" ht="33" customHeight="1">
      <c r="A170" s="36"/>
      <c r="B170" s="37"/>
      <c r="C170" s="217" t="s">
        <v>570</v>
      </c>
      <c r="D170" s="217" t="s">
        <v>144</v>
      </c>
      <c r="E170" s="218" t="s">
        <v>251</v>
      </c>
      <c r="F170" s="219" t="s">
        <v>252</v>
      </c>
      <c r="G170" s="220" t="s">
        <v>219</v>
      </c>
      <c r="H170" s="221">
        <v>13.75</v>
      </c>
      <c r="I170" s="222"/>
      <c r="J170" s="223">
        <f>ROUND(I170*H170,2)</f>
        <v>0</v>
      </c>
      <c r="K170" s="224"/>
      <c r="L170" s="42"/>
      <c r="M170" s="225" t="s">
        <v>1</v>
      </c>
      <c r="N170" s="226" t="s">
        <v>41</v>
      </c>
      <c r="O170" s="89"/>
      <c r="P170" s="227">
        <f>O170*H170</f>
        <v>0</v>
      </c>
      <c r="Q170" s="227">
        <v>0.00438</v>
      </c>
      <c r="R170" s="227">
        <f>Q170*H170</f>
        <v>0.060225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158</v>
      </c>
      <c r="AT170" s="229" t="s">
        <v>144</v>
      </c>
      <c r="AU170" s="229" t="s">
        <v>86</v>
      </c>
      <c r="AY170" s="15" t="s">
        <v>141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84</v>
      </c>
      <c r="BK170" s="230">
        <f>ROUND(I170*H170,2)</f>
        <v>0</v>
      </c>
      <c r="BL170" s="15" t="s">
        <v>158</v>
      </c>
      <c r="BM170" s="229" t="s">
        <v>571</v>
      </c>
    </row>
    <row r="171" spans="1:51" s="13" customFormat="1" ht="12">
      <c r="A171" s="13"/>
      <c r="B171" s="231"/>
      <c r="C171" s="232"/>
      <c r="D171" s="233" t="s">
        <v>150</v>
      </c>
      <c r="E171" s="234" t="s">
        <v>1</v>
      </c>
      <c r="F171" s="235" t="s">
        <v>569</v>
      </c>
      <c r="G171" s="232"/>
      <c r="H171" s="236">
        <v>13.75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150</v>
      </c>
      <c r="AU171" s="242" t="s">
        <v>86</v>
      </c>
      <c r="AV171" s="13" t="s">
        <v>86</v>
      </c>
      <c r="AW171" s="13" t="s">
        <v>32</v>
      </c>
      <c r="AX171" s="13" t="s">
        <v>84</v>
      </c>
      <c r="AY171" s="242" t="s">
        <v>141</v>
      </c>
    </row>
    <row r="172" spans="1:65" s="2" customFormat="1" ht="33" customHeight="1">
      <c r="A172" s="36"/>
      <c r="B172" s="37"/>
      <c r="C172" s="217" t="s">
        <v>572</v>
      </c>
      <c r="D172" s="217" t="s">
        <v>144</v>
      </c>
      <c r="E172" s="218" t="s">
        <v>255</v>
      </c>
      <c r="F172" s="219" t="s">
        <v>256</v>
      </c>
      <c r="G172" s="220" t="s">
        <v>179</v>
      </c>
      <c r="H172" s="221">
        <v>2</v>
      </c>
      <c r="I172" s="222"/>
      <c r="J172" s="223">
        <f>ROUND(I172*H172,2)</f>
        <v>0</v>
      </c>
      <c r="K172" s="224"/>
      <c r="L172" s="42"/>
      <c r="M172" s="225" t="s">
        <v>1</v>
      </c>
      <c r="N172" s="226" t="s">
        <v>41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158</v>
      </c>
      <c r="AT172" s="229" t="s">
        <v>144</v>
      </c>
      <c r="AU172" s="229" t="s">
        <v>86</v>
      </c>
      <c r="AY172" s="15" t="s">
        <v>141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84</v>
      </c>
      <c r="BK172" s="230">
        <f>ROUND(I172*H172,2)</f>
        <v>0</v>
      </c>
      <c r="BL172" s="15" t="s">
        <v>158</v>
      </c>
      <c r="BM172" s="229" t="s">
        <v>573</v>
      </c>
    </row>
    <row r="173" spans="1:65" s="2" customFormat="1" ht="24.15" customHeight="1">
      <c r="A173" s="36"/>
      <c r="B173" s="37"/>
      <c r="C173" s="217" t="s">
        <v>454</v>
      </c>
      <c r="D173" s="217" t="s">
        <v>144</v>
      </c>
      <c r="E173" s="218" t="s">
        <v>259</v>
      </c>
      <c r="F173" s="219" t="s">
        <v>260</v>
      </c>
      <c r="G173" s="220" t="s">
        <v>192</v>
      </c>
      <c r="H173" s="221">
        <v>0.06</v>
      </c>
      <c r="I173" s="222"/>
      <c r="J173" s="223">
        <f>ROUND(I173*H173,2)</f>
        <v>0</v>
      </c>
      <c r="K173" s="224"/>
      <c r="L173" s="42"/>
      <c r="M173" s="225" t="s">
        <v>1</v>
      </c>
      <c r="N173" s="226" t="s">
        <v>41</v>
      </c>
      <c r="O173" s="89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158</v>
      </c>
      <c r="AT173" s="229" t="s">
        <v>144</v>
      </c>
      <c r="AU173" s="229" t="s">
        <v>86</v>
      </c>
      <c r="AY173" s="15" t="s">
        <v>141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84</v>
      </c>
      <c r="BK173" s="230">
        <f>ROUND(I173*H173,2)</f>
        <v>0</v>
      </c>
      <c r="BL173" s="15" t="s">
        <v>158</v>
      </c>
      <c r="BM173" s="229" t="s">
        <v>574</v>
      </c>
    </row>
    <row r="174" spans="1:63" s="12" customFormat="1" ht="25.9" customHeight="1">
      <c r="A174" s="12"/>
      <c r="B174" s="201"/>
      <c r="C174" s="202"/>
      <c r="D174" s="203" t="s">
        <v>75</v>
      </c>
      <c r="E174" s="204" t="s">
        <v>262</v>
      </c>
      <c r="F174" s="204" t="s">
        <v>263</v>
      </c>
      <c r="G174" s="202"/>
      <c r="H174" s="202"/>
      <c r="I174" s="205"/>
      <c r="J174" s="206">
        <f>BK174</f>
        <v>0</v>
      </c>
      <c r="K174" s="202"/>
      <c r="L174" s="207"/>
      <c r="M174" s="208"/>
      <c r="N174" s="209"/>
      <c r="O174" s="209"/>
      <c r="P174" s="210">
        <f>P175+P177</f>
        <v>0</v>
      </c>
      <c r="Q174" s="209"/>
      <c r="R174" s="210">
        <f>R175+R177</f>
        <v>0</v>
      </c>
      <c r="S174" s="209"/>
      <c r="T174" s="211">
        <f>T175+T177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171</v>
      </c>
      <c r="AT174" s="213" t="s">
        <v>75</v>
      </c>
      <c r="AU174" s="213" t="s">
        <v>76</v>
      </c>
      <c r="AY174" s="212" t="s">
        <v>141</v>
      </c>
      <c r="BK174" s="214">
        <f>BK175+BK177</f>
        <v>0</v>
      </c>
    </row>
    <row r="175" spans="1:63" s="12" customFormat="1" ht="22.8" customHeight="1">
      <c r="A175" s="12"/>
      <c r="B175" s="201"/>
      <c r="C175" s="202"/>
      <c r="D175" s="203" t="s">
        <v>75</v>
      </c>
      <c r="E175" s="215" t="s">
        <v>264</v>
      </c>
      <c r="F175" s="215" t="s">
        <v>265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P176</f>
        <v>0</v>
      </c>
      <c r="Q175" s="209"/>
      <c r="R175" s="210">
        <f>R176</f>
        <v>0</v>
      </c>
      <c r="S175" s="209"/>
      <c r="T175" s="211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171</v>
      </c>
      <c r="AT175" s="213" t="s">
        <v>75</v>
      </c>
      <c r="AU175" s="213" t="s">
        <v>84</v>
      </c>
      <c r="AY175" s="212" t="s">
        <v>141</v>
      </c>
      <c r="BK175" s="214">
        <f>BK176</f>
        <v>0</v>
      </c>
    </row>
    <row r="176" spans="1:65" s="2" customFormat="1" ht="16.5" customHeight="1">
      <c r="A176" s="36"/>
      <c r="B176" s="37"/>
      <c r="C176" s="217" t="s">
        <v>456</v>
      </c>
      <c r="D176" s="217" t="s">
        <v>144</v>
      </c>
      <c r="E176" s="218" t="s">
        <v>267</v>
      </c>
      <c r="F176" s="219" t="s">
        <v>265</v>
      </c>
      <c r="G176" s="220" t="s">
        <v>268</v>
      </c>
      <c r="H176" s="254"/>
      <c r="I176" s="222"/>
      <c r="J176" s="223">
        <f>ROUND(I176*H176,2)</f>
        <v>0</v>
      </c>
      <c r="K176" s="224"/>
      <c r="L176" s="42"/>
      <c r="M176" s="225" t="s">
        <v>1</v>
      </c>
      <c r="N176" s="226" t="s">
        <v>41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269</v>
      </c>
      <c r="AT176" s="229" t="s">
        <v>144</v>
      </c>
      <c r="AU176" s="229" t="s">
        <v>86</v>
      </c>
      <c r="AY176" s="15" t="s">
        <v>141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84</v>
      </c>
      <c r="BK176" s="230">
        <f>ROUND(I176*H176,2)</f>
        <v>0</v>
      </c>
      <c r="BL176" s="15" t="s">
        <v>269</v>
      </c>
      <c r="BM176" s="229" t="s">
        <v>575</v>
      </c>
    </row>
    <row r="177" spans="1:63" s="12" customFormat="1" ht="22.8" customHeight="1">
      <c r="A177" s="12"/>
      <c r="B177" s="201"/>
      <c r="C177" s="202"/>
      <c r="D177" s="203" t="s">
        <v>75</v>
      </c>
      <c r="E177" s="215" t="s">
        <v>271</v>
      </c>
      <c r="F177" s="215" t="s">
        <v>272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P178</f>
        <v>0</v>
      </c>
      <c r="Q177" s="209"/>
      <c r="R177" s="210">
        <f>R178</f>
        <v>0</v>
      </c>
      <c r="S177" s="209"/>
      <c r="T177" s="21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171</v>
      </c>
      <c r="AT177" s="213" t="s">
        <v>75</v>
      </c>
      <c r="AU177" s="213" t="s">
        <v>84</v>
      </c>
      <c r="AY177" s="212" t="s">
        <v>141</v>
      </c>
      <c r="BK177" s="214">
        <f>BK178</f>
        <v>0</v>
      </c>
    </row>
    <row r="178" spans="1:65" s="2" customFormat="1" ht="16.5" customHeight="1">
      <c r="A178" s="36"/>
      <c r="B178" s="37"/>
      <c r="C178" s="217" t="s">
        <v>165</v>
      </c>
      <c r="D178" s="217" t="s">
        <v>144</v>
      </c>
      <c r="E178" s="218" t="s">
        <v>274</v>
      </c>
      <c r="F178" s="219" t="s">
        <v>275</v>
      </c>
      <c r="G178" s="220" t="s">
        <v>276</v>
      </c>
      <c r="H178" s="221">
        <v>20</v>
      </c>
      <c r="I178" s="222"/>
      <c r="J178" s="223">
        <f>ROUND(I178*H178,2)</f>
        <v>0</v>
      </c>
      <c r="K178" s="224"/>
      <c r="L178" s="42"/>
      <c r="M178" s="255" t="s">
        <v>1</v>
      </c>
      <c r="N178" s="256" t="s">
        <v>41</v>
      </c>
      <c r="O178" s="257"/>
      <c r="P178" s="258">
        <f>O178*H178</f>
        <v>0</v>
      </c>
      <c r="Q178" s="258">
        <v>0</v>
      </c>
      <c r="R178" s="258">
        <f>Q178*H178</f>
        <v>0</v>
      </c>
      <c r="S178" s="258">
        <v>0</v>
      </c>
      <c r="T178" s="259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269</v>
      </c>
      <c r="AT178" s="229" t="s">
        <v>144</v>
      </c>
      <c r="AU178" s="229" t="s">
        <v>86</v>
      </c>
      <c r="AY178" s="15" t="s">
        <v>141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84</v>
      </c>
      <c r="BK178" s="230">
        <f>ROUND(I178*H178,2)</f>
        <v>0</v>
      </c>
      <c r="BL178" s="15" t="s">
        <v>269</v>
      </c>
      <c r="BM178" s="229" t="s">
        <v>576</v>
      </c>
    </row>
    <row r="179" spans="1:31" s="2" customFormat="1" ht="6.95" customHeight="1">
      <c r="A179" s="36"/>
      <c r="B179" s="64"/>
      <c r="C179" s="65"/>
      <c r="D179" s="65"/>
      <c r="E179" s="65"/>
      <c r="F179" s="65"/>
      <c r="G179" s="65"/>
      <c r="H179" s="65"/>
      <c r="I179" s="65"/>
      <c r="J179" s="65"/>
      <c r="K179" s="65"/>
      <c r="L179" s="42"/>
      <c r="M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</sheetData>
  <sheetProtection password="CC35" sheet="1" objects="1" scenarios="1" formatColumns="0" formatRows="0" autoFilter="0"/>
  <autoFilter ref="C126:K17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TICHY\uzivatel</dc:creator>
  <cp:keywords/>
  <dc:description/>
  <cp:lastModifiedBy>TICHY\uzivatel</cp:lastModifiedBy>
  <dcterms:created xsi:type="dcterms:W3CDTF">2023-05-14T08:43:08Z</dcterms:created>
  <dcterms:modified xsi:type="dcterms:W3CDTF">2023-05-14T08:43:19Z</dcterms:modified>
  <cp:category/>
  <cp:version/>
  <cp:contentType/>
  <cp:contentStatus/>
</cp:coreProperties>
</file>