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2024004 - Dokončení zemní..." sheetId="2" r:id="rId2"/>
  </sheets>
  <definedNames>
    <definedName name="_xlnm.Print_Area" localSheetId="0">'Rekapitulace stavby'!$D$4:$AO$36,'Rekapitulace stavby'!$C$42:$AQ$56</definedName>
    <definedName name="_xlnm._FilterDatabase" localSheetId="1" hidden="1">'2024004 - Dokončení zemní...'!$C$77:$K$111</definedName>
    <definedName name="_xlnm.Print_Area" localSheetId="1">'2024004 - Dokončení zemní...'!$C$67:$J$111</definedName>
    <definedName name="_xlnm.Print_Titles" localSheetId="0">'Rekapitulace stavby'!$52:$52</definedName>
    <definedName name="_xlnm.Print_Titles" localSheetId="1">'2024004 - Dokončení zemní...'!$77:$77</definedName>
  </definedNames>
  <calcPr fullCalcOnLoad="1"/>
</workbook>
</file>

<file path=xl/sharedStrings.xml><?xml version="1.0" encoding="utf-8"?>
<sst xmlns="http://schemas.openxmlformats.org/spreadsheetml/2006/main" count="508" uniqueCount="169">
  <si>
    <t>Export Komplet</t>
  </si>
  <si>
    <t>VZ</t>
  </si>
  <si>
    <t>2.0</t>
  </si>
  <si>
    <t>ZAMOK</t>
  </si>
  <si>
    <t>False</t>
  </si>
  <si>
    <t>{364e1603-7904-4645-9816-5552b24691ea}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</si>
  <si>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</si>
  <si>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</si>
  <si>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</si>
  <si>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</si>
  <si>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</si>
  <si>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</si>
  <si>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</si>
  <si>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</si>
  <si>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</si>
  <si>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</si>
  <si>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</si>
  <si>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Dokončení zemní úpravy - lokalita u Jezera, Domažloce</t>
  </si>
  <si>
    <t>KSO:</t>
  </si>
  <si>
    <t/>
  </si>
  <si>
    <t>CC-CZ:</t>
  </si>
  <si>
    <t>Místo:</t>
  </si>
  <si>
    <t>Domažlice</t>
  </si>
  <si>
    <t>Datum:</t>
  </si>
  <si>
    <t>1. 2. 2024</t>
  </si>
  <si>
    <t>Zadavatel:</t>
  </si>
  <si>
    <t>IČ:</t>
  </si>
  <si>
    <t>Město Domažlice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</si>
  <si>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</si>
  <si>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</si>
  <si>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</si>
  <si>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</si>
  <si>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</si>
  <si>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</si>
  <si>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</si>
  <si>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</si>
  <si>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</si>
  <si>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</si>
  <si>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</si>
  <si>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</si>
  <si>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</si>
  <si>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</si>
  <si>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</si>
  <si>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</si>
  <si>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</si>
  <si>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</si>
  <si>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</si>
  <si>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</si>
  <si>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</si>
  <si>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</si>
  <si>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</si>
  <si>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</si>
  <si>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</si>
  <si>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</si>
  <si>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</si>
  <si>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</si>
  <si>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</si>
  <si>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</si>
  <si>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</si>
  <si>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</si>
  <si>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</si>
  <si>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</si>
  <si>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</si>
  <si>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</si>
  <si>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</si>
  <si>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</si>
  <si>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</si>
  <si>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</si>
  <si>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</si>
  <si>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</si>
  <si>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</si>
  <si>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</si>
  <si>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</si>
  <si>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</si>
  <si>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</si>
  <si>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</si>
  <si>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</si>
  <si>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</si>
  <si>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</si>
  <si>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</si>
  <si>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</si>
  <si>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</si>
  <si>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</si>
  <si>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</si>
  <si>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</si>
  <si>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</si>
  <si>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</si>
  <si>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</si>
  <si>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</si>
  <si>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</si>
  <si>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</si>
  <si>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</si>
  <si>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</si>
  <si>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</si>
  <si>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</si>
  <si>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</si>
  <si>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</si>
  <si>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</si>
  <si>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</si>
  <si>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</si>
  <si>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</si>
  <si>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</si>
  <si>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</si>
  <si>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</si>
  <si>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</si>
  <si>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</si>
  <si>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</si>
  <si>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</si>
  <si>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</si>
  <si>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m3</t>
  </si>
  <si>
    <t>4</t>
  </si>
  <si>
    <t>188302875</t>
  </si>
  <si>
    <t>Online PSC</t>
  </si>
  <si>
    <t>https://podminky.urs.cz/item/CS_URS_2024_01/162351103</t>
  </si>
  <si>
    <t>VV</t>
  </si>
  <si>
    <t>80*8,5*1,5+90*10,5*0,4</t>
  </si>
  <si>
    <t>167151111</t>
  </si>
  <si>
    <t>Nakládání, skládání a překládání neulehlého výkopku nebo sypaniny strojně nakládání, množství přes 100 m3, z hornin třídy těžitelnosti I, skupiny 1 až 3</t>
  </si>
  <si>
    <t>-1918784954</t>
  </si>
  <si>
    <t>https://podminky.urs.cz/item/CS_URS_2024_01/167151111</t>
  </si>
  <si>
    <t>3</t>
  </si>
  <si>
    <t>171151103</t>
  </si>
  <si>
    <t>Uložení sypanin do násypů strojně s rozprostřením sypaniny ve vrstvách a s hrubým urovnáním zhutněných z hornin soudržných jakékoliv třídy těžitelnosti</t>
  </si>
  <si>
    <t>2062038571</t>
  </si>
  <si>
    <t>https://podminky.urs.cz/item/CS_URS_2024_01/171151103</t>
  </si>
  <si>
    <t>5</t>
  </si>
  <si>
    <t>181351113</t>
  </si>
  <si>
    <t>Rozprostření a urovnání ornice v rovině nebo ve svahu sklonu do 1:5 strojně při souvislé ploše přes 500 m2, tl. vrstvy do 200 mm</t>
  </si>
  <si>
    <t>m2</t>
  </si>
  <si>
    <t>1016969267</t>
  </si>
  <si>
    <t>https://podminky.urs.cz/item/CS_URS_2024_01/181351113</t>
  </si>
  <si>
    <t>80*8,5+70*9</t>
  </si>
  <si>
    <t>80*1,5*2+70*0,4*2</t>
  </si>
  <si>
    <t>Součet</t>
  </si>
  <si>
    <t>7</t>
  </si>
  <si>
    <t>181411121</t>
  </si>
  <si>
    <t>Založení trávníku na půdě předem připravené plochy do 1000 m2 výsevem včetně utažení lučního v rovině nebo na svahu do 1:5</t>
  </si>
  <si>
    <t>-880122758</t>
  </si>
  <si>
    <t>https://podminky.urs.cz/item/CS_URS_2024_01/181411121</t>
  </si>
  <si>
    <t>80*8,0+70*8,0</t>
  </si>
  <si>
    <t>80*2,0*2+70*0,6*2</t>
  </si>
  <si>
    <t>8</t>
  </si>
  <si>
    <t>M</t>
  </si>
  <si>
    <t>00572474</t>
  </si>
  <si>
    <t>osivo směs travní krajinná-svahová</t>
  </si>
  <si>
    <t>kg</t>
  </si>
  <si>
    <t>23646799</t>
  </si>
  <si>
    <t>1604*0,02 'Přepočtené koeficientem množství</t>
  </si>
  <si>
    <t>6</t>
  </si>
  <si>
    <t>182251101</t>
  </si>
  <si>
    <t>Svahování trvalých svahů do projektovaných profilů strojně s potřebným přemístěním výkopku při svahování násypů v jakékoliv hornině</t>
  </si>
  <si>
    <t>1072960221</t>
  </si>
  <si>
    <t>https://podminky.urs.cz/item/CS_URS_2024_01/182251101</t>
  </si>
  <si>
    <t>VRN</t>
  </si>
  <si>
    <t>Vedlejší rozpočtové náklady</t>
  </si>
  <si>
    <t>VRN3</t>
  </si>
  <si>
    <t>Zařízení staveniště</t>
  </si>
  <si>
    <t>9</t>
  </si>
  <si>
    <t>030001000</t>
  </si>
  <si>
    <t>soub</t>
  </si>
  <si>
    <t>1024</t>
  </si>
  <si>
    <t>785881921</t>
  </si>
  <si>
    <t>https://podminky.urs.cz/item/CS_URS_2024_01/030001000</t>
  </si>
  <si>
    <t>VRN9</t>
  </si>
  <si>
    <t>Ostatní náklady</t>
  </si>
  <si>
    <t>10</t>
  </si>
  <si>
    <t>090001000</t>
  </si>
  <si>
    <t>-1401992790</t>
  </si>
  <si>
    <t>https://podminky.urs.cz/item/CS_URS_2024_01/090001000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</si>
</sst>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62351103" TargetMode="External" /><Relationship Id="rId2" Type="http://schemas.openxmlformats.org/officeDocument/2006/relationships/hyperlink" Target="https://podminky.urs.cz/item/CS_URS_2024_01/167151111" TargetMode="External" /><Relationship Id="rId3" Type="http://schemas.openxmlformats.org/officeDocument/2006/relationships/hyperlink" Target="https://podminky.urs.cz/item/CS_URS_2024_01/171151103" TargetMode="External" /><Relationship Id="rId4" Type="http://schemas.openxmlformats.org/officeDocument/2006/relationships/hyperlink" Target="https://podminky.urs.cz/item/CS_URS_2024_01/181351113" TargetMode="External" /><Relationship Id="rId5" Type="http://schemas.openxmlformats.org/officeDocument/2006/relationships/hyperlink" Target="https://podminky.urs.cz/item/CS_URS_2024_01/181411121" TargetMode="External" /><Relationship Id="rId6" Type="http://schemas.openxmlformats.org/officeDocument/2006/relationships/hyperlink" Target="https://podminky.urs.cz/item/CS_URS_2024_01/182251101" TargetMode="External" /><Relationship Id="rId7" Type="http://schemas.openxmlformats.org/officeDocument/2006/relationships/hyperlink" Target="https://podminky.urs.cz/item/CS_URS_2024_01/030001000" TargetMode="External" /><Relationship Id="rId8" Type="http://schemas.openxmlformats.org/officeDocument/2006/relationships/hyperlink" Target="https://podminky.urs.cz/item/CS_URS_2024_01/090001000" TargetMode="External" /><Relationship Id="rId9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2024004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Dokončení zemní úpravy - lokalita u Jezera, Domažloce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Domažlice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1. 2. 2024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Domažlice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3" t="s">
        <v>68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70</v>
      </c>
      <c r="BT54" s="108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0" s="7" customFormat="1" ht="24.75" customHeight="1">
      <c r="A55" s="109" t="s">
        <v>74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'2024004 - Dokončení zemní...'!J28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75</v>
      </c>
      <c r="AR55" s="116"/>
      <c r="AS55" s="117">
        <v>0</v>
      </c>
      <c r="AT55" s="118">
        <f>ROUND(SUM(AV55:AW55),2)</f>
        <v>0</v>
      </c>
      <c r="AU55" s="119">
        <f>'2024004 - Dokončení zemní...'!P78</f>
        <v>0</v>
      </c>
      <c r="AV55" s="118">
        <f>'2024004 - Dokončení zemní...'!J31</f>
        <v>0</v>
      </c>
      <c r="AW55" s="118">
        <f>'2024004 - Dokončení zemní...'!J32</f>
        <v>0</v>
      </c>
      <c r="AX55" s="118">
        <f>'2024004 - Dokončení zemní...'!J33</f>
        <v>0</v>
      </c>
      <c r="AY55" s="118">
        <f>'2024004 - Dokončení zemní...'!J34</f>
        <v>0</v>
      </c>
      <c r="AZ55" s="118">
        <f>'2024004 - Dokončení zemní...'!F31</f>
        <v>0</v>
      </c>
      <c r="BA55" s="118">
        <f>'2024004 - Dokončení zemní...'!F32</f>
        <v>0</v>
      </c>
      <c r="BB55" s="118">
        <f>'2024004 - Dokončení zemní...'!F33</f>
        <v>0</v>
      </c>
      <c r="BC55" s="118">
        <f>'2024004 - Dokončení zemní...'!F34</f>
        <v>0</v>
      </c>
      <c r="BD55" s="120">
        <f>'2024004 - Dokončení zemní...'!F35</f>
        <v>0</v>
      </c>
      <c r="BE55" s="7"/>
      <c r="BT55" s="121" t="s">
        <v>76</v>
      </c>
      <c r="BU55" s="121" t="s">
        <v>77</v>
      </c>
      <c r="BV55" s="121" t="s">
        <v>72</v>
      </c>
      <c r="BW55" s="121" t="s">
        <v>5</v>
      </c>
      <c r="BX55" s="121" t="s">
        <v>73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4004 - Dokončení zem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 hidden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78</v>
      </c>
    </row>
    <row r="4" spans="2:46" s="1" customFormat="1" ht="24.95" customHeight="1" hidden="1">
      <c r="B4" s="19"/>
      <c r="D4" s="124" t="s">
        <v>79</v>
      </c>
      <c r="L4" s="19"/>
      <c r="M4" s="125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1:31" s="2" customFormat="1" ht="12" customHeight="1" hidden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 hidden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 hidden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 hidden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1. 2. 2024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 hidden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19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 hidden="1">
      <c r="A13" s="37"/>
      <c r="B13" s="43"/>
      <c r="C13" s="37"/>
      <c r="D13" s="37"/>
      <c r="E13" s="129" t="s">
        <v>27</v>
      </c>
      <c r="F13" s="37"/>
      <c r="G13" s="37"/>
      <c r="H13" s="37"/>
      <c r="I13" s="126" t="s">
        <v>28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 hidden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 hidden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 hidden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hidden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hidden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hidden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hidden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hidden="1">
      <c r="A21" s="37"/>
      <c r="B21" s="43"/>
      <c r="C21" s="37"/>
      <c r="D21" s="126" t="s">
        <v>34</v>
      </c>
      <c r="E21" s="37"/>
      <c r="F21" s="37"/>
      <c r="G21" s="37"/>
      <c r="H21" s="37"/>
      <c r="I21" s="126" t="s">
        <v>26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hidden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28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hidden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hidden="1">
      <c r="A24" s="37"/>
      <c r="B24" s="43"/>
      <c r="C24" s="37"/>
      <c r="D24" s="126" t="s">
        <v>35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71.25" customHeight="1" hidden="1">
      <c r="A25" s="131"/>
      <c r="B25" s="132"/>
      <c r="C25" s="131"/>
      <c r="D25" s="131"/>
      <c r="E25" s="133" t="s">
        <v>36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 hidden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 hidden="1">
      <c r="A28" s="37"/>
      <c r="B28" s="43"/>
      <c r="C28" s="37"/>
      <c r="D28" s="136" t="s">
        <v>37</v>
      </c>
      <c r="E28" s="37"/>
      <c r="F28" s="37"/>
      <c r="G28" s="37"/>
      <c r="H28" s="37"/>
      <c r="I28" s="37"/>
      <c r="J28" s="137">
        <f>ROUND(J78,2)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 hidden="1">
      <c r="A30" s="37"/>
      <c r="B30" s="43"/>
      <c r="C30" s="37"/>
      <c r="D30" s="37"/>
      <c r="E30" s="37"/>
      <c r="F30" s="138" t="s">
        <v>39</v>
      </c>
      <c r="G30" s="37"/>
      <c r="H30" s="37"/>
      <c r="I30" s="138" t="s">
        <v>38</v>
      </c>
      <c r="J30" s="138" t="s">
        <v>40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 hidden="1">
      <c r="A31" s="37"/>
      <c r="B31" s="43"/>
      <c r="C31" s="37"/>
      <c r="D31" s="139" t="s">
        <v>41</v>
      </c>
      <c r="E31" s="126" t="s">
        <v>42</v>
      </c>
      <c r="F31" s="140">
        <f>ROUND((SUM(BE78:BE111)),2)</f>
        <v>0</v>
      </c>
      <c r="G31" s="37"/>
      <c r="H31" s="37"/>
      <c r="I31" s="141">
        <v>0.21</v>
      </c>
      <c r="J31" s="140">
        <f>ROUND(((SUM(BE78:BE111))*I31),2)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126" t="s">
        <v>43</v>
      </c>
      <c r="F32" s="140">
        <f>ROUND((SUM(BF78:BF111)),2)</f>
        <v>0</v>
      </c>
      <c r="G32" s="37"/>
      <c r="H32" s="37"/>
      <c r="I32" s="141">
        <v>0.12</v>
      </c>
      <c r="J32" s="140">
        <f>ROUND(((SUM(BF78:BF111))*I32),2)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44</v>
      </c>
      <c r="F33" s="140">
        <f>ROUND((SUM(BG78:BG111)),2)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45</v>
      </c>
      <c r="F34" s="140">
        <f>ROUND((SUM(BH78:BH111)),2)</f>
        <v>0</v>
      </c>
      <c r="G34" s="37"/>
      <c r="H34" s="37"/>
      <c r="I34" s="141">
        <v>0.12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46</v>
      </c>
      <c r="F35" s="140">
        <f>ROUND((SUM(BI78:BI111)),2)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hidden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 hidden="1">
      <c r="A37" s="37"/>
      <c r="B37" s="43"/>
      <c r="C37" s="142"/>
      <c r="D37" s="143" t="s">
        <v>47</v>
      </c>
      <c r="E37" s="144"/>
      <c r="F37" s="144"/>
      <c r="G37" s="145" t="s">
        <v>48</v>
      </c>
      <c r="H37" s="146" t="s">
        <v>49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t="12" hidden="1"/>
    <row r="40" ht="12" hidden="1"/>
    <row r="41" ht="12" hidden="1"/>
    <row r="42" spans="1:31" s="2" customFormat="1" ht="6.95" customHeight="1" hidden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 hidden="1">
      <c r="A43" s="37"/>
      <c r="B43" s="38"/>
      <c r="C43" s="22" t="s">
        <v>80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 hidden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 hidden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 hidden="1">
      <c r="A46" s="37"/>
      <c r="B46" s="38"/>
      <c r="C46" s="39"/>
      <c r="D46" s="39"/>
      <c r="E46" s="68" t="str">
        <f>E7</f>
        <v>Dokončení zemní úpravy - lokalita u Jezera, Domažloce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 hidden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 hidden="1">
      <c r="A48" s="37"/>
      <c r="B48" s="38"/>
      <c r="C48" s="31" t="s">
        <v>21</v>
      </c>
      <c r="D48" s="39"/>
      <c r="E48" s="39"/>
      <c r="F48" s="26" t="str">
        <f>F10</f>
        <v>Domažlice</v>
      </c>
      <c r="G48" s="39"/>
      <c r="H48" s="39"/>
      <c r="I48" s="31" t="s">
        <v>23</v>
      </c>
      <c r="J48" s="71" t="str">
        <f>IF(J10="","",J10)</f>
        <v>1. 2. 2024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 hidden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15" customHeight="1" hidden="1">
      <c r="A50" s="37"/>
      <c r="B50" s="38"/>
      <c r="C50" s="31" t="s">
        <v>25</v>
      </c>
      <c r="D50" s="39"/>
      <c r="E50" s="39"/>
      <c r="F50" s="26" t="str">
        <f>E13</f>
        <v>Město Domažlice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 hidden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34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 hidden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 hidden="1">
      <c r="A53" s="37"/>
      <c r="B53" s="38"/>
      <c r="C53" s="153" t="s">
        <v>81</v>
      </c>
      <c r="D53" s="154"/>
      <c r="E53" s="154"/>
      <c r="F53" s="154"/>
      <c r="G53" s="154"/>
      <c r="H53" s="154"/>
      <c r="I53" s="154"/>
      <c r="J53" s="155" t="s">
        <v>82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 hidden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 hidden="1">
      <c r="A55" s="37"/>
      <c r="B55" s="38"/>
      <c r="C55" s="156" t="s">
        <v>69</v>
      </c>
      <c r="D55" s="39"/>
      <c r="E55" s="39"/>
      <c r="F55" s="39"/>
      <c r="G55" s="39"/>
      <c r="H55" s="39"/>
      <c r="I55" s="39"/>
      <c r="J55" s="101">
        <f>J78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83</v>
      </c>
    </row>
    <row r="56" spans="1:31" s="9" customFormat="1" ht="24.95" customHeight="1" hidden="1">
      <c r="A56" s="9"/>
      <c r="B56" s="157"/>
      <c r="C56" s="158"/>
      <c r="D56" s="159" t="s">
        <v>84</v>
      </c>
      <c r="E56" s="160"/>
      <c r="F56" s="160"/>
      <c r="G56" s="160"/>
      <c r="H56" s="160"/>
      <c r="I56" s="160"/>
      <c r="J56" s="161">
        <f>J79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 hidden="1">
      <c r="A57" s="10"/>
      <c r="B57" s="163"/>
      <c r="C57" s="164"/>
      <c r="D57" s="165" t="s">
        <v>85</v>
      </c>
      <c r="E57" s="166"/>
      <c r="F57" s="166"/>
      <c r="G57" s="166"/>
      <c r="H57" s="166"/>
      <c r="I57" s="166"/>
      <c r="J57" s="167">
        <f>J80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9" customFormat="1" ht="24.95" customHeight="1" hidden="1">
      <c r="A58" s="9"/>
      <c r="B58" s="157"/>
      <c r="C58" s="158"/>
      <c r="D58" s="159" t="s">
        <v>86</v>
      </c>
      <c r="E58" s="160"/>
      <c r="F58" s="160"/>
      <c r="G58" s="160"/>
      <c r="H58" s="160"/>
      <c r="I58" s="160"/>
      <c r="J58" s="161">
        <f>J105</f>
        <v>0</v>
      </c>
      <c r="K58" s="158"/>
      <c r="L58" s="16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 hidden="1">
      <c r="A59" s="10"/>
      <c r="B59" s="163"/>
      <c r="C59" s="164"/>
      <c r="D59" s="165" t="s">
        <v>87</v>
      </c>
      <c r="E59" s="166"/>
      <c r="F59" s="166"/>
      <c r="G59" s="166"/>
      <c r="H59" s="166"/>
      <c r="I59" s="166"/>
      <c r="J59" s="167">
        <f>J106</f>
        <v>0</v>
      </c>
      <c r="K59" s="164"/>
      <c r="L59" s="16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 hidden="1">
      <c r="A60" s="10"/>
      <c r="B60" s="163"/>
      <c r="C60" s="164"/>
      <c r="D60" s="165" t="s">
        <v>88</v>
      </c>
      <c r="E60" s="166"/>
      <c r="F60" s="166"/>
      <c r="G60" s="166"/>
      <c r="H60" s="166"/>
      <c r="I60" s="166"/>
      <c r="J60" s="167">
        <f>J109</f>
        <v>0</v>
      </c>
      <c r="K60" s="164"/>
      <c r="L60" s="16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2" customFormat="1" ht="21.8" customHeight="1" hidden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2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6.95" customHeight="1" hidden="1">
      <c r="A62" s="37"/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12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ht="12" hidden="1"/>
    <row r="64" ht="12" hidden="1"/>
    <row r="65" ht="12" hidden="1"/>
    <row r="66" spans="1:31" s="2" customFormat="1" ht="6.95" customHeight="1">
      <c r="A66" s="37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24.95" customHeight="1">
      <c r="A67" s="37"/>
      <c r="B67" s="38"/>
      <c r="C67" s="22" t="s">
        <v>89</v>
      </c>
      <c r="D67" s="39"/>
      <c r="E67" s="39"/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16</v>
      </c>
      <c r="D69" s="39"/>
      <c r="E69" s="39"/>
      <c r="F69" s="39"/>
      <c r="G69" s="39"/>
      <c r="H69" s="39"/>
      <c r="I69" s="39"/>
      <c r="J69" s="39"/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6.5" customHeight="1">
      <c r="A70" s="37"/>
      <c r="B70" s="38"/>
      <c r="C70" s="39"/>
      <c r="D70" s="39"/>
      <c r="E70" s="68" t="str">
        <f>E7</f>
        <v>Dokončení zemní úpravy - lokalita u Jezera, Domažloce</v>
      </c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21</v>
      </c>
      <c r="D72" s="39"/>
      <c r="E72" s="39"/>
      <c r="F72" s="26" t="str">
        <f>F10</f>
        <v>Domažlice</v>
      </c>
      <c r="G72" s="39"/>
      <c r="H72" s="39"/>
      <c r="I72" s="31" t="s">
        <v>23</v>
      </c>
      <c r="J72" s="71" t="str">
        <f>IF(J10="","",J10)</f>
        <v>1. 2. 2024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5.15" customHeight="1">
      <c r="A74" s="37"/>
      <c r="B74" s="38"/>
      <c r="C74" s="31" t="s">
        <v>25</v>
      </c>
      <c r="D74" s="39"/>
      <c r="E74" s="39"/>
      <c r="F74" s="26" t="str">
        <f>E13</f>
        <v>Město Domažlice</v>
      </c>
      <c r="G74" s="39"/>
      <c r="H74" s="39"/>
      <c r="I74" s="31" t="s">
        <v>31</v>
      </c>
      <c r="J74" s="35" t="str">
        <f>E19</f>
        <v xml:space="preserve"> </v>
      </c>
      <c r="K74" s="39"/>
      <c r="L74" s="12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15" customHeight="1">
      <c r="A75" s="37"/>
      <c r="B75" s="38"/>
      <c r="C75" s="31" t="s">
        <v>29</v>
      </c>
      <c r="D75" s="39"/>
      <c r="E75" s="39"/>
      <c r="F75" s="26" t="str">
        <f>IF(E16="","",E16)</f>
        <v>Vyplň údaj</v>
      </c>
      <c r="G75" s="39"/>
      <c r="H75" s="39"/>
      <c r="I75" s="31" t="s">
        <v>34</v>
      </c>
      <c r="J75" s="35" t="str">
        <f>E22</f>
        <v xml:space="preserve"> </v>
      </c>
      <c r="K75" s="39"/>
      <c r="L75" s="12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0.3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2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11" customFormat="1" ht="29.25" customHeight="1">
      <c r="A77" s="169"/>
      <c r="B77" s="170"/>
      <c r="C77" s="171" t="s">
        <v>90</v>
      </c>
      <c r="D77" s="172" t="s">
        <v>56</v>
      </c>
      <c r="E77" s="172" t="s">
        <v>52</v>
      </c>
      <c r="F77" s="172" t="s">
        <v>53</v>
      </c>
      <c r="G77" s="172" t="s">
        <v>91</v>
      </c>
      <c r="H77" s="172" t="s">
        <v>92</v>
      </c>
      <c r="I77" s="172" t="s">
        <v>93</v>
      </c>
      <c r="J77" s="173" t="s">
        <v>82</v>
      </c>
      <c r="K77" s="174" t="s">
        <v>94</v>
      </c>
      <c r="L77" s="175"/>
      <c r="M77" s="91" t="s">
        <v>19</v>
      </c>
      <c r="N77" s="92" t="s">
        <v>41</v>
      </c>
      <c r="O77" s="92" t="s">
        <v>95</v>
      </c>
      <c r="P77" s="92" t="s">
        <v>96</v>
      </c>
      <c r="Q77" s="92" t="s">
        <v>97</v>
      </c>
      <c r="R77" s="92" t="s">
        <v>98</v>
      </c>
      <c r="S77" s="92" t="s">
        <v>99</v>
      </c>
      <c r="T77" s="93" t="s">
        <v>100</v>
      </c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</row>
    <row r="78" spans="1:63" s="2" customFormat="1" ht="22.8" customHeight="1">
      <c r="A78" s="37"/>
      <c r="B78" s="38"/>
      <c r="C78" s="98" t="s">
        <v>101</v>
      </c>
      <c r="D78" s="39"/>
      <c r="E78" s="39"/>
      <c r="F78" s="39"/>
      <c r="G78" s="39"/>
      <c r="H78" s="39"/>
      <c r="I78" s="39"/>
      <c r="J78" s="176">
        <f>BK78</f>
        <v>0</v>
      </c>
      <c r="K78" s="39"/>
      <c r="L78" s="43"/>
      <c r="M78" s="94"/>
      <c r="N78" s="177"/>
      <c r="O78" s="95"/>
      <c r="P78" s="178">
        <f>P79+P105</f>
        <v>0</v>
      </c>
      <c r="Q78" s="95"/>
      <c r="R78" s="178">
        <f>R79+R105</f>
        <v>0.03208</v>
      </c>
      <c r="S78" s="95"/>
      <c r="T78" s="179">
        <f>T79+T105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T78" s="16" t="s">
        <v>70</v>
      </c>
      <c r="AU78" s="16" t="s">
        <v>83</v>
      </c>
      <c r="BK78" s="180">
        <f>BK79+BK105</f>
        <v>0</v>
      </c>
    </row>
    <row r="79" spans="1:63" s="12" customFormat="1" ht="25.9" customHeight="1">
      <c r="A79" s="12"/>
      <c r="B79" s="181"/>
      <c r="C79" s="182"/>
      <c r="D79" s="183" t="s">
        <v>70</v>
      </c>
      <c r="E79" s="184" t="s">
        <v>102</v>
      </c>
      <c r="F79" s="184" t="s">
        <v>103</v>
      </c>
      <c r="G79" s="182"/>
      <c r="H79" s="182"/>
      <c r="I79" s="185"/>
      <c r="J79" s="186">
        <f>BK79</f>
        <v>0</v>
      </c>
      <c r="K79" s="182"/>
      <c r="L79" s="187"/>
      <c r="M79" s="188"/>
      <c r="N79" s="189"/>
      <c r="O79" s="189"/>
      <c r="P79" s="190">
        <f>P80</f>
        <v>0</v>
      </c>
      <c r="Q79" s="189"/>
      <c r="R79" s="190">
        <f>R80</f>
        <v>0.03208</v>
      </c>
      <c r="S79" s="189"/>
      <c r="T79" s="191">
        <f>T80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192" t="s">
        <v>76</v>
      </c>
      <c r="AT79" s="193" t="s">
        <v>70</v>
      </c>
      <c r="AU79" s="193" t="s">
        <v>71</v>
      </c>
      <c r="AY79" s="192" t="s">
        <v>104</v>
      </c>
      <c r="BK79" s="194">
        <f>BK80</f>
        <v>0</v>
      </c>
    </row>
    <row r="80" spans="1:63" s="12" customFormat="1" ht="22.8" customHeight="1">
      <c r="A80" s="12"/>
      <c r="B80" s="181"/>
      <c r="C80" s="182"/>
      <c r="D80" s="183" t="s">
        <v>70</v>
      </c>
      <c r="E80" s="195" t="s">
        <v>76</v>
      </c>
      <c r="F80" s="195" t="s">
        <v>105</v>
      </c>
      <c r="G80" s="182"/>
      <c r="H80" s="182"/>
      <c r="I80" s="185"/>
      <c r="J80" s="196">
        <f>BK80</f>
        <v>0</v>
      </c>
      <c r="K80" s="182"/>
      <c r="L80" s="187"/>
      <c r="M80" s="188"/>
      <c r="N80" s="189"/>
      <c r="O80" s="189"/>
      <c r="P80" s="190">
        <f>SUM(P81:P104)</f>
        <v>0</v>
      </c>
      <c r="Q80" s="189"/>
      <c r="R80" s="190">
        <f>SUM(R81:R104)</f>
        <v>0.03208</v>
      </c>
      <c r="S80" s="189"/>
      <c r="T80" s="191">
        <f>SUM(T81:T104)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R80" s="192" t="s">
        <v>76</v>
      </c>
      <c r="AT80" s="193" t="s">
        <v>70</v>
      </c>
      <c r="AU80" s="193" t="s">
        <v>76</v>
      </c>
      <c r="AY80" s="192" t="s">
        <v>104</v>
      </c>
      <c r="BK80" s="194">
        <f>SUM(BK81:BK104)</f>
        <v>0</v>
      </c>
    </row>
    <row r="81" spans="1:65" s="2" customFormat="1" ht="62.7" customHeight="1">
      <c r="A81" s="37"/>
      <c r="B81" s="38"/>
      <c r="C81" s="197" t="s">
        <v>78</v>
      </c>
      <c r="D81" s="197" t="s">
        <v>106</v>
      </c>
      <c r="E81" s="198" t="s">
        <v>107</v>
      </c>
      <c r="F81" s="199" t="s">
        <v>108</v>
      </c>
      <c r="G81" s="200" t="s">
        <v>109</v>
      </c>
      <c r="H81" s="201">
        <v>1398</v>
      </c>
      <c r="I81" s="202"/>
      <c r="J81" s="203">
        <f>ROUND(I81*H81,2)</f>
        <v>0</v>
      </c>
      <c r="K81" s="204"/>
      <c r="L81" s="43"/>
      <c r="M81" s="205" t="s">
        <v>19</v>
      </c>
      <c r="N81" s="206" t="s">
        <v>42</v>
      </c>
      <c r="O81" s="83"/>
      <c r="P81" s="207">
        <f>O81*H81</f>
        <v>0</v>
      </c>
      <c r="Q81" s="207">
        <v>0</v>
      </c>
      <c r="R81" s="207">
        <f>Q81*H81</f>
        <v>0</v>
      </c>
      <c r="S81" s="207">
        <v>0</v>
      </c>
      <c r="T81" s="208">
        <f>S81*H81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R81" s="209" t="s">
        <v>110</v>
      </c>
      <c r="AT81" s="209" t="s">
        <v>106</v>
      </c>
      <c r="AU81" s="209" t="s">
        <v>78</v>
      </c>
      <c r="AY81" s="16" t="s">
        <v>104</v>
      </c>
      <c r="BE81" s="210">
        <f>IF(N81="základní",J81,0)</f>
        <v>0</v>
      </c>
      <c r="BF81" s="210">
        <f>IF(N81="snížená",J81,0)</f>
        <v>0</v>
      </c>
      <c r="BG81" s="210">
        <f>IF(N81="zákl. přenesená",J81,0)</f>
        <v>0</v>
      </c>
      <c r="BH81" s="210">
        <f>IF(N81="sníž. přenesená",J81,0)</f>
        <v>0</v>
      </c>
      <c r="BI81" s="210">
        <f>IF(N81="nulová",J81,0)</f>
        <v>0</v>
      </c>
      <c r="BJ81" s="16" t="s">
        <v>76</v>
      </c>
      <c r="BK81" s="210">
        <f>ROUND(I81*H81,2)</f>
        <v>0</v>
      </c>
      <c r="BL81" s="16" t="s">
        <v>110</v>
      </c>
      <c r="BM81" s="209" t="s">
        <v>111</v>
      </c>
    </row>
    <row r="82" spans="1:47" s="2" customFormat="1" ht="12">
      <c r="A82" s="37"/>
      <c r="B82" s="38"/>
      <c r="C82" s="39"/>
      <c r="D82" s="211" t="s">
        <v>112</v>
      </c>
      <c r="E82" s="39"/>
      <c r="F82" s="212" t="s">
        <v>113</v>
      </c>
      <c r="G82" s="39"/>
      <c r="H82" s="39"/>
      <c r="I82" s="213"/>
      <c r="J82" s="39"/>
      <c r="K82" s="39"/>
      <c r="L82" s="43"/>
      <c r="M82" s="214"/>
      <c r="N82" s="215"/>
      <c r="O82" s="83"/>
      <c r="P82" s="83"/>
      <c r="Q82" s="83"/>
      <c r="R82" s="83"/>
      <c r="S82" s="83"/>
      <c r="T82" s="84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112</v>
      </c>
      <c r="AU82" s="16" t="s">
        <v>78</v>
      </c>
    </row>
    <row r="83" spans="1:51" s="13" customFormat="1" ht="12">
      <c r="A83" s="13"/>
      <c r="B83" s="216"/>
      <c r="C83" s="217"/>
      <c r="D83" s="218" t="s">
        <v>114</v>
      </c>
      <c r="E83" s="219" t="s">
        <v>19</v>
      </c>
      <c r="F83" s="220" t="s">
        <v>115</v>
      </c>
      <c r="G83" s="217"/>
      <c r="H83" s="221">
        <v>1398</v>
      </c>
      <c r="I83" s="222"/>
      <c r="J83" s="217"/>
      <c r="K83" s="217"/>
      <c r="L83" s="223"/>
      <c r="M83" s="224"/>
      <c r="N83" s="225"/>
      <c r="O83" s="225"/>
      <c r="P83" s="225"/>
      <c r="Q83" s="225"/>
      <c r="R83" s="225"/>
      <c r="S83" s="225"/>
      <c r="T83" s="226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27" t="s">
        <v>114</v>
      </c>
      <c r="AU83" s="227" t="s">
        <v>78</v>
      </c>
      <c r="AV83" s="13" t="s">
        <v>78</v>
      </c>
      <c r="AW83" s="13" t="s">
        <v>33</v>
      </c>
      <c r="AX83" s="13" t="s">
        <v>76</v>
      </c>
      <c r="AY83" s="227" t="s">
        <v>104</v>
      </c>
    </row>
    <row r="84" spans="1:65" s="2" customFormat="1" ht="44.25" customHeight="1">
      <c r="A84" s="37"/>
      <c r="B84" s="38"/>
      <c r="C84" s="197" t="s">
        <v>76</v>
      </c>
      <c r="D84" s="197" t="s">
        <v>106</v>
      </c>
      <c r="E84" s="198" t="s">
        <v>116</v>
      </c>
      <c r="F84" s="199" t="s">
        <v>117</v>
      </c>
      <c r="G84" s="200" t="s">
        <v>109</v>
      </c>
      <c r="H84" s="201">
        <v>1398</v>
      </c>
      <c r="I84" s="202"/>
      <c r="J84" s="203">
        <f>ROUND(I84*H84,2)</f>
        <v>0</v>
      </c>
      <c r="K84" s="204"/>
      <c r="L84" s="43"/>
      <c r="M84" s="205" t="s">
        <v>19</v>
      </c>
      <c r="N84" s="206" t="s">
        <v>42</v>
      </c>
      <c r="O84" s="83"/>
      <c r="P84" s="207">
        <f>O84*H84</f>
        <v>0</v>
      </c>
      <c r="Q84" s="207">
        <v>0</v>
      </c>
      <c r="R84" s="207">
        <f>Q84*H84</f>
        <v>0</v>
      </c>
      <c r="S84" s="207">
        <v>0</v>
      </c>
      <c r="T84" s="208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09" t="s">
        <v>110</v>
      </c>
      <c r="AT84" s="209" t="s">
        <v>106</v>
      </c>
      <c r="AU84" s="209" t="s">
        <v>78</v>
      </c>
      <c r="AY84" s="16" t="s">
        <v>104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6" t="s">
        <v>76</v>
      </c>
      <c r="BK84" s="210">
        <f>ROUND(I84*H84,2)</f>
        <v>0</v>
      </c>
      <c r="BL84" s="16" t="s">
        <v>110</v>
      </c>
      <c r="BM84" s="209" t="s">
        <v>118</v>
      </c>
    </row>
    <row r="85" spans="1:47" s="2" customFormat="1" ht="12">
      <c r="A85" s="37"/>
      <c r="B85" s="38"/>
      <c r="C85" s="39"/>
      <c r="D85" s="211" t="s">
        <v>112</v>
      </c>
      <c r="E85" s="39"/>
      <c r="F85" s="212" t="s">
        <v>119</v>
      </c>
      <c r="G85" s="39"/>
      <c r="H85" s="39"/>
      <c r="I85" s="213"/>
      <c r="J85" s="39"/>
      <c r="K85" s="39"/>
      <c r="L85" s="43"/>
      <c r="M85" s="214"/>
      <c r="N85" s="215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112</v>
      </c>
      <c r="AU85" s="16" t="s">
        <v>78</v>
      </c>
    </row>
    <row r="86" spans="1:65" s="2" customFormat="1" ht="44.25" customHeight="1">
      <c r="A86" s="37"/>
      <c r="B86" s="38"/>
      <c r="C86" s="197" t="s">
        <v>120</v>
      </c>
      <c r="D86" s="197" t="s">
        <v>106</v>
      </c>
      <c r="E86" s="198" t="s">
        <v>121</v>
      </c>
      <c r="F86" s="199" t="s">
        <v>122</v>
      </c>
      <c r="G86" s="200" t="s">
        <v>109</v>
      </c>
      <c r="H86" s="201">
        <v>1398</v>
      </c>
      <c r="I86" s="202"/>
      <c r="J86" s="203">
        <f>ROUND(I86*H86,2)</f>
        <v>0</v>
      </c>
      <c r="K86" s="204"/>
      <c r="L86" s="43"/>
      <c r="M86" s="205" t="s">
        <v>19</v>
      </c>
      <c r="N86" s="206" t="s">
        <v>42</v>
      </c>
      <c r="O86" s="83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9" t="s">
        <v>110</v>
      </c>
      <c r="AT86" s="209" t="s">
        <v>106</v>
      </c>
      <c r="AU86" s="209" t="s">
        <v>78</v>
      </c>
      <c r="AY86" s="16" t="s">
        <v>104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6" t="s">
        <v>76</v>
      </c>
      <c r="BK86" s="210">
        <f>ROUND(I86*H86,2)</f>
        <v>0</v>
      </c>
      <c r="BL86" s="16" t="s">
        <v>110</v>
      </c>
      <c r="BM86" s="209" t="s">
        <v>123</v>
      </c>
    </row>
    <row r="87" spans="1:47" s="2" customFormat="1" ht="12">
      <c r="A87" s="37"/>
      <c r="B87" s="38"/>
      <c r="C87" s="39"/>
      <c r="D87" s="211" t="s">
        <v>112</v>
      </c>
      <c r="E87" s="39"/>
      <c r="F87" s="212" t="s">
        <v>124</v>
      </c>
      <c r="G87" s="39"/>
      <c r="H87" s="39"/>
      <c r="I87" s="213"/>
      <c r="J87" s="39"/>
      <c r="K87" s="39"/>
      <c r="L87" s="43"/>
      <c r="M87" s="214"/>
      <c r="N87" s="215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112</v>
      </c>
      <c r="AU87" s="16" t="s">
        <v>78</v>
      </c>
    </row>
    <row r="88" spans="1:65" s="2" customFormat="1" ht="37.8" customHeight="1">
      <c r="A88" s="37"/>
      <c r="B88" s="38"/>
      <c r="C88" s="197" t="s">
        <v>125</v>
      </c>
      <c r="D88" s="197" t="s">
        <v>106</v>
      </c>
      <c r="E88" s="198" t="s">
        <v>126</v>
      </c>
      <c r="F88" s="199" t="s">
        <v>127</v>
      </c>
      <c r="G88" s="200" t="s">
        <v>128</v>
      </c>
      <c r="H88" s="201">
        <v>1606</v>
      </c>
      <c r="I88" s="202"/>
      <c r="J88" s="203">
        <f>ROUND(I88*H88,2)</f>
        <v>0</v>
      </c>
      <c r="K88" s="204"/>
      <c r="L88" s="43"/>
      <c r="M88" s="205" t="s">
        <v>19</v>
      </c>
      <c r="N88" s="206" t="s">
        <v>42</v>
      </c>
      <c r="O88" s="83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9" t="s">
        <v>110</v>
      </c>
      <c r="AT88" s="209" t="s">
        <v>106</v>
      </c>
      <c r="AU88" s="209" t="s">
        <v>78</v>
      </c>
      <c r="AY88" s="16" t="s">
        <v>104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6" t="s">
        <v>76</v>
      </c>
      <c r="BK88" s="210">
        <f>ROUND(I88*H88,2)</f>
        <v>0</v>
      </c>
      <c r="BL88" s="16" t="s">
        <v>110</v>
      </c>
      <c r="BM88" s="209" t="s">
        <v>129</v>
      </c>
    </row>
    <row r="89" spans="1:47" s="2" customFormat="1" ht="12">
      <c r="A89" s="37"/>
      <c r="B89" s="38"/>
      <c r="C89" s="39"/>
      <c r="D89" s="211" t="s">
        <v>112</v>
      </c>
      <c r="E89" s="39"/>
      <c r="F89" s="212" t="s">
        <v>130</v>
      </c>
      <c r="G89" s="39"/>
      <c r="H89" s="39"/>
      <c r="I89" s="213"/>
      <c r="J89" s="39"/>
      <c r="K89" s="39"/>
      <c r="L89" s="43"/>
      <c r="M89" s="214"/>
      <c r="N89" s="215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112</v>
      </c>
      <c r="AU89" s="16" t="s">
        <v>78</v>
      </c>
    </row>
    <row r="90" spans="1:51" s="13" customFormat="1" ht="12">
      <c r="A90" s="13"/>
      <c r="B90" s="216"/>
      <c r="C90" s="217"/>
      <c r="D90" s="218" t="s">
        <v>114</v>
      </c>
      <c r="E90" s="219" t="s">
        <v>19</v>
      </c>
      <c r="F90" s="220" t="s">
        <v>131</v>
      </c>
      <c r="G90" s="217"/>
      <c r="H90" s="221">
        <v>1310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7" t="s">
        <v>114</v>
      </c>
      <c r="AU90" s="227" t="s">
        <v>78</v>
      </c>
      <c r="AV90" s="13" t="s">
        <v>78</v>
      </c>
      <c r="AW90" s="13" t="s">
        <v>33</v>
      </c>
      <c r="AX90" s="13" t="s">
        <v>71</v>
      </c>
      <c r="AY90" s="227" t="s">
        <v>104</v>
      </c>
    </row>
    <row r="91" spans="1:51" s="13" customFormat="1" ht="12">
      <c r="A91" s="13"/>
      <c r="B91" s="216"/>
      <c r="C91" s="217"/>
      <c r="D91" s="218" t="s">
        <v>114</v>
      </c>
      <c r="E91" s="219" t="s">
        <v>19</v>
      </c>
      <c r="F91" s="220" t="s">
        <v>132</v>
      </c>
      <c r="G91" s="217"/>
      <c r="H91" s="221">
        <v>296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7" t="s">
        <v>114</v>
      </c>
      <c r="AU91" s="227" t="s">
        <v>78</v>
      </c>
      <c r="AV91" s="13" t="s">
        <v>78</v>
      </c>
      <c r="AW91" s="13" t="s">
        <v>33</v>
      </c>
      <c r="AX91" s="13" t="s">
        <v>71</v>
      </c>
      <c r="AY91" s="227" t="s">
        <v>104</v>
      </c>
    </row>
    <row r="92" spans="1:51" s="14" customFormat="1" ht="12">
      <c r="A92" s="14"/>
      <c r="B92" s="228"/>
      <c r="C92" s="229"/>
      <c r="D92" s="218" t="s">
        <v>114</v>
      </c>
      <c r="E92" s="230" t="s">
        <v>19</v>
      </c>
      <c r="F92" s="231" t="s">
        <v>133</v>
      </c>
      <c r="G92" s="229"/>
      <c r="H92" s="232">
        <v>1606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8" t="s">
        <v>114</v>
      </c>
      <c r="AU92" s="238" t="s">
        <v>78</v>
      </c>
      <c r="AV92" s="14" t="s">
        <v>110</v>
      </c>
      <c r="AW92" s="14" t="s">
        <v>33</v>
      </c>
      <c r="AX92" s="14" t="s">
        <v>76</v>
      </c>
      <c r="AY92" s="238" t="s">
        <v>104</v>
      </c>
    </row>
    <row r="93" spans="1:65" s="2" customFormat="1" ht="37.8" customHeight="1">
      <c r="A93" s="37"/>
      <c r="B93" s="38"/>
      <c r="C93" s="197" t="s">
        <v>134</v>
      </c>
      <c r="D93" s="197" t="s">
        <v>106</v>
      </c>
      <c r="E93" s="198" t="s">
        <v>135</v>
      </c>
      <c r="F93" s="199" t="s">
        <v>136</v>
      </c>
      <c r="G93" s="200" t="s">
        <v>128</v>
      </c>
      <c r="H93" s="201">
        <v>1604</v>
      </c>
      <c r="I93" s="202"/>
      <c r="J93" s="203">
        <f>ROUND(I93*H93,2)</f>
        <v>0</v>
      </c>
      <c r="K93" s="204"/>
      <c r="L93" s="43"/>
      <c r="M93" s="205" t="s">
        <v>19</v>
      </c>
      <c r="N93" s="206" t="s">
        <v>42</v>
      </c>
      <c r="O93" s="83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9" t="s">
        <v>110</v>
      </c>
      <c r="AT93" s="209" t="s">
        <v>106</v>
      </c>
      <c r="AU93" s="209" t="s">
        <v>78</v>
      </c>
      <c r="AY93" s="16" t="s">
        <v>104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6" t="s">
        <v>76</v>
      </c>
      <c r="BK93" s="210">
        <f>ROUND(I93*H93,2)</f>
        <v>0</v>
      </c>
      <c r="BL93" s="16" t="s">
        <v>110</v>
      </c>
      <c r="BM93" s="209" t="s">
        <v>137</v>
      </c>
    </row>
    <row r="94" spans="1:47" s="2" customFormat="1" ht="12">
      <c r="A94" s="37"/>
      <c r="B94" s="38"/>
      <c r="C94" s="39"/>
      <c r="D94" s="211" t="s">
        <v>112</v>
      </c>
      <c r="E94" s="39"/>
      <c r="F94" s="212" t="s">
        <v>138</v>
      </c>
      <c r="G94" s="39"/>
      <c r="H94" s="39"/>
      <c r="I94" s="213"/>
      <c r="J94" s="39"/>
      <c r="K94" s="39"/>
      <c r="L94" s="43"/>
      <c r="M94" s="214"/>
      <c r="N94" s="215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112</v>
      </c>
      <c r="AU94" s="16" t="s">
        <v>78</v>
      </c>
    </row>
    <row r="95" spans="1:51" s="13" customFormat="1" ht="12">
      <c r="A95" s="13"/>
      <c r="B95" s="216"/>
      <c r="C95" s="217"/>
      <c r="D95" s="218" t="s">
        <v>114</v>
      </c>
      <c r="E95" s="219" t="s">
        <v>19</v>
      </c>
      <c r="F95" s="220" t="s">
        <v>139</v>
      </c>
      <c r="G95" s="217"/>
      <c r="H95" s="221">
        <v>1200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7" t="s">
        <v>114</v>
      </c>
      <c r="AU95" s="227" t="s">
        <v>78</v>
      </c>
      <c r="AV95" s="13" t="s">
        <v>78</v>
      </c>
      <c r="AW95" s="13" t="s">
        <v>33</v>
      </c>
      <c r="AX95" s="13" t="s">
        <v>71</v>
      </c>
      <c r="AY95" s="227" t="s">
        <v>104</v>
      </c>
    </row>
    <row r="96" spans="1:51" s="13" customFormat="1" ht="12">
      <c r="A96" s="13"/>
      <c r="B96" s="216"/>
      <c r="C96" s="217"/>
      <c r="D96" s="218" t="s">
        <v>114</v>
      </c>
      <c r="E96" s="219" t="s">
        <v>19</v>
      </c>
      <c r="F96" s="220" t="s">
        <v>140</v>
      </c>
      <c r="G96" s="217"/>
      <c r="H96" s="221">
        <v>404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7" t="s">
        <v>114</v>
      </c>
      <c r="AU96" s="227" t="s">
        <v>78</v>
      </c>
      <c r="AV96" s="13" t="s">
        <v>78</v>
      </c>
      <c r="AW96" s="13" t="s">
        <v>33</v>
      </c>
      <c r="AX96" s="13" t="s">
        <v>71</v>
      </c>
      <c r="AY96" s="227" t="s">
        <v>104</v>
      </c>
    </row>
    <row r="97" spans="1:51" s="14" customFormat="1" ht="12">
      <c r="A97" s="14"/>
      <c r="B97" s="228"/>
      <c r="C97" s="229"/>
      <c r="D97" s="218" t="s">
        <v>114</v>
      </c>
      <c r="E97" s="230" t="s">
        <v>19</v>
      </c>
      <c r="F97" s="231" t="s">
        <v>133</v>
      </c>
      <c r="G97" s="229"/>
      <c r="H97" s="232">
        <v>1604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38" t="s">
        <v>114</v>
      </c>
      <c r="AU97" s="238" t="s">
        <v>78</v>
      </c>
      <c r="AV97" s="14" t="s">
        <v>110</v>
      </c>
      <c r="AW97" s="14" t="s">
        <v>33</v>
      </c>
      <c r="AX97" s="14" t="s">
        <v>76</v>
      </c>
      <c r="AY97" s="238" t="s">
        <v>104</v>
      </c>
    </row>
    <row r="98" spans="1:65" s="2" customFormat="1" ht="16.5" customHeight="1">
      <c r="A98" s="37"/>
      <c r="B98" s="38"/>
      <c r="C98" s="239" t="s">
        <v>141</v>
      </c>
      <c r="D98" s="239" t="s">
        <v>142</v>
      </c>
      <c r="E98" s="240" t="s">
        <v>143</v>
      </c>
      <c r="F98" s="241" t="s">
        <v>144</v>
      </c>
      <c r="G98" s="242" t="s">
        <v>145</v>
      </c>
      <c r="H98" s="243">
        <v>32.08</v>
      </c>
      <c r="I98" s="244"/>
      <c r="J98" s="245">
        <f>ROUND(I98*H98,2)</f>
        <v>0</v>
      </c>
      <c r="K98" s="246"/>
      <c r="L98" s="247"/>
      <c r="M98" s="248" t="s">
        <v>19</v>
      </c>
      <c r="N98" s="249" t="s">
        <v>42</v>
      </c>
      <c r="O98" s="83"/>
      <c r="P98" s="207">
        <f>O98*H98</f>
        <v>0</v>
      </c>
      <c r="Q98" s="207">
        <v>0.001</v>
      </c>
      <c r="R98" s="207">
        <f>Q98*H98</f>
        <v>0.03208</v>
      </c>
      <c r="S98" s="207">
        <v>0</v>
      </c>
      <c r="T98" s="208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9" t="s">
        <v>141</v>
      </c>
      <c r="AT98" s="209" t="s">
        <v>142</v>
      </c>
      <c r="AU98" s="209" t="s">
        <v>78</v>
      </c>
      <c r="AY98" s="16" t="s">
        <v>104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6" t="s">
        <v>76</v>
      </c>
      <c r="BK98" s="210">
        <f>ROUND(I98*H98,2)</f>
        <v>0</v>
      </c>
      <c r="BL98" s="16" t="s">
        <v>110</v>
      </c>
      <c r="BM98" s="209" t="s">
        <v>146</v>
      </c>
    </row>
    <row r="99" spans="1:51" s="13" customFormat="1" ht="12">
      <c r="A99" s="13"/>
      <c r="B99" s="216"/>
      <c r="C99" s="217"/>
      <c r="D99" s="218" t="s">
        <v>114</v>
      </c>
      <c r="E99" s="217"/>
      <c r="F99" s="220" t="s">
        <v>147</v>
      </c>
      <c r="G99" s="217"/>
      <c r="H99" s="221">
        <v>32.08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7" t="s">
        <v>114</v>
      </c>
      <c r="AU99" s="227" t="s">
        <v>78</v>
      </c>
      <c r="AV99" s="13" t="s">
        <v>78</v>
      </c>
      <c r="AW99" s="13" t="s">
        <v>4</v>
      </c>
      <c r="AX99" s="13" t="s">
        <v>76</v>
      </c>
      <c r="AY99" s="227" t="s">
        <v>104</v>
      </c>
    </row>
    <row r="100" spans="1:65" s="2" customFormat="1" ht="37.8" customHeight="1">
      <c r="A100" s="37"/>
      <c r="B100" s="38"/>
      <c r="C100" s="197" t="s">
        <v>148</v>
      </c>
      <c r="D100" s="197" t="s">
        <v>106</v>
      </c>
      <c r="E100" s="198" t="s">
        <v>149</v>
      </c>
      <c r="F100" s="199" t="s">
        <v>150</v>
      </c>
      <c r="G100" s="200" t="s">
        <v>128</v>
      </c>
      <c r="H100" s="201">
        <v>1604</v>
      </c>
      <c r="I100" s="202"/>
      <c r="J100" s="203">
        <f>ROUND(I100*H100,2)</f>
        <v>0</v>
      </c>
      <c r="K100" s="204"/>
      <c r="L100" s="43"/>
      <c r="M100" s="205" t="s">
        <v>19</v>
      </c>
      <c r="N100" s="206" t="s">
        <v>42</v>
      </c>
      <c r="O100" s="83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9" t="s">
        <v>110</v>
      </c>
      <c r="AT100" s="209" t="s">
        <v>106</v>
      </c>
      <c r="AU100" s="209" t="s">
        <v>78</v>
      </c>
      <c r="AY100" s="16" t="s">
        <v>104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6" t="s">
        <v>76</v>
      </c>
      <c r="BK100" s="210">
        <f>ROUND(I100*H100,2)</f>
        <v>0</v>
      </c>
      <c r="BL100" s="16" t="s">
        <v>110</v>
      </c>
      <c r="BM100" s="209" t="s">
        <v>151</v>
      </c>
    </row>
    <row r="101" spans="1:47" s="2" customFormat="1" ht="12">
      <c r="A101" s="37"/>
      <c r="B101" s="38"/>
      <c r="C101" s="39"/>
      <c r="D101" s="211" t="s">
        <v>112</v>
      </c>
      <c r="E101" s="39"/>
      <c r="F101" s="212" t="s">
        <v>152</v>
      </c>
      <c r="G101" s="39"/>
      <c r="H101" s="39"/>
      <c r="I101" s="213"/>
      <c r="J101" s="39"/>
      <c r="K101" s="39"/>
      <c r="L101" s="43"/>
      <c r="M101" s="214"/>
      <c r="N101" s="215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112</v>
      </c>
      <c r="AU101" s="16" t="s">
        <v>78</v>
      </c>
    </row>
    <row r="102" spans="1:51" s="13" customFormat="1" ht="12">
      <c r="A102" s="13"/>
      <c r="B102" s="216"/>
      <c r="C102" s="217"/>
      <c r="D102" s="218" t="s">
        <v>114</v>
      </c>
      <c r="E102" s="219" t="s">
        <v>19</v>
      </c>
      <c r="F102" s="220" t="s">
        <v>139</v>
      </c>
      <c r="G102" s="217"/>
      <c r="H102" s="221">
        <v>1200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114</v>
      </c>
      <c r="AU102" s="227" t="s">
        <v>78</v>
      </c>
      <c r="AV102" s="13" t="s">
        <v>78</v>
      </c>
      <c r="AW102" s="13" t="s">
        <v>33</v>
      </c>
      <c r="AX102" s="13" t="s">
        <v>71</v>
      </c>
      <c r="AY102" s="227" t="s">
        <v>104</v>
      </c>
    </row>
    <row r="103" spans="1:51" s="13" customFormat="1" ht="12">
      <c r="A103" s="13"/>
      <c r="B103" s="216"/>
      <c r="C103" s="217"/>
      <c r="D103" s="218" t="s">
        <v>114</v>
      </c>
      <c r="E103" s="219" t="s">
        <v>19</v>
      </c>
      <c r="F103" s="220" t="s">
        <v>140</v>
      </c>
      <c r="G103" s="217"/>
      <c r="H103" s="221">
        <v>404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114</v>
      </c>
      <c r="AU103" s="227" t="s">
        <v>78</v>
      </c>
      <c r="AV103" s="13" t="s">
        <v>78</v>
      </c>
      <c r="AW103" s="13" t="s">
        <v>33</v>
      </c>
      <c r="AX103" s="13" t="s">
        <v>71</v>
      </c>
      <c r="AY103" s="227" t="s">
        <v>104</v>
      </c>
    </row>
    <row r="104" spans="1:51" s="14" customFormat="1" ht="12">
      <c r="A104" s="14"/>
      <c r="B104" s="228"/>
      <c r="C104" s="229"/>
      <c r="D104" s="218" t="s">
        <v>114</v>
      </c>
      <c r="E104" s="230" t="s">
        <v>19</v>
      </c>
      <c r="F104" s="231" t="s">
        <v>133</v>
      </c>
      <c r="G104" s="229"/>
      <c r="H104" s="232">
        <v>1604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8" t="s">
        <v>114</v>
      </c>
      <c r="AU104" s="238" t="s">
        <v>78</v>
      </c>
      <c r="AV104" s="14" t="s">
        <v>110</v>
      </c>
      <c r="AW104" s="14" t="s">
        <v>33</v>
      </c>
      <c r="AX104" s="14" t="s">
        <v>76</v>
      </c>
      <c r="AY104" s="238" t="s">
        <v>104</v>
      </c>
    </row>
    <row r="105" spans="1:63" s="12" customFormat="1" ht="25.9" customHeight="1">
      <c r="A105" s="12"/>
      <c r="B105" s="181"/>
      <c r="C105" s="182"/>
      <c r="D105" s="183" t="s">
        <v>70</v>
      </c>
      <c r="E105" s="184" t="s">
        <v>153</v>
      </c>
      <c r="F105" s="184" t="s">
        <v>154</v>
      </c>
      <c r="G105" s="182"/>
      <c r="H105" s="182"/>
      <c r="I105" s="185"/>
      <c r="J105" s="186">
        <f>BK105</f>
        <v>0</v>
      </c>
      <c r="K105" s="182"/>
      <c r="L105" s="187"/>
      <c r="M105" s="188"/>
      <c r="N105" s="189"/>
      <c r="O105" s="189"/>
      <c r="P105" s="190">
        <f>P106+P109</f>
        <v>0</v>
      </c>
      <c r="Q105" s="189"/>
      <c r="R105" s="190">
        <f>R106+R109</f>
        <v>0</v>
      </c>
      <c r="S105" s="189"/>
      <c r="T105" s="191">
        <f>T106+T109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2" t="s">
        <v>125</v>
      </c>
      <c r="AT105" s="193" t="s">
        <v>70</v>
      </c>
      <c r="AU105" s="193" t="s">
        <v>71</v>
      </c>
      <c r="AY105" s="192" t="s">
        <v>104</v>
      </c>
      <c r="BK105" s="194">
        <f>BK106+BK109</f>
        <v>0</v>
      </c>
    </row>
    <row r="106" spans="1:63" s="12" customFormat="1" ht="22.8" customHeight="1">
      <c r="A106" s="12"/>
      <c r="B106" s="181"/>
      <c r="C106" s="182"/>
      <c r="D106" s="183" t="s">
        <v>70</v>
      </c>
      <c r="E106" s="195" t="s">
        <v>155</v>
      </c>
      <c r="F106" s="195" t="s">
        <v>156</v>
      </c>
      <c r="G106" s="182"/>
      <c r="H106" s="182"/>
      <c r="I106" s="185"/>
      <c r="J106" s="196">
        <f>BK106</f>
        <v>0</v>
      </c>
      <c r="K106" s="182"/>
      <c r="L106" s="187"/>
      <c r="M106" s="188"/>
      <c r="N106" s="189"/>
      <c r="O106" s="189"/>
      <c r="P106" s="190">
        <f>SUM(P107:P108)</f>
        <v>0</v>
      </c>
      <c r="Q106" s="189"/>
      <c r="R106" s="190">
        <f>SUM(R107:R108)</f>
        <v>0</v>
      </c>
      <c r="S106" s="189"/>
      <c r="T106" s="191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2" t="s">
        <v>125</v>
      </c>
      <c r="AT106" s="193" t="s">
        <v>70</v>
      </c>
      <c r="AU106" s="193" t="s">
        <v>76</v>
      </c>
      <c r="AY106" s="192" t="s">
        <v>104</v>
      </c>
      <c r="BK106" s="194">
        <f>SUM(BK107:BK108)</f>
        <v>0</v>
      </c>
    </row>
    <row r="107" spans="1:65" s="2" customFormat="1" ht="16.5" customHeight="1">
      <c r="A107" s="37"/>
      <c r="B107" s="38"/>
      <c r="C107" s="197" t="s">
        <v>157</v>
      </c>
      <c r="D107" s="197" t="s">
        <v>106</v>
      </c>
      <c r="E107" s="198" t="s">
        <v>158</v>
      </c>
      <c r="F107" s="199" t="s">
        <v>156</v>
      </c>
      <c r="G107" s="200" t="s">
        <v>159</v>
      </c>
      <c r="H107" s="201">
        <v>1</v>
      </c>
      <c r="I107" s="202"/>
      <c r="J107" s="203">
        <f>ROUND(I107*H107,2)</f>
        <v>0</v>
      </c>
      <c r="K107" s="204"/>
      <c r="L107" s="43"/>
      <c r="M107" s="205" t="s">
        <v>19</v>
      </c>
      <c r="N107" s="206" t="s">
        <v>42</v>
      </c>
      <c r="O107" s="83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9" t="s">
        <v>160</v>
      </c>
      <c r="AT107" s="209" t="s">
        <v>106</v>
      </c>
      <c r="AU107" s="209" t="s">
        <v>78</v>
      </c>
      <c r="AY107" s="16" t="s">
        <v>104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6" t="s">
        <v>76</v>
      </c>
      <c r="BK107" s="210">
        <f>ROUND(I107*H107,2)</f>
        <v>0</v>
      </c>
      <c r="BL107" s="16" t="s">
        <v>160</v>
      </c>
      <c r="BM107" s="209" t="s">
        <v>161</v>
      </c>
    </row>
    <row r="108" spans="1:47" s="2" customFormat="1" ht="12">
      <c r="A108" s="37"/>
      <c r="B108" s="38"/>
      <c r="C108" s="39"/>
      <c r="D108" s="211" t="s">
        <v>112</v>
      </c>
      <c r="E108" s="39"/>
      <c r="F108" s="212" t="s">
        <v>162</v>
      </c>
      <c r="G108" s="39"/>
      <c r="H108" s="39"/>
      <c r="I108" s="213"/>
      <c r="J108" s="39"/>
      <c r="K108" s="39"/>
      <c r="L108" s="43"/>
      <c r="M108" s="214"/>
      <c r="N108" s="215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112</v>
      </c>
      <c r="AU108" s="16" t="s">
        <v>78</v>
      </c>
    </row>
    <row r="109" spans="1:63" s="12" customFormat="1" ht="22.8" customHeight="1">
      <c r="A109" s="12"/>
      <c r="B109" s="181"/>
      <c r="C109" s="182"/>
      <c r="D109" s="183" t="s">
        <v>70</v>
      </c>
      <c r="E109" s="195" t="s">
        <v>163</v>
      </c>
      <c r="F109" s="195" t="s">
        <v>164</v>
      </c>
      <c r="G109" s="182"/>
      <c r="H109" s="182"/>
      <c r="I109" s="185"/>
      <c r="J109" s="196">
        <f>BK109</f>
        <v>0</v>
      </c>
      <c r="K109" s="182"/>
      <c r="L109" s="187"/>
      <c r="M109" s="188"/>
      <c r="N109" s="189"/>
      <c r="O109" s="189"/>
      <c r="P109" s="190">
        <f>SUM(P110:P111)</f>
        <v>0</v>
      </c>
      <c r="Q109" s="189"/>
      <c r="R109" s="190">
        <f>SUM(R110:R111)</f>
        <v>0</v>
      </c>
      <c r="S109" s="189"/>
      <c r="T109" s="191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2" t="s">
        <v>125</v>
      </c>
      <c r="AT109" s="193" t="s">
        <v>70</v>
      </c>
      <c r="AU109" s="193" t="s">
        <v>76</v>
      </c>
      <c r="AY109" s="192" t="s">
        <v>104</v>
      </c>
      <c r="BK109" s="194">
        <f>SUM(BK110:BK111)</f>
        <v>0</v>
      </c>
    </row>
    <row r="110" spans="1:65" s="2" customFormat="1" ht="16.5" customHeight="1">
      <c r="A110" s="37"/>
      <c r="B110" s="38"/>
      <c r="C110" s="197" t="s">
        <v>165</v>
      </c>
      <c r="D110" s="197" t="s">
        <v>106</v>
      </c>
      <c r="E110" s="198" t="s">
        <v>166</v>
      </c>
      <c r="F110" s="199" t="s">
        <v>164</v>
      </c>
      <c r="G110" s="200" t="s">
        <v>159</v>
      </c>
      <c r="H110" s="201">
        <v>1</v>
      </c>
      <c r="I110" s="202"/>
      <c r="J110" s="203">
        <f>ROUND(I110*H110,2)</f>
        <v>0</v>
      </c>
      <c r="K110" s="204"/>
      <c r="L110" s="43"/>
      <c r="M110" s="205" t="s">
        <v>19</v>
      </c>
      <c r="N110" s="206" t="s">
        <v>42</v>
      </c>
      <c r="O110" s="83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9" t="s">
        <v>160</v>
      </c>
      <c r="AT110" s="209" t="s">
        <v>106</v>
      </c>
      <c r="AU110" s="209" t="s">
        <v>78</v>
      </c>
      <c r="AY110" s="16" t="s">
        <v>104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6" t="s">
        <v>76</v>
      </c>
      <c r="BK110" s="210">
        <f>ROUND(I110*H110,2)</f>
        <v>0</v>
      </c>
      <c r="BL110" s="16" t="s">
        <v>160</v>
      </c>
      <c r="BM110" s="209" t="s">
        <v>167</v>
      </c>
    </row>
    <row r="111" spans="1:47" s="2" customFormat="1" ht="12">
      <c r="A111" s="37"/>
      <c r="B111" s="38"/>
      <c r="C111" s="39"/>
      <c r="D111" s="211" t="s">
        <v>112</v>
      </c>
      <c r="E111" s="39"/>
      <c r="F111" s="212" t="s">
        <v>168</v>
      </c>
      <c r="G111" s="39"/>
      <c r="H111" s="39"/>
      <c r="I111" s="213"/>
      <c r="J111" s="39"/>
      <c r="K111" s="39"/>
      <c r="L111" s="43"/>
      <c r="M111" s="250"/>
      <c r="N111" s="251"/>
      <c r="O111" s="252"/>
      <c r="P111" s="252"/>
      <c r="Q111" s="252"/>
      <c r="R111" s="252"/>
      <c r="S111" s="252"/>
      <c r="T111" s="253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112</v>
      </c>
      <c r="AU111" s="16" t="s">
        <v>78</v>
      </c>
    </row>
    <row r="112" spans="1:31" s="2" customFormat="1" ht="6.95" customHeight="1">
      <c r="A112" s="37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43"/>
      <c r="M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</sheetData>
  <sheetProtection password="CC35" sheet="1" objects="1" scenarios="1" formatColumns="0" formatRows="0" autoFilter="0"/>
  <autoFilter ref="C77:K111"/>
  <mergeCells count="6">
    <mergeCell ref="E7:H7"/>
    <mergeCell ref="E16:H16"/>
    <mergeCell ref="E25:H25"/>
    <mergeCell ref="E46:H46"/>
    <mergeCell ref="E70:H70"/>
    <mergeCell ref="L2:V2"/>
  </mergeCells>
  <hyperlinks>
    <hyperlink ref="F82" r:id="rId1" display="https://podminky.urs.cz/item/CS_URS_2024_01/162351103"/>
    <hyperlink ref="F85" r:id="rId2" display="https://podminky.urs.cz/item/CS_URS_2024_01/167151111"/>
    <hyperlink ref="F87" r:id="rId3" display="https://podminky.urs.cz/item/CS_URS_2024_01/171151103"/>
    <hyperlink ref="F89" r:id="rId4" display="https://podminky.urs.cz/item/CS_URS_2024_01/181351113"/>
    <hyperlink ref="F94" r:id="rId5" display="https://podminky.urs.cz/item/CS_URS_2024_01/181411121"/>
    <hyperlink ref="F101" r:id="rId6" display="https://podminky.urs.cz/item/CS_URS_2024_01/182251101"/>
    <hyperlink ref="F108" r:id="rId7" display="https://podminky.urs.cz/item/CS_URS_2024_01/030001000"/>
    <hyperlink ref="F111" r:id="rId8" display="https://podminky.urs.cz/item/CS_URS_2024_01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2024-02-03T23:43:08Z</dcterms:created>
  <dcterms:modified xsi:type="dcterms:W3CDTF">2024-02-03T23:43:11Z</dcterms:modified>
  <cp:category/>
  <cp:version/>
  <cp:contentType/>
  <cp:contentStatus/>
</cp:coreProperties>
</file>