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0051 -  dokončovací p..." sheetId="2" r:id="rId2"/>
    <sheet name="20230052 - dokončovací pr..." sheetId="3" r:id="rId3"/>
  </sheets>
  <definedNames>
    <definedName name="_xlnm.Print_Area" localSheetId="0">'Rekapitulace stavby'!$D$4:$AO$76,'Rekapitulace stavby'!$C$82:$AQ$97</definedName>
    <definedName name="_xlnm._FilterDatabase" localSheetId="1" hidden="1">'20230051 -  dokončovací p...'!$C$138:$K$477</definedName>
    <definedName name="_xlnm.Print_Area" localSheetId="1">'20230051 -  dokončovací p...'!$C$4:$J$76,'20230051 -  dokončovací p...'!$C$82:$J$120,'20230051 -  dokončovací p...'!$C$126:$K$477</definedName>
    <definedName name="_xlnm._FilterDatabase" localSheetId="2" hidden="1">'20230052 - dokončovací pr...'!$C$134:$K$297</definedName>
    <definedName name="_xlnm.Print_Area" localSheetId="2">'20230052 - dokončovací pr...'!$C$4:$J$76,'20230052 - dokončovací pr...'!$C$82:$J$116,'20230052 - dokončovací pr...'!$C$122:$K$297</definedName>
    <definedName name="_xlnm.Print_Titles" localSheetId="0">'Rekapitulace stavby'!$92:$92</definedName>
    <definedName name="_xlnm.Print_Titles" localSheetId="1">'20230051 -  dokončovací p...'!$138:$138</definedName>
    <definedName name="_xlnm.Print_Titles" localSheetId="2">'20230052 - dokončovací pr...'!$134:$134</definedName>
  </definedNames>
  <calcPr fullCalcOnLoad="1"/>
</workbook>
</file>

<file path=xl/sharedStrings.xml><?xml version="1.0" encoding="utf-8"?>
<sst xmlns="http://schemas.openxmlformats.org/spreadsheetml/2006/main" count="6026" uniqueCount="1063">
  <si>
    <t>Export Komplet</t>
  </si>
  <si>
    <t/>
  </si>
  <si>
    <t>2.0</t>
  </si>
  <si>
    <t>ZAMOK</t>
  </si>
  <si>
    <t>False</t>
  </si>
  <si>
    <t>{3e7e3ff4-c007-45e1-aeeb-77ac6ed12e76}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</si>
  <si>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</si>
  <si>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</si>
  <si>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</si>
  <si>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</si>
  <si>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</si>
  <si>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</si>
  <si>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</si>
  <si>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</si>
  <si>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</si>
  <si>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</si>
  <si>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</si>
  <si>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Rekonsrukce MKS Domažlice</t>
  </si>
  <si>
    <t>KSO:</t>
  </si>
  <si>
    <t>CC-CZ:</t>
  </si>
  <si>
    <t>Místo:</t>
  </si>
  <si>
    <t xml:space="preserve"> </t>
  </si>
  <si>
    <t>Datum:</t>
  </si>
  <si>
    <t>20. 1. 2023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</si>
  <si>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</si>
  <si>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</si>
  <si>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</si>
  <si>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</si>
  <si>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</si>
  <si>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</si>
  <si>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</si>
  <si>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</si>
  <si>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</si>
  <si>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</si>
  <si>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</si>
  <si>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</si>
  <si>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</si>
  <si>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</si>
  <si>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</si>
  <si>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</si>
  <si>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</si>
  <si>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</si>
  <si>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</si>
  <si>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</si>
  <si>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</si>
  <si>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</si>
  <si>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</si>
  <si>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</si>
  <si>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</si>
  <si>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</si>
  <si>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</si>
  <si>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</si>
  <si>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</si>
  <si>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</si>
  <si>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</si>
  <si>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</si>
  <si>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</si>
  <si>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</si>
  <si>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</si>
  <si>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</si>
  <si>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</si>
  <si>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</si>
  <si>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</si>
  <si>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</si>
  <si>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</si>
  <si>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</si>
  <si>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</si>
  <si>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</si>
  <si>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</si>
  <si>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</si>
  <si>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</si>
  <si>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</si>
  <si>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</si>
  <si>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</si>
  <si>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</si>
  <si>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</si>
  <si>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</si>
  <si>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</si>
  <si>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20230051</t>
  </si>
  <si>
    <t xml:space="preserve"> dokončovací práce střecha, fasáda, sál MKS</t>
  </si>
  <si>
    <t>STA</t>
  </si>
  <si>
    <t>1</t>
  </si>
  <si>
    <t>{6f5c2d64-5a30-4528-8dd4-6093f5f5d5fc}</t>
  </si>
  <si>
    <t>2</t>
  </si>
  <si>
    <t>20230052</t>
  </si>
  <si>
    <t>dokončovací práce - atrium</t>
  </si>
  <si>
    <t>{5f7433d5-68e4-4a1f-88ef-c0dfffc43a58}</t>
  </si>
  <si>
    <t>KRYCÍ LIST SOUPISU PRACÍ</t>
  </si>
  <si>
    <t>Objekt:</t>
  </si>
  <si>
    <t>20230051 -  dokončovací práce střecha, fasáda, sál MKS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</si>
  <si>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</si>
  <si>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</si>
  <si>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</si>
  <si>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</si>
  <si>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</si>
  <si>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celkem - </t>
  </si>
  <si>
    <t xml:space="preserve">    HSV - Práce a dodávky HSV</t>
  </si>
  <si>
    <t xml:space="preserve">      3 - Svislé a kompletní konstrukce</t>
  </si>
  <si>
    <t xml:space="preserve">      6 - Úpravy povrchů, podlahy a osazování výplní</t>
  </si>
  <si>
    <t xml:space="preserve">      9 - Ostatní konstrukce a práce, bourání</t>
  </si>
  <si>
    <t xml:space="preserve">      997 - Přesun sutě</t>
  </si>
  <si>
    <t xml:space="preserve">      998 - Přesun hmot</t>
  </si>
  <si>
    <t xml:space="preserve">    PSV - Práce a dodávky PSV</t>
  </si>
  <si>
    <t xml:space="preserve">      712 - Povlakové krytiny</t>
  </si>
  <si>
    <t xml:space="preserve">      713 - Izolace tepelné</t>
  </si>
  <si>
    <t xml:space="preserve">      741 - Elektroinstalace - silnoproud</t>
  </si>
  <si>
    <t xml:space="preserve">      762 - Konstrukce tesařské</t>
  </si>
  <si>
    <t xml:space="preserve">      764 - Konstrukce klempířské</t>
  </si>
  <si>
    <t xml:space="preserve">      765 - Krytina skládaná</t>
  </si>
  <si>
    <t xml:space="preserve">      766 - Konstrukce truhlářské</t>
  </si>
  <si>
    <t xml:space="preserve">      767 - Konstrukce zámečnické</t>
  </si>
  <si>
    <t xml:space="preserve">      782 - Dokončovací práce - obklady z kamene</t>
  </si>
  <si>
    <t xml:space="preserve">      783 - Dokončovací práce - nátěry</t>
  </si>
  <si>
    <t xml:space="preserve">      786 - Dokončovací práce - čalounické úpravy</t>
  </si>
  <si>
    <t xml:space="preserve">    VRN - Vedlejší rozpočtové náklady</t>
  </si>
  <si>
    <t xml:space="preserve">      VRN1 - Průzkumné, geodetické a projektové práce</t>
  </si>
  <si>
    <t xml:space="preserve">      VRN3 - Zařízení staveniště</t>
  </si>
  <si>
    <t xml:space="preserve">  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</si>
  <si>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</si>
  <si>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</si>
  <si>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</si>
  <si>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</si>
  <si>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</si>
  <si>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</si>
  <si>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</si>
  <si>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</si>
  <si>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</si>
  <si>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</si>
  <si>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</si>
  <si>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</si>
  <si>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</si>
  <si>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celkem</t>
  </si>
  <si>
    <t>ROZPOCET</t>
  </si>
  <si>
    <t>HSV</t>
  </si>
  <si>
    <t>Práce a dodávky HSV</t>
  </si>
  <si>
    <t>3</t>
  </si>
  <si>
    <t>Svislé a kompletní konstrukce</t>
  </si>
  <si>
    <t>K</t>
  </si>
  <si>
    <t>348101110</t>
  </si>
  <si>
    <t>Osazení vrat nebo vrátek k oplocení na sloupky zděné nebo betonové, plochy jednotlivě do 2 m2</t>
  </si>
  <si>
    <t>kus</t>
  </si>
  <si>
    <t>CS ÚRS 2023 01</t>
  </si>
  <si>
    <t>4</t>
  </si>
  <si>
    <t>-1049771273</t>
  </si>
  <si>
    <t>VV</t>
  </si>
  <si>
    <t>1,2*1,6</t>
  </si>
  <si>
    <t>M</t>
  </si>
  <si>
    <t>55342321.R</t>
  </si>
  <si>
    <t>branka vchodová kovová 1500x940mm</t>
  </si>
  <si>
    <t>8</t>
  </si>
  <si>
    <t>-1636820686</t>
  </si>
  <si>
    <t>6</t>
  </si>
  <si>
    <t>Úpravy povrchů, podlahy a osazování výplní</t>
  </si>
  <si>
    <t>621142001</t>
  </si>
  <si>
    <t>Potažení vnějších ploch pletivem v ploše nebo pruzích, na plném podkladu sklovláknitým vtlačením do tmelu podhledů</t>
  </si>
  <si>
    <t>m2</t>
  </si>
  <si>
    <t>550543141</t>
  </si>
  <si>
    <t>1,2*15,5</t>
  </si>
  <si>
    <t>621151011</t>
  </si>
  <si>
    <t>Penetrační nátěr vnějších pastovitých tenkovrstvých omítek silikátový podhledů</t>
  </si>
  <si>
    <t>-1693352317</t>
  </si>
  <si>
    <t>18,6</t>
  </si>
  <si>
    <t>5</t>
  </si>
  <si>
    <t>621221021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</si>
  <si>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80 do 120 mm</t>
  </si>
  <si>
    <t>1055023045</t>
  </si>
  <si>
    <t>63142005</t>
  </si>
  <si>
    <t>deska tepelně izolační minerální kontaktních fasád podélné vlákno λ=0,035 tl 100mm</t>
  </si>
  <si>
    <t>-1915302422</t>
  </si>
  <si>
    <t>18,6*1,05 'Přepočtené koeficientem množství</t>
  </si>
  <si>
    <t>7</t>
  </si>
  <si>
    <t>621521012</t>
  </si>
  <si>
    <t>Omítka tenkovrstvá silikátová vnějších ploch probarvená bez penetrace zatíraná (škrábaná ), zrnitost 1,5 mm podhledů</t>
  </si>
  <si>
    <t>1123176113</t>
  </si>
  <si>
    <t>622142001</t>
  </si>
  <si>
    <t>Potažení vnějších ploch pletivem v ploše nebo pruzích, na plném podkladu sklovláknitým vtlačením do tmelu stěn</t>
  </si>
  <si>
    <t>480756212</t>
  </si>
  <si>
    <t>fasáda západ</t>
  </si>
  <si>
    <t>6,5*6,8+22,2*7,6+5,5*2,0+6,4*5,0+21,2*3,4</t>
  </si>
  <si>
    <t>-1,50*1,50*2-2,4*2,1*4-0,9*2,1-1,0*1,5*4-1,8*2,2</t>
  </si>
  <si>
    <t>-3,2*1,0*3</t>
  </si>
  <si>
    <t>fasáda jih</t>
  </si>
  <si>
    <t>23,0*(11,20+12,0)/2+2,0*5,0*2+14,0*5,2</t>
  </si>
  <si>
    <t>-3,6*1,0*4-1,6*1,0*3-3,6*2,2-1,55*1,55*4-0,6*2,8*14</t>
  </si>
  <si>
    <t>fasáda východ</t>
  </si>
  <si>
    <t>4,0*19,0+5,0*6,5+4,0*7,0+11,5*3,6+8,2*4,5+11,0*6,5</t>
  </si>
  <si>
    <t>-3,2*1,05</t>
  </si>
  <si>
    <t>fasáda sever</t>
  </si>
  <si>
    <t>2,8*4,2</t>
  </si>
  <si>
    <t>-1,0*2,0-0,8*0,8*2</t>
  </si>
  <si>
    <t>Součet</t>
  </si>
  <si>
    <t>9</t>
  </si>
  <si>
    <t>622151011</t>
  </si>
  <si>
    <t>Penetrační nátěr vnějších pastovitých tenkovrstvých omítek silikátový stěn</t>
  </si>
  <si>
    <t>-537190120</t>
  </si>
  <si>
    <t>872,66</t>
  </si>
  <si>
    <t>10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</si>
  <si>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</si>
  <si>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</si>
  <si>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1450897290</t>
  </si>
  <si>
    <t>11</t>
  </si>
  <si>
    <t>63151531</t>
  </si>
  <si>
    <t>deska tepelně izolační minerální kontaktních fasád podélné vlákno λ=0,036 tl 140mm</t>
  </si>
  <si>
    <t>406466890</t>
  </si>
  <si>
    <t>872,66*1,05 'Přepočtené koeficientem množství</t>
  </si>
  <si>
    <t>12</t>
  </si>
  <si>
    <t>622252001</t>
  </si>
  <si>
    <t>Montáž profilů kontaktního zateplení zakládacích soklových připevněných hmoždinkami</t>
  </si>
  <si>
    <t>m</t>
  </si>
  <si>
    <t>-218246266</t>
  </si>
  <si>
    <t>28+15+14,0+15,0+18,5+4,5+5,0</t>
  </si>
  <si>
    <t>13</t>
  </si>
  <si>
    <t>59051651</t>
  </si>
  <si>
    <t>profil zakládací Al tl 0,7mm pro ETICS pro izolant tl 140mm</t>
  </si>
  <si>
    <t>-1912147102</t>
  </si>
  <si>
    <t>100*1,05 'Přepočtené koeficientem množství</t>
  </si>
  <si>
    <t>14</t>
  </si>
  <si>
    <t>622252002</t>
  </si>
  <si>
    <t>Montáž profilů kontaktního zateplení ostatních stěnových, dilatačních apod. lepených do tmelu</t>
  </si>
  <si>
    <t>1026454878</t>
  </si>
  <si>
    <t>(3,2+1,0+1,0)*8</t>
  </si>
  <si>
    <t>(2,4+2,1+2,1)*4</t>
  </si>
  <si>
    <t>1,0+2,1*2+2,2*2+1,8+2,5+3,6+3,6+11,5+4,5</t>
  </si>
  <si>
    <t>1,5*3*2+1,5*2+1,0+1,5*2+1,0</t>
  </si>
  <si>
    <t>(3,0*2+0,6)*14+1,55*3*5+2,5*2+3,2+15,5+3,0*12+12,0+4,0+6,5+4,0+1,0*14+3,4*4+1,5*3</t>
  </si>
  <si>
    <t>3,5+2,5*2+3,5</t>
  </si>
  <si>
    <t>63127464</t>
  </si>
  <si>
    <t>profil rohový Al 15x15mm s výztužnou tkaninou š 100mm pro ETICS</t>
  </si>
  <si>
    <t>1703799759</t>
  </si>
  <si>
    <t>368,05*1,05 'Přepočtené koeficientem množství</t>
  </si>
  <si>
    <t>16</t>
  </si>
  <si>
    <t>622521012</t>
  </si>
  <si>
    <t>Omítka tenkovrstvá silikátová vnějších ploch probarvená bez penetrace zatíraná (škrábaná ), zrnitost 1,5 mm stěn</t>
  </si>
  <si>
    <t>416120039</t>
  </si>
  <si>
    <t>Ostatní konstrukce a práce, bourání</t>
  </si>
  <si>
    <t>17</t>
  </si>
  <si>
    <t>941211112</t>
  </si>
  <si>
    <t>Montáž lešení řadového rámového lehkého pracovního s podlahami s provozním zatížením tř. 3 do 200 kg/m2 šířky tř. SW06 od 0,6 do 0,9 m, výšky přes 10 do 25 m</t>
  </si>
  <si>
    <t>-333217919</t>
  </si>
  <si>
    <t>4,0*28+8,0*28+8,0*12,0+15,0*3,0+2,0*12,0+15,0*4,0+14*6,0+13,0*8,0+6,0*12+5*8,0+8,0*12,0+15*4,0</t>
  </si>
  <si>
    <t>18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</si>
  <si>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</si>
  <si>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</si>
  <si>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2080642910</t>
  </si>
  <si>
    <t>příplatek za 60 dní</t>
  </si>
  <si>
    <t>60*1017</t>
  </si>
  <si>
    <t>19</t>
  </si>
  <si>
    <t>941211812</t>
  </si>
  <si>
    <t>Demontáž lešení řadového rámového lehkého pracovního s provozním zatížením tř. 3 do 200 kg/m2 šířky tř. SW06 od 0,6 do 0,9 m, výšky přes 10 do 25 m</t>
  </si>
  <si>
    <t>-1884354455</t>
  </si>
  <si>
    <t>20</t>
  </si>
  <si>
    <t>968062246</t>
  </si>
  <si>
    <t>Vybourání dřevěných rámů oken s křídly, dveřních zárubní, vrat, stěn, ostění nebo obkladů rámů oken s křídly jednoduchých, plochy do 4 m2</t>
  </si>
  <si>
    <t>205542188</t>
  </si>
  <si>
    <t>DV D11</t>
  </si>
  <si>
    <t>5*1,75*2,1</t>
  </si>
  <si>
    <t>968062374</t>
  </si>
  <si>
    <t>Vybourání dřevěných rámů oken s křídly, dveřních zárubní, vrat, stěn, ostění nebo obkladů rámů oken s křídly zdvojených, plochy do 1 m2</t>
  </si>
  <si>
    <t>-198317647</t>
  </si>
  <si>
    <t>22</t>
  </si>
  <si>
    <t>968062375</t>
  </si>
  <si>
    <t>Vybourání dřevěných rámů oken s křídly, dveřních zárubní, vrat, stěn, ostění nebo obkladů rámů oken s křídly zdvojených, plochy do 2 m2</t>
  </si>
  <si>
    <t>1951379055</t>
  </si>
  <si>
    <t>23</t>
  </si>
  <si>
    <t>968062376</t>
  </si>
  <si>
    <t>Vybourání dřevěných rámů oken s křídly, dveřních zárubní, vrat, stěn, ostění nebo obkladů rámů oken s křídly zdvojených, plochy do 4 m2</t>
  </si>
  <si>
    <t>-693086178</t>
  </si>
  <si>
    <t>1,0*3,2*6</t>
  </si>
  <si>
    <t>24</t>
  </si>
  <si>
    <t>968062455</t>
  </si>
  <si>
    <t>Vybourání dřevěných rámů oken s křídly, dveřních zárubní, vrat, stěn, ostění nebo obkladů dveřních zárubní, plochy do 2 m2</t>
  </si>
  <si>
    <t>58970375</t>
  </si>
  <si>
    <t>0,9*2,0+0,8*2,0</t>
  </si>
  <si>
    <t>25</t>
  </si>
  <si>
    <t>968062456</t>
  </si>
  <si>
    <t>Vybourání dřevěných rámů oken s křídly, dveřních zárubní, vrat, stěn, ostění nebo obkladů dveřních zárubní, plochy přes 2 m2</t>
  </si>
  <si>
    <t>-56149974</t>
  </si>
  <si>
    <t>1,6*2,2+5*1,75*2,1</t>
  </si>
  <si>
    <t>26</t>
  </si>
  <si>
    <t>968062745</t>
  </si>
  <si>
    <t>Vybourání dřevěných rámů oken s křídly, dveřních zárubní, vrat, stěn, ostění nebo obkladů stěn plných, zasklených nebo výkladních pevných nebo otevíratelných, plochy do 2 m2</t>
  </si>
  <si>
    <t>914996036</t>
  </si>
  <si>
    <t>1,5*1,5*4</t>
  </si>
  <si>
    <t>27</t>
  </si>
  <si>
    <t>968072245</t>
  </si>
  <si>
    <t>Vybourání kovových rámů oken s křídly, dveřních zárubní, vrat, stěn, ostění nebo obkladů okenních rámů s křídly jednoduchých, plochy do 2 m2</t>
  </si>
  <si>
    <t>-43659737</t>
  </si>
  <si>
    <t>0,6*2,8*14</t>
  </si>
  <si>
    <t>28</t>
  </si>
  <si>
    <t>968072558</t>
  </si>
  <si>
    <t>Vybourání kovových rámů oken s křídly, dveřních zárubní, vrat, stěn, ostění nebo obkladů vrat, mimo posuvných a skládacích, plochy do 5 m2</t>
  </si>
  <si>
    <t>1663009962</t>
  </si>
  <si>
    <t>1,3*1,7</t>
  </si>
  <si>
    <t>997</t>
  </si>
  <si>
    <t>Přesun sutě</t>
  </si>
  <si>
    <t>29</t>
  </si>
  <si>
    <t>997002511</t>
  </si>
  <si>
    <t>Vodorovné přemístění suti a vybouraných hmot bez naložení, se složením a hrubým urovnáním na vzdálenost do 1 km</t>
  </si>
  <si>
    <t>t</t>
  </si>
  <si>
    <t>1891263069</t>
  </si>
  <si>
    <t>30</t>
  </si>
  <si>
    <t>997002519</t>
  </si>
  <si>
    <t>Vodorovné přemístění suti a vybouraných hmot bez naložení, se složením a hrubým urovnáním Příplatek k ceně za každý další i započatý 1 km přes 1 km</t>
  </si>
  <si>
    <t>981523031</t>
  </si>
  <si>
    <t>13,923*13 'Přepočtené koeficientem množství</t>
  </si>
  <si>
    <t>31</t>
  </si>
  <si>
    <t>997002611</t>
  </si>
  <si>
    <t>Nakládání suti a vybouraných hmot na dopravní prostředek pro vodorovné přemístění</t>
  </si>
  <si>
    <t>-1266730618</t>
  </si>
  <si>
    <t>32</t>
  </si>
  <si>
    <t>997013213</t>
  </si>
  <si>
    <t>Vnitrostaveništní doprava suti a vybouraných hmot vodorovně do 50 m svisle ručně pro budovy a haly výšky přes 9 do 12 m</t>
  </si>
  <si>
    <t>-1713521767</t>
  </si>
  <si>
    <t>33</t>
  </si>
  <si>
    <t>997013631</t>
  </si>
  <si>
    <t>Poplatek za uložení stavebního odpadu na skládce (skládkovné) směsného stavebního a demoličního zatříděného do Katalogu odpadů pod kódem 17 09 04</t>
  </si>
  <si>
    <t>-1478443282</t>
  </si>
  <si>
    <t>998</t>
  </si>
  <si>
    <t>Přesun hmot</t>
  </si>
  <si>
    <t>34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</si>
  <si>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</si>
  <si>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</si>
  <si>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1794795279</t>
  </si>
  <si>
    <t>35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</si>
  <si>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</si>
  <si>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</si>
  <si>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484443075</t>
  </si>
  <si>
    <t>PSV</t>
  </si>
  <si>
    <t>Práce a dodávky PSV</t>
  </si>
  <si>
    <t>712</t>
  </si>
  <si>
    <t>Povlakové krytiny</t>
  </si>
  <si>
    <t>36</t>
  </si>
  <si>
    <t>712331111</t>
  </si>
  <si>
    <t>Provedení povlakové krytiny střech plochých do 10° pásy na sucho podkladní samolepící asfaltový pás</t>
  </si>
  <si>
    <t>-453009193</t>
  </si>
  <si>
    <t>velký sál včetně provaziště 1x parozábrana, 1x krycí vrstva</t>
  </si>
  <si>
    <t>(7,5+7,5)*(21,690+8,0)*2</t>
  </si>
  <si>
    <t>malý sál</t>
  </si>
  <si>
    <t>9,5*22,0+1,8*14,0</t>
  </si>
  <si>
    <t>stříška vstup</t>
  </si>
  <si>
    <t>2,5*7,0+0,25*2,0</t>
  </si>
  <si>
    <t>střechy  mezi  budovami MKS</t>
  </si>
  <si>
    <t>3,85*14,0</t>
  </si>
  <si>
    <t>37</t>
  </si>
  <si>
    <t>62866281</t>
  </si>
  <si>
    <t>pás asfaltový samolepicí modifikovaný SBS tl 3,0mm s vložkou ze skleněné tkaniny se spalitelnou fólií nebo jemnozrnným minerálním posypem nebo textilií na horním povrchu</t>
  </si>
  <si>
    <t>-1007110241</t>
  </si>
  <si>
    <t>1196,8*1,1655 'Přepočtené koeficientem množství</t>
  </si>
  <si>
    <t>38</t>
  </si>
  <si>
    <t>998712102</t>
  </si>
  <si>
    <t>Přesun hmot pro povlakové krytiny stanovený z hmotnosti přesunovaného materiálu vodorovná dopravní vzdálenost do 50 m v objektech výšky přes 6 do 12 m</t>
  </si>
  <si>
    <t>-1344309862</t>
  </si>
  <si>
    <t>39</t>
  </si>
  <si>
    <t>998712181</t>
  </si>
  <si>
    <t>Přesun hmot pro povlakové krytiny stanovený z hmotnosti přesunovaného materiálu Příplatek k cenám za přesun prováděný bez použití mechanizace pro jakoukoliv výšku objektu</t>
  </si>
  <si>
    <t>-1189554395</t>
  </si>
  <si>
    <t>713</t>
  </si>
  <si>
    <t>Izolace tepelné</t>
  </si>
  <si>
    <t>40</t>
  </si>
  <si>
    <t>713141136</t>
  </si>
  <si>
    <t>Montáž tepelné izolace střech plochých rohožemi, pásy, deskami, dílci, bloky (izolační materiál ve specifikaci) přilepenými za studena nízkoexpanzní (PUR) pěnou</t>
  </si>
  <si>
    <t>-267224539</t>
  </si>
  <si>
    <t>1* izolace tl. 220 mmnad velým sálem a provazištěm</t>
  </si>
  <si>
    <t>21,80*(7,50+7,50)+8,0*(7,50+7,50)</t>
  </si>
  <si>
    <t>41</t>
  </si>
  <si>
    <t>28375020</t>
  </si>
  <si>
    <t>deska EPS 70 pro konstrukce s malým zatížením λ=0,039 tl 220mm</t>
  </si>
  <si>
    <t>-535097849</t>
  </si>
  <si>
    <t>447*1,05 'Přepočtené koeficientem množství</t>
  </si>
  <si>
    <t>42</t>
  </si>
  <si>
    <t>998713102</t>
  </si>
  <si>
    <t>Přesun hmot pro izolace tepelné stanovený z hmotnosti přesunovaného materiálu vodorovná dopravní vzdálenost do 50 m v objektech výšky přes 6 m do 12 m</t>
  </si>
  <si>
    <t>-636573457</t>
  </si>
  <si>
    <t>43</t>
  </si>
  <si>
    <t>998713181</t>
  </si>
  <si>
    <t>Přesun hmot pro izolace tepelné stanovený z hmotnosti přesunovaného materiálu Příplatek k cenám za přesun prováděný bez použití mechanizace pro jakoukoliv výšku objektu</t>
  </si>
  <si>
    <t>1873472741</t>
  </si>
  <si>
    <t>741</t>
  </si>
  <si>
    <t>Elektroinstalace - silnoproud</t>
  </si>
  <si>
    <t>44</t>
  </si>
  <si>
    <t>741420001</t>
  </si>
  <si>
    <t>Montáž hromosvodného vedení svodových drátů nebo lan s podpěrami, Ø do 10 mm</t>
  </si>
  <si>
    <t>1168024931</t>
  </si>
  <si>
    <t>6*5,0+2*4,0+18,0+18,0+8+8+5+7+5+20*2+5,6*2+5</t>
  </si>
  <si>
    <t>45</t>
  </si>
  <si>
    <t>35441072</t>
  </si>
  <si>
    <t>drát D 8mm FeZn pro hromosvod</t>
  </si>
  <si>
    <t>kg</t>
  </si>
  <si>
    <t>-111374782</t>
  </si>
  <si>
    <t>46</t>
  </si>
  <si>
    <t>741420021</t>
  </si>
  <si>
    <t>Montáž hromosvodného vedení svorek se 2 šrouby</t>
  </si>
  <si>
    <t>-208206284</t>
  </si>
  <si>
    <t>47</t>
  </si>
  <si>
    <t>35441885</t>
  </si>
  <si>
    <t>svorka spojovací pro lano D 8-10mm</t>
  </si>
  <si>
    <t>801766773</t>
  </si>
  <si>
    <t>48</t>
  </si>
  <si>
    <t>741420051</t>
  </si>
  <si>
    <t>Montáž hromosvodného vedení ochranných prvků úhelníků nebo trubek s držáky do zdiva</t>
  </si>
  <si>
    <t>-1177538535</t>
  </si>
  <si>
    <t>49</t>
  </si>
  <si>
    <t>35441830</t>
  </si>
  <si>
    <t>úhelník ochranný na ochranu svodu - 1700mm, FeZn</t>
  </si>
  <si>
    <t>2059451003</t>
  </si>
  <si>
    <t>50</t>
  </si>
  <si>
    <t>35442060</t>
  </si>
  <si>
    <t>deska zemnící  s příložkami 1000x500mm</t>
  </si>
  <si>
    <t>-1406119256</t>
  </si>
  <si>
    <t>51</t>
  </si>
  <si>
    <t>741420101</t>
  </si>
  <si>
    <t>Montáž oddáleného vedení držáků do zdiva</t>
  </si>
  <si>
    <t>196036702</t>
  </si>
  <si>
    <t>52</t>
  </si>
  <si>
    <t>35441675.R</t>
  </si>
  <si>
    <t>podpěra vedení hromosvodu do zdiva - 300mm,ZN</t>
  </si>
  <si>
    <t>-1948186195</t>
  </si>
  <si>
    <t>53</t>
  </si>
  <si>
    <t>741430004</t>
  </si>
  <si>
    <t>Montáž jímacích tyčí délky do 3 m, na střešní hřeben</t>
  </si>
  <si>
    <t>-906890967</t>
  </si>
  <si>
    <t>54</t>
  </si>
  <si>
    <t>35441050</t>
  </si>
  <si>
    <t>tyč jímací s kovaným hrotem 1000mm FeZn</t>
  </si>
  <si>
    <t>-550727501</t>
  </si>
  <si>
    <t>55</t>
  </si>
  <si>
    <t>741440031</t>
  </si>
  <si>
    <t>Montáž zemnicích desek a tyčí s připojením na svodové nebo uzemňovací vedení bez příslušenství tyčí, délky do 2 m</t>
  </si>
  <si>
    <t>1257818451</t>
  </si>
  <si>
    <t>56</t>
  </si>
  <si>
    <t>35442128</t>
  </si>
  <si>
    <t>tyč zemnící 2 m FeZn se svorkou</t>
  </si>
  <si>
    <t>924412447</t>
  </si>
  <si>
    <t>57</t>
  </si>
  <si>
    <t>741810002.R</t>
  </si>
  <si>
    <t>Celková prohlídka hromosvodné soustavy a vyhotovení revizní zprávy</t>
  </si>
  <si>
    <t>-5935937</t>
  </si>
  <si>
    <t>58</t>
  </si>
  <si>
    <t>998741102</t>
  </si>
  <si>
    <t>Přesun hmot pro silnoproud stanovený z hmotnosti přesunovaného materiálu vodorovná dopravní vzdálenost do 50 m v objektech výšky přes 6 do 12 m</t>
  </si>
  <si>
    <t>-272590618</t>
  </si>
  <si>
    <t>59</t>
  </si>
  <si>
    <t>998741181</t>
  </si>
  <si>
    <t>Přesun hmot pro silnoproud stanovený z hmotnosti přesunovaného materiálu Příplatek k ceně za přesun prováděný bez použití mechanizace pro jakoukoliv výšku objektu</t>
  </si>
  <si>
    <t>-1596414349</t>
  </si>
  <si>
    <t>762</t>
  </si>
  <si>
    <t>Konstrukce tesařské</t>
  </si>
  <si>
    <t>60</t>
  </si>
  <si>
    <t>762341210</t>
  </si>
  <si>
    <t>Montáž bednění střech rovných a šikmých sklonu do 60° s vyřezáním otvorů z prken hrubých na sraz tl. do 32 mm</t>
  </si>
  <si>
    <t>2094868135</t>
  </si>
  <si>
    <t>bednění 1 nad velkým sálem</t>
  </si>
  <si>
    <t>21,80*(7,50+7,50)</t>
  </si>
  <si>
    <t>bednění 2 nad velým sálem a provazištěm</t>
  </si>
  <si>
    <t>61</t>
  </si>
  <si>
    <t>60515111</t>
  </si>
  <si>
    <t>řezivo jehličnaté boční prkno 20-30mm</t>
  </si>
  <si>
    <t>m3</t>
  </si>
  <si>
    <t>-222433927</t>
  </si>
  <si>
    <t>774,0*0,024</t>
  </si>
  <si>
    <t>18,576*1,15 'Přepočtené koeficientem množství</t>
  </si>
  <si>
    <t>62</t>
  </si>
  <si>
    <t>762342216</t>
  </si>
  <si>
    <t>Montáž laťování střech jednoduchých sklonu do 60° při osové vzdálenosti latí přes 360 do 600 mm</t>
  </si>
  <si>
    <t>2006463954</t>
  </si>
  <si>
    <t>latování nad velým sálem a provazištěm  po provedení izolace včetně kotvení k spodnímu bednění</t>
  </si>
  <si>
    <t>63</t>
  </si>
  <si>
    <t>60514103</t>
  </si>
  <si>
    <t>řezivo jehličnaté lať 30x50mm</t>
  </si>
  <si>
    <t>-531138016</t>
  </si>
  <si>
    <t>774/0,6*0,03*0,05</t>
  </si>
  <si>
    <t>1,935*1,05 'Přepočtené koeficientem množství</t>
  </si>
  <si>
    <t>64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</si>
  <si>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</si>
  <si>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</si>
  <si>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627079789</t>
  </si>
  <si>
    <t>demontáž laťování  střechy velkého sálu</t>
  </si>
  <si>
    <t>21,80*(7,5+7,5)</t>
  </si>
  <si>
    <t>65</t>
  </si>
  <si>
    <t>762361312</t>
  </si>
  <si>
    <t>Konstrukční vrstva pod klempířské prvky pro oplechování horních ploch zdí a nadezdívek (atik) z desek dřevoštěpkových šroubovaných do podkladu, tloušťky desky 22 mm</t>
  </si>
  <si>
    <t>-2002468388</t>
  </si>
  <si>
    <t>(23+2,0+7,5+7,5)*0,5</t>
  </si>
  <si>
    <t>66</t>
  </si>
  <si>
    <t>998762102</t>
  </si>
  <si>
    <t>Přesun hmot pro konstrukce tesařské stanovený z hmotnosti přesunovaného materiálu vodorovná dopravní vzdálenost do 50 m v objektech výšky přes 6 do 12 m</t>
  </si>
  <si>
    <t>-1637708876</t>
  </si>
  <si>
    <t>67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</si>
  <si>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</si>
  <si>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</si>
  <si>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1458252352</t>
  </si>
  <si>
    <t>764</t>
  </si>
  <si>
    <t>Konstrukce klempířské</t>
  </si>
  <si>
    <t>68</t>
  </si>
  <si>
    <t>764001821</t>
  </si>
  <si>
    <t>Demontáž klempířských konstrukcí krytiny ze svitků nebo tabulí do suti</t>
  </si>
  <si>
    <t>-1295092133</t>
  </si>
  <si>
    <t>provaziště</t>
  </si>
  <si>
    <t>(7,5+7,5)*6,42</t>
  </si>
  <si>
    <t>69</t>
  </si>
  <si>
    <t>764002812</t>
  </si>
  <si>
    <t>Demontáž klempířských konstrukcí okapového plechu do suti, v krytině skládané</t>
  </si>
  <si>
    <t>2023678491</t>
  </si>
  <si>
    <t>27,5+32,0+22,2</t>
  </si>
  <si>
    <t>70</t>
  </si>
  <si>
    <t>764002841</t>
  </si>
  <si>
    <t>Demontáž klempířských konstrukcí oplechování horních ploch zdí a nadezdívek do suti</t>
  </si>
  <si>
    <t>-779705441</t>
  </si>
  <si>
    <t>6,5+2*7,5</t>
  </si>
  <si>
    <t>71</t>
  </si>
  <si>
    <t>764002851</t>
  </si>
  <si>
    <t>Demontáž klempířských konstrukcí oplechování parapetů do suti</t>
  </si>
  <si>
    <t>-744689418</t>
  </si>
  <si>
    <t>3,2*3+3,2*5+0,6*14</t>
  </si>
  <si>
    <t>72</t>
  </si>
  <si>
    <t>764004801</t>
  </si>
  <si>
    <t>Demontáž klempířských konstrukcí žlabu podokapního do suti</t>
  </si>
  <si>
    <t>-304070434</t>
  </si>
  <si>
    <t>73</t>
  </si>
  <si>
    <t>764004861</t>
  </si>
  <si>
    <t>Demontáž klempířských konstrukcí svodu do suti</t>
  </si>
  <si>
    <t>1299714218</t>
  </si>
  <si>
    <t>14,0+4,0+4,0+7,5</t>
  </si>
  <si>
    <t>74</t>
  </si>
  <si>
    <t>764101111</t>
  </si>
  <si>
    <t>Montáž krytiny z plechu s úpravou u okapů, prostupů a výčnělků střechy rovné drážkováním ze svitků šířky přes 600 mm, sklon střechy do 30°</t>
  </si>
  <si>
    <t>236141496</t>
  </si>
  <si>
    <t>velký sál včetně provazičtě</t>
  </si>
  <si>
    <t>(7,5+7,5)*(21,690+8,0)</t>
  </si>
  <si>
    <t>75</t>
  </si>
  <si>
    <t>13824111</t>
  </si>
  <si>
    <t>plech Pz 275g/m2 tl 0,55mm svitek š 1000mm</t>
  </si>
  <si>
    <t>-1236915701</t>
  </si>
  <si>
    <t>střechy 751*1,06        4,32 kg/m2</t>
  </si>
  <si>
    <t>751*1,06*0,00432</t>
  </si>
  <si>
    <t>76</t>
  </si>
  <si>
    <t>764226404</t>
  </si>
  <si>
    <t>Oplechování parapetů z hliníkového plechu rovných mechanicky kotvené, bez rohů rš 330 mm</t>
  </si>
  <si>
    <t>1820866585</t>
  </si>
  <si>
    <t>77</t>
  </si>
  <si>
    <t>764314412</t>
  </si>
  <si>
    <t>Lemování prostupů z pozinkovaného plechu bez lišty, střech s krytinou skládanou nebo z plechu</t>
  </si>
  <si>
    <t>-1050027641</t>
  </si>
  <si>
    <t>oplechování komína</t>
  </si>
  <si>
    <t>3,0</t>
  </si>
  <si>
    <t>78</t>
  </si>
  <si>
    <t>764511603</t>
  </si>
  <si>
    <t>Žlab podokapní z pozinkovaného plechu s povrchovou úpravou včetně háků a čel půlkruhový rš 400 mm</t>
  </si>
  <si>
    <t>-458931399</t>
  </si>
  <si>
    <t>79</t>
  </si>
  <si>
    <t>764511644</t>
  </si>
  <si>
    <t>Žlab podokapní z pozinkovaného plechu s povrchovou úpravou včetně háků a čel kotlík oválný (trychtýřový), rš žlabu/průměr svodu 400/100 mm</t>
  </si>
  <si>
    <t>-1919886702</t>
  </si>
  <si>
    <t>80</t>
  </si>
  <si>
    <t>764518622</t>
  </si>
  <si>
    <t>Svod z pozinkovaného plechu s upraveným povrchem včetně objímek, kolen a odskoků kruhový, průměru 100 mm</t>
  </si>
  <si>
    <t>1696615156</t>
  </si>
  <si>
    <t>81</t>
  </si>
  <si>
    <t>998764102</t>
  </si>
  <si>
    <t>Přesun hmot pro konstrukce klempířské stanovený z hmotnosti přesunovaného materiálu vodorovná dopravní vzdálenost do 50 m v objektech výšky přes 6 do 12 m</t>
  </si>
  <si>
    <t>702618979</t>
  </si>
  <si>
    <t>82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</si>
  <si>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</si>
  <si>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</si>
  <si>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-565313657</t>
  </si>
  <si>
    <t>765</t>
  </si>
  <si>
    <t>Krytina skládaná</t>
  </si>
  <si>
    <t>83</t>
  </si>
  <si>
    <t>765131851</t>
  </si>
  <si>
    <t>Demontáž vláknocementové krytiny vlnité sklonu do 30° do suti</t>
  </si>
  <si>
    <t>1258309121</t>
  </si>
  <si>
    <t>(7,50+7,50)*21,800</t>
  </si>
  <si>
    <t>766</t>
  </si>
  <si>
    <t>Konstrukce truhlářské</t>
  </si>
  <si>
    <t>84</t>
  </si>
  <si>
    <t>766621003</t>
  </si>
  <si>
    <t>Montáž oken dřevěných včetně montáže rámu plochy přes 1 m2 pevných do dřevěné konstrukce, výšky přes 2,5 m</t>
  </si>
  <si>
    <t>136020168</t>
  </si>
  <si>
    <t>okna 01,01*</t>
  </si>
  <si>
    <t>0,6*3,0*10</t>
  </si>
  <si>
    <t>85</t>
  </si>
  <si>
    <t>61110006</t>
  </si>
  <si>
    <t>okno dřevěné s fixním zasklením dvojsklo přes plochu 1m2 přes v 2,5m</t>
  </si>
  <si>
    <t>91557300</t>
  </si>
  <si>
    <t>OKNA 01</t>
  </si>
  <si>
    <t>5*0,6*3,0</t>
  </si>
  <si>
    <t>OKNA 01*</t>
  </si>
  <si>
    <t>86</t>
  </si>
  <si>
    <t>766621201</t>
  </si>
  <si>
    <t>Montáž oken dřevěných včetně montáže rámu plochy přes 1 m2 otevíravých do dřevěné konstrukce, výšky do 1,5 m</t>
  </si>
  <si>
    <t>221769009</t>
  </si>
  <si>
    <t>okno O12</t>
  </si>
  <si>
    <t>3,2*1,0*6</t>
  </si>
  <si>
    <t>87</t>
  </si>
  <si>
    <t>61110010</t>
  </si>
  <si>
    <t>okno dřevěné otevíravé/sklopné dvojsklo přes plochu 1m2 do v 1,5m</t>
  </si>
  <si>
    <t>-1578617695</t>
  </si>
  <si>
    <t>88</t>
  </si>
  <si>
    <t>766621202</t>
  </si>
  <si>
    <t>Montáž oken dřevěných včetně montáže rámu plochy přes 1 m2 otevíravých do dřevěné konstrukce, výšky přes 1,5 do 2,5 m</t>
  </si>
  <si>
    <t>185644059</t>
  </si>
  <si>
    <t>okno O16</t>
  </si>
  <si>
    <t>1,56*1,55*4</t>
  </si>
  <si>
    <t>89</t>
  </si>
  <si>
    <t>61110012</t>
  </si>
  <si>
    <t>okno dřevěné otevíravé/sklopné dvojsklo přes plochu 1m2 v 1,5-2,5m</t>
  </si>
  <si>
    <t>679184914</t>
  </si>
  <si>
    <t>90</t>
  </si>
  <si>
    <t>766621203</t>
  </si>
  <si>
    <t>Montáž oken dřevěných včetně montáže rámu plochy přes 1 m2 otevíravých do dřevěné konstrukce, výšky přes 2,5 m</t>
  </si>
  <si>
    <t>55655832</t>
  </si>
  <si>
    <t>01a,01b</t>
  </si>
  <si>
    <t>0,6*3,0*4</t>
  </si>
  <si>
    <t>91</t>
  </si>
  <si>
    <t>61110014</t>
  </si>
  <si>
    <t>okno dřevěné otevíravé/sklopné dvojsklo přes plochu 1m2 přes v 2,5m</t>
  </si>
  <si>
    <t>528792652</t>
  </si>
  <si>
    <t>01a, 01b</t>
  </si>
  <si>
    <t>92</t>
  </si>
  <si>
    <t>766629214</t>
  </si>
  <si>
    <t>Montáž oken dřevěných Příplatek k cenám za izolaci mezi ostěním a rámem okna při rovném ostění, připojovací spára tl. do 15 mm, páska</t>
  </si>
  <si>
    <t>970762507</t>
  </si>
  <si>
    <t>(0,6*3,0)*2*14</t>
  </si>
  <si>
    <t>1,55*4*4+2,2*2+1,8+2,2*2+0,9+1,0*2*8+3,2*2*8</t>
  </si>
  <si>
    <t>93</t>
  </si>
  <si>
    <t>766641131.R</t>
  </si>
  <si>
    <t>Montáž vchodových dveří dřevěných nebo plastových včetně rámu zdvojených do zdiva jednokřídlových bez nadsvětlíku</t>
  </si>
  <si>
    <t>1487762584</t>
  </si>
  <si>
    <t>dveře D10 0,9*2,1</t>
  </si>
  <si>
    <t>94</t>
  </si>
  <si>
    <t>61110016.R</t>
  </si>
  <si>
    <t xml:space="preserve">dveře dřevěné vchodové jednokřídlové </t>
  </si>
  <si>
    <t>1999321649</t>
  </si>
  <si>
    <t>1,05*1,8 'Přepočtené koeficientem množství</t>
  </si>
  <si>
    <t>95</t>
  </si>
  <si>
    <t>766641161.R</t>
  </si>
  <si>
    <t>Montáž vchodových dveří dřevěných nebo plastových včetně rámu zdvojených do zdiva dvoukřídlových bez nadsvětlíku</t>
  </si>
  <si>
    <t>1787352764</t>
  </si>
  <si>
    <t>D11 1,8*2,1</t>
  </si>
  <si>
    <t>D16  1,75*2,1</t>
  </si>
  <si>
    <t>96</t>
  </si>
  <si>
    <t>61110024.R</t>
  </si>
  <si>
    <t>dveře dřevěné vchodové dvoukřídlové</t>
  </si>
  <si>
    <t>346456047</t>
  </si>
  <si>
    <t>D11</t>
  </si>
  <si>
    <t>1,8*2,1</t>
  </si>
  <si>
    <t>D16</t>
  </si>
  <si>
    <t>97</t>
  </si>
  <si>
    <t>766660001</t>
  </si>
  <si>
    <t>Montáž dveřních křídel dřevěných nebo plastových otevíravých do ocelové zárubně povrchově upravených jednokřídlových, šířky do 800 mm</t>
  </si>
  <si>
    <t>1552442032</t>
  </si>
  <si>
    <t>98</t>
  </si>
  <si>
    <t>61162074</t>
  </si>
  <si>
    <t>dveře jednokřídlé voštinové povrch laminátový plné 800x1970-2100mm</t>
  </si>
  <si>
    <t>-2001935421</t>
  </si>
  <si>
    <t>D4 - dveře balkon sal</t>
  </si>
  <si>
    <t>99</t>
  </si>
  <si>
    <t>766694116</t>
  </si>
  <si>
    <t>Montáž ostatních truhlářských konstrukcí parapetních desek dřevěných nebo plastových šířky do 300 mm</t>
  </si>
  <si>
    <t>-2080858241</t>
  </si>
  <si>
    <t>3,2*8+0,6*14</t>
  </si>
  <si>
    <t>100</t>
  </si>
  <si>
    <t>60794103</t>
  </si>
  <si>
    <t>parapet dřevotřískový vnitřní povrch laminátový š 300mm</t>
  </si>
  <si>
    <t>1499909354</t>
  </si>
  <si>
    <t>101</t>
  </si>
  <si>
    <t>998766102</t>
  </si>
  <si>
    <t>Přesun hmot pro konstrukce truhlářské stanovený z hmotnosti přesunovaného materiálu vodorovná dopravní vzdálenost do 50 m v objektech výšky přes 6 do 12 m</t>
  </si>
  <si>
    <t>-2145518569</t>
  </si>
  <si>
    <t>102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</si>
  <si>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</si>
  <si>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</si>
  <si>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-1667199492</t>
  </si>
  <si>
    <t>767</t>
  </si>
  <si>
    <t>Konstrukce zámečnické</t>
  </si>
  <si>
    <t>103</t>
  </si>
  <si>
    <t>767832102</t>
  </si>
  <si>
    <t>Montáž venkovních požárních žebříků do zdiva bez suchovodu</t>
  </si>
  <si>
    <t>507169130</t>
  </si>
  <si>
    <t>7+5</t>
  </si>
  <si>
    <t>104</t>
  </si>
  <si>
    <t>44983041</t>
  </si>
  <si>
    <t>žebřík venkovní s přímým výstupem a ochranným košem bez suchovodu z eloxovaného hliníku celkem dl 6,1-8,5m</t>
  </si>
  <si>
    <t>96819016</t>
  </si>
  <si>
    <t>105</t>
  </si>
  <si>
    <t>44983040</t>
  </si>
  <si>
    <t>žebřík venkovní s přímým výstupem a ochranným košem bez suchovodu z eloxovaného hliníku celkem do dl 6m</t>
  </si>
  <si>
    <t>1874166404</t>
  </si>
  <si>
    <t>106</t>
  </si>
  <si>
    <t>767881128</t>
  </si>
  <si>
    <t>Montáž záchytného systému proti pádu bodů samostatných nebo v systému s poddajným kotvícím vedením do dřevěných trámových konstrukcí sevřením, kotvení svrchní, objímkou</t>
  </si>
  <si>
    <t>-1138871564</t>
  </si>
  <si>
    <t>107</t>
  </si>
  <si>
    <t>TWT.TSL300H1016</t>
  </si>
  <si>
    <t>Kotvicí bod TSL-300-H1016</t>
  </si>
  <si>
    <t>754725872</t>
  </si>
  <si>
    <t>108</t>
  </si>
  <si>
    <t>TWT.TSL500.R</t>
  </si>
  <si>
    <t>Kotvicí bod TSL-500-SL3</t>
  </si>
  <si>
    <t>1338417105</t>
  </si>
  <si>
    <t>109</t>
  </si>
  <si>
    <t>TWT.TSL300SR10</t>
  </si>
  <si>
    <t>Kotvicí bod TSL-LOOP</t>
  </si>
  <si>
    <t>149649654</t>
  </si>
  <si>
    <t>110</t>
  </si>
  <si>
    <t>767881161</t>
  </si>
  <si>
    <t>Montáž záchytného systému proti pádu nástavců určených k upevnění na sloupky nebo body v systému poddajného kotvícího vedení montáž lana uchycení lana k nástavcům</t>
  </si>
  <si>
    <t>-810086873</t>
  </si>
  <si>
    <t>111</t>
  </si>
  <si>
    <t>31452201</t>
  </si>
  <si>
    <t>nerezové lano určené pro systémy s požadavkem na permanentní kotvicí vedení tl 8mm</t>
  </si>
  <si>
    <t>-901428000</t>
  </si>
  <si>
    <t>112</t>
  </si>
  <si>
    <t>767893111.R</t>
  </si>
  <si>
    <t>Montáž stříšek nad venkovními vstupy z kovových profilů kotvených k nosné konstrukci pomocí závěsů, výplň z umělých hmot rovná, šířky do 1,50 m</t>
  </si>
  <si>
    <t>-213381015</t>
  </si>
  <si>
    <t>113</t>
  </si>
  <si>
    <t>28319018.R</t>
  </si>
  <si>
    <t>stříška vchodová rovná, kotvená pomocí táhel, hliníkový rám bílý, výplň dutinkový polykarbonát 1200x700mm</t>
  </si>
  <si>
    <t>186005028</t>
  </si>
  <si>
    <t>114</t>
  </si>
  <si>
    <t>767893112.R</t>
  </si>
  <si>
    <t>Montáž stříšek nad venkovními vstupy z kovových profilů kotvených k nosné konstrukci pomocí závěsů, výplň z umělých hmot rovná, šířky přes 1,50 do 2,00 m</t>
  </si>
  <si>
    <t>1701724655</t>
  </si>
  <si>
    <t>115</t>
  </si>
  <si>
    <t>28319014.R</t>
  </si>
  <si>
    <t>stříška vchodová modulární, hliníkový rám, výplň polykarbonát 1500x750mm čirá</t>
  </si>
  <si>
    <t>-596235477</t>
  </si>
  <si>
    <t>116</t>
  </si>
  <si>
    <t>998767102</t>
  </si>
  <si>
    <t>Přesun hmot pro zámečnické konstrukce stanovený z hmotnosti přesunovaného materiálu vodorovná dopravní vzdálenost do 50 m v objektech výšky přes 6 do 12 m</t>
  </si>
  <si>
    <t>-1637201916</t>
  </si>
  <si>
    <t>117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</si>
  <si>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</si>
  <si>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</si>
  <si>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-279212559</t>
  </si>
  <si>
    <t>782</t>
  </si>
  <si>
    <t>Dokončovací práce - obklady z kamene</t>
  </si>
  <si>
    <t>118</t>
  </si>
  <si>
    <t>782112111</t>
  </si>
  <si>
    <t>Montáž obkladů stěn z měkkých kamenů kladených do lepidla z nejvýše dvou rozdílných druhů pravoúhlých desek ve skladbě se pravidelně opakujících tl. do 25 mm</t>
  </si>
  <si>
    <t>1544041485</t>
  </si>
  <si>
    <t>5,2*2,2+23,0*(2,8+3,4)/2</t>
  </si>
  <si>
    <t>-1,5*1,5*5-3,4*2,4</t>
  </si>
  <si>
    <t>119</t>
  </si>
  <si>
    <t>58381188.R</t>
  </si>
  <si>
    <t>deska dlažební a obkladová umělý kámen tl 10mm  rastr 600/200mm</t>
  </si>
  <si>
    <t>1691007904</t>
  </si>
  <si>
    <t>63,33*1,05 'Přepočtené koeficientem množství</t>
  </si>
  <si>
    <t>120</t>
  </si>
  <si>
    <t>998782102</t>
  </si>
  <si>
    <t>Přesun hmot pro obklady kamenné stanovený z hmotnosti přesunovaného materiálu vodorovná dopravní vzdálenost do 50 m v objektech výšky přes 6 do 12 m</t>
  </si>
  <si>
    <t>1329521374</t>
  </si>
  <si>
    <t>121</t>
  </si>
  <si>
    <t>998782181</t>
  </si>
  <si>
    <t>Přesun hmot pro obklady kamenné stanovený z hmotnosti přesunovaného materiálu Příplatek k ceně za přesun prováděný bez použití mechanizace pro jakoukoliv výšku objektu</t>
  </si>
  <si>
    <t>-1563359091</t>
  </si>
  <si>
    <t>783</t>
  </si>
  <si>
    <t>Dokončovací práce - nátěry</t>
  </si>
  <si>
    <t>122</t>
  </si>
  <si>
    <t>783401311</t>
  </si>
  <si>
    <t>Příprava podkladu klempířských konstrukcí před provedením nátěru odmaštěním odmašťovačem vodou ředitelným</t>
  </si>
  <si>
    <t>-1239043058</t>
  </si>
  <si>
    <t>střechy</t>
  </si>
  <si>
    <t>751,45+3,0</t>
  </si>
  <si>
    <t xml:space="preserve">VZT jednotka </t>
  </si>
  <si>
    <t>3*8*3*1,5</t>
  </si>
  <si>
    <t>123</t>
  </si>
  <si>
    <t>783434201</t>
  </si>
  <si>
    <t>Základní antikorozní nátěr klempířských konstrukcí jednonásobný epoxidový</t>
  </si>
  <si>
    <t>311951110</t>
  </si>
  <si>
    <t>124</t>
  </si>
  <si>
    <t>783435103</t>
  </si>
  <si>
    <t>Mezinátěr klempířských konstrukcí jednonásobný epoxidový</t>
  </si>
  <si>
    <t>1361839477</t>
  </si>
  <si>
    <t>125</t>
  </si>
  <si>
    <t>783437101</t>
  </si>
  <si>
    <t>Krycí nátěr (email) klempířských konstrukcí jednonásobný epoxidový</t>
  </si>
  <si>
    <t>156238773</t>
  </si>
  <si>
    <t>786</t>
  </si>
  <si>
    <t>Dokončovací práce - čalounické úpravy</t>
  </si>
  <si>
    <t>126</t>
  </si>
  <si>
    <t>786614003</t>
  </si>
  <si>
    <t>Montáž rolety plochy přes 4 do 6 m2, včetně dodávky rolety, D+M SDK truhlíku a zašišťovacích prací</t>
  </si>
  <si>
    <t>-350787120</t>
  </si>
  <si>
    <t>Roleta dle PD 3,72*1,2</t>
  </si>
  <si>
    <t>VRN</t>
  </si>
  <si>
    <t>Vedlejší rozpočtové náklady</t>
  </si>
  <si>
    <t>VRN1</t>
  </si>
  <si>
    <t>Průzkumné, geodetické a projektové práce</t>
  </si>
  <si>
    <t>127</t>
  </si>
  <si>
    <t>013002000</t>
  </si>
  <si>
    <t>Projektové práce</t>
  </si>
  <si>
    <t>…</t>
  </si>
  <si>
    <t>1024</t>
  </si>
  <si>
    <t>-1700087319</t>
  </si>
  <si>
    <t>VRN3</t>
  </si>
  <si>
    <t>Zařízení staveniště</t>
  </si>
  <si>
    <t>128</t>
  </si>
  <si>
    <t>030001000</t>
  </si>
  <si>
    <t>-14441552</t>
  </si>
  <si>
    <t>VRN7</t>
  </si>
  <si>
    <t>Provozní vlivy</t>
  </si>
  <si>
    <t>129</t>
  </si>
  <si>
    <t>070001000</t>
  </si>
  <si>
    <t>1157667770</t>
  </si>
  <si>
    <t>20230052 - dokončovací práce - atrium</t>
  </si>
  <si>
    <t xml:space="preserve">      4 - Vodorovné konstrukce</t>
  </si>
  <si>
    <t xml:space="preserve">      763 - Konstrukce suché výstavby</t>
  </si>
  <si>
    <t xml:space="preserve">      771 - Podlahy z dlaždic</t>
  </si>
  <si>
    <t xml:space="preserve">      784 - Dokončovací práce - malby a tapety</t>
  </si>
  <si>
    <t xml:space="preserve">      787 - Dokončovací práce - zasklívání</t>
  </si>
  <si>
    <t xml:space="preserve">      VRN - Vedlejší rozpočtové náklady</t>
  </si>
  <si>
    <t xml:space="preserve">        VRN1 - Průzkumné, geodetické a projektové práce</t>
  </si>
  <si>
    <t xml:space="preserve">        VRN3 - Zařízení staveniště</t>
  </si>
  <si>
    <t xml:space="preserve">        VRN7 - Provozní vlivy</t>
  </si>
  <si>
    <t>317941123</t>
  </si>
  <si>
    <t>Osazování ocelových válcovaných nosníků na zdivu I nebo IE nebo U nebo UE nebo L č. 14 až 22 nebo výšky do 220 mm</t>
  </si>
  <si>
    <t>-790649118</t>
  </si>
  <si>
    <t>IPE 140</t>
  </si>
  <si>
    <t>0,0129*((1,70*7+2*1,0)*2)</t>
  </si>
  <si>
    <t>UPE 140</t>
  </si>
  <si>
    <t>0,0145*(1,70*2*2)</t>
  </si>
  <si>
    <t>UPE 180</t>
  </si>
  <si>
    <t>0,0197*((3,70+3,50+3,20*2)*2)</t>
  </si>
  <si>
    <t>IPE 180</t>
  </si>
  <si>
    <t>0,0188*(3,20*2)</t>
  </si>
  <si>
    <t>I 140</t>
  </si>
  <si>
    <t>0,0144*(6*1,5+3*1,65+3*1,45)</t>
  </si>
  <si>
    <t>UPE 220</t>
  </si>
  <si>
    <t>0,0262*(2,25*2)</t>
  </si>
  <si>
    <t>13010746</t>
  </si>
  <si>
    <t>ocel profilová jakost S235JR (11 375) průřez IPE 140</t>
  </si>
  <si>
    <t>-911972251</t>
  </si>
  <si>
    <t>0,359*1,08 'Přepočtené koeficientem množství</t>
  </si>
  <si>
    <t>13010750</t>
  </si>
  <si>
    <t>ocel profilová jakost S235JR (11 375) průřez IPE 180</t>
  </si>
  <si>
    <t>1976082232</t>
  </si>
  <si>
    <t>0,536*1,08 'Přepočtené koeficientem množství</t>
  </si>
  <si>
    <t>13010932</t>
  </si>
  <si>
    <t>ocel profilová jakost S235JR (11 375) průřez UPE 140</t>
  </si>
  <si>
    <t>-770916913</t>
  </si>
  <si>
    <t>0,099*1,08 'Přepočtené koeficientem množství</t>
  </si>
  <si>
    <t>13010936</t>
  </si>
  <si>
    <t>ocel profilová jakost S235JR (11 375) průřez UPE 180</t>
  </si>
  <si>
    <t>1692785409</t>
  </si>
  <si>
    <t>13010940</t>
  </si>
  <si>
    <t>ocel profilová jakost S235JR (11 375) průřez UPE 220</t>
  </si>
  <si>
    <t>-505426979</t>
  </si>
  <si>
    <t>0,118*1,08 'Přepočtené koeficientem množství</t>
  </si>
  <si>
    <t>13010716</t>
  </si>
  <si>
    <t>ocel profilová jakost S235JR (11 375) průřez I (IPN) 140</t>
  </si>
  <si>
    <t>864049450</t>
  </si>
  <si>
    <t>0,264*1,08 'Přepočtené koeficientem množství</t>
  </si>
  <si>
    <t>Vodorovné konstrukce</t>
  </si>
  <si>
    <t>413232211</t>
  </si>
  <si>
    <t>Zazdívka zhlaví stropních trámů nebo válcovaných nosníků pálenými cihlami válcovaných nosníků, výšky do 150 mm</t>
  </si>
  <si>
    <t>1860455225</t>
  </si>
  <si>
    <t>I14, U14</t>
  </si>
  <si>
    <t>9+9</t>
  </si>
  <si>
    <t>U18, I18</t>
  </si>
  <si>
    <t>5+3+5+3</t>
  </si>
  <si>
    <t>430321414</t>
  </si>
  <si>
    <t>Schodišťové konstrukce a rampy z betonu železového (bez výztuže) stupně, schodnice, ramena, podesty s nosníky tř. C 25/30</t>
  </si>
  <si>
    <t>1699436444</t>
  </si>
  <si>
    <t>37,142*0,2</t>
  </si>
  <si>
    <t>430362021</t>
  </si>
  <si>
    <t>Výztuž schodišťových konstrukcí a ramp stupňů, schodnic, ramen, podest s nosníky ze svařovaných sítí z drátů typu KARI</t>
  </si>
  <si>
    <t>1271113710</t>
  </si>
  <si>
    <t>typ KARI KH20</t>
  </si>
  <si>
    <t>0,003033*37,14*1,15</t>
  </si>
  <si>
    <t>431351121</t>
  </si>
  <si>
    <t>Bednění podest, podstupňových desek a ramp včetně podpěrné konstrukce výšky do 4 m půdorysně přímočarých zřízení</t>
  </si>
  <si>
    <t>-1592704402</t>
  </si>
  <si>
    <t>(1,5*3,5+1,5*3,45+2,25*3,0)*2</t>
  </si>
  <si>
    <t>0,20*(2,0+3,45+1,53)*2</t>
  </si>
  <si>
    <t>431351122</t>
  </si>
  <si>
    <t>Bednění podest, podstupňových desek a ramp včetně podpěrné konstrukce výšky do 4 m půdorysně přímočarých odstranění</t>
  </si>
  <si>
    <t>11362770</t>
  </si>
  <si>
    <t>431351128</t>
  </si>
  <si>
    <t>Bednění podest, podstupňových desek a ramp včetně podpěrné konstrukce Příplatek k cenám za podpěrnou konstrukci o výšce přes 4 do 6 m zřízení</t>
  </si>
  <si>
    <t>1707457701</t>
  </si>
  <si>
    <t>431351129</t>
  </si>
  <si>
    <t>Bednění podest, podstupňových desek a ramp včetně podpěrné konstrukce Příplatek k cenám za podpěrnou konstrukci o výšce přes 4 do 6 m odstranění</t>
  </si>
  <si>
    <t>-448894744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</si>
  <si>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</si>
  <si>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</si>
  <si>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-1960534871</t>
  </si>
  <si>
    <t>1,20*0,95+1,20*1,095</t>
  </si>
  <si>
    <t>612321141</t>
  </si>
  <si>
    <t>Omítka vápenocementová vnitřních ploch nanášená ručně dvouvrstvá, tloušťky jádrové omítky do 10 mm a tloušťky štuku do 3 mm štuková svislých konstrukcí stěn</t>
  </si>
  <si>
    <t>972961447</t>
  </si>
  <si>
    <t>0,92*2,0*2+1,05*2,0*2+2,2*0,5*8+1,2*0,5*4</t>
  </si>
  <si>
    <t>612321191</t>
  </si>
  <si>
    <t>Omítka vápenocementová vnitřních ploch nanášená ručně Příplatek k cenám za každých dalších i započatých 5 mm tloušťky omítky přes 10 mm stěn</t>
  </si>
  <si>
    <t>-612796029</t>
  </si>
  <si>
    <t>4*(0,92*2,0*2+1,05*2,0*2)</t>
  </si>
  <si>
    <t>619995001</t>
  </si>
  <si>
    <t>Začištění omítek (s dodáním hmot) kolem oken, dveří, podlah, obkladů apod.</t>
  </si>
  <si>
    <t>-1388365330</t>
  </si>
  <si>
    <t>642945111</t>
  </si>
  <si>
    <t>Osazování ocelových zárubní protipožárních nebo protiplynových dveří do vynechaného otvoru, s obetonováním, dveří jednokřídlových do 2,5 m2</t>
  </si>
  <si>
    <t>-1995281682</t>
  </si>
  <si>
    <t>55331557.R</t>
  </si>
  <si>
    <t>zárubeň jednokřídlá ocelová pro zdění s protipožární úpravou tl stěny 75-100mm rozměru 800/1970, 2100mm</t>
  </si>
  <si>
    <t>-1653657904</t>
  </si>
  <si>
    <t>55331558.R</t>
  </si>
  <si>
    <t>zárubeň jednokřídlá ocelová pro zdění s protipožární úpravou tl stěny 75-100mm rozměru 900/1970, 2100mm</t>
  </si>
  <si>
    <t>-1366626871</t>
  </si>
  <si>
    <t>642952221</t>
  </si>
  <si>
    <t>Osazení dřevěných dveřních zárubní a rámů dodatečně hoblovaných, plochy přes 2,5 m2</t>
  </si>
  <si>
    <t>-603761754</t>
  </si>
  <si>
    <t>64295</t>
  </si>
  <si>
    <t xml:space="preserve">dodávka atyp dveřá - podesta - chodba -viz samostatný výkres 2.NP
</t>
  </si>
  <si>
    <t>520305052</t>
  </si>
  <si>
    <t>64296</t>
  </si>
  <si>
    <t xml:space="preserve">dodávka atyp dveřá - podesta - chodba -viz samostatný výkres 3.NP
</t>
  </si>
  <si>
    <t>-1968354666</t>
  </si>
  <si>
    <t>943111112</t>
  </si>
  <si>
    <t>Montáž lešení prostorového trubkového lehkého pracovního bez podlah s provozním zatížením tř. 3 do 200 kg/m2, výšky přes 10 do 20 m</t>
  </si>
  <si>
    <t>-1879763153</t>
  </si>
  <si>
    <t>14,0*(1,8*4,9+7,1*3,5)</t>
  </si>
  <si>
    <t>943111212</t>
  </si>
  <si>
    <t>Montáž lešení prostorového trubkového lehkého pracovního bez podlah Příplatek za první a každý další den použití lešení k ceně -1112</t>
  </si>
  <si>
    <t>1215903858</t>
  </si>
  <si>
    <t>45 dní</t>
  </si>
  <si>
    <t>45*471,38</t>
  </si>
  <si>
    <t>943111812</t>
  </si>
  <si>
    <t>Demontáž lešení prostorového trubkového lehkého pracovního bez podlah s provozním zatížením tř. 3 do 200 kg/m2, výšky přes 10 do 20 m</t>
  </si>
  <si>
    <t>-1393804349</t>
  </si>
  <si>
    <t>971033691</t>
  </si>
  <si>
    <t>Vybourání otvorů ve zdivu základovém nebo nadzákladovém z cihel, tvárnic, příčkovek z cihel pálených na maltu vápennou nebo vápenocementovou plochy do 4 m2, tl. přes 900 mm</t>
  </si>
  <si>
    <t>-1798766615</t>
  </si>
  <si>
    <t>1,1*2,0*0,95</t>
  </si>
  <si>
    <t>1,0*2,0*1,095</t>
  </si>
  <si>
    <t>973031324</t>
  </si>
  <si>
    <t>Vysekání výklenků nebo kapes ve zdivu z cihel na maltu vápennou nebo vápenocementovou kapes, plochy do 0,10 m2, hl. do 150 mm</t>
  </si>
  <si>
    <t>-1187720251</t>
  </si>
  <si>
    <t>kapsy pro ulození I nosníků</t>
  </si>
  <si>
    <t>U18</t>
  </si>
  <si>
    <t>3+2+3+2</t>
  </si>
  <si>
    <t>I14+U14</t>
  </si>
  <si>
    <t>9+2+9+2</t>
  </si>
  <si>
    <t>I 18</t>
  </si>
  <si>
    <t>2+2</t>
  </si>
  <si>
    <t>974029664</t>
  </si>
  <si>
    <t>Vysekání rýh ve zdivu kamenném pro vtahování nosníků, před vybouráním otvoru do hl. 150 mm, při výšce nosníku do 150 mm</t>
  </si>
  <si>
    <t>911483896</t>
  </si>
  <si>
    <t>v.p.+3,85</t>
  </si>
  <si>
    <t>6*1,5</t>
  </si>
  <si>
    <t>v.p.+8,40</t>
  </si>
  <si>
    <t>8*1,70</t>
  </si>
  <si>
    <t>76701,1</t>
  </si>
  <si>
    <t>demontáž stávajícího zábradlí</t>
  </si>
  <si>
    <t>soub</t>
  </si>
  <si>
    <t>-1462929542</t>
  </si>
  <si>
    <t>1548545210</t>
  </si>
  <si>
    <t>2038638507</t>
  </si>
  <si>
    <t>9,624*13 'Přepočtené koeficientem množství</t>
  </si>
  <si>
    <t>-2026034258</t>
  </si>
  <si>
    <t>-754663403</t>
  </si>
  <si>
    <t>-1864808285</t>
  </si>
  <si>
    <t>-1999753872</t>
  </si>
  <si>
    <t>-947741661</t>
  </si>
  <si>
    <t>741011111.R</t>
  </si>
  <si>
    <t>Elektropráce  v atriu komplet</t>
  </si>
  <si>
    <t>1187949839</t>
  </si>
  <si>
    <t>763</t>
  </si>
  <si>
    <t>Konstrukce suché výstavby</t>
  </si>
  <si>
    <t>763131441</t>
  </si>
  <si>
    <t>Podhled ze sádrokartonových desek dvouvrstvá zavěšená spodní konstrukce z ocelových profilů CD, UD dvojitě opláštěná deskami protipožárními DF, tl. 2 x 12,5 mm, bez izolace, REI do 120</t>
  </si>
  <si>
    <t>-759269922</t>
  </si>
  <si>
    <t>16,48+37,14+2*0,2*(2,0*2+3,45*2)</t>
  </si>
  <si>
    <t>763131821</t>
  </si>
  <si>
    <t>Demontáž podhledu nebo samostatného požárního předělu ze sádrokartonových desek s nosnou konstrukcí dvouvrstvou z ocelových profilů, opláštění jednoduché</t>
  </si>
  <si>
    <t>903110543</t>
  </si>
  <si>
    <t>(4,95+0,20)*1,6*2</t>
  </si>
  <si>
    <t>763181811</t>
  </si>
  <si>
    <t>Demontáž kovových zárubní konstrukcí ze sádrokartonových příček výšky do 2,75 m jednokřídlových</t>
  </si>
  <si>
    <t>-627025872</t>
  </si>
  <si>
    <t>998763102</t>
  </si>
  <si>
    <t>Přesun hmot pro dřevostavby stanovený z hmotnosti přesunovaného materiálu vodorovná dopravní vzdálenost do 50 m v objektech výšky přes 12 do 24 m</t>
  </si>
  <si>
    <t>1064739937</t>
  </si>
  <si>
    <t>998763181</t>
  </si>
  <si>
    <t>Přesun hmot pro dřevostavby stanovený z hmotnosti přesunovaného materiálu Příplatek k ceně za přesun prováděný bez použití mechanizace pro jakoukoliv výšku objektu</t>
  </si>
  <si>
    <t>-1018739828</t>
  </si>
  <si>
    <t>766660021</t>
  </si>
  <si>
    <t>Montáž dveřních křídel dřevěných nebo plastových otevíravých do ocelové zárubně protipožárních jednokřídlových, šířky do 800 mm</t>
  </si>
  <si>
    <t>311801300</t>
  </si>
  <si>
    <t>61165339.R</t>
  </si>
  <si>
    <t>dveře jednokřídlé ocelové protipožární EI (EW) 30 DP1 povrch lakovaný plné 800x1970-2100mm</t>
  </si>
  <si>
    <t>-541338351</t>
  </si>
  <si>
    <t>766660022</t>
  </si>
  <si>
    <t>Montáž dveřních křídel dřevěných nebo plastových otevíravých do ocelové zárubně protipožárních jednokřídlových, šířky přes 800 mm</t>
  </si>
  <si>
    <t>1486141000</t>
  </si>
  <si>
    <t>61165340.R</t>
  </si>
  <si>
    <t>dveře jednokřídlé ocelové protipožární EI (EW) 30 DP1 povrch lakovaný plné 900x1970-2100mm</t>
  </si>
  <si>
    <t>1869215913</t>
  </si>
  <si>
    <t>998766103</t>
  </si>
  <si>
    <t>Přesun hmot pro konstrukce truhlářské stanovený z hmotnosti přesunovaného materiálu vodorovná dopravní vzdálenost do 50 m v objektech výšky přes 12 do 24 m</t>
  </si>
  <si>
    <t>1725169976</t>
  </si>
  <si>
    <t>315133744</t>
  </si>
  <si>
    <t>771</t>
  </si>
  <si>
    <t>Podlahy z dlaždic</t>
  </si>
  <si>
    <t>771121011</t>
  </si>
  <si>
    <t>Příprava podkladu před provedením dlažby nátěr penetrační na podlahu</t>
  </si>
  <si>
    <t>-290639750</t>
  </si>
  <si>
    <t>(1,63*4,95+1,30*0,6)*2</t>
  </si>
  <si>
    <t>1,50*2,13+1,50+1,50+1,50*3,45+2,25*1,34+2,25*1,56+1,5*0,95</t>
  </si>
  <si>
    <t>1,50*2,0+1,50*1,5+1,5*3,5+2,25*1,53+2,25*1,5+1,62-0,65+1,43*0,5</t>
  </si>
  <si>
    <t>771161023</t>
  </si>
  <si>
    <t>Příprava podkladu před provedením dlažby montáž profilu ukončujícího profilu pro balkony a terasy</t>
  </si>
  <si>
    <t>-263405972</t>
  </si>
  <si>
    <t>(3,45+2,0+3,45+1,53)*2</t>
  </si>
  <si>
    <t>59054296</t>
  </si>
  <si>
    <t>profil ukončovací s okapničkou děrovaná hrana s drenáží barevný lak Al dl 2,5m v 10mm</t>
  </si>
  <si>
    <t>1370894267</t>
  </si>
  <si>
    <t>20,86*1,1 'Přepočtené koeficientem množství</t>
  </si>
  <si>
    <t>771474111</t>
  </si>
  <si>
    <t>Montáž soklů z dlaždic keramických lepených flexibilním lepidlem rovných, výšky do 65 mm</t>
  </si>
  <si>
    <t>1684882485</t>
  </si>
  <si>
    <t>(2,85+2,1+0,8+0,8+2,0+1,5+1,5+3,45+2,25+1,35+1,55+2,25+0,3+0,3)*2</t>
  </si>
  <si>
    <t>59761432</t>
  </si>
  <si>
    <t>dlažba keramická slinutá hladká do interiéru i exteriéru pro vysoké mechanické namáhání přes 22 do 25ks/m2</t>
  </si>
  <si>
    <t>552441791</t>
  </si>
  <si>
    <t>46*0,065*1,2</t>
  </si>
  <si>
    <t>771573225</t>
  </si>
  <si>
    <t>Montáž podlah z dlaždic keramických lepených standardním lepidlem pro vysoké mechanické zatížení protiskluzných nebo reliéfních (bezbariérových) přes 9 do 12 ks/m2</t>
  </si>
  <si>
    <t>-362825180</t>
  </si>
  <si>
    <t>59761409</t>
  </si>
  <si>
    <t>dlažba keramická slinutá protiskluzná do interiéru i exteriéru pro vysoké mechanické namáhání přes 9 do 12ks/m2</t>
  </si>
  <si>
    <t>1548247483</t>
  </si>
  <si>
    <t>56,02*1,1 'Přepočtené koeficientem množství</t>
  </si>
  <si>
    <t>771577131</t>
  </si>
  <si>
    <t>Montáž podlah z dlaždic keramických lepených standardním lepidlem Příplatek k cenám za plochu do 5 m2 jednotlivě</t>
  </si>
  <si>
    <t>-1142341065</t>
  </si>
  <si>
    <t>998771103</t>
  </si>
  <si>
    <t>Přesun hmot pro podlahy z dlaždic stanovený z hmotnosti přesunovaného materiálu vodorovná dopravní vzdálenost do 50 m v objektech výšky přes 12 do 24 m</t>
  </si>
  <si>
    <t>-995435356</t>
  </si>
  <si>
    <t>998771181</t>
  </si>
  <si>
    <t>Přesun hmot pro podlahy z dlaždic stanovený z hmotnosti přesunovaného materiálu Příplatek k ceně za přesun prováděný bez použití mechanizace pro jakoukoliv výšku objektu</t>
  </si>
  <si>
    <t>1334421803</t>
  </si>
  <si>
    <t>784</t>
  </si>
  <si>
    <t>Dokončovací práce - malby a tapety</t>
  </si>
  <si>
    <t>784211005</t>
  </si>
  <si>
    <t>Malby z malířských směsí oděruvzdorných za mokra jednonásobné, bílé za mokra odruvzdorné výborně v místnostech výšky přes 5,00 m</t>
  </si>
  <si>
    <t>18088283</t>
  </si>
  <si>
    <t>14,0*(7,20*2,0+5,2*2)</t>
  </si>
  <si>
    <t>787</t>
  </si>
  <si>
    <t>Dokončovací práce - zasklívání</t>
  </si>
  <si>
    <t>787292322.R</t>
  </si>
  <si>
    <t>Zasklívání schodišťového zábradlí deskami ostatními sklem bezpečnostním s podtmelením na lišty, tl. přes 6 do 8 mm</t>
  </si>
  <si>
    <t>1356067554</t>
  </si>
  <si>
    <t>1,1*(1,2+2,35+2,40+1,50+3,45+1,55+3,45+2,0+3,50+1,55+3,45+2,0+3,5+1,55)</t>
  </si>
  <si>
    <t>998787103</t>
  </si>
  <si>
    <t>Přesun hmot pro zasklívání stanovený z hmotnosti přesunovaného materiálu vodorovná dopravní vzdálenost do 50 m v objektech výšky přes 12 do 24 m</t>
  </si>
  <si>
    <t>1587758922</t>
  </si>
  <si>
    <t>998787181</t>
  </si>
  <si>
    <t>Přesun hmot pro zasklívání stanovený z hmotnosti přesunovaného materiálu Příplatek k cenám za přesun prováděný bez použití mechanizace pro jakoukoliv výšku objektu</t>
  </si>
  <si>
    <t>-261819328</t>
  </si>
  <si>
    <t>-52113503</t>
  </si>
  <si>
    <t>113762481</t>
  </si>
  <si>
    <t>-1000040306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</si>
</sst>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2023005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Rekonsrukce MKS Domažlice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20. 1. 2023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24.7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'20230051 -  dokončovací p...'!J30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'20230051 -  dokončovací p...'!P139</f>
        <v>0</v>
      </c>
      <c r="AV95" s="129">
        <f>'20230051 -  dokončovací p...'!J33</f>
        <v>0</v>
      </c>
      <c r="AW95" s="129">
        <f>'20230051 -  dokončovací p...'!J34</f>
        <v>0</v>
      </c>
      <c r="AX95" s="129">
        <f>'20230051 -  dokončovací p...'!J35</f>
        <v>0</v>
      </c>
      <c r="AY95" s="129">
        <f>'20230051 -  dokončovací p...'!J36</f>
        <v>0</v>
      </c>
      <c r="AZ95" s="129">
        <f>'20230051 -  dokončovací p...'!F33</f>
        <v>0</v>
      </c>
      <c r="BA95" s="129">
        <f>'20230051 -  dokončovací p...'!F34</f>
        <v>0</v>
      </c>
      <c r="BB95" s="129">
        <f>'20230051 -  dokončovací p...'!F35</f>
        <v>0</v>
      </c>
      <c r="BC95" s="129">
        <f>'20230051 -  dokončovací p...'!F36</f>
        <v>0</v>
      </c>
      <c r="BD95" s="131">
        <f>'20230051 -  dokončovací p...'!F37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91" s="7" customFormat="1" ht="24.75" customHeight="1">
      <c r="A96" s="120" t="s">
        <v>77</v>
      </c>
      <c r="B96" s="121"/>
      <c r="C96" s="122"/>
      <c r="D96" s="123" t="s">
        <v>84</v>
      </c>
      <c r="E96" s="123"/>
      <c r="F96" s="123"/>
      <c r="G96" s="123"/>
      <c r="H96" s="123"/>
      <c r="I96" s="124"/>
      <c r="J96" s="123" t="s">
        <v>85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'20230052 - dokončovací pr...'!J30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33">
        <v>0</v>
      </c>
      <c r="AT96" s="134">
        <f>ROUND(SUM(AV96:AW96),2)</f>
        <v>0</v>
      </c>
      <c r="AU96" s="135">
        <f>'20230052 - dokončovací pr...'!P135</f>
        <v>0</v>
      </c>
      <c r="AV96" s="134">
        <f>'20230052 - dokončovací pr...'!J33</f>
        <v>0</v>
      </c>
      <c r="AW96" s="134">
        <f>'20230052 - dokončovací pr...'!J34</f>
        <v>0</v>
      </c>
      <c r="AX96" s="134">
        <f>'20230052 - dokončovací pr...'!J35</f>
        <v>0</v>
      </c>
      <c r="AY96" s="134">
        <f>'20230052 - dokončovací pr...'!J36</f>
        <v>0</v>
      </c>
      <c r="AZ96" s="134">
        <f>'20230052 - dokončovací pr...'!F33</f>
        <v>0</v>
      </c>
      <c r="BA96" s="134">
        <f>'20230052 - dokončovací pr...'!F34</f>
        <v>0</v>
      </c>
      <c r="BB96" s="134">
        <f>'20230052 - dokončovací pr...'!F35</f>
        <v>0</v>
      </c>
      <c r="BC96" s="134">
        <f>'20230052 - dokončovací pr...'!F36</f>
        <v>0</v>
      </c>
      <c r="BD96" s="136">
        <f>'20230052 - dokončovací pr...'!F37</f>
        <v>0</v>
      </c>
      <c r="BE96" s="7"/>
      <c r="BT96" s="132" t="s">
        <v>81</v>
      </c>
      <c r="BV96" s="132" t="s">
        <v>75</v>
      </c>
      <c r="BW96" s="132" t="s">
        <v>86</v>
      </c>
      <c r="BX96" s="132" t="s">
        <v>5</v>
      </c>
      <c r="CL96" s="132" t="s">
        <v>1</v>
      </c>
      <c r="CM96" s="132" t="s">
        <v>83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0230051 -  dokončovací p...'!C2" display="/"/>
    <hyperlink ref="A96" location="'20230052 - dokončovací p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87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Rekonsrukce MKS Domažlice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88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ROUND((SUM(BE139:BE477)),2)</f>
        <v>0</v>
      </c>
      <c r="G33" s="39"/>
      <c r="H33" s="39"/>
      <c r="I33" s="156">
        <v>0.21</v>
      </c>
      <c r="J33" s="155">
        <f>ROUND(((SUM(BE139:BE477))*I33),2)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ROUND((SUM(BF139:BF477)),2)</f>
        <v>0</v>
      </c>
      <c r="G34" s="39"/>
      <c r="H34" s="39"/>
      <c r="I34" s="156">
        <v>0.15</v>
      </c>
      <c r="J34" s="155">
        <f>ROUND(((SUM(BF139:BF477))*I34),2)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ROUND((SUM(BG139:BG477)),2)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ROUND((SUM(BH139:BH477)),2)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ROUND((SUM(BI139:BI477)),2)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Rekonsrukce MKS Domažlice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88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20230051 -  dokončovací práce střecha, fasáda, sál MKS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20. 1. 2023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91</v>
      </c>
      <c r="D94" s="177"/>
      <c r="E94" s="177"/>
      <c r="F94" s="177"/>
      <c r="G94" s="177"/>
      <c r="H94" s="177"/>
      <c r="I94" s="177"/>
      <c r="J94" s="178" t="s">
        <v>92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93</v>
      </c>
      <c r="D96" s="41"/>
      <c r="E96" s="41"/>
      <c r="F96" s="41"/>
      <c r="G96" s="41"/>
      <c r="H96" s="41"/>
      <c r="I96" s="41"/>
      <c r="J96" s="111">
        <f>J139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94</v>
      </c>
    </row>
    <row r="97" spans="1:31" s="9" customFormat="1" ht="24.95" customHeight="1">
      <c r="A97" s="9"/>
      <c r="B97" s="180"/>
      <c r="C97" s="181"/>
      <c r="D97" s="182" t="s">
        <v>95</v>
      </c>
      <c r="E97" s="183"/>
      <c r="F97" s="183"/>
      <c r="G97" s="183"/>
      <c r="H97" s="183"/>
      <c r="I97" s="183"/>
      <c r="J97" s="184">
        <f>J140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96</v>
      </c>
      <c r="E98" s="189"/>
      <c r="F98" s="189"/>
      <c r="G98" s="189"/>
      <c r="H98" s="189"/>
      <c r="I98" s="189"/>
      <c r="J98" s="190">
        <f>J141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6"/>
      <c r="C99" s="187"/>
      <c r="D99" s="188" t="s">
        <v>97</v>
      </c>
      <c r="E99" s="189"/>
      <c r="F99" s="189"/>
      <c r="G99" s="189"/>
      <c r="H99" s="189"/>
      <c r="I99" s="189"/>
      <c r="J99" s="190">
        <f>J142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6"/>
      <c r="C100" s="187"/>
      <c r="D100" s="188" t="s">
        <v>98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99</v>
      </c>
      <c r="E101" s="189"/>
      <c r="F101" s="189"/>
      <c r="G101" s="189"/>
      <c r="H101" s="189"/>
      <c r="I101" s="189"/>
      <c r="J101" s="190">
        <f>J207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6"/>
      <c r="C102" s="187"/>
      <c r="D102" s="188" t="s">
        <v>100</v>
      </c>
      <c r="E102" s="189"/>
      <c r="F102" s="189"/>
      <c r="G102" s="189"/>
      <c r="H102" s="189"/>
      <c r="I102" s="189"/>
      <c r="J102" s="190">
        <f>J232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101</v>
      </c>
      <c r="E103" s="189"/>
      <c r="F103" s="189"/>
      <c r="G103" s="189"/>
      <c r="H103" s="189"/>
      <c r="I103" s="189"/>
      <c r="J103" s="190">
        <f>J239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102</v>
      </c>
      <c r="E104" s="189"/>
      <c r="F104" s="189"/>
      <c r="G104" s="189"/>
      <c r="H104" s="189"/>
      <c r="I104" s="189"/>
      <c r="J104" s="190">
        <f>J242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6"/>
      <c r="C105" s="187"/>
      <c r="D105" s="188" t="s">
        <v>103</v>
      </c>
      <c r="E105" s="189"/>
      <c r="F105" s="189"/>
      <c r="G105" s="189"/>
      <c r="H105" s="189"/>
      <c r="I105" s="189"/>
      <c r="J105" s="190">
        <f>J243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6"/>
      <c r="C106" s="187"/>
      <c r="D106" s="188" t="s">
        <v>104</v>
      </c>
      <c r="E106" s="189"/>
      <c r="F106" s="189"/>
      <c r="G106" s="189"/>
      <c r="H106" s="189"/>
      <c r="I106" s="189"/>
      <c r="J106" s="190">
        <f>J258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86"/>
      <c r="C107" s="187"/>
      <c r="D107" s="188" t="s">
        <v>105</v>
      </c>
      <c r="E107" s="189"/>
      <c r="F107" s="189"/>
      <c r="G107" s="189"/>
      <c r="H107" s="189"/>
      <c r="I107" s="189"/>
      <c r="J107" s="190">
        <f>J266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86"/>
      <c r="C108" s="187"/>
      <c r="D108" s="188" t="s">
        <v>106</v>
      </c>
      <c r="E108" s="189"/>
      <c r="F108" s="189"/>
      <c r="G108" s="189"/>
      <c r="H108" s="189"/>
      <c r="I108" s="189"/>
      <c r="J108" s="190">
        <f>J284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86"/>
      <c r="C109" s="187"/>
      <c r="D109" s="188" t="s">
        <v>107</v>
      </c>
      <c r="E109" s="189"/>
      <c r="F109" s="189"/>
      <c r="G109" s="189"/>
      <c r="H109" s="189"/>
      <c r="I109" s="189"/>
      <c r="J109" s="190">
        <f>J308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186"/>
      <c r="C110" s="187"/>
      <c r="D110" s="188" t="s">
        <v>108</v>
      </c>
      <c r="E110" s="189"/>
      <c r="F110" s="189"/>
      <c r="G110" s="189"/>
      <c r="H110" s="189"/>
      <c r="I110" s="189"/>
      <c r="J110" s="190">
        <f>J354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186"/>
      <c r="C111" s="187"/>
      <c r="D111" s="188" t="s">
        <v>109</v>
      </c>
      <c r="E111" s="189"/>
      <c r="F111" s="189"/>
      <c r="G111" s="189"/>
      <c r="H111" s="189"/>
      <c r="I111" s="189"/>
      <c r="J111" s="190">
        <f>J357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186"/>
      <c r="C112" s="187"/>
      <c r="D112" s="188" t="s">
        <v>110</v>
      </c>
      <c r="E112" s="189"/>
      <c r="F112" s="189"/>
      <c r="G112" s="189"/>
      <c r="H112" s="189"/>
      <c r="I112" s="189"/>
      <c r="J112" s="190">
        <f>J415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>
      <c r="A113" s="10"/>
      <c r="B113" s="186"/>
      <c r="C113" s="187"/>
      <c r="D113" s="188" t="s">
        <v>111</v>
      </c>
      <c r="E113" s="189"/>
      <c r="F113" s="189"/>
      <c r="G113" s="189"/>
      <c r="H113" s="189"/>
      <c r="I113" s="189"/>
      <c r="J113" s="190">
        <f>J433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186"/>
      <c r="C114" s="187"/>
      <c r="D114" s="188" t="s">
        <v>112</v>
      </c>
      <c r="E114" s="189"/>
      <c r="F114" s="189"/>
      <c r="G114" s="189"/>
      <c r="H114" s="189"/>
      <c r="I114" s="189"/>
      <c r="J114" s="190">
        <f>J442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4.85" customHeight="1">
      <c r="A115" s="10"/>
      <c r="B115" s="186"/>
      <c r="C115" s="187"/>
      <c r="D115" s="188" t="s">
        <v>113</v>
      </c>
      <c r="E115" s="189"/>
      <c r="F115" s="189"/>
      <c r="G115" s="189"/>
      <c r="H115" s="189"/>
      <c r="I115" s="189"/>
      <c r="J115" s="190">
        <f>J467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114</v>
      </c>
      <c r="E116" s="189"/>
      <c r="F116" s="189"/>
      <c r="G116" s="189"/>
      <c r="H116" s="189"/>
      <c r="I116" s="189"/>
      <c r="J116" s="190">
        <f>J471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4.85" customHeight="1">
      <c r="A117" s="10"/>
      <c r="B117" s="186"/>
      <c r="C117" s="187"/>
      <c r="D117" s="188" t="s">
        <v>115</v>
      </c>
      <c r="E117" s="189"/>
      <c r="F117" s="189"/>
      <c r="G117" s="189"/>
      <c r="H117" s="189"/>
      <c r="I117" s="189"/>
      <c r="J117" s="190">
        <f>J472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4.85" customHeight="1">
      <c r="A118" s="10"/>
      <c r="B118" s="186"/>
      <c r="C118" s="187"/>
      <c r="D118" s="188" t="s">
        <v>116</v>
      </c>
      <c r="E118" s="189"/>
      <c r="F118" s="189"/>
      <c r="G118" s="189"/>
      <c r="H118" s="189"/>
      <c r="I118" s="189"/>
      <c r="J118" s="190">
        <f>J474</f>
        <v>0</v>
      </c>
      <c r="K118" s="187"/>
      <c r="L118" s="19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4.85" customHeight="1">
      <c r="A119" s="10"/>
      <c r="B119" s="186"/>
      <c r="C119" s="187"/>
      <c r="D119" s="188" t="s">
        <v>117</v>
      </c>
      <c r="E119" s="189"/>
      <c r="F119" s="189"/>
      <c r="G119" s="189"/>
      <c r="H119" s="189"/>
      <c r="I119" s="189"/>
      <c r="J119" s="190">
        <f>J476</f>
        <v>0</v>
      </c>
      <c r="K119" s="187"/>
      <c r="L119" s="19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5" spans="1:31" s="2" customFormat="1" ht="6.95" customHeight="1">
      <c r="A125" s="39"/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4.95" customHeight="1">
      <c r="A126" s="39"/>
      <c r="B126" s="40"/>
      <c r="C126" s="24" t="s">
        <v>118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16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175" t="str">
        <f>E7</f>
        <v>Rekonsrukce MKS Domažlice</v>
      </c>
      <c r="F129" s="33"/>
      <c r="G129" s="33"/>
      <c r="H129" s="33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88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6.5" customHeight="1">
      <c r="A131" s="39"/>
      <c r="B131" s="40"/>
      <c r="C131" s="41"/>
      <c r="D131" s="41"/>
      <c r="E131" s="77" t="str">
        <f>E9</f>
        <v xml:space="preserve">20230051 -  dokončovací práce střecha, fasáda, sál MKS</v>
      </c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20</v>
      </c>
      <c r="D133" s="41"/>
      <c r="E133" s="41"/>
      <c r="F133" s="28" t="str">
        <f>F12</f>
        <v xml:space="preserve"> </v>
      </c>
      <c r="G133" s="41"/>
      <c r="H133" s="41"/>
      <c r="I133" s="33" t="s">
        <v>22</v>
      </c>
      <c r="J133" s="80" t="str">
        <f>IF(J12="","",J12)</f>
        <v>20. 1. 2023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24</v>
      </c>
      <c r="D135" s="41"/>
      <c r="E135" s="41"/>
      <c r="F135" s="28" t="str">
        <f>E15</f>
        <v xml:space="preserve"> </v>
      </c>
      <c r="G135" s="41"/>
      <c r="H135" s="41"/>
      <c r="I135" s="33" t="s">
        <v>29</v>
      </c>
      <c r="J135" s="37" t="str">
        <f>E21</f>
        <v xml:space="preserve"> 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5.15" customHeight="1">
      <c r="A136" s="39"/>
      <c r="B136" s="40"/>
      <c r="C136" s="33" t="s">
        <v>27</v>
      </c>
      <c r="D136" s="41"/>
      <c r="E136" s="41"/>
      <c r="F136" s="28" t="str">
        <f>IF(E18="","",E18)</f>
        <v>Vyplň údaj</v>
      </c>
      <c r="G136" s="41"/>
      <c r="H136" s="41"/>
      <c r="I136" s="33" t="s">
        <v>31</v>
      </c>
      <c r="J136" s="37" t="str">
        <f>E24</f>
        <v xml:space="preserve"> 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0.3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11" customFormat="1" ht="29.25" customHeight="1">
      <c r="A138" s="192"/>
      <c r="B138" s="193"/>
      <c r="C138" s="194" t="s">
        <v>119</v>
      </c>
      <c r="D138" s="195" t="s">
        <v>58</v>
      </c>
      <c r="E138" s="195" t="s">
        <v>54</v>
      </c>
      <c r="F138" s="195" t="s">
        <v>55</v>
      </c>
      <c r="G138" s="195" t="s">
        <v>120</v>
      </c>
      <c r="H138" s="195" t="s">
        <v>121</v>
      </c>
      <c r="I138" s="195" t="s">
        <v>122</v>
      </c>
      <c r="J138" s="195" t="s">
        <v>92</v>
      </c>
      <c r="K138" s="196" t="s">
        <v>123</v>
      </c>
      <c r="L138" s="197"/>
      <c r="M138" s="101" t="s">
        <v>1</v>
      </c>
      <c r="N138" s="102" t="s">
        <v>37</v>
      </c>
      <c r="O138" s="102" t="s">
        <v>124</v>
      </c>
      <c r="P138" s="102" t="s">
        <v>125</v>
      </c>
      <c r="Q138" s="102" t="s">
        <v>126</v>
      </c>
      <c r="R138" s="102" t="s">
        <v>127</v>
      </c>
      <c r="S138" s="102" t="s">
        <v>128</v>
      </c>
      <c r="T138" s="103" t="s">
        <v>129</v>
      </c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</row>
    <row r="139" spans="1:63" s="2" customFormat="1" ht="22.8" customHeight="1">
      <c r="A139" s="39"/>
      <c r="B139" s="40"/>
      <c r="C139" s="108" t="s">
        <v>130</v>
      </c>
      <c r="D139" s="41"/>
      <c r="E139" s="41"/>
      <c r="F139" s="41"/>
      <c r="G139" s="41"/>
      <c r="H139" s="41"/>
      <c r="I139" s="41"/>
      <c r="J139" s="198">
        <f>BK139</f>
        <v>0</v>
      </c>
      <c r="K139" s="41"/>
      <c r="L139" s="45"/>
      <c r="M139" s="104"/>
      <c r="N139" s="199"/>
      <c r="O139" s="105"/>
      <c r="P139" s="200">
        <f>P140</f>
        <v>0</v>
      </c>
      <c r="Q139" s="105"/>
      <c r="R139" s="200">
        <f>R140</f>
        <v>64.15735019</v>
      </c>
      <c r="S139" s="105"/>
      <c r="T139" s="201">
        <f>T140</f>
        <v>13.923279999999998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72</v>
      </c>
      <c r="AU139" s="18" t="s">
        <v>94</v>
      </c>
      <c r="BK139" s="202">
        <f>BK140</f>
        <v>0</v>
      </c>
    </row>
    <row r="140" spans="1:63" s="12" customFormat="1" ht="25.9" customHeight="1">
      <c r="A140" s="12"/>
      <c r="B140" s="203"/>
      <c r="C140" s="204"/>
      <c r="D140" s="205" t="s">
        <v>72</v>
      </c>
      <c r="E140" s="206" t="s">
        <v>131</v>
      </c>
      <c r="F140" s="206" t="s">
        <v>1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P141+P242+P471</f>
        <v>0</v>
      </c>
      <c r="Q140" s="211"/>
      <c r="R140" s="212">
        <f>R141+R242+R471</f>
        <v>64.15735019</v>
      </c>
      <c r="S140" s="211"/>
      <c r="T140" s="213">
        <f>T141+T242+T471</f>
        <v>13.923279999999998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81</v>
      </c>
      <c r="AT140" s="215" t="s">
        <v>72</v>
      </c>
      <c r="AU140" s="215" t="s">
        <v>73</v>
      </c>
      <c r="AY140" s="214" t="s">
        <v>132</v>
      </c>
      <c r="BK140" s="216">
        <f>BK141+BK242+BK471</f>
        <v>0</v>
      </c>
    </row>
    <row r="141" spans="1:63" s="12" customFormat="1" ht="22.8" customHeight="1">
      <c r="A141" s="12"/>
      <c r="B141" s="203"/>
      <c r="C141" s="204"/>
      <c r="D141" s="205" t="s">
        <v>72</v>
      </c>
      <c r="E141" s="217" t="s">
        <v>133</v>
      </c>
      <c r="F141" s="217" t="s">
        <v>134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P142+P146+P207+P232+P239</f>
        <v>0</v>
      </c>
      <c r="Q141" s="211"/>
      <c r="R141" s="212">
        <f>R142+R146+R207+R232+R239</f>
        <v>32.531803599999996</v>
      </c>
      <c r="S141" s="211"/>
      <c r="T141" s="213">
        <f>T142+T146+T207+T232+T239</f>
        <v>4.314010000000001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81</v>
      </c>
      <c r="AT141" s="215" t="s">
        <v>72</v>
      </c>
      <c r="AU141" s="215" t="s">
        <v>81</v>
      </c>
      <c r="AY141" s="214" t="s">
        <v>132</v>
      </c>
      <c r="BK141" s="216">
        <f>BK142+BK146+BK207+BK232+BK239</f>
        <v>0</v>
      </c>
    </row>
    <row r="142" spans="1:63" s="12" customFormat="1" ht="20.85" customHeight="1">
      <c r="A142" s="12"/>
      <c r="B142" s="203"/>
      <c r="C142" s="204"/>
      <c r="D142" s="205" t="s">
        <v>72</v>
      </c>
      <c r="E142" s="217" t="s">
        <v>135</v>
      </c>
      <c r="F142" s="217" t="s">
        <v>136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SUM(P143:P145)</f>
        <v>0</v>
      </c>
      <c r="Q142" s="211"/>
      <c r="R142" s="212">
        <f>SUM(R143:R145)</f>
        <v>0.18912</v>
      </c>
      <c r="S142" s="211"/>
      <c r="T142" s="213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81</v>
      </c>
      <c r="AT142" s="215" t="s">
        <v>72</v>
      </c>
      <c r="AU142" s="215" t="s">
        <v>83</v>
      </c>
      <c r="AY142" s="214" t="s">
        <v>132</v>
      </c>
      <c r="BK142" s="216">
        <f>SUM(BK143:BK145)</f>
        <v>0</v>
      </c>
    </row>
    <row r="143" spans="1:65" s="2" customFormat="1" ht="33" customHeight="1">
      <c r="A143" s="39"/>
      <c r="B143" s="40"/>
      <c r="C143" s="219" t="s">
        <v>81</v>
      </c>
      <c r="D143" s="219" t="s">
        <v>137</v>
      </c>
      <c r="E143" s="220" t="s">
        <v>138</v>
      </c>
      <c r="F143" s="221" t="s">
        <v>139</v>
      </c>
      <c r="G143" s="222" t="s">
        <v>140</v>
      </c>
      <c r="H143" s="223">
        <v>1.92</v>
      </c>
      <c r="I143" s="224"/>
      <c r="J143" s="225">
        <f>ROUND(I143*H143,2)</f>
        <v>0</v>
      </c>
      <c r="K143" s="221" t="s">
        <v>141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142</v>
      </c>
      <c r="AT143" s="230" t="s">
        <v>137</v>
      </c>
      <c r="AU143" s="230" t="s">
        <v>135</v>
      </c>
      <c r="AY143" s="18" t="s">
        <v>132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142</v>
      </c>
      <c r="BM143" s="230" t="s">
        <v>143</v>
      </c>
    </row>
    <row r="144" spans="1:51" s="13" customFormat="1" ht="12">
      <c r="A144" s="13"/>
      <c r="B144" s="232"/>
      <c r="C144" s="233"/>
      <c r="D144" s="234" t="s">
        <v>144</v>
      </c>
      <c r="E144" s="235" t="s">
        <v>1</v>
      </c>
      <c r="F144" s="236" t="s">
        <v>145</v>
      </c>
      <c r="G144" s="233"/>
      <c r="H144" s="237">
        <v>1.92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144</v>
      </c>
      <c r="AU144" s="243" t="s">
        <v>135</v>
      </c>
      <c r="AV144" s="13" t="s">
        <v>83</v>
      </c>
      <c r="AW144" s="13" t="s">
        <v>30</v>
      </c>
      <c r="AX144" s="13" t="s">
        <v>81</v>
      </c>
      <c r="AY144" s="243" t="s">
        <v>132</v>
      </c>
    </row>
    <row r="145" spans="1:65" s="2" customFormat="1" ht="16.5" customHeight="1">
      <c r="A145" s="39"/>
      <c r="B145" s="40"/>
      <c r="C145" s="244" t="s">
        <v>83</v>
      </c>
      <c r="D145" s="244" t="s">
        <v>146</v>
      </c>
      <c r="E145" s="245" t="s">
        <v>147</v>
      </c>
      <c r="F145" s="246" t="s">
        <v>148</v>
      </c>
      <c r="G145" s="247" t="s">
        <v>140</v>
      </c>
      <c r="H145" s="248">
        <v>1.92</v>
      </c>
      <c r="I145" s="249"/>
      <c r="J145" s="250">
        <f>ROUND(I145*H145,2)</f>
        <v>0</v>
      </c>
      <c r="K145" s="246" t="s">
        <v>1</v>
      </c>
      <c r="L145" s="251"/>
      <c r="M145" s="252" t="s">
        <v>1</v>
      </c>
      <c r="N145" s="253" t="s">
        <v>38</v>
      </c>
      <c r="O145" s="92"/>
      <c r="P145" s="228">
        <f>O145*H145</f>
        <v>0</v>
      </c>
      <c r="Q145" s="228">
        <v>0.0985</v>
      </c>
      <c r="R145" s="228">
        <f>Q145*H145</f>
        <v>0.18912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149</v>
      </c>
      <c r="AT145" s="230" t="s">
        <v>146</v>
      </c>
      <c r="AU145" s="230" t="s">
        <v>135</v>
      </c>
      <c r="AY145" s="18" t="s">
        <v>132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142</v>
      </c>
      <c r="BM145" s="230" t="s">
        <v>150</v>
      </c>
    </row>
    <row r="146" spans="1:63" s="12" customFormat="1" ht="20.85" customHeight="1">
      <c r="A146" s="12"/>
      <c r="B146" s="203"/>
      <c r="C146" s="204"/>
      <c r="D146" s="205" t="s">
        <v>72</v>
      </c>
      <c r="E146" s="217" t="s">
        <v>151</v>
      </c>
      <c r="F146" s="217" t="s">
        <v>152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SUM(P147:P206)</f>
        <v>0</v>
      </c>
      <c r="Q146" s="211"/>
      <c r="R146" s="212">
        <f>SUM(R147:R206)</f>
        <v>32.342683599999994</v>
      </c>
      <c r="S146" s="211"/>
      <c r="T146" s="213">
        <f>SUM(T147:T206)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81</v>
      </c>
      <c r="AT146" s="215" t="s">
        <v>72</v>
      </c>
      <c r="AU146" s="215" t="s">
        <v>83</v>
      </c>
      <c r="AY146" s="214" t="s">
        <v>132</v>
      </c>
      <c r="BK146" s="216">
        <f>SUM(BK147:BK206)</f>
        <v>0</v>
      </c>
    </row>
    <row r="147" spans="1:65" s="2" customFormat="1" ht="37.8" customHeight="1">
      <c r="A147" s="39"/>
      <c r="B147" s="40"/>
      <c r="C147" s="219" t="s">
        <v>135</v>
      </c>
      <c r="D147" s="219" t="s">
        <v>137</v>
      </c>
      <c r="E147" s="220" t="s">
        <v>153</v>
      </c>
      <c r="F147" s="221" t="s">
        <v>154</v>
      </c>
      <c r="G147" s="222" t="s">
        <v>155</v>
      </c>
      <c r="H147" s="223">
        <v>18.6</v>
      </c>
      <c r="I147" s="224"/>
      <c r="J147" s="225">
        <f>ROUND(I147*H147,2)</f>
        <v>0</v>
      </c>
      <c r="K147" s="221" t="s">
        <v>141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0.00438</v>
      </c>
      <c r="R147" s="228">
        <f>Q147*H147</f>
        <v>0.08146800000000001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142</v>
      </c>
      <c r="AT147" s="230" t="s">
        <v>137</v>
      </c>
      <c r="AU147" s="230" t="s">
        <v>135</v>
      </c>
      <c r="AY147" s="18" t="s">
        <v>132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142</v>
      </c>
      <c r="BM147" s="230" t="s">
        <v>156</v>
      </c>
    </row>
    <row r="148" spans="1:51" s="13" customFormat="1" ht="12">
      <c r="A148" s="13"/>
      <c r="B148" s="232"/>
      <c r="C148" s="233"/>
      <c r="D148" s="234" t="s">
        <v>144</v>
      </c>
      <c r="E148" s="235" t="s">
        <v>1</v>
      </c>
      <c r="F148" s="236" t="s">
        <v>157</v>
      </c>
      <c r="G148" s="233"/>
      <c r="H148" s="237">
        <v>18.6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144</v>
      </c>
      <c r="AU148" s="243" t="s">
        <v>135</v>
      </c>
      <c r="AV148" s="13" t="s">
        <v>83</v>
      </c>
      <c r="AW148" s="13" t="s">
        <v>30</v>
      </c>
      <c r="AX148" s="13" t="s">
        <v>81</v>
      </c>
      <c r="AY148" s="243" t="s">
        <v>132</v>
      </c>
    </row>
    <row r="149" spans="1:65" s="2" customFormat="1" ht="24.15" customHeight="1">
      <c r="A149" s="39"/>
      <c r="B149" s="40"/>
      <c r="C149" s="219" t="s">
        <v>142</v>
      </c>
      <c r="D149" s="219" t="s">
        <v>137</v>
      </c>
      <c r="E149" s="220" t="s">
        <v>158</v>
      </c>
      <c r="F149" s="221" t="s">
        <v>159</v>
      </c>
      <c r="G149" s="222" t="s">
        <v>155</v>
      </c>
      <c r="H149" s="223">
        <v>18.6</v>
      </c>
      <c r="I149" s="224"/>
      <c r="J149" s="225">
        <f>ROUND(I149*H149,2)</f>
        <v>0</v>
      </c>
      <c r="K149" s="221" t="s">
        <v>141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0.0002</v>
      </c>
      <c r="R149" s="228">
        <f>Q149*H149</f>
        <v>0.0037200000000000006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142</v>
      </c>
      <c r="AT149" s="230" t="s">
        <v>137</v>
      </c>
      <c r="AU149" s="230" t="s">
        <v>135</v>
      </c>
      <c r="AY149" s="18" t="s">
        <v>132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81</v>
      </c>
      <c r="BK149" s="231">
        <f>ROUND(I149*H149,2)</f>
        <v>0</v>
      </c>
      <c r="BL149" s="18" t="s">
        <v>142</v>
      </c>
      <c r="BM149" s="230" t="s">
        <v>160</v>
      </c>
    </row>
    <row r="150" spans="1:51" s="13" customFormat="1" ht="12">
      <c r="A150" s="13"/>
      <c r="B150" s="232"/>
      <c r="C150" s="233"/>
      <c r="D150" s="234" t="s">
        <v>144</v>
      </c>
      <c r="E150" s="235" t="s">
        <v>1</v>
      </c>
      <c r="F150" s="236" t="s">
        <v>161</v>
      </c>
      <c r="G150" s="233"/>
      <c r="H150" s="237">
        <v>18.6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144</v>
      </c>
      <c r="AU150" s="243" t="s">
        <v>135</v>
      </c>
      <c r="AV150" s="13" t="s">
        <v>83</v>
      </c>
      <c r="AW150" s="13" t="s">
        <v>30</v>
      </c>
      <c r="AX150" s="13" t="s">
        <v>81</v>
      </c>
      <c r="AY150" s="243" t="s">
        <v>132</v>
      </c>
    </row>
    <row r="151" spans="1:65" s="2" customFormat="1" ht="78" customHeight="1">
      <c r="A151" s="39"/>
      <c r="B151" s="40"/>
      <c r="C151" s="219" t="s">
        <v>162</v>
      </c>
      <c r="D151" s="219" t="s">
        <v>137</v>
      </c>
      <c r="E151" s="220" t="s">
        <v>163</v>
      </c>
      <c r="F151" s="221" t="s">
        <v>164</v>
      </c>
      <c r="G151" s="222" t="s">
        <v>155</v>
      </c>
      <c r="H151" s="223">
        <v>18.6</v>
      </c>
      <c r="I151" s="224"/>
      <c r="J151" s="225">
        <f>ROUND(I151*H151,2)</f>
        <v>0</v>
      </c>
      <c r="K151" s="221" t="s">
        <v>141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0.0116</v>
      </c>
      <c r="R151" s="228">
        <f>Q151*H151</f>
        <v>0.21576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142</v>
      </c>
      <c r="AT151" s="230" t="s">
        <v>137</v>
      </c>
      <c r="AU151" s="230" t="s">
        <v>135</v>
      </c>
      <c r="AY151" s="18" t="s">
        <v>132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142</v>
      </c>
      <c r="BM151" s="230" t="s">
        <v>165</v>
      </c>
    </row>
    <row r="152" spans="1:51" s="13" customFormat="1" ht="12">
      <c r="A152" s="13"/>
      <c r="B152" s="232"/>
      <c r="C152" s="233"/>
      <c r="D152" s="234" t="s">
        <v>144</v>
      </c>
      <c r="E152" s="235" t="s">
        <v>1</v>
      </c>
      <c r="F152" s="236" t="s">
        <v>157</v>
      </c>
      <c r="G152" s="233"/>
      <c r="H152" s="237">
        <v>18.6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144</v>
      </c>
      <c r="AU152" s="243" t="s">
        <v>135</v>
      </c>
      <c r="AV152" s="13" t="s">
        <v>83</v>
      </c>
      <c r="AW152" s="13" t="s">
        <v>30</v>
      </c>
      <c r="AX152" s="13" t="s">
        <v>81</v>
      </c>
      <c r="AY152" s="243" t="s">
        <v>132</v>
      </c>
    </row>
    <row r="153" spans="1:65" s="2" customFormat="1" ht="24.15" customHeight="1">
      <c r="A153" s="39"/>
      <c r="B153" s="40"/>
      <c r="C153" s="244" t="s">
        <v>151</v>
      </c>
      <c r="D153" s="244" t="s">
        <v>146</v>
      </c>
      <c r="E153" s="245" t="s">
        <v>166</v>
      </c>
      <c r="F153" s="246" t="s">
        <v>167</v>
      </c>
      <c r="G153" s="247" t="s">
        <v>155</v>
      </c>
      <c r="H153" s="248">
        <v>19.53</v>
      </c>
      <c r="I153" s="249"/>
      <c r="J153" s="250">
        <f>ROUND(I153*H153,2)</f>
        <v>0</v>
      </c>
      <c r="K153" s="246" t="s">
        <v>141</v>
      </c>
      <c r="L153" s="251"/>
      <c r="M153" s="252" t="s">
        <v>1</v>
      </c>
      <c r="N153" s="253" t="s">
        <v>38</v>
      </c>
      <c r="O153" s="92"/>
      <c r="P153" s="228">
        <f>O153*H153</f>
        <v>0</v>
      </c>
      <c r="Q153" s="228">
        <v>0.0155</v>
      </c>
      <c r="R153" s="228">
        <f>Q153*H153</f>
        <v>0.302715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149</v>
      </c>
      <c r="AT153" s="230" t="s">
        <v>146</v>
      </c>
      <c r="AU153" s="230" t="s">
        <v>135</v>
      </c>
      <c r="AY153" s="18" t="s">
        <v>132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81</v>
      </c>
      <c r="BK153" s="231">
        <f>ROUND(I153*H153,2)</f>
        <v>0</v>
      </c>
      <c r="BL153" s="18" t="s">
        <v>142</v>
      </c>
      <c r="BM153" s="230" t="s">
        <v>168</v>
      </c>
    </row>
    <row r="154" spans="1:51" s="13" customFormat="1" ht="12">
      <c r="A154" s="13"/>
      <c r="B154" s="232"/>
      <c r="C154" s="233"/>
      <c r="D154" s="234" t="s">
        <v>144</v>
      </c>
      <c r="E154" s="233"/>
      <c r="F154" s="236" t="s">
        <v>169</v>
      </c>
      <c r="G154" s="233"/>
      <c r="H154" s="237">
        <v>19.53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144</v>
      </c>
      <c r="AU154" s="243" t="s">
        <v>135</v>
      </c>
      <c r="AV154" s="13" t="s">
        <v>83</v>
      </c>
      <c r="AW154" s="13" t="s">
        <v>4</v>
      </c>
      <c r="AX154" s="13" t="s">
        <v>81</v>
      </c>
      <c r="AY154" s="243" t="s">
        <v>132</v>
      </c>
    </row>
    <row r="155" spans="1:65" s="2" customFormat="1" ht="37.8" customHeight="1">
      <c r="A155" s="39"/>
      <c r="B155" s="40"/>
      <c r="C155" s="219" t="s">
        <v>170</v>
      </c>
      <c r="D155" s="219" t="s">
        <v>137</v>
      </c>
      <c r="E155" s="220" t="s">
        <v>171</v>
      </c>
      <c r="F155" s="221" t="s">
        <v>172</v>
      </c>
      <c r="G155" s="222" t="s">
        <v>155</v>
      </c>
      <c r="H155" s="223">
        <v>18.6</v>
      </c>
      <c r="I155" s="224"/>
      <c r="J155" s="225">
        <f>ROUND(I155*H155,2)</f>
        <v>0</v>
      </c>
      <c r="K155" s="221" t="s">
        <v>141</v>
      </c>
      <c r="L155" s="45"/>
      <c r="M155" s="226" t="s">
        <v>1</v>
      </c>
      <c r="N155" s="227" t="s">
        <v>38</v>
      </c>
      <c r="O155" s="92"/>
      <c r="P155" s="228">
        <f>O155*H155</f>
        <v>0</v>
      </c>
      <c r="Q155" s="228">
        <v>0.0027</v>
      </c>
      <c r="R155" s="228">
        <f>Q155*H155</f>
        <v>0.05022000000000001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142</v>
      </c>
      <c r="AT155" s="230" t="s">
        <v>137</v>
      </c>
      <c r="AU155" s="230" t="s">
        <v>135</v>
      </c>
      <c r="AY155" s="18" t="s">
        <v>132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81</v>
      </c>
      <c r="BK155" s="231">
        <f>ROUND(I155*H155,2)</f>
        <v>0</v>
      </c>
      <c r="BL155" s="18" t="s">
        <v>142</v>
      </c>
      <c r="BM155" s="230" t="s">
        <v>173</v>
      </c>
    </row>
    <row r="156" spans="1:51" s="13" customFormat="1" ht="12">
      <c r="A156" s="13"/>
      <c r="B156" s="232"/>
      <c r="C156" s="233"/>
      <c r="D156" s="234" t="s">
        <v>144</v>
      </c>
      <c r="E156" s="235" t="s">
        <v>1</v>
      </c>
      <c r="F156" s="236" t="s">
        <v>161</v>
      </c>
      <c r="G156" s="233"/>
      <c r="H156" s="237">
        <v>18.6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144</v>
      </c>
      <c r="AU156" s="243" t="s">
        <v>135</v>
      </c>
      <c r="AV156" s="13" t="s">
        <v>83</v>
      </c>
      <c r="AW156" s="13" t="s">
        <v>30</v>
      </c>
      <c r="AX156" s="13" t="s">
        <v>81</v>
      </c>
      <c r="AY156" s="243" t="s">
        <v>132</v>
      </c>
    </row>
    <row r="157" spans="1:65" s="2" customFormat="1" ht="37.8" customHeight="1">
      <c r="A157" s="39"/>
      <c r="B157" s="40"/>
      <c r="C157" s="219" t="s">
        <v>149</v>
      </c>
      <c r="D157" s="219" t="s">
        <v>137</v>
      </c>
      <c r="E157" s="220" t="s">
        <v>174</v>
      </c>
      <c r="F157" s="221" t="s">
        <v>175</v>
      </c>
      <c r="G157" s="222" t="s">
        <v>155</v>
      </c>
      <c r="H157" s="223">
        <v>872.66</v>
      </c>
      <c r="I157" s="224"/>
      <c r="J157" s="225">
        <f>ROUND(I157*H157,2)</f>
        <v>0</v>
      </c>
      <c r="K157" s="221" t="s">
        <v>141</v>
      </c>
      <c r="L157" s="45"/>
      <c r="M157" s="226" t="s">
        <v>1</v>
      </c>
      <c r="N157" s="227" t="s">
        <v>38</v>
      </c>
      <c r="O157" s="92"/>
      <c r="P157" s="228">
        <f>O157*H157</f>
        <v>0</v>
      </c>
      <c r="Q157" s="228">
        <v>0.00438</v>
      </c>
      <c r="R157" s="228">
        <f>Q157*H157</f>
        <v>3.8222508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142</v>
      </c>
      <c r="AT157" s="230" t="s">
        <v>137</v>
      </c>
      <c r="AU157" s="230" t="s">
        <v>135</v>
      </c>
      <c r="AY157" s="18" t="s">
        <v>132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81</v>
      </c>
      <c r="BK157" s="231">
        <f>ROUND(I157*H157,2)</f>
        <v>0</v>
      </c>
      <c r="BL157" s="18" t="s">
        <v>142</v>
      </c>
      <c r="BM157" s="230" t="s">
        <v>176</v>
      </c>
    </row>
    <row r="158" spans="1:51" s="14" customFormat="1" ht="12">
      <c r="A158" s="14"/>
      <c r="B158" s="254"/>
      <c r="C158" s="255"/>
      <c r="D158" s="234" t="s">
        <v>144</v>
      </c>
      <c r="E158" s="256" t="s">
        <v>1</v>
      </c>
      <c r="F158" s="257" t="s">
        <v>177</v>
      </c>
      <c r="G158" s="255"/>
      <c r="H158" s="256" t="s">
        <v>1</v>
      </c>
      <c r="I158" s="258"/>
      <c r="J158" s="255"/>
      <c r="K158" s="255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144</v>
      </c>
      <c r="AU158" s="263" t="s">
        <v>135</v>
      </c>
      <c r="AV158" s="14" t="s">
        <v>81</v>
      </c>
      <c r="AW158" s="14" t="s">
        <v>30</v>
      </c>
      <c r="AX158" s="14" t="s">
        <v>73</v>
      </c>
      <c r="AY158" s="263" t="s">
        <v>132</v>
      </c>
    </row>
    <row r="159" spans="1:51" s="13" customFormat="1" ht="12">
      <c r="A159" s="13"/>
      <c r="B159" s="232"/>
      <c r="C159" s="233"/>
      <c r="D159" s="234" t="s">
        <v>144</v>
      </c>
      <c r="E159" s="235" t="s">
        <v>1</v>
      </c>
      <c r="F159" s="236" t="s">
        <v>178</v>
      </c>
      <c r="G159" s="233"/>
      <c r="H159" s="237">
        <v>328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144</v>
      </c>
      <c r="AU159" s="243" t="s">
        <v>135</v>
      </c>
      <c r="AV159" s="13" t="s">
        <v>83</v>
      </c>
      <c r="AW159" s="13" t="s">
        <v>30</v>
      </c>
      <c r="AX159" s="13" t="s">
        <v>73</v>
      </c>
      <c r="AY159" s="243" t="s">
        <v>132</v>
      </c>
    </row>
    <row r="160" spans="1:51" s="13" customFormat="1" ht="12">
      <c r="A160" s="13"/>
      <c r="B160" s="232"/>
      <c r="C160" s="233"/>
      <c r="D160" s="234" t="s">
        <v>144</v>
      </c>
      <c r="E160" s="235" t="s">
        <v>1</v>
      </c>
      <c r="F160" s="236" t="s">
        <v>179</v>
      </c>
      <c r="G160" s="233"/>
      <c r="H160" s="237">
        <v>-36.51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144</v>
      </c>
      <c r="AU160" s="243" t="s">
        <v>135</v>
      </c>
      <c r="AV160" s="13" t="s">
        <v>83</v>
      </c>
      <c r="AW160" s="13" t="s">
        <v>30</v>
      </c>
      <c r="AX160" s="13" t="s">
        <v>73</v>
      </c>
      <c r="AY160" s="243" t="s">
        <v>132</v>
      </c>
    </row>
    <row r="161" spans="1:51" s="13" customFormat="1" ht="12">
      <c r="A161" s="13"/>
      <c r="B161" s="232"/>
      <c r="C161" s="233"/>
      <c r="D161" s="234" t="s">
        <v>144</v>
      </c>
      <c r="E161" s="235" t="s">
        <v>1</v>
      </c>
      <c r="F161" s="236" t="s">
        <v>180</v>
      </c>
      <c r="G161" s="233"/>
      <c r="H161" s="237">
        <v>-9.6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144</v>
      </c>
      <c r="AU161" s="243" t="s">
        <v>135</v>
      </c>
      <c r="AV161" s="13" t="s">
        <v>83</v>
      </c>
      <c r="AW161" s="13" t="s">
        <v>30</v>
      </c>
      <c r="AX161" s="13" t="s">
        <v>73</v>
      </c>
      <c r="AY161" s="243" t="s">
        <v>132</v>
      </c>
    </row>
    <row r="162" spans="1:51" s="14" customFormat="1" ht="12">
      <c r="A162" s="14"/>
      <c r="B162" s="254"/>
      <c r="C162" s="255"/>
      <c r="D162" s="234" t="s">
        <v>144</v>
      </c>
      <c r="E162" s="256" t="s">
        <v>1</v>
      </c>
      <c r="F162" s="257" t="s">
        <v>181</v>
      </c>
      <c r="G162" s="255"/>
      <c r="H162" s="256" t="s">
        <v>1</v>
      </c>
      <c r="I162" s="258"/>
      <c r="J162" s="255"/>
      <c r="K162" s="255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144</v>
      </c>
      <c r="AU162" s="263" t="s">
        <v>135</v>
      </c>
      <c r="AV162" s="14" t="s">
        <v>81</v>
      </c>
      <c r="AW162" s="14" t="s">
        <v>30</v>
      </c>
      <c r="AX162" s="14" t="s">
        <v>73</v>
      </c>
      <c r="AY162" s="263" t="s">
        <v>132</v>
      </c>
    </row>
    <row r="163" spans="1:51" s="13" customFormat="1" ht="12">
      <c r="A163" s="13"/>
      <c r="B163" s="232"/>
      <c r="C163" s="233"/>
      <c r="D163" s="234" t="s">
        <v>144</v>
      </c>
      <c r="E163" s="235" t="s">
        <v>1</v>
      </c>
      <c r="F163" s="236" t="s">
        <v>182</v>
      </c>
      <c r="G163" s="233"/>
      <c r="H163" s="237">
        <v>359.6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144</v>
      </c>
      <c r="AU163" s="243" t="s">
        <v>135</v>
      </c>
      <c r="AV163" s="13" t="s">
        <v>83</v>
      </c>
      <c r="AW163" s="13" t="s">
        <v>30</v>
      </c>
      <c r="AX163" s="13" t="s">
        <v>73</v>
      </c>
      <c r="AY163" s="243" t="s">
        <v>132</v>
      </c>
    </row>
    <row r="164" spans="1:51" s="13" customFormat="1" ht="12">
      <c r="A164" s="13"/>
      <c r="B164" s="232"/>
      <c r="C164" s="233"/>
      <c r="D164" s="234" t="s">
        <v>144</v>
      </c>
      <c r="E164" s="235" t="s">
        <v>1</v>
      </c>
      <c r="F164" s="236" t="s">
        <v>183</v>
      </c>
      <c r="G164" s="233"/>
      <c r="H164" s="237">
        <v>-60.25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144</v>
      </c>
      <c r="AU164" s="243" t="s">
        <v>135</v>
      </c>
      <c r="AV164" s="13" t="s">
        <v>83</v>
      </c>
      <c r="AW164" s="13" t="s">
        <v>30</v>
      </c>
      <c r="AX164" s="13" t="s">
        <v>73</v>
      </c>
      <c r="AY164" s="243" t="s">
        <v>132</v>
      </c>
    </row>
    <row r="165" spans="1:51" s="14" customFormat="1" ht="12">
      <c r="A165" s="14"/>
      <c r="B165" s="254"/>
      <c r="C165" s="255"/>
      <c r="D165" s="234" t="s">
        <v>144</v>
      </c>
      <c r="E165" s="256" t="s">
        <v>1</v>
      </c>
      <c r="F165" s="257" t="s">
        <v>184</v>
      </c>
      <c r="G165" s="255"/>
      <c r="H165" s="256" t="s">
        <v>1</v>
      </c>
      <c r="I165" s="258"/>
      <c r="J165" s="255"/>
      <c r="K165" s="255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144</v>
      </c>
      <c r="AU165" s="263" t="s">
        <v>135</v>
      </c>
      <c r="AV165" s="14" t="s">
        <v>81</v>
      </c>
      <c r="AW165" s="14" t="s">
        <v>30</v>
      </c>
      <c r="AX165" s="14" t="s">
        <v>73</v>
      </c>
      <c r="AY165" s="263" t="s">
        <v>132</v>
      </c>
    </row>
    <row r="166" spans="1:51" s="13" customFormat="1" ht="12">
      <c r="A166" s="13"/>
      <c r="B166" s="232"/>
      <c r="C166" s="233"/>
      <c r="D166" s="234" t="s">
        <v>144</v>
      </c>
      <c r="E166" s="235" t="s">
        <v>1</v>
      </c>
      <c r="F166" s="236" t="s">
        <v>185</v>
      </c>
      <c r="G166" s="233"/>
      <c r="H166" s="237">
        <v>286.3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144</v>
      </c>
      <c r="AU166" s="243" t="s">
        <v>135</v>
      </c>
      <c r="AV166" s="13" t="s">
        <v>83</v>
      </c>
      <c r="AW166" s="13" t="s">
        <v>30</v>
      </c>
      <c r="AX166" s="13" t="s">
        <v>73</v>
      </c>
      <c r="AY166" s="243" t="s">
        <v>132</v>
      </c>
    </row>
    <row r="167" spans="1:51" s="13" customFormat="1" ht="12">
      <c r="A167" s="13"/>
      <c r="B167" s="232"/>
      <c r="C167" s="233"/>
      <c r="D167" s="234" t="s">
        <v>144</v>
      </c>
      <c r="E167" s="235" t="s">
        <v>1</v>
      </c>
      <c r="F167" s="236" t="s">
        <v>186</v>
      </c>
      <c r="G167" s="233"/>
      <c r="H167" s="237">
        <v>-3.36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144</v>
      </c>
      <c r="AU167" s="243" t="s">
        <v>135</v>
      </c>
      <c r="AV167" s="13" t="s">
        <v>83</v>
      </c>
      <c r="AW167" s="13" t="s">
        <v>30</v>
      </c>
      <c r="AX167" s="13" t="s">
        <v>73</v>
      </c>
      <c r="AY167" s="243" t="s">
        <v>132</v>
      </c>
    </row>
    <row r="168" spans="1:51" s="14" customFormat="1" ht="12">
      <c r="A168" s="14"/>
      <c r="B168" s="254"/>
      <c r="C168" s="255"/>
      <c r="D168" s="234" t="s">
        <v>144</v>
      </c>
      <c r="E168" s="256" t="s">
        <v>1</v>
      </c>
      <c r="F168" s="257" t="s">
        <v>187</v>
      </c>
      <c r="G168" s="255"/>
      <c r="H168" s="256" t="s">
        <v>1</v>
      </c>
      <c r="I168" s="258"/>
      <c r="J168" s="255"/>
      <c r="K168" s="255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144</v>
      </c>
      <c r="AU168" s="263" t="s">
        <v>135</v>
      </c>
      <c r="AV168" s="14" t="s">
        <v>81</v>
      </c>
      <c r="AW168" s="14" t="s">
        <v>30</v>
      </c>
      <c r="AX168" s="14" t="s">
        <v>73</v>
      </c>
      <c r="AY168" s="263" t="s">
        <v>132</v>
      </c>
    </row>
    <row r="169" spans="1:51" s="13" customFormat="1" ht="12">
      <c r="A169" s="13"/>
      <c r="B169" s="232"/>
      <c r="C169" s="233"/>
      <c r="D169" s="234" t="s">
        <v>144</v>
      </c>
      <c r="E169" s="235" t="s">
        <v>1</v>
      </c>
      <c r="F169" s="236" t="s">
        <v>188</v>
      </c>
      <c r="G169" s="233"/>
      <c r="H169" s="237">
        <v>11.76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144</v>
      </c>
      <c r="AU169" s="243" t="s">
        <v>135</v>
      </c>
      <c r="AV169" s="13" t="s">
        <v>83</v>
      </c>
      <c r="AW169" s="13" t="s">
        <v>30</v>
      </c>
      <c r="AX169" s="13" t="s">
        <v>73</v>
      </c>
      <c r="AY169" s="243" t="s">
        <v>132</v>
      </c>
    </row>
    <row r="170" spans="1:51" s="13" customFormat="1" ht="12">
      <c r="A170" s="13"/>
      <c r="B170" s="232"/>
      <c r="C170" s="233"/>
      <c r="D170" s="234" t="s">
        <v>144</v>
      </c>
      <c r="E170" s="235" t="s">
        <v>1</v>
      </c>
      <c r="F170" s="236" t="s">
        <v>189</v>
      </c>
      <c r="G170" s="233"/>
      <c r="H170" s="237">
        <v>-3.28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144</v>
      </c>
      <c r="AU170" s="243" t="s">
        <v>135</v>
      </c>
      <c r="AV170" s="13" t="s">
        <v>83</v>
      </c>
      <c r="AW170" s="13" t="s">
        <v>30</v>
      </c>
      <c r="AX170" s="13" t="s">
        <v>73</v>
      </c>
      <c r="AY170" s="243" t="s">
        <v>132</v>
      </c>
    </row>
    <row r="171" spans="1:51" s="15" customFormat="1" ht="12">
      <c r="A171" s="15"/>
      <c r="B171" s="264"/>
      <c r="C171" s="265"/>
      <c r="D171" s="234" t="s">
        <v>144</v>
      </c>
      <c r="E171" s="266" t="s">
        <v>1</v>
      </c>
      <c r="F171" s="267" t="s">
        <v>190</v>
      </c>
      <c r="G171" s="265"/>
      <c r="H171" s="268">
        <v>872.66</v>
      </c>
      <c r="I171" s="269"/>
      <c r="J171" s="265"/>
      <c r="K171" s="265"/>
      <c r="L171" s="270"/>
      <c r="M171" s="271"/>
      <c r="N171" s="272"/>
      <c r="O171" s="272"/>
      <c r="P171" s="272"/>
      <c r="Q171" s="272"/>
      <c r="R171" s="272"/>
      <c r="S171" s="272"/>
      <c r="T171" s="27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4" t="s">
        <v>144</v>
      </c>
      <c r="AU171" s="274" t="s">
        <v>135</v>
      </c>
      <c r="AV171" s="15" t="s">
        <v>142</v>
      </c>
      <c r="AW171" s="15" t="s">
        <v>30</v>
      </c>
      <c r="AX171" s="15" t="s">
        <v>81</v>
      </c>
      <c r="AY171" s="274" t="s">
        <v>132</v>
      </c>
    </row>
    <row r="172" spans="1:65" s="2" customFormat="1" ht="24.15" customHeight="1">
      <c r="A172" s="39"/>
      <c r="B172" s="40"/>
      <c r="C172" s="219" t="s">
        <v>191</v>
      </c>
      <c r="D172" s="219" t="s">
        <v>137</v>
      </c>
      <c r="E172" s="220" t="s">
        <v>192</v>
      </c>
      <c r="F172" s="221" t="s">
        <v>193</v>
      </c>
      <c r="G172" s="222" t="s">
        <v>155</v>
      </c>
      <c r="H172" s="223">
        <v>872.66</v>
      </c>
      <c r="I172" s="224"/>
      <c r="J172" s="225">
        <f>ROUND(I172*H172,2)</f>
        <v>0</v>
      </c>
      <c r="K172" s="221" t="s">
        <v>141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0.0002</v>
      </c>
      <c r="R172" s="228">
        <f>Q172*H172</f>
        <v>0.174532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142</v>
      </c>
      <c r="AT172" s="230" t="s">
        <v>137</v>
      </c>
      <c r="AU172" s="230" t="s">
        <v>135</v>
      </c>
      <c r="AY172" s="18" t="s">
        <v>132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142</v>
      </c>
      <c r="BM172" s="230" t="s">
        <v>194</v>
      </c>
    </row>
    <row r="173" spans="1:51" s="13" customFormat="1" ht="12">
      <c r="A173" s="13"/>
      <c r="B173" s="232"/>
      <c r="C173" s="233"/>
      <c r="D173" s="234" t="s">
        <v>144</v>
      </c>
      <c r="E173" s="235" t="s">
        <v>1</v>
      </c>
      <c r="F173" s="236" t="s">
        <v>195</v>
      </c>
      <c r="G173" s="233"/>
      <c r="H173" s="237">
        <v>872.66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144</v>
      </c>
      <c r="AU173" s="243" t="s">
        <v>135</v>
      </c>
      <c r="AV173" s="13" t="s">
        <v>83</v>
      </c>
      <c r="AW173" s="13" t="s">
        <v>30</v>
      </c>
      <c r="AX173" s="13" t="s">
        <v>81</v>
      </c>
      <c r="AY173" s="243" t="s">
        <v>132</v>
      </c>
    </row>
    <row r="174" spans="1:65" s="2" customFormat="1" ht="78" customHeight="1">
      <c r="A174" s="39"/>
      <c r="B174" s="40"/>
      <c r="C174" s="219" t="s">
        <v>196</v>
      </c>
      <c r="D174" s="219" t="s">
        <v>137</v>
      </c>
      <c r="E174" s="220" t="s">
        <v>197</v>
      </c>
      <c r="F174" s="221" t="s">
        <v>198</v>
      </c>
      <c r="G174" s="222" t="s">
        <v>155</v>
      </c>
      <c r="H174" s="223">
        <v>872.66</v>
      </c>
      <c r="I174" s="224"/>
      <c r="J174" s="225">
        <f>ROUND(I174*H174,2)</f>
        <v>0</v>
      </c>
      <c r="K174" s="221" t="s">
        <v>141</v>
      </c>
      <c r="L174" s="45"/>
      <c r="M174" s="226" t="s">
        <v>1</v>
      </c>
      <c r="N174" s="227" t="s">
        <v>38</v>
      </c>
      <c r="O174" s="92"/>
      <c r="P174" s="228">
        <f>O174*H174</f>
        <v>0</v>
      </c>
      <c r="Q174" s="228">
        <v>0.0116</v>
      </c>
      <c r="R174" s="228">
        <f>Q174*H174</f>
        <v>10.122855999999999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142</v>
      </c>
      <c r="AT174" s="230" t="s">
        <v>137</v>
      </c>
      <c r="AU174" s="230" t="s">
        <v>135</v>
      </c>
      <c r="AY174" s="18" t="s">
        <v>132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81</v>
      </c>
      <c r="BK174" s="231">
        <f>ROUND(I174*H174,2)</f>
        <v>0</v>
      </c>
      <c r="BL174" s="18" t="s">
        <v>142</v>
      </c>
      <c r="BM174" s="230" t="s">
        <v>199</v>
      </c>
    </row>
    <row r="175" spans="1:51" s="14" customFormat="1" ht="12">
      <c r="A175" s="14"/>
      <c r="B175" s="254"/>
      <c r="C175" s="255"/>
      <c r="D175" s="234" t="s">
        <v>144</v>
      </c>
      <c r="E175" s="256" t="s">
        <v>1</v>
      </c>
      <c r="F175" s="257" t="s">
        <v>177</v>
      </c>
      <c r="G175" s="255"/>
      <c r="H175" s="256" t="s">
        <v>1</v>
      </c>
      <c r="I175" s="258"/>
      <c r="J175" s="255"/>
      <c r="K175" s="255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144</v>
      </c>
      <c r="AU175" s="263" t="s">
        <v>135</v>
      </c>
      <c r="AV175" s="14" t="s">
        <v>81</v>
      </c>
      <c r="AW175" s="14" t="s">
        <v>30</v>
      </c>
      <c r="AX175" s="14" t="s">
        <v>73</v>
      </c>
      <c r="AY175" s="263" t="s">
        <v>132</v>
      </c>
    </row>
    <row r="176" spans="1:51" s="13" customFormat="1" ht="12">
      <c r="A176" s="13"/>
      <c r="B176" s="232"/>
      <c r="C176" s="233"/>
      <c r="D176" s="234" t="s">
        <v>144</v>
      </c>
      <c r="E176" s="235" t="s">
        <v>1</v>
      </c>
      <c r="F176" s="236" t="s">
        <v>178</v>
      </c>
      <c r="G176" s="233"/>
      <c r="H176" s="237">
        <v>328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144</v>
      </c>
      <c r="AU176" s="243" t="s">
        <v>135</v>
      </c>
      <c r="AV176" s="13" t="s">
        <v>83</v>
      </c>
      <c r="AW176" s="13" t="s">
        <v>30</v>
      </c>
      <c r="AX176" s="13" t="s">
        <v>73</v>
      </c>
      <c r="AY176" s="243" t="s">
        <v>132</v>
      </c>
    </row>
    <row r="177" spans="1:51" s="13" customFormat="1" ht="12">
      <c r="A177" s="13"/>
      <c r="B177" s="232"/>
      <c r="C177" s="233"/>
      <c r="D177" s="234" t="s">
        <v>144</v>
      </c>
      <c r="E177" s="235" t="s">
        <v>1</v>
      </c>
      <c r="F177" s="236" t="s">
        <v>179</v>
      </c>
      <c r="G177" s="233"/>
      <c r="H177" s="237">
        <v>-36.51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144</v>
      </c>
      <c r="AU177" s="243" t="s">
        <v>135</v>
      </c>
      <c r="AV177" s="13" t="s">
        <v>83</v>
      </c>
      <c r="AW177" s="13" t="s">
        <v>30</v>
      </c>
      <c r="AX177" s="13" t="s">
        <v>73</v>
      </c>
      <c r="AY177" s="243" t="s">
        <v>132</v>
      </c>
    </row>
    <row r="178" spans="1:51" s="13" customFormat="1" ht="12">
      <c r="A178" s="13"/>
      <c r="B178" s="232"/>
      <c r="C178" s="233"/>
      <c r="D178" s="234" t="s">
        <v>144</v>
      </c>
      <c r="E178" s="235" t="s">
        <v>1</v>
      </c>
      <c r="F178" s="236" t="s">
        <v>180</v>
      </c>
      <c r="G178" s="233"/>
      <c r="H178" s="237">
        <v>-9.6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144</v>
      </c>
      <c r="AU178" s="243" t="s">
        <v>135</v>
      </c>
      <c r="AV178" s="13" t="s">
        <v>83</v>
      </c>
      <c r="AW178" s="13" t="s">
        <v>30</v>
      </c>
      <c r="AX178" s="13" t="s">
        <v>73</v>
      </c>
      <c r="AY178" s="243" t="s">
        <v>132</v>
      </c>
    </row>
    <row r="179" spans="1:51" s="14" customFormat="1" ht="12">
      <c r="A179" s="14"/>
      <c r="B179" s="254"/>
      <c r="C179" s="255"/>
      <c r="D179" s="234" t="s">
        <v>144</v>
      </c>
      <c r="E179" s="256" t="s">
        <v>1</v>
      </c>
      <c r="F179" s="257" t="s">
        <v>181</v>
      </c>
      <c r="G179" s="255"/>
      <c r="H179" s="256" t="s">
        <v>1</v>
      </c>
      <c r="I179" s="258"/>
      <c r="J179" s="255"/>
      <c r="K179" s="255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144</v>
      </c>
      <c r="AU179" s="263" t="s">
        <v>135</v>
      </c>
      <c r="AV179" s="14" t="s">
        <v>81</v>
      </c>
      <c r="AW179" s="14" t="s">
        <v>30</v>
      </c>
      <c r="AX179" s="14" t="s">
        <v>73</v>
      </c>
      <c r="AY179" s="263" t="s">
        <v>132</v>
      </c>
    </row>
    <row r="180" spans="1:51" s="13" customFormat="1" ht="12">
      <c r="A180" s="13"/>
      <c r="B180" s="232"/>
      <c r="C180" s="233"/>
      <c r="D180" s="234" t="s">
        <v>144</v>
      </c>
      <c r="E180" s="235" t="s">
        <v>1</v>
      </c>
      <c r="F180" s="236" t="s">
        <v>182</v>
      </c>
      <c r="G180" s="233"/>
      <c r="H180" s="237">
        <v>359.6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144</v>
      </c>
      <c r="AU180" s="243" t="s">
        <v>135</v>
      </c>
      <c r="AV180" s="13" t="s">
        <v>83</v>
      </c>
      <c r="AW180" s="13" t="s">
        <v>30</v>
      </c>
      <c r="AX180" s="13" t="s">
        <v>73</v>
      </c>
      <c r="AY180" s="243" t="s">
        <v>132</v>
      </c>
    </row>
    <row r="181" spans="1:51" s="13" customFormat="1" ht="12">
      <c r="A181" s="13"/>
      <c r="B181" s="232"/>
      <c r="C181" s="233"/>
      <c r="D181" s="234" t="s">
        <v>144</v>
      </c>
      <c r="E181" s="235" t="s">
        <v>1</v>
      </c>
      <c r="F181" s="236" t="s">
        <v>183</v>
      </c>
      <c r="G181" s="233"/>
      <c r="H181" s="237">
        <v>-60.25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144</v>
      </c>
      <c r="AU181" s="243" t="s">
        <v>135</v>
      </c>
      <c r="AV181" s="13" t="s">
        <v>83</v>
      </c>
      <c r="AW181" s="13" t="s">
        <v>30</v>
      </c>
      <c r="AX181" s="13" t="s">
        <v>73</v>
      </c>
      <c r="AY181" s="243" t="s">
        <v>132</v>
      </c>
    </row>
    <row r="182" spans="1:51" s="14" customFormat="1" ht="12">
      <c r="A182" s="14"/>
      <c r="B182" s="254"/>
      <c r="C182" s="255"/>
      <c r="D182" s="234" t="s">
        <v>144</v>
      </c>
      <c r="E182" s="256" t="s">
        <v>1</v>
      </c>
      <c r="F182" s="257" t="s">
        <v>184</v>
      </c>
      <c r="G182" s="255"/>
      <c r="H182" s="256" t="s">
        <v>1</v>
      </c>
      <c r="I182" s="258"/>
      <c r="J182" s="255"/>
      <c r="K182" s="255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144</v>
      </c>
      <c r="AU182" s="263" t="s">
        <v>135</v>
      </c>
      <c r="AV182" s="14" t="s">
        <v>81</v>
      </c>
      <c r="AW182" s="14" t="s">
        <v>30</v>
      </c>
      <c r="AX182" s="14" t="s">
        <v>73</v>
      </c>
      <c r="AY182" s="263" t="s">
        <v>132</v>
      </c>
    </row>
    <row r="183" spans="1:51" s="13" customFormat="1" ht="12">
      <c r="A183" s="13"/>
      <c r="B183" s="232"/>
      <c r="C183" s="233"/>
      <c r="D183" s="234" t="s">
        <v>144</v>
      </c>
      <c r="E183" s="235" t="s">
        <v>1</v>
      </c>
      <c r="F183" s="236" t="s">
        <v>185</v>
      </c>
      <c r="G183" s="233"/>
      <c r="H183" s="237">
        <v>286.3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144</v>
      </c>
      <c r="AU183" s="243" t="s">
        <v>135</v>
      </c>
      <c r="AV183" s="13" t="s">
        <v>83</v>
      </c>
      <c r="AW183" s="13" t="s">
        <v>30</v>
      </c>
      <c r="AX183" s="13" t="s">
        <v>73</v>
      </c>
      <c r="AY183" s="243" t="s">
        <v>132</v>
      </c>
    </row>
    <row r="184" spans="1:51" s="13" customFormat="1" ht="12">
      <c r="A184" s="13"/>
      <c r="B184" s="232"/>
      <c r="C184" s="233"/>
      <c r="D184" s="234" t="s">
        <v>144</v>
      </c>
      <c r="E184" s="235" t="s">
        <v>1</v>
      </c>
      <c r="F184" s="236" t="s">
        <v>186</v>
      </c>
      <c r="G184" s="233"/>
      <c r="H184" s="237">
        <v>-3.36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144</v>
      </c>
      <c r="AU184" s="243" t="s">
        <v>135</v>
      </c>
      <c r="AV184" s="13" t="s">
        <v>83</v>
      </c>
      <c r="AW184" s="13" t="s">
        <v>30</v>
      </c>
      <c r="AX184" s="13" t="s">
        <v>73</v>
      </c>
      <c r="AY184" s="243" t="s">
        <v>132</v>
      </c>
    </row>
    <row r="185" spans="1:51" s="14" customFormat="1" ht="12">
      <c r="A185" s="14"/>
      <c r="B185" s="254"/>
      <c r="C185" s="255"/>
      <c r="D185" s="234" t="s">
        <v>144</v>
      </c>
      <c r="E185" s="256" t="s">
        <v>1</v>
      </c>
      <c r="F185" s="257" t="s">
        <v>187</v>
      </c>
      <c r="G185" s="255"/>
      <c r="H185" s="256" t="s">
        <v>1</v>
      </c>
      <c r="I185" s="258"/>
      <c r="J185" s="255"/>
      <c r="K185" s="255"/>
      <c r="L185" s="259"/>
      <c r="M185" s="260"/>
      <c r="N185" s="261"/>
      <c r="O185" s="261"/>
      <c r="P185" s="261"/>
      <c r="Q185" s="261"/>
      <c r="R185" s="261"/>
      <c r="S185" s="261"/>
      <c r="T185" s="26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3" t="s">
        <v>144</v>
      </c>
      <c r="AU185" s="263" t="s">
        <v>135</v>
      </c>
      <c r="AV185" s="14" t="s">
        <v>81</v>
      </c>
      <c r="AW185" s="14" t="s">
        <v>30</v>
      </c>
      <c r="AX185" s="14" t="s">
        <v>73</v>
      </c>
      <c r="AY185" s="263" t="s">
        <v>132</v>
      </c>
    </row>
    <row r="186" spans="1:51" s="13" customFormat="1" ht="12">
      <c r="A186" s="13"/>
      <c r="B186" s="232"/>
      <c r="C186" s="233"/>
      <c r="D186" s="234" t="s">
        <v>144</v>
      </c>
      <c r="E186" s="235" t="s">
        <v>1</v>
      </c>
      <c r="F186" s="236" t="s">
        <v>188</v>
      </c>
      <c r="G186" s="233"/>
      <c r="H186" s="237">
        <v>11.76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144</v>
      </c>
      <c r="AU186" s="243" t="s">
        <v>135</v>
      </c>
      <c r="AV186" s="13" t="s">
        <v>83</v>
      </c>
      <c r="AW186" s="13" t="s">
        <v>30</v>
      </c>
      <c r="AX186" s="13" t="s">
        <v>73</v>
      </c>
      <c r="AY186" s="243" t="s">
        <v>132</v>
      </c>
    </row>
    <row r="187" spans="1:51" s="13" customFormat="1" ht="12">
      <c r="A187" s="13"/>
      <c r="B187" s="232"/>
      <c r="C187" s="233"/>
      <c r="D187" s="234" t="s">
        <v>144</v>
      </c>
      <c r="E187" s="235" t="s">
        <v>1</v>
      </c>
      <c r="F187" s="236" t="s">
        <v>189</v>
      </c>
      <c r="G187" s="233"/>
      <c r="H187" s="237">
        <v>-3.28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144</v>
      </c>
      <c r="AU187" s="243" t="s">
        <v>135</v>
      </c>
      <c r="AV187" s="13" t="s">
        <v>83</v>
      </c>
      <c r="AW187" s="13" t="s">
        <v>30</v>
      </c>
      <c r="AX187" s="13" t="s">
        <v>73</v>
      </c>
      <c r="AY187" s="243" t="s">
        <v>132</v>
      </c>
    </row>
    <row r="188" spans="1:51" s="15" customFormat="1" ht="12">
      <c r="A188" s="15"/>
      <c r="B188" s="264"/>
      <c r="C188" s="265"/>
      <c r="D188" s="234" t="s">
        <v>144</v>
      </c>
      <c r="E188" s="266" t="s">
        <v>1</v>
      </c>
      <c r="F188" s="267" t="s">
        <v>190</v>
      </c>
      <c r="G188" s="265"/>
      <c r="H188" s="268">
        <v>872.66</v>
      </c>
      <c r="I188" s="269"/>
      <c r="J188" s="265"/>
      <c r="K188" s="265"/>
      <c r="L188" s="270"/>
      <c r="M188" s="271"/>
      <c r="N188" s="272"/>
      <c r="O188" s="272"/>
      <c r="P188" s="272"/>
      <c r="Q188" s="272"/>
      <c r="R188" s="272"/>
      <c r="S188" s="272"/>
      <c r="T188" s="27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4" t="s">
        <v>144</v>
      </c>
      <c r="AU188" s="274" t="s">
        <v>135</v>
      </c>
      <c r="AV188" s="15" t="s">
        <v>142</v>
      </c>
      <c r="AW188" s="15" t="s">
        <v>30</v>
      </c>
      <c r="AX188" s="15" t="s">
        <v>81</v>
      </c>
      <c r="AY188" s="274" t="s">
        <v>132</v>
      </c>
    </row>
    <row r="189" spans="1:65" s="2" customFormat="1" ht="24.15" customHeight="1">
      <c r="A189" s="39"/>
      <c r="B189" s="40"/>
      <c r="C189" s="244" t="s">
        <v>200</v>
      </c>
      <c r="D189" s="244" t="s">
        <v>146</v>
      </c>
      <c r="E189" s="245" t="s">
        <v>201</v>
      </c>
      <c r="F189" s="246" t="s">
        <v>202</v>
      </c>
      <c r="G189" s="247" t="s">
        <v>155</v>
      </c>
      <c r="H189" s="248">
        <v>916.293</v>
      </c>
      <c r="I189" s="249"/>
      <c r="J189" s="250">
        <f>ROUND(I189*H189,2)</f>
        <v>0</v>
      </c>
      <c r="K189" s="246" t="s">
        <v>141</v>
      </c>
      <c r="L189" s="251"/>
      <c r="M189" s="252" t="s">
        <v>1</v>
      </c>
      <c r="N189" s="253" t="s">
        <v>38</v>
      </c>
      <c r="O189" s="92"/>
      <c r="P189" s="228">
        <f>O189*H189</f>
        <v>0</v>
      </c>
      <c r="Q189" s="228">
        <v>0.0165</v>
      </c>
      <c r="R189" s="228">
        <f>Q189*H189</f>
        <v>15.1188345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149</v>
      </c>
      <c r="AT189" s="230" t="s">
        <v>146</v>
      </c>
      <c r="AU189" s="230" t="s">
        <v>135</v>
      </c>
      <c r="AY189" s="18" t="s">
        <v>132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81</v>
      </c>
      <c r="BK189" s="231">
        <f>ROUND(I189*H189,2)</f>
        <v>0</v>
      </c>
      <c r="BL189" s="18" t="s">
        <v>142</v>
      </c>
      <c r="BM189" s="230" t="s">
        <v>203</v>
      </c>
    </row>
    <row r="190" spans="1:51" s="13" customFormat="1" ht="12">
      <c r="A190" s="13"/>
      <c r="B190" s="232"/>
      <c r="C190" s="233"/>
      <c r="D190" s="234" t="s">
        <v>144</v>
      </c>
      <c r="E190" s="233"/>
      <c r="F190" s="236" t="s">
        <v>204</v>
      </c>
      <c r="G190" s="233"/>
      <c r="H190" s="237">
        <v>916.293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144</v>
      </c>
      <c r="AU190" s="243" t="s">
        <v>135</v>
      </c>
      <c r="AV190" s="13" t="s">
        <v>83</v>
      </c>
      <c r="AW190" s="13" t="s">
        <v>4</v>
      </c>
      <c r="AX190" s="13" t="s">
        <v>81</v>
      </c>
      <c r="AY190" s="243" t="s">
        <v>132</v>
      </c>
    </row>
    <row r="191" spans="1:65" s="2" customFormat="1" ht="24.15" customHeight="1">
      <c r="A191" s="39"/>
      <c r="B191" s="40"/>
      <c r="C191" s="219" t="s">
        <v>205</v>
      </c>
      <c r="D191" s="219" t="s">
        <v>137</v>
      </c>
      <c r="E191" s="220" t="s">
        <v>206</v>
      </c>
      <c r="F191" s="221" t="s">
        <v>207</v>
      </c>
      <c r="G191" s="222" t="s">
        <v>208</v>
      </c>
      <c r="H191" s="223">
        <v>100</v>
      </c>
      <c r="I191" s="224"/>
      <c r="J191" s="225">
        <f>ROUND(I191*H191,2)</f>
        <v>0</v>
      </c>
      <c r="K191" s="221" t="s">
        <v>141</v>
      </c>
      <c r="L191" s="45"/>
      <c r="M191" s="226" t="s">
        <v>1</v>
      </c>
      <c r="N191" s="227" t="s">
        <v>38</v>
      </c>
      <c r="O191" s="92"/>
      <c r="P191" s="228">
        <f>O191*H191</f>
        <v>0</v>
      </c>
      <c r="Q191" s="228">
        <v>3E-05</v>
      </c>
      <c r="R191" s="228">
        <f>Q191*H191</f>
        <v>0.003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142</v>
      </c>
      <c r="AT191" s="230" t="s">
        <v>137</v>
      </c>
      <c r="AU191" s="230" t="s">
        <v>135</v>
      </c>
      <c r="AY191" s="18" t="s">
        <v>132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81</v>
      </c>
      <c r="BK191" s="231">
        <f>ROUND(I191*H191,2)</f>
        <v>0</v>
      </c>
      <c r="BL191" s="18" t="s">
        <v>142</v>
      </c>
      <c r="BM191" s="230" t="s">
        <v>209</v>
      </c>
    </row>
    <row r="192" spans="1:51" s="13" customFormat="1" ht="12">
      <c r="A192" s="13"/>
      <c r="B192" s="232"/>
      <c r="C192" s="233"/>
      <c r="D192" s="234" t="s">
        <v>144</v>
      </c>
      <c r="E192" s="235" t="s">
        <v>1</v>
      </c>
      <c r="F192" s="236" t="s">
        <v>210</v>
      </c>
      <c r="G192" s="233"/>
      <c r="H192" s="237">
        <v>100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144</v>
      </c>
      <c r="AU192" s="243" t="s">
        <v>135</v>
      </c>
      <c r="AV192" s="13" t="s">
        <v>83</v>
      </c>
      <c r="AW192" s="13" t="s">
        <v>30</v>
      </c>
      <c r="AX192" s="13" t="s">
        <v>81</v>
      </c>
      <c r="AY192" s="243" t="s">
        <v>132</v>
      </c>
    </row>
    <row r="193" spans="1:65" s="2" customFormat="1" ht="24.15" customHeight="1">
      <c r="A193" s="39"/>
      <c r="B193" s="40"/>
      <c r="C193" s="244" t="s">
        <v>211</v>
      </c>
      <c r="D193" s="244" t="s">
        <v>146</v>
      </c>
      <c r="E193" s="245" t="s">
        <v>212</v>
      </c>
      <c r="F193" s="246" t="s">
        <v>213</v>
      </c>
      <c r="G193" s="247" t="s">
        <v>208</v>
      </c>
      <c r="H193" s="248">
        <v>105</v>
      </c>
      <c r="I193" s="249"/>
      <c r="J193" s="250">
        <f>ROUND(I193*H193,2)</f>
        <v>0</v>
      </c>
      <c r="K193" s="246" t="s">
        <v>141</v>
      </c>
      <c r="L193" s="251"/>
      <c r="M193" s="252" t="s">
        <v>1</v>
      </c>
      <c r="N193" s="253" t="s">
        <v>38</v>
      </c>
      <c r="O193" s="92"/>
      <c r="P193" s="228">
        <f>O193*H193</f>
        <v>0</v>
      </c>
      <c r="Q193" s="228">
        <v>0.0005</v>
      </c>
      <c r="R193" s="228">
        <f>Q193*H193</f>
        <v>0.0525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149</v>
      </c>
      <c r="AT193" s="230" t="s">
        <v>146</v>
      </c>
      <c r="AU193" s="230" t="s">
        <v>135</v>
      </c>
      <c r="AY193" s="18" t="s">
        <v>132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81</v>
      </c>
      <c r="BK193" s="231">
        <f>ROUND(I193*H193,2)</f>
        <v>0</v>
      </c>
      <c r="BL193" s="18" t="s">
        <v>142</v>
      </c>
      <c r="BM193" s="230" t="s">
        <v>214</v>
      </c>
    </row>
    <row r="194" spans="1:51" s="13" customFormat="1" ht="12">
      <c r="A194" s="13"/>
      <c r="B194" s="232"/>
      <c r="C194" s="233"/>
      <c r="D194" s="234" t="s">
        <v>144</v>
      </c>
      <c r="E194" s="233"/>
      <c r="F194" s="236" t="s">
        <v>215</v>
      </c>
      <c r="G194" s="233"/>
      <c r="H194" s="237">
        <v>105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144</v>
      </c>
      <c r="AU194" s="243" t="s">
        <v>135</v>
      </c>
      <c r="AV194" s="13" t="s">
        <v>83</v>
      </c>
      <c r="AW194" s="13" t="s">
        <v>4</v>
      </c>
      <c r="AX194" s="13" t="s">
        <v>81</v>
      </c>
      <c r="AY194" s="243" t="s">
        <v>132</v>
      </c>
    </row>
    <row r="195" spans="1:65" s="2" customFormat="1" ht="24.15" customHeight="1">
      <c r="A195" s="39"/>
      <c r="B195" s="40"/>
      <c r="C195" s="219" t="s">
        <v>216</v>
      </c>
      <c r="D195" s="219" t="s">
        <v>137</v>
      </c>
      <c r="E195" s="220" t="s">
        <v>217</v>
      </c>
      <c r="F195" s="221" t="s">
        <v>218</v>
      </c>
      <c r="G195" s="222" t="s">
        <v>208</v>
      </c>
      <c r="H195" s="223">
        <v>368.05</v>
      </c>
      <c r="I195" s="224"/>
      <c r="J195" s="225">
        <f>ROUND(I195*H195,2)</f>
        <v>0</v>
      </c>
      <c r="K195" s="221" t="s">
        <v>141</v>
      </c>
      <c r="L195" s="45"/>
      <c r="M195" s="226" t="s">
        <v>1</v>
      </c>
      <c r="N195" s="227" t="s">
        <v>38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142</v>
      </c>
      <c r="AT195" s="230" t="s">
        <v>137</v>
      </c>
      <c r="AU195" s="230" t="s">
        <v>135</v>
      </c>
      <c r="AY195" s="18" t="s">
        <v>132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142</v>
      </c>
      <c r="BM195" s="230" t="s">
        <v>219</v>
      </c>
    </row>
    <row r="196" spans="1:51" s="13" customFormat="1" ht="12">
      <c r="A196" s="13"/>
      <c r="B196" s="232"/>
      <c r="C196" s="233"/>
      <c r="D196" s="234" t="s">
        <v>144</v>
      </c>
      <c r="E196" s="235" t="s">
        <v>1</v>
      </c>
      <c r="F196" s="236" t="s">
        <v>220</v>
      </c>
      <c r="G196" s="233"/>
      <c r="H196" s="237">
        <v>41.6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144</v>
      </c>
      <c r="AU196" s="243" t="s">
        <v>135</v>
      </c>
      <c r="AV196" s="13" t="s">
        <v>83</v>
      </c>
      <c r="AW196" s="13" t="s">
        <v>30</v>
      </c>
      <c r="AX196" s="13" t="s">
        <v>73</v>
      </c>
      <c r="AY196" s="243" t="s">
        <v>132</v>
      </c>
    </row>
    <row r="197" spans="1:51" s="13" customFormat="1" ht="12">
      <c r="A197" s="13"/>
      <c r="B197" s="232"/>
      <c r="C197" s="233"/>
      <c r="D197" s="234" t="s">
        <v>144</v>
      </c>
      <c r="E197" s="235" t="s">
        <v>1</v>
      </c>
      <c r="F197" s="236" t="s">
        <v>221</v>
      </c>
      <c r="G197" s="233"/>
      <c r="H197" s="237">
        <v>26.4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144</v>
      </c>
      <c r="AU197" s="243" t="s">
        <v>135</v>
      </c>
      <c r="AV197" s="13" t="s">
        <v>83</v>
      </c>
      <c r="AW197" s="13" t="s">
        <v>30</v>
      </c>
      <c r="AX197" s="13" t="s">
        <v>73</v>
      </c>
      <c r="AY197" s="243" t="s">
        <v>132</v>
      </c>
    </row>
    <row r="198" spans="1:51" s="13" customFormat="1" ht="12">
      <c r="A198" s="13"/>
      <c r="B198" s="232"/>
      <c r="C198" s="233"/>
      <c r="D198" s="234" t="s">
        <v>144</v>
      </c>
      <c r="E198" s="235" t="s">
        <v>1</v>
      </c>
      <c r="F198" s="236" t="s">
        <v>222</v>
      </c>
      <c r="G198" s="233"/>
      <c r="H198" s="237">
        <v>37.1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144</v>
      </c>
      <c r="AU198" s="243" t="s">
        <v>135</v>
      </c>
      <c r="AV198" s="13" t="s">
        <v>83</v>
      </c>
      <c r="AW198" s="13" t="s">
        <v>30</v>
      </c>
      <c r="AX198" s="13" t="s">
        <v>73</v>
      </c>
      <c r="AY198" s="243" t="s">
        <v>132</v>
      </c>
    </row>
    <row r="199" spans="1:51" s="13" customFormat="1" ht="12">
      <c r="A199" s="13"/>
      <c r="B199" s="232"/>
      <c r="C199" s="233"/>
      <c r="D199" s="234" t="s">
        <v>144</v>
      </c>
      <c r="E199" s="235" t="s">
        <v>1</v>
      </c>
      <c r="F199" s="236" t="s">
        <v>223</v>
      </c>
      <c r="G199" s="233"/>
      <c r="H199" s="237">
        <v>17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144</v>
      </c>
      <c r="AU199" s="243" t="s">
        <v>135</v>
      </c>
      <c r="AV199" s="13" t="s">
        <v>83</v>
      </c>
      <c r="AW199" s="13" t="s">
        <v>30</v>
      </c>
      <c r="AX199" s="13" t="s">
        <v>73</v>
      </c>
      <c r="AY199" s="243" t="s">
        <v>132</v>
      </c>
    </row>
    <row r="200" spans="1:51" s="13" customFormat="1" ht="12">
      <c r="A200" s="13"/>
      <c r="B200" s="232"/>
      <c r="C200" s="233"/>
      <c r="D200" s="234" t="s">
        <v>144</v>
      </c>
      <c r="E200" s="235" t="s">
        <v>1</v>
      </c>
      <c r="F200" s="236" t="s">
        <v>224</v>
      </c>
      <c r="G200" s="233"/>
      <c r="H200" s="237">
        <v>233.95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144</v>
      </c>
      <c r="AU200" s="243" t="s">
        <v>135</v>
      </c>
      <c r="AV200" s="13" t="s">
        <v>83</v>
      </c>
      <c r="AW200" s="13" t="s">
        <v>30</v>
      </c>
      <c r="AX200" s="13" t="s">
        <v>73</v>
      </c>
      <c r="AY200" s="243" t="s">
        <v>132</v>
      </c>
    </row>
    <row r="201" spans="1:51" s="13" customFormat="1" ht="12">
      <c r="A201" s="13"/>
      <c r="B201" s="232"/>
      <c r="C201" s="233"/>
      <c r="D201" s="234" t="s">
        <v>144</v>
      </c>
      <c r="E201" s="235" t="s">
        <v>1</v>
      </c>
      <c r="F201" s="236" t="s">
        <v>225</v>
      </c>
      <c r="G201" s="233"/>
      <c r="H201" s="237">
        <v>12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144</v>
      </c>
      <c r="AU201" s="243" t="s">
        <v>135</v>
      </c>
      <c r="AV201" s="13" t="s">
        <v>83</v>
      </c>
      <c r="AW201" s="13" t="s">
        <v>30</v>
      </c>
      <c r="AX201" s="13" t="s">
        <v>73</v>
      </c>
      <c r="AY201" s="243" t="s">
        <v>132</v>
      </c>
    </row>
    <row r="202" spans="1:51" s="15" customFormat="1" ht="12">
      <c r="A202" s="15"/>
      <c r="B202" s="264"/>
      <c r="C202" s="265"/>
      <c r="D202" s="234" t="s">
        <v>144</v>
      </c>
      <c r="E202" s="266" t="s">
        <v>1</v>
      </c>
      <c r="F202" s="267" t="s">
        <v>190</v>
      </c>
      <c r="G202" s="265"/>
      <c r="H202" s="268">
        <v>368.04999999999995</v>
      </c>
      <c r="I202" s="269"/>
      <c r="J202" s="265"/>
      <c r="K202" s="265"/>
      <c r="L202" s="270"/>
      <c r="M202" s="271"/>
      <c r="N202" s="272"/>
      <c r="O202" s="272"/>
      <c r="P202" s="272"/>
      <c r="Q202" s="272"/>
      <c r="R202" s="272"/>
      <c r="S202" s="272"/>
      <c r="T202" s="27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4" t="s">
        <v>144</v>
      </c>
      <c r="AU202" s="274" t="s">
        <v>135</v>
      </c>
      <c r="AV202" s="15" t="s">
        <v>142</v>
      </c>
      <c r="AW202" s="15" t="s">
        <v>30</v>
      </c>
      <c r="AX202" s="15" t="s">
        <v>81</v>
      </c>
      <c r="AY202" s="274" t="s">
        <v>132</v>
      </c>
    </row>
    <row r="203" spans="1:65" s="2" customFormat="1" ht="24.15" customHeight="1">
      <c r="A203" s="39"/>
      <c r="B203" s="40"/>
      <c r="C203" s="244" t="s">
        <v>8</v>
      </c>
      <c r="D203" s="244" t="s">
        <v>146</v>
      </c>
      <c r="E203" s="245" t="s">
        <v>226</v>
      </c>
      <c r="F203" s="246" t="s">
        <v>227</v>
      </c>
      <c r="G203" s="247" t="s">
        <v>208</v>
      </c>
      <c r="H203" s="248">
        <v>386.453</v>
      </c>
      <c r="I203" s="249"/>
      <c r="J203" s="250">
        <f>ROUND(I203*H203,2)</f>
        <v>0</v>
      </c>
      <c r="K203" s="246" t="s">
        <v>141</v>
      </c>
      <c r="L203" s="251"/>
      <c r="M203" s="252" t="s">
        <v>1</v>
      </c>
      <c r="N203" s="253" t="s">
        <v>38</v>
      </c>
      <c r="O203" s="92"/>
      <c r="P203" s="228">
        <f>O203*H203</f>
        <v>0</v>
      </c>
      <c r="Q203" s="228">
        <v>0.0001</v>
      </c>
      <c r="R203" s="228">
        <f>Q203*H203</f>
        <v>0.0386453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149</v>
      </c>
      <c r="AT203" s="230" t="s">
        <v>146</v>
      </c>
      <c r="AU203" s="230" t="s">
        <v>135</v>
      </c>
      <c r="AY203" s="18" t="s">
        <v>132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81</v>
      </c>
      <c r="BK203" s="231">
        <f>ROUND(I203*H203,2)</f>
        <v>0</v>
      </c>
      <c r="BL203" s="18" t="s">
        <v>142</v>
      </c>
      <c r="BM203" s="230" t="s">
        <v>228</v>
      </c>
    </row>
    <row r="204" spans="1:51" s="13" customFormat="1" ht="12">
      <c r="A204" s="13"/>
      <c r="B204" s="232"/>
      <c r="C204" s="233"/>
      <c r="D204" s="234" t="s">
        <v>144</v>
      </c>
      <c r="E204" s="233"/>
      <c r="F204" s="236" t="s">
        <v>229</v>
      </c>
      <c r="G204" s="233"/>
      <c r="H204" s="237">
        <v>386.453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144</v>
      </c>
      <c r="AU204" s="243" t="s">
        <v>135</v>
      </c>
      <c r="AV204" s="13" t="s">
        <v>83</v>
      </c>
      <c r="AW204" s="13" t="s">
        <v>4</v>
      </c>
      <c r="AX204" s="13" t="s">
        <v>81</v>
      </c>
      <c r="AY204" s="243" t="s">
        <v>132</v>
      </c>
    </row>
    <row r="205" spans="1:65" s="2" customFormat="1" ht="37.8" customHeight="1">
      <c r="A205" s="39"/>
      <c r="B205" s="40"/>
      <c r="C205" s="219" t="s">
        <v>230</v>
      </c>
      <c r="D205" s="219" t="s">
        <v>137</v>
      </c>
      <c r="E205" s="220" t="s">
        <v>231</v>
      </c>
      <c r="F205" s="221" t="s">
        <v>232</v>
      </c>
      <c r="G205" s="222" t="s">
        <v>155</v>
      </c>
      <c r="H205" s="223">
        <v>872.66</v>
      </c>
      <c r="I205" s="224"/>
      <c r="J205" s="225">
        <f>ROUND(I205*H205,2)</f>
        <v>0</v>
      </c>
      <c r="K205" s="221" t="s">
        <v>141</v>
      </c>
      <c r="L205" s="45"/>
      <c r="M205" s="226" t="s">
        <v>1</v>
      </c>
      <c r="N205" s="227" t="s">
        <v>38</v>
      </c>
      <c r="O205" s="92"/>
      <c r="P205" s="228">
        <f>O205*H205</f>
        <v>0</v>
      </c>
      <c r="Q205" s="228">
        <v>0.0027</v>
      </c>
      <c r="R205" s="228">
        <f>Q205*H205</f>
        <v>2.356182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142</v>
      </c>
      <c r="AT205" s="230" t="s">
        <v>137</v>
      </c>
      <c r="AU205" s="230" t="s">
        <v>135</v>
      </c>
      <c r="AY205" s="18" t="s">
        <v>132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81</v>
      </c>
      <c r="BK205" s="231">
        <f>ROUND(I205*H205,2)</f>
        <v>0</v>
      </c>
      <c r="BL205" s="18" t="s">
        <v>142</v>
      </c>
      <c r="BM205" s="230" t="s">
        <v>233</v>
      </c>
    </row>
    <row r="206" spans="1:51" s="13" customFormat="1" ht="12">
      <c r="A206" s="13"/>
      <c r="B206" s="232"/>
      <c r="C206" s="233"/>
      <c r="D206" s="234" t="s">
        <v>144</v>
      </c>
      <c r="E206" s="235" t="s">
        <v>1</v>
      </c>
      <c r="F206" s="236" t="s">
        <v>195</v>
      </c>
      <c r="G206" s="233"/>
      <c r="H206" s="237">
        <v>872.66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144</v>
      </c>
      <c r="AU206" s="243" t="s">
        <v>135</v>
      </c>
      <c r="AV206" s="13" t="s">
        <v>83</v>
      </c>
      <c r="AW206" s="13" t="s">
        <v>30</v>
      </c>
      <c r="AX206" s="13" t="s">
        <v>81</v>
      </c>
      <c r="AY206" s="243" t="s">
        <v>132</v>
      </c>
    </row>
    <row r="207" spans="1:63" s="12" customFormat="1" ht="20.85" customHeight="1">
      <c r="A207" s="12"/>
      <c r="B207" s="203"/>
      <c r="C207" s="204"/>
      <c r="D207" s="205" t="s">
        <v>72</v>
      </c>
      <c r="E207" s="217" t="s">
        <v>191</v>
      </c>
      <c r="F207" s="217" t="s">
        <v>234</v>
      </c>
      <c r="G207" s="204"/>
      <c r="H207" s="204"/>
      <c r="I207" s="207"/>
      <c r="J207" s="218">
        <f>BK207</f>
        <v>0</v>
      </c>
      <c r="K207" s="204"/>
      <c r="L207" s="209"/>
      <c r="M207" s="210"/>
      <c r="N207" s="211"/>
      <c r="O207" s="211"/>
      <c r="P207" s="212">
        <f>SUM(P208:P231)</f>
        <v>0</v>
      </c>
      <c r="Q207" s="211"/>
      <c r="R207" s="212">
        <f>SUM(R208:R231)</f>
        <v>0</v>
      </c>
      <c r="S207" s="211"/>
      <c r="T207" s="213">
        <f>SUM(T208:T231)</f>
        <v>4.314010000000001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4" t="s">
        <v>81</v>
      </c>
      <c r="AT207" s="215" t="s">
        <v>72</v>
      </c>
      <c r="AU207" s="215" t="s">
        <v>83</v>
      </c>
      <c r="AY207" s="214" t="s">
        <v>132</v>
      </c>
      <c r="BK207" s="216">
        <f>SUM(BK208:BK231)</f>
        <v>0</v>
      </c>
    </row>
    <row r="208" spans="1:65" s="2" customFormat="1" ht="44.25" customHeight="1">
      <c r="A208" s="39"/>
      <c r="B208" s="40"/>
      <c r="C208" s="219" t="s">
        <v>235</v>
      </c>
      <c r="D208" s="219" t="s">
        <v>137</v>
      </c>
      <c r="E208" s="220" t="s">
        <v>236</v>
      </c>
      <c r="F208" s="221" t="s">
        <v>237</v>
      </c>
      <c r="G208" s="222" t="s">
        <v>155</v>
      </c>
      <c r="H208" s="223">
        <v>1017</v>
      </c>
      <c r="I208" s="224"/>
      <c r="J208" s="225">
        <f>ROUND(I208*H208,2)</f>
        <v>0</v>
      </c>
      <c r="K208" s="221" t="s">
        <v>141</v>
      </c>
      <c r="L208" s="45"/>
      <c r="M208" s="226" t="s">
        <v>1</v>
      </c>
      <c r="N208" s="227" t="s">
        <v>38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142</v>
      </c>
      <c r="AT208" s="230" t="s">
        <v>137</v>
      </c>
      <c r="AU208" s="230" t="s">
        <v>135</v>
      </c>
      <c r="AY208" s="18" t="s">
        <v>132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81</v>
      </c>
      <c r="BK208" s="231">
        <f>ROUND(I208*H208,2)</f>
        <v>0</v>
      </c>
      <c r="BL208" s="18" t="s">
        <v>142</v>
      </c>
      <c r="BM208" s="230" t="s">
        <v>238</v>
      </c>
    </row>
    <row r="209" spans="1:51" s="13" customFormat="1" ht="12">
      <c r="A209" s="13"/>
      <c r="B209" s="232"/>
      <c r="C209" s="233"/>
      <c r="D209" s="234" t="s">
        <v>144</v>
      </c>
      <c r="E209" s="235" t="s">
        <v>1</v>
      </c>
      <c r="F209" s="236" t="s">
        <v>239</v>
      </c>
      <c r="G209" s="233"/>
      <c r="H209" s="237">
        <v>1017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144</v>
      </c>
      <c r="AU209" s="243" t="s">
        <v>135</v>
      </c>
      <c r="AV209" s="13" t="s">
        <v>83</v>
      </c>
      <c r="AW209" s="13" t="s">
        <v>30</v>
      </c>
      <c r="AX209" s="13" t="s">
        <v>81</v>
      </c>
      <c r="AY209" s="243" t="s">
        <v>132</v>
      </c>
    </row>
    <row r="210" spans="1:65" s="2" customFormat="1" ht="55.5" customHeight="1">
      <c r="A210" s="39"/>
      <c r="B210" s="40"/>
      <c r="C210" s="219" t="s">
        <v>240</v>
      </c>
      <c r="D210" s="219" t="s">
        <v>137</v>
      </c>
      <c r="E210" s="220" t="s">
        <v>241</v>
      </c>
      <c r="F210" s="221" t="s">
        <v>242</v>
      </c>
      <c r="G210" s="222" t="s">
        <v>155</v>
      </c>
      <c r="H210" s="223">
        <v>61020</v>
      </c>
      <c r="I210" s="224"/>
      <c r="J210" s="225">
        <f>ROUND(I210*H210,2)</f>
        <v>0</v>
      </c>
      <c r="K210" s="221" t="s">
        <v>141</v>
      </c>
      <c r="L210" s="45"/>
      <c r="M210" s="226" t="s">
        <v>1</v>
      </c>
      <c r="N210" s="227" t="s">
        <v>38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142</v>
      </c>
      <c r="AT210" s="230" t="s">
        <v>137</v>
      </c>
      <c r="AU210" s="230" t="s">
        <v>135</v>
      </c>
      <c r="AY210" s="18" t="s">
        <v>132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81</v>
      </c>
      <c r="BK210" s="231">
        <f>ROUND(I210*H210,2)</f>
        <v>0</v>
      </c>
      <c r="BL210" s="18" t="s">
        <v>142</v>
      </c>
      <c r="BM210" s="230" t="s">
        <v>243</v>
      </c>
    </row>
    <row r="211" spans="1:51" s="14" customFormat="1" ht="12">
      <c r="A211" s="14"/>
      <c r="B211" s="254"/>
      <c r="C211" s="255"/>
      <c r="D211" s="234" t="s">
        <v>144</v>
      </c>
      <c r="E211" s="256" t="s">
        <v>1</v>
      </c>
      <c r="F211" s="257" t="s">
        <v>244</v>
      </c>
      <c r="G211" s="255"/>
      <c r="H211" s="256" t="s">
        <v>1</v>
      </c>
      <c r="I211" s="258"/>
      <c r="J211" s="255"/>
      <c r="K211" s="255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144</v>
      </c>
      <c r="AU211" s="263" t="s">
        <v>135</v>
      </c>
      <c r="AV211" s="14" t="s">
        <v>81</v>
      </c>
      <c r="AW211" s="14" t="s">
        <v>30</v>
      </c>
      <c r="AX211" s="14" t="s">
        <v>73</v>
      </c>
      <c r="AY211" s="263" t="s">
        <v>132</v>
      </c>
    </row>
    <row r="212" spans="1:51" s="13" customFormat="1" ht="12">
      <c r="A212" s="13"/>
      <c r="B212" s="232"/>
      <c r="C212" s="233"/>
      <c r="D212" s="234" t="s">
        <v>144</v>
      </c>
      <c r="E212" s="235" t="s">
        <v>1</v>
      </c>
      <c r="F212" s="236" t="s">
        <v>245</v>
      </c>
      <c r="G212" s="233"/>
      <c r="H212" s="237">
        <v>61020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144</v>
      </c>
      <c r="AU212" s="243" t="s">
        <v>135</v>
      </c>
      <c r="AV212" s="13" t="s">
        <v>83</v>
      </c>
      <c r="AW212" s="13" t="s">
        <v>30</v>
      </c>
      <c r="AX212" s="13" t="s">
        <v>81</v>
      </c>
      <c r="AY212" s="243" t="s">
        <v>132</v>
      </c>
    </row>
    <row r="213" spans="1:65" s="2" customFormat="1" ht="44.25" customHeight="1">
      <c r="A213" s="39"/>
      <c r="B213" s="40"/>
      <c r="C213" s="219" t="s">
        <v>246</v>
      </c>
      <c r="D213" s="219" t="s">
        <v>137</v>
      </c>
      <c r="E213" s="220" t="s">
        <v>247</v>
      </c>
      <c r="F213" s="221" t="s">
        <v>248</v>
      </c>
      <c r="G213" s="222" t="s">
        <v>155</v>
      </c>
      <c r="H213" s="223">
        <v>1017</v>
      </c>
      <c r="I213" s="224"/>
      <c r="J213" s="225">
        <f>ROUND(I213*H213,2)</f>
        <v>0</v>
      </c>
      <c r="K213" s="221" t="s">
        <v>141</v>
      </c>
      <c r="L213" s="45"/>
      <c r="M213" s="226" t="s">
        <v>1</v>
      </c>
      <c r="N213" s="227" t="s">
        <v>38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142</v>
      </c>
      <c r="AT213" s="230" t="s">
        <v>137</v>
      </c>
      <c r="AU213" s="230" t="s">
        <v>135</v>
      </c>
      <c r="AY213" s="18" t="s">
        <v>132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81</v>
      </c>
      <c r="BK213" s="231">
        <f>ROUND(I213*H213,2)</f>
        <v>0</v>
      </c>
      <c r="BL213" s="18" t="s">
        <v>142</v>
      </c>
      <c r="BM213" s="230" t="s">
        <v>249</v>
      </c>
    </row>
    <row r="214" spans="1:51" s="13" customFormat="1" ht="12">
      <c r="A214" s="13"/>
      <c r="B214" s="232"/>
      <c r="C214" s="233"/>
      <c r="D214" s="234" t="s">
        <v>144</v>
      </c>
      <c r="E214" s="235" t="s">
        <v>1</v>
      </c>
      <c r="F214" s="236" t="s">
        <v>239</v>
      </c>
      <c r="G214" s="233"/>
      <c r="H214" s="237">
        <v>1017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144</v>
      </c>
      <c r="AU214" s="243" t="s">
        <v>135</v>
      </c>
      <c r="AV214" s="13" t="s">
        <v>83</v>
      </c>
      <c r="AW214" s="13" t="s">
        <v>30</v>
      </c>
      <c r="AX214" s="13" t="s">
        <v>81</v>
      </c>
      <c r="AY214" s="243" t="s">
        <v>132</v>
      </c>
    </row>
    <row r="215" spans="1:65" s="2" customFormat="1" ht="44.25" customHeight="1">
      <c r="A215" s="39"/>
      <c r="B215" s="40"/>
      <c r="C215" s="219" t="s">
        <v>250</v>
      </c>
      <c r="D215" s="219" t="s">
        <v>137</v>
      </c>
      <c r="E215" s="220" t="s">
        <v>251</v>
      </c>
      <c r="F215" s="221" t="s">
        <v>252</v>
      </c>
      <c r="G215" s="222" t="s">
        <v>155</v>
      </c>
      <c r="H215" s="223">
        <v>18.375</v>
      </c>
      <c r="I215" s="224"/>
      <c r="J215" s="225">
        <f>ROUND(I215*H215,2)</f>
        <v>0</v>
      </c>
      <c r="K215" s="221" t="s">
        <v>141</v>
      </c>
      <c r="L215" s="45"/>
      <c r="M215" s="226" t="s">
        <v>1</v>
      </c>
      <c r="N215" s="227" t="s">
        <v>38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0.027</v>
      </c>
      <c r="T215" s="229">
        <f>S215*H215</f>
        <v>0.496125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142</v>
      </c>
      <c r="AT215" s="230" t="s">
        <v>137</v>
      </c>
      <c r="AU215" s="230" t="s">
        <v>135</v>
      </c>
      <c r="AY215" s="18" t="s">
        <v>132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81</v>
      </c>
      <c r="BK215" s="231">
        <f>ROUND(I215*H215,2)</f>
        <v>0</v>
      </c>
      <c r="BL215" s="18" t="s">
        <v>142</v>
      </c>
      <c r="BM215" s="230" t="s">
        <v>253</v>
      </c>
    </row>
    <row r="216" spans="1:51" s="14" customFormat="1" ht="12">
      <c r="A216" s="14"/>
      <c r="B216" s="254"/>
      <c r="C216" s="255"/>
      <c r="D216" s="234" t="s">
        <v>144</v>
      </c>
      <c r="E216" s="256" t="s">
        <v>1</v>
      </c>
      <c r="F216" s="257" t="s">
        <v>254</v>
      </c>
      <c r="G216" s="255"/>
      <c r="H216" s="256" t="s">
        <v>1</v>
      </c>
      <c r="I216" s="258"/>
      <c r="J216" s="255"/>
      <c r="K216" s="255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144</v>
      </c>
      <c r="AU216" s="263" t="s">
        <v>135</v>
      </c>
      <c r="AV216" s="14" t="s">
        <v>81</v>
      </c>
      <c r="AW216" s="14" t="s">
        <v>30</v>
      </c>
      <c r="AX216" s="14" t="s">
        <v>73</v>
      </c>
      <c r="AY216" s="263" t="s">
        <v>132</v>
      </c>
    </row>
    <row r="217" spans="1:51" s="13" customFormat="1" ht="12">
      <c r="A217" s="13"/>
      <c r="B217" s="232"/>
      <c r="C217" s="233"/>
      <c r="D217" s="234" t="s">
        <v>144</v>
      </c>
      <c r="E217" s="235" t="s">
        <v>1</v>
      </c>
      <c r="F217" s="236" t="s">
        <v>255</v>
      </c>
      <c r="G217" s="233"/>
      <c r="H217" s="237">
        <v>18.375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144</v>
      </c>
      <c r="AU217" s="243" t="s">
        <v>135</v>
      </c>
      <c r="AV217" s="13" t="s">
        <v>83</v>
      </c>
      <c r="AW217" s="13" t="s">
        <v>30</v>
      </c>
      <c r="AX217" s="13" t="s">
        <v>81</v>
      </c>
      <c r="AY217" s="243" t="s">
        <v>132</v>
      </c>
    </row>
    <row r="218" spans="1:65" s="2" customFormat="1" ht="37.8" customHeight="1">
      <c r="A218" s="39"/>
      <c r="B218" s="40"/>
      <c r="C218" s="219" t="s">
        <v>7</v>
      </c>
      <c r="D218" s="219" t="s">
        <v>137</v>
      </c>
      <c r="E218" s="220" t="s">
        <v>256</v>
      </c>
      <c r="F218" s="221" t="s">
        <v>257</v>
      </c>
      <c r="G218" s="222" t="s">
        <v>155</v>
      </c>
      <c r="H218" s="223">
        <v>1</v>
      </c>
      <c r="I218" s="224"/>
      <c r="J218" s="225">
        <f>ROUND(I218*H218,2)</f>
        <v>0</v>
      </c>
      <c r="K218" s="221" t="s">
        <v>141</v>
      </c>
      <c r="L218" s="45"/>
      <c r="M218" s="226" t="s">
        <v>1</v>
      </c>
      <c r="N218" s="227" t="s">
        <v>38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0.048</v>
      </c>
      <c r="T218" s="229">
        <f>S218*H218</f>
        <v>0.048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142</v>
      </c>
      <c r="AT218" s="230" t="s">
        <v>137</v>
      </c>
      <c r="AU218" s="230" t="s">
        <v>135</v>
      </c>
      <c r="AY218" s="18" t="s">
        <v>132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81</v>
      </c>
      <c r="BK218" s="231">
        <f>ROUND(I218*H218,2)</f>
        <v>0</v>
      </c>
      <c r="BL218" s="18" t="s">
        <v>142</v>
      </c>
      <c r="BM218" s="230" t="s">
        <v>258</v>
      </c>
    </row>
    <row r="219" spans="1:65" s="2" customFormat="1" ht="37.8" customHeight="1">
      <c r="A219" s="39"/>
      <c r="B219" s="40"/>
      <c r="C219" s="219" t="s">
        <v>259</v>
      </c>
      <c r="D219" s="219" t="s">
        <v>137</v>
      </c>
      <c r="E219" s="220" t="s">
        <v>260</v>
      </c>
      <c r="F219" s="221" t="s">
        <v>261</v>
      </c>
      <c r="G219" s="222" t="s">
        <v>155</v>
      </c>
      <c r="H219" s="223">
        <v>1</v>
      </c>
      <c r="I219" s="224"/>
      <c r="J219" s="225">
        <f>ROUND(I219*H219,2)</f>
        <v>0</v>
      </c>
      <c r="K219" s="221" t="s">
        <v>141</v>
      </c>
      <c r="L219" s="45"/>
      <c r="M219" s="226" t="s">
        <v>1</v>
      </c>
      <c r="N219" s="227" t="s">
        <v>38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0.038</v>
      </c>
      <c r="T219" s="229">
        <f>S219*H219</f>
        <v>0.038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142</v>
      </c>
      <c r="AT219" s="230" t="s">
        <v>137</v>
      </c>
      <c r="AU219" s="230" t="s">
        <v>135</v>
      </c>
      <c r="AY219" s="18" t="s">
        <v>132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81</v>
      </c>
      <c r="BK219" s="231">
        <f>ROUND(I219*H219,2)</f>
        <v>0</v>
      </c>
      <c r="BL219" s="18" t="s">
        <v>142</v>
      </c>
      <c r="BM219" s="230" t="s">
        <v>262</v>
      </c>
    </row>
    <row r="220" spans="1:65" s="2" customFormat="1" ht="37.8" customHeight="1">
      <c r="A220" s="39"/>
      <c r="B220" s="40"/>
      <c r="C220" s="219" t="s">
        <v>263</v>
      </c>
      <c r="D220" s="219" t="s">
        <v>137</v>
      </c>
      <c r="E220" s="220" t="s">
        <v>264</v>
      </c>
      <c r="F220" s="221" t="s">
        <v>265</v>
      </c>
      <c r="G220" s="222" t="s">
        <v>155</v>
      </c>
      <c r="H220" s="223">
        <v>19.2</v>
      </c>
      <c r="I220" s="224"/>
      <c r="J220" s="225">
        <f>ROUND(I220*H220,2)</f>
        <v>0</v>
      </c>
      <c r="K220" s="221" t="s">
        <v>141</v>
      </c>
      <c r="L220" s="45"/>
      <c r="M220" s="226" t="s">
        <v>1</v>
      </c>
      <c r="N220" s="227" t="s">
        <v>38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0.034</v>
      </c>
      <c r="T220" s="229">
        <f>S220*H220</f>
        <v>0.6528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142</v>
      </c>
      <c r="AT220" s="230" t="s">
        <v>137</v>
      </c>
      <c r="AU220" s="230" t="s">
        <v>135</v>
      </c>
      <c r="AY220" s="18" t="s">
        <v>132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81</v>
      </c>
      <c r="BK220" s="231">
        <f>ROUND(I220*H220,2)</f>
        <v>0</v>
      </c>
      <c r="BL220" s="18" t="s">
        <v>142</v>
      </c>
      <c r="BM220" s="230" t="s">
        <v>266</v>
      </c>
    </row>
    <row r="221" spans="1:51" s="13" customFormat="1" ht="12">
      <c r="A221" s="13"/>
      <c r="B221" s="232"/>
      <c r="C221" s="233"/>
      <c r="D221" s="234" t="s">
        <v>144</v>
      </c>
      <c r="E221" s="235" t="s">
        <v>1</v>
      </c>
      <c r="F221" s="236" t="s">
        <v>267</v>
      </c>
      <c r="G221" s="233"/>
      <c r="H221" s="237">
        <v>19.2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144</v>
      </c>
      <c r="AU221" s="243" t="s">
        <v>135</v>
      </c>
      <c r="AV221" s="13" t="s">
        <v>83</v>
      </c>
      <c r="AW221" s="13" t="s">
        <v>30</v>
      </c>
      <c r="AX221" s="13" t="s">
        <v>81</v>
      </c>
      <c r="AY221" s="243" t="s">
        <v>132</v>
      </c>
    </row>
    <row r="222" spans="1:65" s="2" customFormat="1" ht="37.8" customHeight="1">
      <c r="A222" s="39"/>
      <c r="B222" s="40"/>
      <c r="C222" s="219" t="s">
        <v>268</v>
      </c>
      <c r="D222" s="219" t="s">
        <v>137</v>
      </c>
      <c r="E222" s="220" t="s">
        <v>269</v>
      </c>
      <c r="F222" s="221" t="s">
        <v>270</v>
      </c>
      <c r="G222" s="222" t="s">
        <v>155</v>
      </c>
      <c r="H222" s="223">
        <v>3.4</v>
      </c>
      <c r="I222" s="224"/>
      <c r="J222" s="225">
        <f>ROUND(I222*H222,2)</f>
        <v>0</v>
      </c>
      <c r="K222" s="221" t="s">
        <v>141</v>
      </c>
      <c r="L222" s="45"/>
      <c r="M222" s="226" t="s">
        <v>1</v>
      </c>
      <c r="N222" s="227" t="s">
        <v>38</v>
      </c>
      <c r="O222" s="92"/>
      <c r="P222" s="228">
        <f>O222*H222</f>
        <v>0</v>
      </c>
      <c r="Q222" s="228">
        <v>0</v>
      </c>
      <c r="R222" s="228">
        <f>Q222*H222</f>
        <v>0</v>
      </c>
      <c r="S222" s="228">
        <v>0.088</v>
      </c>
      <c r="T222" s="229">
        <f>S222*H222</f>
        <v>0.29919999999999997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142</v>
      </c>
      <c r="AT222" s="230" t="s">
        <v>137</v>
      </c>
      <c r="AU222" s="230" t="s">
        <v>135</v>
      </c>
      <c r="AY222" s="18" t="s">
        <v>132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81</v>
      </c>
      <c r="BK222" s="231">
        <f>ROUND(I222*H222,2)</f>
        <v>0</v>
      </c>
      <c r="BL222" s="18" t="s">
        <v>142</v>
      </c>
      <c r="BM222" s="230" t="s">
        <v>271</v>
      </c>
    </row>
    <row r="223" spans="1:51" s="13" customFormat="1" ht="12">
      <c r="A223" s="13"/>
      <c r="B223" s="232"/>
      <c r="C223" s="233"/>
      <c r="D223" s="234" t="s">
        <v>144</v>
      </c>
      <c r="E223" s="235" t="s">
        <v>1</v>
      </c>
      <c r="F223" s="236" t="s">
        <v>272</v>
      </c>
      <c r="G223" s="233"/>
      <c r="H223" s="237">
        <v>3.4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144</v>
      </c>
      <c r="AU223" s="243" t="s">
        <v>135</v>
      </c>
      <c r="AV223" s="13" t="s">
        <v>83</v>
      </c>
      <c r="AW223" s="13" t="s">
        <v>30</v>
      </c>
      <c r="AX223" s="13" t="s">
        <v>81</v>
      </c>
      <c r="AY223" s="243" t="s">
        <v>132</v>
      </c>
    </row>
    <row r="224" spans="1:65" s="2" customFormat="1" ht="37.8" customHeight="1">
      <c r="A224" s="39"/>
      <c r="B224" s="40"/>
      <c r="C224" s="219" t="s">
        <v>273</v>
      </c>
      <c r="D224" s="219" t="s">
        <v>137</v>
      </c>
      <c r="E224" s="220" t="s">
        <v>274</v>
      </c>
      <c r="F224" s="221" t="s">
        <v>275</v>
      </c>
      <c r="G224" s="222" t="s">
        <v>155</v>
      </c>
      <c r="H224" s="223">
        <v>21.895</v>
      </c>
      <c r="I224" s="224"/>
      <c r="J224" s="225">
        <f>ROUND(I224*H224,2)</f>
        <v>0</v>
      </c>
      <c r="K224" s="221" t="s">
        <v>141</v>
      </c>
      <c r="L224" s="45"/>
      <c r="M224" s="226" t="s">
        <v>1</v>
      </c>
      <c r="N224" s="227" t="s">
        <v>38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0.067</v>
      </c>
      <c r="T224" s="229">
        <f>S224*H224</f>
        <v>1.466965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142</v>
      </c>
      <c r="AT224" s="230" t="s">
        <v>137</v>
      </c>
      <c r="AU224" s="230" t="s">
        <v>135</v>
      </c>
      <c r="AY224" s="18" t="s">
        <v>132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81</v>
      </c>
      <c r="BK224" s="231">
        <f>ROUND(I224*H224,2)</f>
        <v>0</v>
      </c>
      <c r="BL224" s="18" t="s">
        <v>142</v>
      </c>
      <c r="BM224" s="230" t="s">
        <v>276</v>
      </c>
    </row>
    <row r="225" spans="1:51" s="13" customFormat="1" ht="12">
      <c r="A225" s="13"/>
      <c r="B225" s="232"/>
      <c r="C225" s="233"/>
      <c r="D225" s="234" t="s">
        <v>144</v>
      </c>
      <c r="E225" s="235" t="s">
        <v>1</v>
      </c>
      <c r="F225" s="236" t="s">
        <v>277</v>
      </c>
      <c r="G225" s="233"/>
      <c r="H225" s="237">
        <v>21.895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144</v>
      </c>
      <c r="AU225" s="243" t="s">
        <v>135</v>
      </c>
      <c r="AV225" s="13" t="s">
        <v>83</v>
      </c>
      <c r="AW225" s="13" t="s">
        <v>30</v>
      </c>
      <c r="AX225" s="13" t="s">
        <v>81</v>
      </c>
      <c r="AY225" s="243" t="s">
        <v>132</v>
      </c>
    </row>
    <row r="226" spans="1:65" s="2" customFormat="1" ht="49.05" customHeight="1">
      <c r="A226" s="39"/>
      <c r="B226" s="40"/>
      <c r="C226" s="219" t="s">
        <v>278</v>
      </c>
      <c r="D226" s="219" t="s">
        <v>137</v>
      </c>
      <c r="E226" s="220" t="s">
        <v>279</v>
      </c>
      <c r="F226" s="221" t="s">
        <v>280</v>
      </c>
      <c r="G226" s="222" t="s">
        <v>155</v>
      </c>
      <c r="H226" s="223">
        <v>9</v>
      </c>
      <c r="I226" s="224"/>
      <c r="J226" s="225">
        <f>ROUND(I226*H226,2)</f>
        <v>0</v>
      </c>
      <c r="K226" s="221" t="s">
        <v>141</v>
      </c>
      <c r="L226" s="45"/>
      <c r="M226" s="226" t="s">
        <v>1</v>
      </c>
      <c r="N226" s="227" t="s">
        <v>38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0.024</v>
      </c>
      <c r="T226" s="229">
        <f>S226*H226</f>
        <v>0.216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142</v>
      </c>
      <c r="AT226" s="230" t="s">
        <v>137</v>
      </c>
      <c r="AU226" s="230" t="s">
        <v>135</v>
      </c>
      <c r="AY226" s="18" t="s">
        <v>132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81</v>
      </c>
      <c r="BK226" s="231">
        <f>ROUND(I226*H226,2)</f>
        <v>0</v>
      </c>
      <c r="BL226" s="18" t="s">
        <v>142</v>
      </c>
      <c r="BM226" s="230" t="s">
        <v>281</v>
      </c>
    </row>
    <row r="227" spans="1:51" s="13" customFormat="1" ht="12">
      <c r="A227" s="13"/>
      <c r="B227" s="232"/>
      <c r="C227" s="233"/>
      <c r="D227" s="234" t="s">
        <v>144</v>
      </c>
      <c r="E227" s="235" t="s">
        <v>1</v>
      </c>
      <c r="F227" s="236" t="s">
        <v>282</v>
      </c>
      <c r="G227" s="233"/>
      <c r="H227" s="237">
        <v>9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144</v>
      </c>
      <c r="AU227" s="243" t="s">
        <v>135</v>
      </c>
      <c r="AV227" s="13" t="s">
        <v>83</v>
      </c>
      <c r="AW227" s="13" t="s">
        <v>30</v>
      </c>
      <c r="AX227" s="13" t="s">
        <v>81</v>
      </c>
      <c r="AY227" s="243" t="s">
        <v>132</v>
      </c>
    </row>
    <row r="228" spans="1:65" s="2" customFormat="1" ht="44.25" customHeight="1">
      <c r="A228" s="39"/>
      <c r="B228" s="40"/>
      <c r="C228" s="219" t="s">
        <v>283</v>
      </c>
      <c r="D228" s="219" t="s">
        <v>137</v>
      </c>
      <c r="E228" s="220" t="s">
        <v>284</v>
      </c>
      <c r="F228" s="221" t="s">
        <v>285</v>
      </c>
      <c r="G228" s="222" t="s">
        <v>155</v>
      </c>
      <c r="H228" s="223">
        <v>23.52</v>
      </c>
      <c r="I228" s="224"/>
      <c r="J228" s="225">
        <f>ROUND(I228*H228,2)</f>
        <v>0</v>
      </c>
      <c r="K228" s="221" t="s">
        <v>141</v>
      </c>
      <c r="L228" s="45"/>
      <c r="M228" s="226" t="s">
        <v>1</v>
      </c>
      <c r="N228" s="227" t="s">
        <v>38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0.041</v>
      </c>
      <c r="T228" s="229">
        <f>S228*H228</f>
        <v>0.9643200000000001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142</v>
      </c>
      <c r="AT228" s="230" t="s">
        <v>137</v>
      </c>
      <c r="AU228" s="230" t="s">
        <v>135</v>
      </c>
      <c r="AY228" s="18" t="s">
        <v>132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81</v>
      </c>
      <c r="BK228" s="231">
        <f>ROUND(I228*H228,2)</f>
        <v>0</v>
      </c>
      <c r="BL228" s="18" t="s">
        <v>142</v>
      </c>
      <c r="BM228" s="230" t="s">
        <v>286</v>
      </c>
    </row>
    <row r="229" spans="1:51" s="13" customFormat="1" ht="12">
      <c r="A229" s="13"/>
      <c r="B229" s="232"/>
      <c r="C229" s="233"/>
      <c r="D229" s="234" t="s">
        <v>144</v>
      </c>
      <c r="E229" s="235" t="s">
        <v>1</v>
      </c>
      <c r="F229" s="236" t="s">
        <v>287</v>
      </c>
      <c r="G229" s="233"/>
      <c r="H229" s="237">
        <v>23.52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144</v>
      </c>
      <c r="AU229" s="243" t="s">
        <v>135</v>
      </c>
      <c r="AV229" s="13" t="s">
        <v>83</v>
      </c>
      <c r="AW229" s="13" t="s">
        <v>30</v>
      </c>
      <c r="AX229" s="13" t="s">
        <v>81</v>
      </c>
      <c r="AY229" s="243" t="s">
        <v>132</v>
      </c>
    </row>
    <row r="230" spans="1:65" s="2" customFormat="1" ht="37.8" customHeight="1">
      <c r="A230" s="39"/>
      <c r="B230" s="40"/>
      <c r="C230" s="219" t="s">
        <v>288</v>
      </c>
      <c r="D230" s="219" t="s">
        <v>137</v>
      </c>
      <c r="E230" s="220" t="s">
        <v>289</v>
      </c>
      <c r="F230" s="221" t="s">
        <v>290</v>
      </c>
      <c r="G230" s="222" t="s">
        <v>155</v>
      </c>
      <c r="H230" s="223">
        <v>2.21</v>
      </c>
      <c r="I230" s="224"/>
      <c r="J230" s="225">
        <f>ROUND(I230*H230,2)</f>
        <v>0</v>
      </c>
      <c r="K230" s="221" t="s">
        <v>141</v>
      </c>
      <c r="L230" s="45"/>
      <c r="M230" s="226" t="s">
        <v>1</v>
      </c>
      <c r="N230" s="227" t="s">
        <v>38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0.06</v>
      </c>
      <c r="T230" s="229">
        <f>S230*H230</f>
        <v>0.1326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142</v>
      </c>
      <c r="AT230" s="230" t="s">
        <v>137</v>
      </c>
      <c r="AU230" s="230" t="s">
        <v>135</v>
      </c>
      <c r="AY230" s="18" t="s">
        <v>132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81</v>
      </c>
      <c r="BK230" s="231">
        <f>ROUND(I230*H230,2)</f>
        <v>0</v>
      </c>
      <c r="BL230" s="18" t="s">
        <v>142</v>
      </c>
      <c r="BM230" s="230" t="s">
        <v>291</v>
      </c>
    </row>
    <row r="231" spans="1:51" s="13" customFormat="1" ht="12">
      <c r="A231" s="13"/>
      <c r="B231" s="232"/>
      <c r="C231" s="233"/>
      <c r="D231" s="234" t="s">
        <v>144</v>
      </c>
      <c r="E231" s="235" t="s">
        <v>1</v>
      </c>
      <c r="F231" s="236" t="s">
        <v>292</v>
      </c>
      <c r="G231" s="233"/>
      <c r="H231" s="237">
        <v>2.21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144</v>
      </c>
      <c r="AU231" s="243" t="s">
        <v>135</v>
      </c>
      <c r="AV231" s="13" t="s">
        <v>83</v>
      </c>
      <c r="AW231" s="13" t="s">
        <v>30</v>
      </c>
      <c r="AX231" s="13" t="s">
        <v>81</v>
      </c>
      <c r="AY231" s="243" t="s">
        <v>132</v>
      </c>
    </row>
    <row r="232" spans="1:63" s="12" customFormat="1" ht="20.85" customHeight="1">
      <c r="A232" s="12"/>
      <c r="B232" s="203"/>
      <c r="C232" s="204"/>
      <c r="D232" s="205" t="s">
        <v>72</v>
      </c>
      <c r="E232" s="217" t="s">
        <v>293</v>
      </c>
      <c r="F232" s="217" t="s">
        <v>294</v>
      </c>
      <c r="G232" s="204"/>
      <c r="H232" s="204"/>
      <c r="I232" s="207"/>
      <c r="J232" s="218">
        <f>BK232</f>
        <v>0</v>
      </c>
      <c r="K232" s="204"/>
      <c r="L232" s="209"/>
      <c r="M232" s="210"/>
      <c r="N232" s="211"/>
      <c r="O232" s="211"/>
      <c r="P232" s="212">
        <f>SUM(P233:P238)</f>
        <v>0</v>
      </c>
      <c r="Q232" s="211"/>
      <c r="R232" s="212">
        <f>SUM(R233:R238)</f>
        <v>0</v>
      </c>
      <c r="S232" s="211"/>
      <c r="T232" s="213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4" t="s">
        <v>81</v>
      </c>
      <c r="AT232" s="215" t="s">
        <v>72</v>
      </c>
      <c r="AU232" s="215" t="s">
        <v>83</v>
      </c>
      <c r="AY232" s="214" t="s">
        <v>132</v>
      </c>
      <c r="BK232" s="216">
        <f>SUM(BK233:BK238)</f>
        <v>0</v>
      </c>
    </row>
    <row r="233" spans="1:65" s="2" customFormat="1" ht="37.8" customHeight="1">
      <c r="A233" s="39"/>
      <c r="B233" s="40"/>
      <c r="C233" s="219" t="s">
        <v>295</v>
      </c>
      <c r="D233" s="219" t="s">
        <v>137</v>
      </c>
      <c r="E233" s="220" t="s">
        <v>296</v>
      </c>
      <c r="F233" s="221" t="s">
        <v>297</v>
      </c>
      <c r="G233" s="222" t="s">
        <v>298</v>
      </c>
      <c r="H233" s="223">
        <v>13.923</v>
      </c>
      <c r="I233" s="224"/>
      <c r="J233" s="225">
        <f>ROUND(I233*H233,2)</f>
        <v>0</v>
      </c>
      <c r="K233" s="221" t="s">
        <v>141</v>
      </c>
      <c r="L233" s="45"/>
      <c r="M233" s="226" t="s">
        <v>1</v>
      </c>
      <c r="N233" s="227" t="s">
        <v>38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142</v>
      </c>
      <c r="AT233" s="230" t="s">
        <v>137</v>
      </c>
      <c r="AU233" s="230" t="s">
        <v>135</v>
      </c>
      <c r="AY233" s="18" t="s">
        <v>132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81</v>
      </c>
      <c r="BK233" s="231">
        <f>ROUND(I233*H233,2)</f>
        <v>0</v>
      </c>
      <c r="BL233" s="18" t="s">
        <v>142</v>
      </c>
      <c r="BM233" s="230" t="s">
        <v>299</v>
      </c>
    </row>
    <row r="234" spans="1:65" s="2" customFormat="1" ht="44.25" customHeight="1">
      <c r="A234" s="39"/>
      <c r="B234" s="40"/>
      <c r="C234" s="219" t="s">
        <v>300</v>
      </c>
      <c r="D234" s="219" t="s">
        <v>137</v>
      </c>
      <c r="E234" s="220" t="s">
        <v>301</v>
      </c>
      <c r="F234" s="221" t="s">
        <v>302</v>
      </c>
      <c r="G234" s="222" t="s">
        <v>298</v>
      </c>
      <c r="H234" s="223">
        <v>180.999</v>
      </c>
      <c r="I234" s="224"/>
      <c r="J234" s="225">
        <f>ROUND(I234*H234,2)</f>
        <v>0</v>
      </c>
      <c r="K234" s="221" t="s">
        <v>141</v>
      </c>
      <c r="L234" s="45"/>
      <c r="M234" s="226" t="s">
        <v>1</v>
      </c>
      <c r="N234" s="227" t="s">
        <v>38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142</v>
      </c>
      <c r="AT234" s="230" t="s">
        <v>137</v>
      </c>
      <c r="AU234" s="230" t="s">
        <v>135</v>
      </c>
      <c r="AY234" s="18" t="s">
        <v>132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81</v>
      </c>
      <c r="BK234" s="231">
        <f>ROUND(I234*H234,2)</f>
        <v>0</v>
      </c>
      <c r="BL234" s="18" t="s">
        <v>142</v>
      </c>
      <c r="BM234" s="230" t="s">
        <v>303</v>
      </c>
    </row>
    <row r="235" spans="1:51" s="13" customFormat="1" ht="12">
      <c r="A235" s="13"/>
      <c r="B235" s="232"/>
      <c r="C235" s="233"/>
      <c r="D235" s="234" t="s">
        <v>144</v>
      </c>
      <c r="E235" s="233"/>
      <c r="F235" s="236" t="s">
        <v>304</v>
      </c>
      <c r="G235" s="233"/>
      <c r="H235" s="237">
        <v>180.999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144</v>
      </c>
      <c r="AU235" s="243" t="s">
        <v>135</v>
      </c>
      <c r="AV235" s="13" t="s">
        <v>83</v>
      </c>
      <c r="AW235" s="13" t="s">
        <v>4</v>
      </c>
      <c r="AX235" s="13" t="s">
        <v>81</v>
      </c>
      <c r="AY235" s="243" t="s">
        <v>132</v>
      </c>
    </row>
    <row r="236" spans="1:65" s="2" customFormat="1" ht="24.15" customHeight="1">
      <c r="A236" s="39"/>
      <c r="B236" s="40"/>
      <c r="C236" s="219" t="s">
        <v>305</v>
      </c>
      <c r="D236" s="219" t="s">
        <v>137</v>
      </c>
      <c r="E236" s="220" t="s">
        <v>306</v>
      </c>
      <c r="F236" s="221" t="s">
        <v>307</v>
      </c>
      <c r="G236" s="222" t="s">
        <v>298</v>
      </c>
      <c r="H236" s="223">
        <v>13.923</v>
      </c>
      <c r="I236" s="224"/>
      <c r="J236" s="225">
        <f>ROUND(I236*H236,2)</f>
        <v>0</v>
      </c>
      <c r="K236" s="221" t="s">
        <v>141</v>
      </c>
      <c r="L236" s="45"/>
      <c r="M236" s="226" t="s">
        <v>1</v>
      </c>
      <c r="N236" s="227" t="s">
        <v>38</v>
      </c>
      <c r="O236" s="9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142</v>
      </c>
      <c r="AT236" s="230" t="s">
        <v>137</v>
      </c>
      <c r="AU236" s="230" t="s">
        <v>135</v>
      </c>
      <c r="AY236" s="18" t="s">
        <v>132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81</v>
      </c>
      <c r="BK236" s="231">
        <f>ROUND(I236*H236,2)</f>
        <v>0</v>
      </c>
      <c r="BL236" s="18" t="s">
        <v>142</v>
      </c>
      <c r="BM236" s="230" t="s">
        <v>308</v>
      </c>
    </row>
    <row r="237" spans="1:65" s="2" customFormat="1" ht="37.8" customHeight="1">
      <c r="A237" s="39"/>
      <c r="B237" s="40"/>
      <c r="C237" s="219" t="s">
        <v>309</v>
      </c>
      <c r="D237" s="219" t="s">
        <v>137</v>
      </c>
      <c r="E237" s="220" t="s">
        <v>310</v>
      </c>
      <c r="F237" s="221" t="s">
        <v>311</v>
      </c>
      <c r="G237" s="222" t="s">
        <v>298</v>
      </c>
      <c r="H237" s="223">
        <v>13.923</v>
      </c>
      <c r="I237" s="224"/>
      <c r="J237" s="225">
        <f>ROUND(I237*H237,2)</f>
        <v>0</v>
      </c>
      <c r="K237" s="221" t="s">
        <v>141</v>
      </c>
      <c r="L237" s="45"/>
      <c r="M237" s="226" t="s">
        <v>1</v>
      </c>
      <c r="N237" s="227" t="s">
        <v>38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142</v>
      </c>
      <c r="AT237" s="230" t="s">
        <v>137</v>
      </c>
      <c r="AU237" s="230" t="s">
        <v>135</v>
      </c>
      <c r="AY237" s="18" t="s">
        <v>132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81</v>
      </c>
      <c r="BK237" s="231">
        <f>ROUND(I237*H237,2)</f>
        <v>0</v>
      </c>
      <c r="BL237" s="18" t="s">
        <v>142</v>
      </c>
      <c r="BM237" s="230" t="s">
        <v>312</v>
      </c>
    </row>
    <row r="238" spans="1:65" s="2" customFormat="1" ht="44.25" customHeight="1">
      <c r="A238" s="39"/>
      <c r="B238" s="40"/>
      <c r="C238" s="219" t="s">
        <v>313</v>
      </c>
      <c r="D238" s="219" t="s">
        <v>137</v>
      </c>
      <c r="E238" s="220" t="s">
        <v>314</v>
      </c>
      <c r="F238" s="221" t="s">
        <v>315</v>
      </c>
      <c r="G238" s="222" t="s">
        <v>298</v>
      </c>
      <c r="H238" s="223">
        <v>12.3</v>
      </c>
      <c r="I238" s="224"/>
      <c r="J238" s="225">
        <f>ROUND(I238*H238,2)</f>
        <v>0</v>
      </c>
      <c r="K238" s="221" t="s">
        <v>141</v>
      </c>
      <c r="L238" s="45"/>
      <c r="M238" s="226" t="s">
        <v>1</v>
      </c>
      <c r="N238" s="227" t="s">
        <v>38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142</v>
      </c>
      <c r="AT238" s="230" t="s">
        <v>137</v>
      </c>
      <c r="AU238" s="230" t="s">
        <v>135</v>
      </c>
      <c r="AY238" s="18" t="s">
        <v>132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81</v>
      </c>
      <c r="BK238" s="231">
        <f>ROUND(I238*H238,2)</f>
        <v>0</v>
      </c>
      <c r="BL238" s="18" t="s">
        <v>142</v>
      </c>
      <c r="BM238" s="230" t="s">
        <v>316</v>
      </c>
    </row>
    <row r="239" spans="1:63" s="12" customFormat="1" ht="20.85" customHeight="1">
      <c r="A239" s="12"/>
      <c r="B239" s="203"/>
      <c r="C239" s="204"/>
      <c r="D239" s="205" t="s">
        <v>72</v>
      </c>
      <c r="E239" s="217" t="s">
        <v>317</v>
      </c>
      <c r="F239" s="217" t="s">
        <v>318</v>
      </c>
      <c r="G239" s="204"/>
      <c r="H239" s="204"/>
      <c r="I239" s="207"/>
      <c r="J239" s="218">
        <f>BK239</f>
        <v>0</v>
      </c>
      <c r="K239" s="204"/>
      <c r="L239" s="209"/>
      <c r="M239" s="210"/>
      <c r="N239" s="211"/>
      <c r="O239" s="211"/>
      <c r="P239" s="212">
        <f>SUM(P240:P241)</f>
        <v>0</v>
      </c>
      <c r="Q239" s="211"/>
      <c r="R239" s="212">
        <f>SUM(R240:R241)</f>
        <v>0</v>
      </c>
      <c r="S239" s="211"/>
      <c r="T239" s="213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4" t="s">
        <v>81</v>
      </c>
      <c r="AT239" s="215" t="s">
        <v>72</v>
      </c>
      <c r="AU239" s="215" t="s">
        <v>83</v>
      </c>
      <c r="AY239" s="214" t="s">
        <v>132</v>
      </c>
      <c r="BK239" s="216">
        <f>SUM(BK240:BK241)</f>
        <v>0</v>
      </c>
    </row>
    <row r="240" spans="1:65" s="2" customFormat="1" ht="55.5" customHeight="1">
      <c r="A240" s="39"/>
      <c r="B240" s="40"/>
      <c r="C240" s="219" t="s">
        <v>319</v>
      </c>
      <c r="D240" s="219" t="s">
        <v>137</v>
      </c>
      <c r="E240" s="220" t="s">
        <v>320</v>
      </c>
      <c r="F240" s="221" t="s">
        <v>321</v>
      </c>
      <c r="G240" s="222" t="s">
        <v>298</v>
      </c>
      <c r="H240" s="223">
        <v>32.614</v>
      </c>
      <c r="I240" s="224"/>
      <c r="J240" s="225">
        <f>ROUND(I240*H240,2)</f>
        <v>0</v>
      </c>
      <c r="K240" s="221" t="s">
        <v>141</v>
      </c>
      <c r="L240" s="45"/>
      <c r="M240" s="226" t="s">
        <v>1</v>
      </c>
      <c r="N240" s="227" t="s">
        <v>38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142</v>
      </c>
      <c r="AT240" s="230" t="s">
        <v>137</v>
      </c>
      <c r="AU240" s="230" t="s">
        <v>135</v>
      </c>
      <c r="AY240" s="18" t="s">
        <v>132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81</v>
      </c>
      <c r="BK240" s="231">
        <f>ROUND(I240*H240,2)</f>
        <v>0</v>
      </c>
      <c r="BL240" s="18" t="s">
        <v>142</v>
      </c>
      <c r="BM240" s="230" t="s">
        <v>322</v>
      </c>
    </row>
    <row r="241" spans="1:65" s="2" customFormat="1" ht="66.75" customHeight="1">
      <c r="A241" s="39"/>
      <c r="B241" s="40"/>
      <c r="C241" s="219" t="s">
        <v>323</v>
      </c>
      <c r="D241" s="219" t="s">
        <v>137</v>
      </c>
      <c r="E241" s="220" t="s">
        <v>324</v>
      </c>
      <c r="F241" s="221" t="s">
        <v>325</v>
      </c>
      <c r="G241" s="222" t="s">
        <v>298</v>
      </c>
      <c r="H241" s="223">
        <v>32.614</v>
      </c>
      <c r="I241" s="224"/>
      <c r="J241" s="225">
        <f>ROUND(I241*H241,2)</f>
        <v>0</v>
      </c>
      <c r="K241" s="221" t="s">
        <v>141</v>
      </c>
      <c r="L241" s="45"/>
      <c r="M241" s="226" t="s">
        <v>1</v>
      </c>
      <c r="N241" s="227" t="s">
        <v>38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142</v>
      </c>
      <c r="AT241" s="230" t="s">
        <v>137</v>
      </c>
      <c r="AU241" s="230" t="s">
        <v>135</v>
      </c>
      <c r="AY241" s="18" t="s">
        <v>132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81</v>
      </c>
      <c r="BK241" s="231">
        <f>ROUND(I241*H241,2)</f>
        <v>0</v>
      </c>
      <c r="BL241" s="18" t="s">
        <v>142</v>
      </c>
      <c r="BM241" s="230" t="s">
        <v>326</v>
      </c>
    </row>
    <row r="242" spans="1:63" s="12" customFormat="1" ht="22.8" customHeight="1">
      <c r="A242" s="12"/>
      <c r="B242" s="203"/>
      <c r="C242" s="204"/>
      <c r="D242" s="205" t="s">
        <v>72</v>
      </c>
      <c r="E242" s="217" t="s">
        <v>327</v>
      </c>
      <c r="F242" s="217" t="s">
        <v>328</v>
      </c>
      <c r="G242" s="204"/>
      <c r="H242" s="204"/>
      <c r="I242" s="207"/>
      <c r="J242" s="218">
        <f>BK242</f>
        <v>0</v>
      </c>
      <c r="K242" s="204"/>
      <c r="L242" s="209"/>
      <c r="M242" s="210"/>
      <c r="N242" s="211"/>
      <c r="O242" s="211"/>
      <c r="P242" s="212">
        <f>P243+P258+P266+P284+P308+P354+P357+P415+P433+P442+P467</f>
        <v>0</v>
      </c>
      <c r="Q242" s="211"/>
      <c r="R242" s="212">
        <f>R243+R258+R266+R284+R308+R354+R357+R415+R433+R442+R467</f>
        <v>31.625546590000003</v>
      </c>
      <c r="S242" s="211"/>
      <c r="T242" s="213">
        <f>T243+T258+T266+T284+T308+T354+T357+T415+T433+T442+T467</f>
        <v>9.609269999999999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4" t="s">
        <v>83</v>
      </c>
      <c r="AT242" s="215" t="s">
        <v>72</v>
      </c>
      <c r="AU242" s="215" t="s">
        <v>81</v>
      </c>
      <c r="AY242" s="214" t="s">
        <v>132</v>
      </c>
      <c r="BK242" s="216">
        <f>BK243+BK258+BK266+BK284+BK308+BK354+BK357+BK415+BK433+BK442+BK467</f>
        <v>0</v>
      </c>
    </row>
    <row r="243" spans="1:63" s="12" customFormat="1" ht="20.85" customHeight="1">
      <c r="A243" s="12"/>
      <c r="B243" s="203"/>
      <c r="C243" s="204"/>
      <c r="D243" s="205" t="s">
        <v>72</v>
      </c>
      <c r="E243" s="217" t="s">
        <v>329</v>
      </c>
      <c r="F243" s="217" t="s">
        <v>330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SUM(P244:P257)</f>
        <v>0</v>
      </c>
      <c r="Q243" s="211"/>
      <c r="R243" s="212">
        <f>SUM(R244:R257)</f>
        <v>5.579479999999999</v>
      </c>
      <c r="S243" s="211"/>
      <c r="T243" s="213">
        <f>SUM(T244:T257)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83</v>
      </c>
      <c r="AT243" s="215" t="s">
        <v>72</v>
      </c>
      <c r="AU243" s="215" t="s">
        <v>83</v>
      </c>
      <c r="AY243" s="214" t="s">
        <v>132</v>
      </c>
      <c r="BK243" s="216">
        <f>SUM(BK244:BK257)</f>
        <v>0</v>
      </c>
    </row>
    <row r="244" spans="1:65" s="2" customFormat="1" ht="33" customHeight="1">
      <c r="A244" s="39"/>
      <c r="B244" s="40"/>
      <c r="C244" s="219" t="s">
        <v>331</v>
      </c>
      <c r="D244" s="219" t="s">
        <v>137</v>
      </c>
      <c r="E244" s="220" t="s">
        <v>332</v>
      </c>
      <c r="F244" s="221" t="s">
        <v>333</v>
      </c>
      <c r="G244" s="222" t="s">
        <v>155</v>
      </c>
      <c r="H244" s="223">
        <v>1196.8</v>
      </c>
      <c r="I244" s="224"/>
      <c r="J244" s="225">
        <f>ROUND(I244*H244,2)</f>
        <v>0</v>
      </c>
      <c r="K244" s="221" t="s">
        <v>141</v>
      </c>
      <c r="L244" s="45"/>
      <c r="M244" s="226" t="s">
        <v>1</v>
      </c>
      <c r="N244" s="227" t="s">
        <v>38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230</v>
      </c>
      <c r="AT244" s="230" t="s">
        <v>137</v>
      </c>
      <c r="AU244" s="230" t="s">
        <v>135</v>
      </c>
      <c r="AY244" s="18" t="s">
        <v>132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81</v>
      </c>
      <c r="BK244" s="231">
        <f>ROUND(I244*H244,2)</f>
        <v>0</v>
      </c>
      <c r="BL244" s="18" t="s">
        <v>230</v>
      </c>
      <c r="BM244" s="230" t="s">
        <v>334</v>
      </c>
    </row>
    <row r="245" spans="1:51" s="14" customFormat="1" ht="12">
      <c r="A245" s="14"/>
      <c r="B245" s="254"/>
      <c r="C245" s="255"/>
      <c r="D245" s="234" t="s">
        <v>144</v>
      </c>
      <c r="E245" s="256" t="s">
        <v>1</v>
      </c>
      <c r="F245" s="257" t="s">
        <v>335</v>
      </c>
      <c r="G245" s="255"/>
      <c r="H245" s="256" t="s">
        <v>1</v>
      </c>
      <c r="I245" s="258"/>
      <c r="J245" s="255"/>
      <c r="K245" s="255"/>
      <c r="L245" s="259"/>
      <c r="M245" s="260"/>
      <c r="N245" s="261"/>
      <c r="O245" s="261"/>
      <c r="P245" s="261"/>
      <c r="Q245" s="261"/>
      <c r="R245" s="261"/>
      <c r="S245" s="261"/>
      <c r="T245" s="26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3" t="s">
        <v>144</v>
      </c>
      <c r="AU245" s="263" t="s">
        <v>135</v>
      </c>
      <c r="AV245" s="14" t="s">
        <v>81</v>
      </c>
      <c r="AW245" s="14" t="s">
        <v>30</v>
      </c>
      <c r="AX245" s="14" t="s">
        <v>73</v>
      </c>
      <c r="AY245" s="263" t="s">
        <v>132</v>
      </c>
    </row>
    <row r="246" spans="1:51" s="13" customFormat="1" ht="12">
      <c r="A246" s="13"/>
      <c r="B246" s="232"/>
      <c r="C246" s="233"/>
      <c r="D246" s="234" t="s">
        <v>144</v>
      </c>
      <c r="E246" s="235" t="s">
        <v>1</v>
      </c>
      <c r="F246" s="236" t="s">
        <v>336</v>
      </c>
      <c r="G246" s="233"/>
      <c r="H246" s="237">
        <v>890.7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144</v>
      </c>
      <c r="AU246" s="243" t="s">
        <v>135</v>
      </c>
      <c r="AV246" s="13" t="s">
        <v>83</v>
      </c>
      <c r="AW246" s="13" t="s">
        <v>30</v>
      </c>
      <c r="AX246" s="13" t="s">
        <v>73</v>
      </c>
      <c r="AY246" s="243" t="s">
        <v>132</v>
      </c>
    </row>
    <row r="247" spans="1:51" s="14" customFormat="1" ht="12">
      <c r="A247" s="14"/>
      <c r="B247" s="254"/>
      <c r="C247" s="255"/>
      <c r="D247" s="234" t="s">
        <v>144</v>
      </c>
      <c r="E247" s="256" t="s">
        <v>1</v>
      </c>
      <c r="F247" s="257" t="s">
        <v>337</v>
      </c>
      <c r="G247" s="255"/>
      <c r="H247" s="256" t="s">
        <v>1</v>
      </c>
      <c r="I247" s="258"/>
      <c r="J247" s="255"/>
      <c r="K247" s="255"/>
      <c r="L247" s="259"/>
      <c r="M247" s="260"/>
      <c r="N247" s="261"/>
      <c r="O247" s="261"/>
      <c r="P247" s="261"/>
      <c r="Q247" s="261"/>
      <c r="R247" s="261"/>
      <c r="S247" s="261"/>
      <c r="T247" s="26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3" t="s">
        <v>144</v>
      </c>
      <c r="AU247" s="263" t="s">
        <v>135</v>
      </c>
      <c r="AV247" s="14" t="s">
        <v>81</v>
      </c>
      <c r="AW247" s="14" t="s">
        <v>30</v>
      </c>
      <c r="AX247" s="14" t="s">
        <v>73</v>
      </c>
      <c r="AY247" s="263" t="s">
        <v>132</v>
      </c>
    </row>
    <row r="248" spans="1:51" s="13" customFormat="1" ht="12">
      <c r="A248" s="13"/>
      <c r="B248" s="232"/>
      <c r="C248" s="233"/>
      <c r="D248" s="234" t="s">
        <v>144</v>
      </c>
      <c r="E248" s="235" t="s">
        <v>1</v>
      </c>
      <c r="F248" s="236" t="s">
        <v>338</v>
      </c>
      <c r="G248" s="233"/>
      <c r="H248" s="237">
        <v>234.2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144</v>
      </c>
      <c r="AU248" s="243" t="s">
        <v>135</v>
      </c>
      <c r="AV248" s="13" t="s">
        <v>83</v>
      </c>
      <c r="AW248" s="13" t="s">
        <v>30</v>
      </c>
      <c r="AX248" s="13" t="s">
        <v>73</v>
      </c>
      <c r="AY248" s="243" t="s">
        <v>132</v>
      </c>
    </row>
    <row r="249" spans="1:51" s="14" customFormat="1" ht="12">
      <c r="A249" s="14"/>
      <c r="B249" s="254"/>
      <c r="C249" s="255"/>
      <c r="D249" s="234" t="s">
        <v>144</v>
      </c>
      <c r="E249" s="256" t="s">
        <v>1</v>
      </c>
      <c r="F249" s="257" t="s">
        <v>339</v>
      </c>
      <c r="G249" s="255"/>
      <c r="H249" s="256" t="s">
        <v>1</v>
      </c>
      <c r="I249" s="258"/>
      <c r="J249" s="255"/>
      <c r="K249" s="255"/>
      <c r="L249" s="259"/>
      <c r="M249" s="260"/>
      <c r="N249" s="261"/>
      <c r="O249" s="261"/>
      <c r="P249" s="261"/>
      <c r="Q249" s="261"/>
      <c r="R249" s="261"/>
      <c r="S249" s="261"/>
      <c r="T249" s="26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3" t="s">
        <v>144</v>
      </c>
      <c r="AU249" s="263" t="s">
        <v>135</v>
      </c>
      <c r="AV249" s="14" t="s">
        <v>81</v>
      </c>
      <c r="AW249" s="14" t="s">
        <v>30</v>
      </c>
      <c r="AX249" s="14" t="s">
        <v>73</v>
      </c>
      <c r="AY249" s="263" t="s">
        <v>132</v>
      </c>
    </row>
    <row r="250" spans="1:51" s="13" customFormat="1" ht="12">
      <c r="A250" s="13"/>
      <c r="B250" s="232"/>
      <c r="C250" s="233"/>
      <c r="D250" s="234" t="s">
        <v>144</v>
      </c>
      <c r="E250" s="235" t="s">
        <v>1</v>
      </c>
      <c r="F250" s="236" t="s">
        <v>340</v>
      </c>
      <c r="G250" s="233"/>
      <c r="H250" s="237">
        <v>18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144</v>
      </c>
      <c r="AU250" s="243" t="s">
        <v>135</v>
      </c>
      <c r="AV250" s="13" t="s">
        <v>83</v>
      </c>
      <c r="AW250" s="13" t="s">
        <v>30</v>
      </c>
      <c r="AX250" s="13" t="s">
        <v>73</v>
      </c>
      <c r="AY250" s="243" t="s">
        <v>132</v>
      </c>
    </row>
    <row r="251" spans="1:51" s="14" customFormat="1" ht="12">
      <c r="A251" s="14"/>
      <c r="B251" s="254"/>
      <c r="C251" s="255"/>
      <c r="D251" s="234" t="s">
        <v>144</v>
      </c>
      <c r="E251" s="256" t="s">
        <v>1</v>
      </c>
      <c r="F251" s="257" t="s">
        <v>341</v>
      </c>
      <c r="G251" s="255"/>
      <c r="H251" s="256" t="s">
        <v>1</v>
      </c>
      <c r="I251" s="258"/>
      <c r="J251" s="255"/>
      <c r="K251" s="255"/>
      <c r="L251" s="259"/>
      <c r="M251" s="260"/>
      <c r="N251" s="261"/>
      <c r="O251" s="261"/>
      <c r="P251" s="261"/>
      <c r="Q251" s="261"/>
      <c r="R251" s="261"/>
      <c r="S251" s="261"/>
      <c r="T251" s="26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3" t="s">
        <v>144</v>
      </c>
      <c r="AU251" s="263" t="s">
        <v>135</v>
      </c>
      <c r="AV251" s="14" t="s">
        <v>81</v>
      </c>
      <c r="AW251" s="14" t="s">
        <v>30</v>
      </c>
      <c r="AX251" s="14" t="s">
        <v>73</v>
      </c>
      <c r="AY251" s="263" t="s">
        <v>132</v>
      </c>
    </row>
    <row r="252" spans="1:51" s="13" customFormat="1" ht="12">
      <c r="A252" s="13"/>
      <c r="B252" s="232"/>
      <c r="C252" s="233"/>
      <c r="D252" s="234" t="s">
        <v>144</v>
      </c>
      <c r="E252" s="235" t="s">
        <v>1</v>
      </c>
      <c r="F252" s="236" t="s">
        <v>342</v>
      </c>
      <c r="G252" s="233"/>
      <c r="H252" s="237">
        <v>53.9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144</v>
      </c>
      <c r="AU252" s="243" t="s">
        <v>135</v>
      </c>
      <c r="AV252" s="13" t="s">
        <v>83</v>
      </c>
      <c r="AW252" s="13" t="s">
        <v>30</v>
      </c>
      <c r="AX252" s="13" t="s">
        <v>73</v>
      </c>
      <c r="AY252" s="243" t="s">
        <v>132</v>
      </c>
    </row>
    <row r="253" spans="1:51" s="15" customFormat="1" ht="12">
      <c r="A253" s="15"/>
      <c r="B253" s="264"/>
      <c r="C253" s="265"/>
      <c r="D253" s="234" t="s">
        <v>144</v>
      </c>
      <c r="E253" s="266" t="s">
        <v>1</v>
      </c>
      <c r="F253" s="267" t="s">
        <v>190</v>
      </c>
      <c r="G253" s="265"/>
      <c r="H253" s="268">
        <v>1196.8000000000002</v>
      </c>
      <c r="I253" s="269"/>
      <c r="J253" s="265"/>
      <c r="K253" s="265"/>
      <c r="L253" s="270"/>
      <c r="M253" s="271"/>
      <c r="N253" s="272"/>
      <c r="O253" s="272"/>
      <c r="P253" s="272"/>
      <c r="Q253" s="272"/>
      <c r="R253" s="272"/>
      <c r="S253" s="272"/>
      <c r="T253" s="273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4" t="s">
        <v>144</v>
      </c>
      <c r="AU253" s="274" t="s">
        <v>135</v>
      </c>
      <c r="AV253" s="15" t="s">
        <v>142</v>
      </c>
      <c r="AW253" s="15" t="s">
        <v>30</v>
      </c>
      <c r="AX253" s="15" t="s">
        <v>81</v>
      </c>
      <c r="AY253" s="274" t="s">
        <v>132</v>
      </c>
    </row>
    <row r="254" spans="1:65" s="2" customFormat="1" ht="49.05" customHeight="1">
      <c r="A254" s="39"/>
      <c r="B254" s="40"/>
      <c r="C254" s="244" t="s">
        <v>343</v>
      </c>
      <c r="D254" s="244" t="s">
        <v>146</v>
      </c>
      <c r="E254" s="245" t="s">
        <v>344</v>
      </c>
      <c r="F254" s="246" t="s">
        <v>345</v>
      </c>
      <c r="G254" s="247" t="s">
        <v>155</v>
      </c>
      <c r="H254" s="248">
        <v>1394.87</v>
      </c>
      <c r="I254" s="249"/>
      <c r="J254" s="250">
        <f>ROUND(I254*H254,2)</f>
        <v>0</v>
      </c>
      <c r="K254" s="246" t="s">
        <v>141</v>
      </c>
      <c r="L254" s="251"/>
      <c r="M254" s="252" t="s">
        <v>1</v>
      </c>
      <c r="N254" s="253" t="s">
        <v>38</v>
      </c>
      <c r="O254" s="92"/>
      <c r="P254" s="228">
        <f>O254*H254</f>
        <v>0</v>
      </c>
      <c r="Q254" s="228">
        <v>0.004</v>
      </c>
      <c r="R254" s="228">
        <f>Q254*H254</f>
        <v>5.579479999999999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309</v>
      </c>
      <c r="AT254" s="230" t="s">
        <v>146</v>
      </c>
      <c r="AU254" s="230" t="s">
        <v>135</v>
      </c>
      <c r="AY254" s="18" t="s">
        <v>132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81</v>
      </c>
      <c r="BK254" s="231">
        <f>ROUND(I254*H254,2)</f>
        <v>0</v>
      </c>
      <c r="BL254" s="18" t="s">
        <v>230</v>
      </c>
      <c r="BM254" s="230" t="s">
        <v>346</v>
      </c>
    </row>
    <row r="255" spans="1:51" s="13" customFormat="1" ht="12">
      <c r="A255" s="13"/>
      <c r="B255" s="232"/>
      <c r="C255" s="233"/>
      <c r="D255" s="234" t="s">
        <v>144</v>
      </c>
      <c r="E255" s="233"/>
      <c r="F255" s="236" t="s">
        <v>347</v>
      </c>
      <c r="G255" s="233"/>
      <c r="H255" s="237">
        <v>1394.87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144</v>
      </c>
      <c r="AU255" s="243" t="s">
        <v>135</v>
      </c>
      <c r="AV255" s="13" t="s">
        <v>83</v>
      </c>
      <c r="AW255" s="13" t="s">
        <v>4</v>
      </c>
      <c r="AX255" s="13" t="s">
        <v>81</v>
      </c>
      <c r="AY255" s="243" t="s">
        <v>132</v>
      </c>
    </row>
    <row r="256" spans="1:65" s="2" customFormat="1" ht="49.05" customHeight="1">
      <c r="A256" s="39"/>
      <c r="B256" s="40"/>
      <c r="C256" s="219" t="s">
        <v>348</v>
      </c>
      <c r="D256" s="219" t="s">
        <v>137</v>
      </c>
      <c r="E256" s="220" t="s">
        <v>349</v>
      </c>
      <c r="F256" s="221" t="s">
        <v>350</v>
      </c>
      <c r="G256" s="222" t="s">
        <v>298</v>
      </c>
      <c r="H256" s="223">
        <v>5.579</v>
      </c>
      <c r="I256" s="224"/>
      <c r="J256" s="225">
        <f>ROUND(I256*H256,2)</f>
        <v>0</v>
      </c>
      <c r="K256" s="221" t="s">
        <v>141</v>
      </c>
      <c r="L256" s="45"/>
      <c r="M256" s="226" t="s">
        <v>1</v>
      </c>
      <c r="N256" s="227" t="s">
        <v>38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230</v>
      </c>
      <c r="AT256" s="230" t="s">
        <v>137</v>
      </c>
      <c r="AU256" s="230" t="s">
        <v>135</v>
      </c>
      <c r="AY256" s="18" t="s">
        <v>132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81</v>
      </c>
      <c r="BK256" s="231">
        <f>ROUND(I256*H256,2)</f>
        <v>0</v>
      </c>
      <c r="BL256" s="18" t="s">
        <v>230</v>
      </c>
      <c r="BM256" s="230" t="s">
        <v>351</v>
      </c>
    </row>
    <row r="257" spans="1:65" s="2" customFormat="1" ht="49.05" customHeight="1">
      <c r="A257" s="39"/>
      <c r="B257" s="40"/>
      <c r="C257" s="219" t="s">
        <v>352</v>
      </c>
      <c r="D257" s="219" t="s">
        <v>137</v>
      </c>
      <c r="E257" s="220" t="s">
        <v>353</v>
      </c>
      <c r="F257" s="221" t="s">
        <v>354</v>
      </c>
      <c r="G257" s="222" t="s">
        <v>298</v>
      </c>
      <c r="H257" s="223">
        <v>5.579</v>
      </c>
      <c r="I257" s="224"/>
      <c r="J257" s="225">
        <f>ROUND(I257*H257,2)</f>
        <v>0</v>
      </c>
      <c r="K257" s="221" t="s">
        <v>141</v>
      </c>
      <c r="L257" s="45"/>
      <c r="M257" s="226" t="s">
        <v>1</v>
      </c>
      <c r="N257" s="227" t="s">
        <v>38</v>
      </c>
      <c r="O257" s="92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230</v>
      </c>
      <c r="AT257" s="230" t="s">
        <v>137</v>
      </c>
      <c r="AU257" s="230" t="s">
        <v>135</v>
      </c>
      <c r="AY257" s="18" t="s">
        <v>132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81</v>
      </c>
      <c r="BK257" s="231">
        <f>ROUND(I257*H257,2)</f>
        <v>0</v>
      </c>
      <c r="BL257" s="18" t="s">
        <v>230</v>
      </c>
      <c r="BM257" s="230" t="s">
        <v>355</v>
      </c>
    </row>
    <row r="258" spans="1:63" s="12" customFormat="1" ht="20.85" customHeight="1">
      <c r="A258" s="12"/>
      <c r="B258" s="203"/>
      <c r="C258" s="204"/>
      <c r="D258" s="205" t="s">
        <v>72</v>
      </c>
      <c r="E258" s="217" t="s">
        <v>356</v>
      </c>
      <c r="F258" s="217" t="s">
        <v>357</v>
      </c>
      <c r="G258" s="204"/>
      <c r="H258" s="204"/>
      <c r="I258" s="207"/>
      <c r="J258" s="218">
        <f>BK258</f>
        <v>0</v>
      </c>
      <c r="K258" s="204"/>
      <c r="L258" s="209"/>
      <c r="M258" s="210"/>
      <c r="N258" s="211"/>
      <c r="O258" s="211"/>
      <c r="P258" s="212">
        <f>SUM(P259:P265)</f>
        <v>0</v>
      </c>
      <c r="Q258" s="211"/>
      <c r="R258" s="212">
        <f>SUM(R259:R265)</f>
        <v>2.6960805</v>
      </c>
      <c r="S258" s="211"/>
      <c r="T258" s="213">
        <f>SUM(T259:T265)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4" t="s">
        <v>83</v>
      </c>
      <c r="AT258" s="215" t="s">
        <v>72</v>
      </c>
      <c r="AU258" s="215" t="s">
        <v>83</v>
      </c>
      <c r="AY258" s="214" t="s">
        <v>132</v>
      </c>
      <c r="BK258" s="216">
        <f>SUM(BK259:BK265)</f>
        <v>0</v>
      </c>
    </row>
    <row r="259" spans="1:65" s="2" customFormat="1" ht="44.25" customHeight="1">
      <c r="A259" s="39"/>
      <c r="B259" s="40"/>
      <c r="C259" s="219" t="s">
        <v>358</v>
      </c>
      <c r="D259" s="219" t="s">
        <v>137</v>
      </c>
      <c r="E259" s="220" t="s">
        <v>359</v>
      </c>
      <c r="F259" s="221" t="s">
        <v>360</v>
      </c>
      <c r="G259" s="222" t="s">
        <v>155</v>
      </c>
      <c r="H259" s="223">
        <v>447</v>
      </c>
      <c r="I259" s="224"/>
      <c r="J259" s="225">
        <f>ROUND(I259*H259,2)</f>
        <v>0</v>
      </c>
      <c r="K259" s="221" t="s">
        <v>141</v>
      </c>
      <c r="L259" s="45"/>
      <c r="M259" s="226" t="s">
        <v>1</v>
      </c>
      <c r="N259" s="227" t="s">
        <v>38</v>
      </c>
      <c r="O259" s="92"/>
      <c r="P259" s="228">
        <f>O259*H259</f>
        <v>0</v>
      </c>
      <c r="Q259" s="228">
        <v>0.00012</v>
      </c>
      <c r="R259" s="228">
        <f>Q259*H259</f>
        <v>0.05364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230</v>
      </c>
      <c r="AT259" s="230" t="s">
        <v>137</v>
      </c>
      <c r="AU259" s="230" t="s">
        <v>135</v>
      </c>
      <c r="AY259" s="18" t="s">
        <v>132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81</v>
      </c>
      <c r="BK259" s="231">
        <f>ROUND(I259*H259,2)</f>
        <v>0</v>
      </c>
      <c r="BL259" s="18" t="s">
        <v>230</v>
      </c>
      <c r="BM259" s="230" t="s">
        <v>361</v>
      </c>
    </row>
    <row r="260" spans="1:51" s="14" customFormat="1" ht="12">
      <c r="A260" s="14"/>
      <c r="B260" s="254"/>
      <c r="C260" s="255"/>
      <c r="D260" s="234" t="s">
        <v>144</v>
      </c>
      <c r="E260" s="256" t="s">
        <v>1</v>
      </c>
      <c r="F260" s="257" t="s">
        <v>362</v>
      </c>
      <c r="G260" s="255"/>
      <c r="H260" s="256" t="s">
        <v>1</v>
      </c>
      <c r="I260" s="258"/>
      <c r="J260" s="255"/>
      <c r="K260" s="255"/>
      <c r="L260" s="259"/>
      <c r="M260" s="260"/>
      <c r="N260" s="261"/>
      <c r="O260" s="261"/>
      <c r="P260" s="261"/>
      <c r="Q260" s="261"/>
      <c r="R260" s="261"/>
      <c r="S260" s="261"/>
      <c r="T260" s="26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3" t="s">
        <v>144</v>
      </c>
      <c r="AU260" s="263" t="s">
        <v>135</v>
      </c>
      <c r="AV260" s="14" t="s">
        <v>81</v>
      </c>
      <c r="AW260" s="14" t="s">
        <v>30</v>
      </c>
      <c r="AX260" s="14" t="s">
        <v>73</v>
      </c>
      <c r="AY260" s="263" t="s">
        <v>132</v>
      </c>
    </row>
    <row r="261" spans="1:51" s="13" customFormat="1" ht="12">
      <c r="A261" s="13"/>
      <c r="B261" s="232"/>
      <c r="C261" s="233"/>
      <c r="D261" s="234" t="s">
        <v>144</v>
      </c>
      <c r="E261" s="235" t="s">
        <v>1</v>
      </c>
      <c r="F261" s="236" t="s">
        <v>363</v>
      </c>
      <c r="G261" s="233"/>
      <c r="H261" s="237">
        <v>447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144</v>
      </c>
      <c r="AU261" s="243" t="s">
        <v>135</v>
      </c>
      <c r="AV261" s="13" t="s">
        <v>83</v>
      </c>
      <c r="AW261" s="13" t="s">
        <v>30</v>
      </c>
      <c r="AX261" s="13" t="s">
        <v>81</v>
      </c>
      <c r="AY261" s="243" t="s">
        <v>132</v>
      </c>
    </row>
    <row r="262" spans="1:65" s="2" customFormat="1" ht="24.15" customHeight="1">
      <c r="A262" s="39"/>
      <c r="B262" s="40"/>
      <c r="C262" s="244" t="s">
        <v>364</v>
      </c>
      <c r="D262" s="244" t="s">
        <v>146</v>
      </c>
      <c r="E262" s="245" t="s">
        <v>365</v>
      </c>
      <c r="F262" s="246" t="s">
        <v>366</v>
      </c>
      <c r="G262" s="247" t="s">
        <v>155</v>
      </c>
      <c r="H262" s="248">
        <v>469.35</v>
      </c>
      <c r="I262" s="249"/>
      <c r="J262" s="250">
        <f>ROUND(I262*H262,2)</f>
        <v>0</v>
      </c>
      <c r="K262" s="246" t="s">
        <v>141</v>
      </c>
      <c r="L262" s="251"/>
      <c r="M262" s="252" t="s">
        <v>1</v>
      </c>
      <c r="N262" s="253" t="s">
        <v>38</v>
      </c>
      <c r="O262" s="92"/>
      <c r="P262" s="228">
        <f>O262*H262</f>
        <v>0</v>
      </c>
      <c r="Q262" s="228">
        <v>0.00563</v>
      </c>
      <c r="R262" s="228">
        <f>Q262*H262</f>
        <v>2.6424404999999997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309</v>
      </c>
      <c r="AT262" s="230" t="s">
        <v>146</v>
      </c>
      <c r="AU262" s="230" t="s">
        <v>135</v>
      </c>
      <c r="AY262" s="18" t="s">
        <v>132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81</v>
      </c>
      <c r="BK262" s="231">
        <f>ROUND(I262*H262,2)</f>
        <v>0</v>
      </c>
      <c r="BL262" s="18" t="s">
        <v>230</v>
      </c>
      <c r="BM262" s="230" t="s">
        <v>367</v>
      </c>
    </row>
    <row r="263" spans="1:51" s="13" customFormat="1" ht="12">
      <c r="A263" s="13"/>
      <c r="B263" s="232"/>
      <c r="C263" s="233"/>
      <c r="D263" s="234" t="s">
        <v>144</v>
      </c>
      <c r="E263" s="233"/>
      <c r="F263" s="236" t="s">
        <v>368</v>
      </c>
      <c r="G263" s="233"/>
      <c r="H263" s="237">
        <v>469.35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144</v>
      </c>
      <c r="AU263" s="243" t="s">
        <v>135</v>
      </c>
      <c r="AV263" s="13" t="s">
        <v>83</v>
      </c>
      <c r="AW263" s="13" t="s">
        <v>4</v>
      </c>
      <c r="AX263" s="13" t="s">
        <v>81</v>
      </c>
      <c r="AY263" s="243" t="s">
        <v>132</v>
      </c>
    </row>
    <row r="264" spans="1:65" s="2" customFormat="1" ht="44.25" customHeight="1">
      <c r="A264" s="39"/>
      <c r="B264" s="40"/>
      <c r="C264" s="219" t="s">
        <v>369</v>
      </c>
      <c r="D264" s="219" t="s">
        <v>137</v>
      </c>
      <c r="E264" s="220" t="s">
        <v>370</v>
      </c>
      <c r="F264" s="221" t="s">
        <v>371</v>
      </c>
      <c r="G264" s="222" t="s">
        <v>298</v>
      </c>
      <c r="H264" s="223">
        <v>2.696</v>
      </c>
      <c r="I264" s="224"/>
      <c r="J264" s="225">
        <f>ROUND(I264*H264,2)</f>
        <v>0</v>
      </c>
      <c r="K264" s="221" t="s">
        <v>141</v>
      </c>
      <c r="L264" s="45"/>
      <c r="M264" s="226" t="s">
        <v>1</v>
      </c>
      <c r="N264" s="227" t="s">
        <v>38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230</v>
      </c>
      <c r="AT264" s="230" t="s">
        <v>137</v>
      </c>
      <c r="AU264" s="230" t="s">
        <v>135</v>
      </c>
      <c r="AY264" s="18" t="s">
        <v>132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81</v>
      </c>
      <c r="BK264" s="231">
        <f>ROUND(I264*H264,2)</f>
        <v>0</v>
      </c>
      <c r="BL264" s="18" t="s">
        <v>230</v>
      </c>
      <c r="BM264" s="230" t="s">
        <v>372</v>
      </c>
    </row>
    <row r="265" spans="1:65" s="2" customFormat="1" ht="49.05" customHeight="1">
      <c r="A265" s="39"/>
      <c r="B265" s="40"/>
      <c r="C265" s="219" t="s">
        <v>373</v>
      </c>
      <c r="D265" s="219" t="s">
        <v>137</v>
      </c>
      <c r="E265" s="220" t="s">
        <v>374</v>
      </c>
      <c r="F265" s="221" t="s">
        <v>375</v>
      </c>
      <c r="G265" s="222" t="s">
        <v>298</v>
      </c>
      <c r="H265" s="223">
        <v>2.696</v>
      </c>
      <c r="I265" s="224"/>
      <c r="J265" s="225">
        <f>ROUND(I265*H265,2)</f>
        <v>0</v>
      </c>
      <c r="K265" s="221" t="s">
        <v>141</v>
      </c>
      <c r="L265" s="45"/>
      <c r="M265" s="226" t="s">
        <v>1</v>
      </c>
      <c r="N265" s="227" t="s">
        <v>38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230</v>
      </c>
      <c r="AT265" s="230" t="s">
        <v>137</v>
      </c>
      <c r="AU265" s="230" t="s">
        <v>135</v>
      </c>
      <c r="AY265" s="18" t="s">
        <v>132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81</v>
      </c>
      <c r="BK265" s="231">
        <f>ROUND(I265*H265,2)</f>
        <v>0</v>
      </c>
      <c r="BL265" s="18" t="s">
        <v>230</v>
      </c>
      <c r="BM265" s="230" t="s">
        <v>376</v>
      </c>
    </row>
    <row r="266" spans="1:63" s="12" customFormat="1" ht="20.85" customHeight="1">
      <c r="A266" s="12"/>
      <c r="B266" s="203"/>
      <c r="C266" s="204"/>
      <c r="D266" s="205" t="s">
        <v>72</v>
      </c>
      <c r="E266" s="217" t="s">
        <v>377</v>
      </c>
      <c r="F266" s="217" t="s">
        <v>378</v>
      </c>
      <c r="G266" s="204"/>
      <c r="H266" s="204"/>
      <c r="I266" s="207"/>
      <c r="J266" s="218">
        <f>BK266</f>
        <v>0</v>
      </c>
      <c r="K266" s="204"/>
      <c r="L266" s="209"/>
      <c r="M266" s="210"/>
      <c r="N266" s="211"/>
      <c r="O266" s="211"/>
      <c r="P266" s="212">
        <f>SUM(P267:P283)</f>
        <v>0</v>
      </c>
      <c r="Q266" s="211"/>
      <c r="R266" s="212">
        <f>SUM(R267:R283)</f>
        <v>0.42507999999999996</v>
      </c>
      <c r="S266" s="211"/>
      <c r="T266" s="213">
        <f>SUM(T267:T283)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83</v>
      </c>
      <c r="AT266" s="215" t="s">
        <v>72</v>
      </c>
      <c r="AU266" s="215" t="s">
        <v>83</v>
      </c>
      <c r="AY266" s="214" t="s">
        <v>132</v>
      </c>
      <c r="BK266" s="216">
        <f>SUM(BK267:BK283)</f>
        <v>0</v>
      </c>
    </row>
    <row r="267" spans="1:65" s="2" customFormat="1" ht="24.15" customHeight="1">
      <c r="A267" s="39"/>
      <c r="B267" s="40"/>
      <c r="C267" s="219" t="s">
        <v>379</v>
      </c>
      <c r="D267" s="219" t="s">
        <v>137</v>
      </c>
      <c r="E267" s="220" t="s">
        <v>380</v>
      </c>
      <c r="F267" s="221" t="s">
        <v>381</v>
      </c>
      <c r="G267" s="222" t="s">
        <v>208</v>
      </c>
      <c r="H267" s="223">
        <v>163.2</v>
      </c>
      <c r="I267" s="224"/>
      <c r="J267" s="225">
        <f>ROUND(I267*H267,2)</f>
        <v>0</v>
      </c>
      <c r="K267" s="221" t="s">
        <v>141</v>
      </c>
      <c r="L267" s="45"/>
      <c r="M267" s="226" t="s">
        <v>1</v>
      </c>
      <c r="N267" s="227" t="s">
        <v>38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230</v>
      </c>
      <c r="AT267" s="230" t="s">
        <v>137</v>
      </c>
      <c r="AU267" s="230" t="s">
        <v>135</v>
      </c>
      <c r="AY267" s="18" t="s">
        <v>132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81</v>
      </c>
      <c r="BK267" s="231">
        <f>ROUND(I267*H267,2)</f>
        <v>0</v>
      </c>
      <c r="BL267" s="18" t="s">
        <v>230</v>
      </c>
      <c r="BM267" s="230" t="s">
        <v>382</v>
      </c>
    </row>
    <row r="268" spans="1:51" s="13" customFormat="1" ht="12">
      <c r="A268" s="13"/>
      <c r="B268" s="232"/>
      <c r="C268" s="233"/>
      <c r="D268" s="234" t="s">
        <v>144</v>
      </c>
      <c r="E268" s="235" t="s">
        <v>1</v>
      </c>
      <c r="F268" s="236" t="s">
        <v>383</v>
      </c>
      <c r="G268" s="233"/>
      <c r="H268" s="237">
        <v>163.2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144</v>
      </c>
      <c r="AU268" s="243" t="s">
        <v>135</v>
      </c>
      <c r="AV268" s="13" t="s">
        <v>83</v>
      </c>
      <c r="AW268" s="13" t="s">
        <v>30</v>
      </c>
      <c r="AX268" s="13" t="s">
        <v>81</v>
      </c>
      <c r="AY268" s="243" t="s">
        <v>132</v>
      </c>
    </row>
    <row r="269" spans="1:65" s="2" customFormat="1" ht="16.5" customHeight="1">
      <c r="A269" s="39"/>
      <c r="B269" s="40"/>
      <c r="C269" s="244" t="s">
        <v>384</v>
      </c>
      <c r="D269" s="244" t="s">
        <v>146</v>
      </c>
      <c r="E269" s="245" t="s">
        <v>385</v>
      </c>
      <c r="F269" s="246" t="s">
        <v>386</v>
      </c>
      <c r="G269" s="247" t="s">
        <v>387</v>
      </c>
      <c r="H269" s="248">
        <v>163.2</v>
      </c>
      <c r="I269" s="249"/>
      <c r="J269" s="250">
        <f>ROUND(I269*H269,2)</f>
        <v>0</v>
      </c>
      <c r="K269" s="246" t="s">
        <v>141</v>
      </c>
      <c r="L269" s="251"/>
      <c r="M269" s="252" t="s">
        <v>1</v>
      </c>
      <c r="N269" s="253" t="s">
        <v>38</v>
      </c>
      <c r="O269" s="92"/>
      <c r="P269" s="228">
        <f>O269*H269</f>
        <v>0</v>
      </c>
      <c r="Q269" s="228">
        <v>0.001</v>
      </c>
      <c r="R269" s="228">
        <f>Q269*H269</f>
        <v>0.16319999999999998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309</v>
      </c>
      <c r="AT269" s="230" t="s">
        <v>146</v>
      </c>
      <c r="AU269" s="230" t="s">
        <v>135</v>
      </c>
      <c r="AY269" s="18" t="s">
        <v>132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81</v>
      </c>
      <c r="BK269" s="231">
        <f>ROUND(I269*H269,2)</f>
        <v>0</v>
      </c>
      <c r="BL269" s="18" t="s">
        <v>230</v>
      </c>
      <c r="BM269" s="230" t="s">
        <v>388</v>
      </c>
    </row>
    <row r="270" spans="1:65" s="2" customFormat="1" ht="21.75" customHeight="1">
      <c r="A270" s="39"/>
      <c r="B270" s="40"/>
      <c r="C270" s="219" t="s">
        <v>389</v>
      </c>
      <c r="D270" s="219" t="s">
        <v>137</v>
      </c>
      <c r="E270" s="220" t="s">
        <v>390</v>
      </c>
      <c r="F270" s="221" t="s">
        <v>391</v>
      </c>
      <c r="G270" s="222" t="s">
        <v>140</v>
      </c>
      <c r="H270" s="223">
        <v>20</v>
      </c>
      <c r="I270" s="224"/>
      <c r="J270" s="225">
        <f>ROUND(I270*H270,2)</f>
        <v>0</v>
      </c>
      <c r="K270" s="221" t="s">
        <v>141</v>
      </c>
      <c r="L270" s="45"/>
      <c r="M270" s="226" t="s">
        <v>1</v>
      </c>
      <c r="N270" s="227" t="s">
        <v>38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230</v>
      </c>
      <c r="AT270" s="230" t="s">
        <v>137</v>
      </c>
      <c r="AU270" s="230" t="s">
        <v>135</v>
      </c>
      <c r="AY270" s="18" t="s">
        <v>132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81</v>
      </c>
      <c r="BK270" s="231">
        <f>ROUND(I270*H270,2)</f>
        <v>0</v>
      </c>
      <c r="BL270" s="18" t="s">
        <v>230</v>
      </c>
      <c r="BM270" s="230" t="s">
        <v>392</v>
      </c>
    </row>
    <row r="271" spans="1:65" s="2" customFormat="1" ht="16.5" customHeight="1">
      <c r="A271" s="39"/>
      <c r="B271" s="40"/>
      <c r="C271" s="244" t="s">
        <v>393</v>
      </c>
      <c r="D271" s="244" t="s">
        <v>146</v>
      </c>
      <c r="E271" s="245" t="s">
        <v>394</v>
      </c>
      <c r="F271" s="246" t="s">
        <v>395</v>
      </c>
      <c r="G271" s="247" t="s">
        <v>140</v>
      </c>
      <c r="H271" s="248">
        <v>20</v>
      </c>
      <c r="I271" s="249"/>
      <c r="J271" s="250">
        <f>ROUND(I271*H271,2)</f>
        <v>0</v>
      </c>
      <c r="K271" s="246" t="s">
        <v>141</v>
      </c>
      <c r="L271" s="251"/>
      <c r="M271" s="252" t="s">
        <v>1</v>
      </c>
      <c r="N271" s="253" t="s">
        <v>38</v>
      </c>
      <c r="O271" s="92"/>
      <c r="P271" s="228">
        <f>O271*H271</f>
        <v>0</v>
      </c>
      <c r="Q271" s="228">
        <v>0.00023</v>
      </c>
      <c r="R271" s="228">
        <f>Q271*H271</f>
        <v>0.0046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309</v>
      </c>
      <c r="AT271" s="230" t="s">
        <v>146</v>
      </c>
      <c r="AU271" s="230" t="s">
        <v>135</v>
      </c>
      <c r="AY271" s="18" t="s">
        <v>132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81</v>
      </c>
      <c r="BK271" s="231">
        <f>ROUND(I271*H271,2)</f>
        <v>0</v>
      </c>
      <c r="BL271" s="18" t="s">
        <v>230</v>
      </c>
      <c r="BM271" s="230" t="s">
        <v>396</v>
      </c>
    </row>
    <row r="272" spans="1:65" s="2" customFormat="1" ht="24.15" customHeight="1">
      <c r="A272" s="39"/>
      <c r="B272" s="40"/>
      <c r="C272" s="219" t="s">
        <v>397</v>
      </c>
      <c r="D272" s="219" t="s">
        <v>137</v>
      </c>
      <c r="E272" s="220" t="s">
        <v>398</v>
      </c>
      <c r="F272" s="221" t="s">
        <v>399</v>
      </c>
      <c r="G272" s="222" t="s">
        <v>140</v>
      </c>
      <c r="H272" s="223">
        <v>8</v>
      </c>
      <c r="I272" s="224"/>
      <c r="J272" s="225">
        <f>ROUND(I272*H272,2)</f>
        <v>0</v>
      </c>
      <c r="K272" s="221" t="s">
        <v>141</v>
      </c>
      <c r="L272" s="45"/>
      <c r="M272" s="226" t="s">
        <v>1</v>
      </c>
      <c r="N272" s="227" t="s">
        <v>38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230</v>
      </c>
      <c r="AT272" s="230" t="s">
        <v>137</v>
      </c>
      <c r="AU272" s="230" t="s">
        <v>135</v>
      </c>
      <c r="AY272" s="18" t="s">
        <v>132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81</v>
      </c>
      <c r="BK272" s="231">
        <f>ROUND(I272*H272,2)</f>
        <v>0</v>
      </c>
      <c r="BL272" s="18" t="s">
        <v>230</v>
      </c>
      <c r="BM272" s="230" t="s">
        <v>400</v>
      </c>
    </row>
    <row r="273" spans="1:65" s="2" customFormat="1" ht="21.75" customHeight="1">
      <c r="A273" s="39"/>
      <c r="B273" s="40"/>
      <c r="C273" s="244" t="s">
        <v>401</v>
      </c>
      <c r="D273" s="244" t="s">
        <v>146</v>
      </c>
      <c r="E273" s="245" t="s">
        <v>402</v>
      </c>
      <c r="F273" s="246" t="s">
        <v>403</v>
      </c>
      <c r="G273" s="247" t="s">
        <v>140</v>
      </c>
      <c r="H273" s="248">
        <v>8</v>
      </c>
      <c r="I273" s="249"/>
      <c r="J273" s="250">
        <f>ROUND(I273*H273,2)</f>
        <v>0</v>
      </c>
      <c r="K273" s="246" t="s">
        <v>141</v>
      </c>
      <c r="L273" s="251"/>
      <c r="M273" s="252" t="s">
        <v>1</v>
      </c>
      <c r="N273" s="253" t="s">
        <v>38</v>
      </c>
      <c r="O273" s="92"/>
      <c r="P273" s="228">
        <f>O273*H273</f>
        <v>0</v>
      </c>
      <c r="Q273" s="228">
        <v>0.0042</v>
      </c>
      <c r="R273" s="228">
        <f>Q273*H273</f>
        <v>0.0336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309</v>
      </c>
      <c r="AT273" s="230" t="s">
        <v>146</v>
      </c>
      <c r="AU273" s="230" t="s">
        <v>135</v>
      </c>
      <c r="AY273" s="18" t="s">
        <v>132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81</v>
      </c>
      <c r="BK273" s="231">
        <f>ROUND(I273*H273,2)</f>
        <v>0</v>
      </c>
      <c r="BL273" s="18" t="s">
        <v>230</v>
      </c>
      <c r="BM273" s="230" t="s">
        <v>404</v>
      </c>
    </row>
    <row r="274" spans="1:65" s="2" customFormat="1" ht="16.5" customHeight="1">
      <c r="A274" s="39"/>
      <c r="B274" s="40"/>
      <c r="C274" s="244" t="s">
        <v>405</v>
      </c>
      <c r="D274" s="244" t="s">
        <v>146</v>
      </c>
      <c r="E274" s="245" t="s">
        <v>406</v>
      </c>
      <c r="F274" s="246" t="s">
        <v>407</v>
      </c>
      <c r="G274" s="247" t="s">
        <v>140</v>
      </c>
      <c r="H274" s="248">
        <v>8</v>
      </c>
      <c r="I274" s="249"/>
      <c r="J274" s="250">
        <f>ROUND(I274*H274,2)</f>
        <v>0</v>
      </c>
      <c r="K274" s="246" t="s">
        <v>141</v>
      </c>
      <c r="L274" s="251"/>
      <c r="M274" s="252" t="s">
        <v>1</v>
      </c>
      <c r="N274" s="253" t="s">
        <v>38</v>
      </c>
      <c r="O274" s="92"/>
      <c r="P274" s="228">
        <f>O274*H274</f>
        <v>0</v>
      </c>
      <c r="Q274" s="228">
        <v>0.017</v>
      </c>
      <c r="R274" s="228">
        <f>Q274*H274</f>
        <v>0.136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309</v>
      </c>
      <c r="AT274" s="230" t="s">
        <v>146</v>
      </c>
      <c r="AU274" s="230" t="s">
        <v>135</v>
      </c>
      <c r="AY274" s="18" t="s">
        <v>132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81</v>
      </c>
      <c r="BK274" s="231">
        <f>ROUND(I274*H274,2)</f>
        <v>0</v>
      </c>
      <c r="BL274" s="18" t="s">
        <v>230</v>
      </c>
      <c r="BM274" s="230" t="s">
        <v>408</v>
      </c>
    </row>
    <row r="275" spans="1:65" s="2" customFormat="1" ht="16.5" customHeight="1">
      <c r="A275" s="39"/>
      <c r="B275" s="40"/>
      <c r="C275" s="219" t="s">
        <v>409</v>
      </c>
      <c r="D275" s="219" t="s">
        <v>137</v>
      </c>
      <c r="E275" s="220" t="s">
        <v>410</v>
      </c>
      <c r="F275" s="221" t="s">
        <v>411</v>
      </c>
      <c r="G275" s="222" t="s">
        <v>140</v>
      </c>
      <c r="H275" s="223">
        <v>40</v>
      </c>
      <c r="I275" s="224"/>
      <c r="J275" s="225">
        <f>ROUND(I275*H275,2)</f>
        <v>0</v>
      </c>
      <c r="K275" s="221" t="s">
        <v>141</v>
      </c>
      <c r="L275" s="45"/>
      <c r="M275" s="226" t="s">
        <v>1</v>
      </c>
      <c r="N275" s="227" t="s">
        <v>38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230</v>
      </c>
      <c r="AT275" s="230" t="s">
        <v>137</v>
      </c>
      <c r="AU275" s="230" t="s">
        <v>135</v>
      </c>
      <c r="AY275" s="18" t="s">
        <v>132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81</v>
      </c>
      <c r="BK275" s="231">
        <f>ROUND(I275*H275,2)</f>
        <v>0</v>
      </c>
      <c r="BL275" s="18" t="s">
        <v>230</v>
      </c>
      <c r="BM275" s="230" t="s">
        <v>412</v>
      </c>
    </row>
    <row r="276" spans="1:65" s="2" customFormat="1" ht="21.75" customHeight="1">
      <c r="A276" s="39"/>
      <c r="B276" s="40"/>
      <c r="C276" s="244" t="s">
        <v>413</v>
      </c>
      <c r="D276" s="244" t="s">
        <v>146</v>
      </c>
      <c r="E276" s="245" t="s">
        <v>414</v>
      </c>
      <c r="F276" s="246" t="s">
        <v>415</v>
      </c>
      <c r="G276" s="247" t="s">
        <v>140</v>
      </c>
      <c r="H276" s="248">
        <v>40</v>
      </c>
      <c r="I276" s="249"/>
      <c r="J276" s="250">
        <f>ROUND(I276*H276,2)</f>
        <v>0</v>
      </c>
      <c r="K276" s="246" t="s">
        <v>1</v>
      </c>
      <c r="L276" s="251"/>
      <c r="M276" s="252" t="s">
        <v>1</v>
      </c>
      <c r="N276" s="253" t="s">
        <v>38</v>
      </c>
      <c r="O276" s="92"/>
      <c r="P276" s="228">
        <f>O276*H276</f>
        <v>0</v>
      </c>
      <c r="Q276" s="228">
        <v>0.00032</v>
      </c>
      <c r="R276" s="228">
        <f>Q276*H276</f>
        <v>0.0128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309</v>
      </c>
      <c r="AT276" s="230" t="s">
        <v>146</v>
      </c>
      <c r="AU276" s="230" t="s">
        <v>135</v>
      </c>
      <c r="AY276" s="18" t="s">
        <v>132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81</v>
      </c>
      <c r="BK276" s="231">
        <f>ROUND(I276*H276,2)</f>
        <v>0</v>
      </c>
      <c r="BL276" s="18" t="s">
        <v>230</v>
      </c>
      <c r="BM276" s="230" t="s">
        <v>416</v>
      </c>
    </row>
    <row r="277" spans="1:65" s="2" customFormat="1" ht="21.75" customHeight="1">
      <c r="A277" s="39"/>
      <c r="B277" s="40"/>
      <c r="C277" s="219" t="s">
        <v>417</v>
      </c>
      <c r="D277" s="219" t="s">
        <v>137</v>
      </c>
      <c r="E277" s="220" t="s">
        <v>418</v>
      </c>
      <c r="F277" s="221" t="s">
        <v>419</v>
      </c>
      <c r="G277" s="222" t="s">
        <v>140</v>
      </c>
      <c r="H277" s="223">
        <v>6</v>
      </c>
      <c r="I277" s="224"/>
      <c r="J277" s="225">
        <f>ROUND(I277*H277,2)</f>
        <v>0</v>
      </c>
      <c r="K277" s="221" t="s">
        <v>141</v>
      </c>
      <c r="L277" s="45"/>
      <c r="M277" s="226" t="s">
        <v>1</v>
      </c>
      <c r="N277" s="227" t="s">
        <v>38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230</v>
      </c>
      <c r="AT277" s="230" t="s">
        <v>137</v>
      </c>
      <c r="AU277" s="230" t="s">
        <v>135</v>
      </c>
      <c r="AY277" s="18" t="s">
        <v>132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81</v>
      </c>
      <c r="BK277" s="231">
        <f>ROUND(I277*H277,2)</f>
        <v>0</v>
      </c>
      <c r="BL277" s="18" t="s">
        <v>230</v>
      </c>
      <c r="BM277" s="230" t="s">
        <v>420</v>
      </c>
    </row>
    <row r="278" spans="1:65" s="2" customFormat="1" ht="16.5" customHeight="1">
      <c r="A278" s="39"/>
      <c r="B278" s="40"/>
      <c r="C278" s="244" t="s">
        <v>421</v>
      </c>
      <c r="D278" s="244" t="s">
        <v>146</v>
      </c>
      <c r="E278" s="245" t="s">
        <v>422</v>
      </c>
      <c r="F278" s="246" t="s">
        <v>423</v>
      </c>
      <c r="G278" s="247" t="s">
        <v>140</v>
      </c>
      <c r="H278" s="248">
        <v>6</v>
      </c>
      <c r="I278" s="249"/>
      <c r="J278" s="250">
        <f>ROUND(I278*H278,2)</f>
        <v>0</v>
      </c>
      <c r="K278" s="246" t="s">
        <v>141</v>
      </c>
      <c r="L278" s="251"/>
      <c r="M278" s="252" t="s">
        <v>1</v>
      </c>
      <c r="N278" s="253" t="s">
        <v>38</v>
      </c>
      <c r="O278" s="92"/>
      <c r="P278" s="228">
        <f>O278*H278</f>
        <v>0</v>
      </c>
      <c r="Q278" s="228">
        <v>0.002</v>
      </c>
      <c r="R278" s="228">
        <f>Q278*H278</f>
        <v>0.012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309</v>
      </c>
      <c r="AT278" s="230" t="s">
        <v>146</v>
      </c>
      <c r="AU278" s="230" t="s">
        <v>135</v>
      </c>
      <c r="AY278" s="18" t="s">
        <v>132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81</v>
      </c>
      <c r="BK278" s="231">
        <f>ROUND(I278*H278,2)</f>
        <v>0</v>
      </c>
      <c r="BL278" s="18" t="s">
        <v>230</v>
      </c>
      <c r="BM278" s="230" t="s">
        <v>424</v>
      </c>
    </row>
    <row r="279" spans="1:65" s="2" customFormat="1" ht="37.8" customHeight="1">
      <c r="A279" s="39"/>
      <c r="B279" s="40"/>
      <c r="C279" s="219" t="s">
        <v>425</v>
      </c>
      <c r="D279" s="219" t="s">
        <v>137</v>
      </c>
      <c r="E279" s="220" t="s">
        <v>426</v>
      </c>
      <c r="F279" s="221" t="s">
        <v>427</v>
      </c>
      <c r="G279" s="222" t="s">
        <v>140</v>
      </c>
      <c r="H279" s="223">
        <v>8</v>
      </c>
      <c r="I279" s="224"/>
      <c r="J279" s="225">
        <f>ROUND(I279*H279,2)</f>
        <v>0</v>
      </c>
      <c r="K279" s="221" t="s">
        <v>141</v>
      </c>
      <c r="L279" s="45"/>
      <c r="M279" s="226" t="s">
        <v>1</v>
      </c>
      <c r="N279" s="227" t="s">
        <v>38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230</v>
      </c>
      <c r="AT279" s="230" t="s">
        <v>137</v>
      </c>
      <c r="AU279" s="230" t="s">
        <v>135</v>
      </c>
      <c r="AY279" s="18" t="s">
        <v>132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81</v>
      </c>
      <c r="BK279" s="231">
        <f>ROUND(I279*H279,2)</f>
        <v>0</v>
      </c>
      <c r="BL279" s="18" t="s">
        <v>230</v>
      </c>
      <c r="BM279" s="230" t="s">
        <v>428</v>
      </c>
    </row>
    <row r="280" spans="1:65" s="2" customFormat="1" ht="16.5" customHeight="1">
      <c r="A280" s="39"/>
      <c r="B280" s="40"/>
      <c r="C280" s="244" t="s">
        <v>429</v>
      </c>
      <c r="D280" s="244" t="s">
        <v>146</v>
      </c>
      <c r="E280" s="245" t="s">
        <v>430</v>
      </c>
      <c r="F280" s="246" t="s">
        <v>431</v>
      </c>
      <c r="G280" s="247" t="s">
        <v>140</v>
      </c>
      <c r="H280" s="248">
        <v>8</v>
      </c>
      <c r="I280" s="249"/>
      <c r="J280" s="250">
        <f>ROUND(I280*H280,2)</f>
        <v>0</v>
      </c>
      <c r="K280" s="246" t="s">
        <v>141</v>
      </c>
      <c r="L280" s="251"/>
      <c r="M280" s="252" t="s">
        <v>1</v>
      </c>
      <c r="N280" s="253" t="s">
        <v>38</v>
      </c>
      <c r="O280" s="92"/>
      <c r="P280" s="228">
        <f>O280*H280</f>
        <v>0</v>
      </c>
      <c r="Q280" s="228">
        <v>0.00786</v>
      </c>
      <c r="R280" s="228">
        <f>Q280*H280</f>
        <v>0.06288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309</v>
      </c>
      <c r="AT280" s="230" t="s">
        <v>146</v>
      </c>
      <c r="AU280" s="230" t="s">
        <v>135</v>
      </c>
      <c r="AY280" s="18" t="s">
        <v>132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81</v>
      </c>
      <c r="BK280" s="231">
        <f>ROUND(I280*H280,2)</f>
        <v>0</v>
      </c>
      <c r="BL280" s="18" t="s">
        <v>230</v>
      </c>
      <c r="BM280" s="230" t="s">
        <v>432</v>
      </c>
    </row>
    <row r="281" spans="1:65" s="2" customFormat="1" ht="24.15" customHeight="1">
      <c r="A281" s="39"/>
      <c r="B281" s="40"/>
      <c r="C281" s="219" t="s">
        <v>433</v>
      </c>
      <c r="D281" s="219" t="s">
        <v>137</v>
      </c>
      <c r="E281" s="220" t="s">
        <v>434</v>
      </c>
      <c r="F281" s="221" t="s">
        <v>435</v>
      </c>
      <c r="G281" s="222" t="s">
        <v>140</v>
      </c>
      <c r="H281" s="223">
        <v>1</v>
      </c>
      <c r="I281" s="224"/>
      <c r="J281" s="225">
        <f>ROUND(I281*H281,2)</f>
        <v>0</v>
      </c>
      <c r="K281" s="221" t="s">
        <v>1</v>
      </c>
      <c r="L281" s="45"/>
      <c r="M281" s="226" t="s">
        <v>1</v>
      </c>
      <c r="N281" s="227" t="s">
        <v>38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230</v>
      </c>
      <c r="AT281" s="230" t="s">
        <v>137</v>
      </c>
      <c r="AU281" s="230" t="s">
        <v>135</v>
      </c>
      <c r="AY281" s="18" t="s">
        <v>132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81</v>
      </c>
      <c r="BK281" s="231">
        <f>ROUND(I281*H281,2)</f>
        <v>0</v>
      </c>
      <c r="BL281" s="18" t="s">
        <v>230</v>
      </c>
      <c r="BM281" s="230" t="s">
        <v>436</v>
      </c>
    </row>
    <row r="282" spans="1:65" s="2" customFormat="1" ht="44.25" customHeight="1">
      <c r="A282" s="39"/>
      <c r="B282" s="40"/>
      <c r="C282" s="219" t="s">
        <v>437</v>
      </c>
      <c r="D282" s="219" t="s">
        <v>137</v>
      </c>
      <c r="E282" s="220" t="s">
        <v>438</v>
      </c>
      <c r="F282" s="221" t="s">
        <v>439</v>
      </c>
      <c r="G282" s="222" t="s">
        <v>298</v>
      </c>
      <c r="H282" s="223">
        <v>0.425</v>
      </c>
      <c r="I282" s="224"/>
      <c r="J282" s="225">
        <f>ROUND(I282*H282,2)</f>
        <v>0</v>
      </c>
      <c r="K282" s="221" t="s">
        <v>141</v>
      </c>
      <c r="L282" s="45"/>
      <c r="M282" s="226" t="s">
        <v>1</v>
      </c>
      <c r="N282" s="227" t="s">
        <v>38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230</v>
      </c>
      <c r="AT282" s="230" t="s">
        <v>137</v>
      </c>
      <c r="AU282" s="230" t="s">
        <v>135</v>
      </c>
      <c r="AY282" s="18" t="s">
        <v>132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81</v>
      </c>
      <c r="BK282" s="231">
        <f>ROUND(I282*H282,2)</f>
        <v>0</v>
      </c>
      <c r="BL282" s="18" t="s">
        <v>230</v>
      </c>
      <c r="BM282" s="230" t="s">
        <v>440</v>
      </c>
    </row>
    <row r="283" spans="1:65" s="2" customFormat="1" ht="49.05" customHeight="1">
      <c r="A283" s="39"/>
      <c r="B283" s="40"/>
      <c r="C283" s="219" t="s">
        <v>441</v>
      </c>
      <c r="D283" s="219" t="s">
        <v>137</v>
      </c>
      <c r="E283" s="220" t="s">
        <v>442</v>
      </c>
      <c r="F283" s="221" t="s">
        <v>443</v>
      </c>
      <c r="G283" s="222" t="s">
        <v>298</v>
      </c>
      <c r="H283" s="223">
        <v>0.425</v>
      </c>
      <c r="I283" s="224"/>
      <c r="J283" s="225">
        <f>ROUND(I283*H283,2)</f>
        <v>0</v>
      </c>
      <c r="K283" s="221" t="s">
        <v>141</v>
      </c>
      <c r="L283" s="45"/>
      <c r="M283" s="226" t="s">
        <v>1</v>
      </c>
      <c r="N283" s="227" t="s">
        <v>38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230</v>
      </c>
      <c r="AT283" s="230" t="s">
        <v>137</v>
      </c>
      <c r="AU283" s="230" t="s">
        <v>135</v>
      </c>
      <c r="AY283" s="18" t="s">
        <v>132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81</v>
      </c>
      <c r="BK283" s="231">
        <f>ROUND(I283*H283,2)</f>
        <v>0</v>
      </c>
      <c r="BL283" s="18" t="s">
        <v>230</v>
      </c>
      <c r="BM283" s="230" t="s">
        <v>444</v>
      </c>
    </row>
    <row r="284" spans="1:63" s="12" customFormat="1" ht="20.85" customHeight="1">
      <c r="A284" s="12"/>
      <c r="B284" s="203"/>
      <c r="C284" s="204"/>
      <c r="D284" s="205" t="s">
        <v>72</v>
      </c>
      <c r="E284" s="217" t="s">
        <v>445</v>
      </c>
      <c r="F284" s="217" t="s">
        <v>446</v>
      </c>
      <c r="G284" s="204"/>
      <c r="H284" s="204"/>
      <c r="I284" s="207"/>
      <c r="J284" s="218">
        <f>BK284</f>
        <v>0</v>
      </c>
      <c r="K284" s="204"/>
      <c r="L284" s="209"/>
      <c r="M284" s="210"/>
      <c r="N284" s="211"/>
      <c r="O284" s="211"/>
      <c r="P284" s="212">
        <f>SUM(P285:P307)</f>
        <v>0</v>
      </c>
      <c r="Q284" s="211"/>
      <c r="R284" s="212">
        <f>SUM(R285:R307)</f>
        <v>13.145900000000001</v>
      </c>
      <c r="S284" s="211"/>
      <c r="T284" s="213">
        <f>SUM(T285:T307)</f>
        <v>1.635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4" t="s">
        <v>83</v>
      </c>
      <c r="AT284" s="215" t="s">
        <v>72</v>
      </c>
      <c r="AU284" s="215" t="s">
        <v>83</v>
      </c>
      <c r="AY284" s="214" t="s">
        <v>132</v>
      </c>
      <c r="BK284" s="216">
        <f>SUM(BK285:BK307)</f>
        <v>0</v>
      </c>
    </row>
    <row r="285" spans="1:65" s="2" customFormat="1" ht="37.8" customHeight="1">
      <c r="A285" s="39"/>
      <c r="B285" s="40"/>
      <c r="C285" s="219" t="s">
        <v>447</v>
      </c>
      <c r="D285" s="219" t="s">
        <v>137</v>
      </c>
      <c r="E285" s="220" t="s">
        <v>448</v>
      </c>
      <c r="F285" s="221" t="s">
        <v>449</v>
      </c>
      <c r="G285" s="222" t="s">
        <v>155</v>
      </c>
      <c r="H285" s="223">
        <v>774</v>
      </c>
      <c r="I285" s="224"/>
      <c r="J285" s="225">
        <f>ROUND(I285*H285,2)</f>
        <v>0</v>
      </c>
      <c r="K285" s="221" t="s">
        <v>141</v>
      </c>
      <c r="L285" s="45"/>
      <c r="M285" s="226" t="s">
        <v>1</v>
      </c>
      <c r="N285" s="227" t="s">
        <v>38</v>
      </c>
      <c r="O285" s="92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230</v>
      </c>
      <c r="AT285" s="230" t="s">
        <v>137</v>
      </c>
      <c r="AU285" s="230" t="s">
        <v>135</v>
      </c>
      <c r="AY285" s="18" t="s">
        <v>132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81</v>
      </c>
      <c r="BK285" s="231">
        <f>ROUND(I285*H285,2)</f>
        <v>0</v>
      </c>
      <c r="BL285" s="18" t="s">
        <v>230</v>
      </c>
      <c r="BM285" s="230" t="s">
        <v>450</v>
      </c>
    </row>
    <row r="286" spans="1:51" s="14" customFormat="1" ht="12">
      <c r="A286" s="14"/>
      <c r="B286" s="254"/>
      <c r="C286" s="255"/>
      <c r="D286" s="234" t="s">
        <v>144</v>
      </c>
      <c r="E286" s="256" t="s">
        <v>1</v>
      </c>
      <c r="F286" s="257" t="s">
        <v>451</v>
      </c>
      <c r="G286" s="255"/>
      <c r="H286" s="256" t="s">
        <v>1</v>
      </c>
      <c r="I286" s="258"/>
      <c r="J286" s="255"/>
      <c r="K286" s="255"/>
      <c r="L286" s="259"/>
      <c r="M286" s="260"/>
      <c r="N286" s="261"/>
      <c r="O286" s="261"/>
      <c r="P286" s="261"/>
      <c r="Q286" s="261"/>
      <c r="R286" s="261"/>
      <c r="S286" s="261"/>
      <c r="T286" s="26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3" t="s">
        <v>144</v>
      </c>
      <c r="AU286" s="263" t="s">
        <v>135</v>
      </c>
      <c r="AV286" s="14" t="s">
        <v>81</v>
      </c>
      <c r="AW286" s="14" t="s">
        <v>30</v>
      </c>
      <c r="AX286" s="14" t="s">
        <v>73</v>
      </c>
      <c r="AY286" s="263" t="s">
        <v>132</v>
      </c>
    </row>
    <row r="287" spans="1:51" s="13" customFormat="1" ht="12">
      <c r="A287" s="13"/>
      <c r="B287" s="232"/>
      <c r="C287" s="233"/>
      <c r="D287" s="234" t="s">
        <v>144</v>
      </c>
      <c r="E287" s="235" t="s">
        <v>1</v>
      </c>
      <c r="F287" s="236" t="s">
        <v>452</v>
      </c>
      <c r="G287" s="233"/>
      <c r="H287" s="237">
        <v>327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144</v>
      </c>
      <c r="AU287" s="243" t="s">
        <v>135</v>
      </c>
      <c r="AV287" s="13" t="s">
        <v>83</v>
      </c>
      <c r="AW287" s="13" t="s">
        <v>30</v>
      </c>
      <c r="AX287" s="13" t="s">
        <v>73</v>
      </c>
      <c r="AY287" s="243" t="s">
        <v>132</v>
      </c>
    </row>
    <row r="288" spans="1:51" s="14" customFormat="1" ht="12">
      <c r="A288" s="14"/>
      <c r="B288" s="254"/>
      <c r="C288" s="255"/>
      <c r="D288" s="234" t="s">
        <v>144</v>
      </c>
      <c r="E288" s="256" t="s">
        <v>1</v>
      </c>
      <c r="F288" s="257" t="s">
        <v>453</v>
      </c>
      <c r="G288" s="255"/>
      <c r="H288" s="256" t="s">
        <v>1</v>
      </c>
      <c r="I288" s="258"/>
      <c r="J288" s="255"/>
      <c r="K288" s="255"/>
      <c r="L288" s="259"/>
      <c r="M288" s="260"/>
      <c r="N288" s="261"/>
      <c r="O288" s="261"/>
      <c r="P288" s="261"/>
      <c r="Q288" s="261"/>
      <c r="R288" s="261"/>
      <c r="S288" s="261"/>
      <c r="T288" s="26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3" t="s">
        <v>144</v>
      </c>
      <c r="AU288" s="263" t="s">
        <v>135</v>
      </c>
      <c r="AV288" s="14" t="s">
        <v>81</v>
      </c>
      <c r="AW288" s="14" t="s">
        <v>30</v>
      </c>
      <c r="AX288" s="14" t="s">
        <v>73</v>
      </c>
      <c r="AY288" s="263" t="s">
        <v>132</v>
      </c>
    </row>
    <row r="289" spans="1:51" s="13" customFormat="1" ht="12">
      <c r="A289" s="13"/>
      <c r="B289" s="232"/>
      <c r="C289" s="233"/>
      <c r="D289" s="234" t="s">
        <v>144</v>
      </c>
      <c r="E289" s="235" t="s">
        <v>1</v>
      </c>
      <c r="F289" s="236" t="s">
        <v>363</v>
      </c>
      <c r="G289" s="233"/>
      <c r="H289" s="237">
        <v>447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144</v>
      </c>
      <c r="AU289" s="243" t="s">
        <v>135</v>
      </c>
      <c r="AV289" s="13" t="s">
        <v>83</v>
      </c>
      <c r="AW289" s="13" t="s">
        <v>30</v>
      </c>
      <c r="AX289" s="13" t="s">
        <v>73</v>
      </c>
      <c r="AY289" s="243" t="s">
        <v>132</v>
      </c>
    </row>
    <row r="290" spans="1:51" s="15" customFormat="1" ht="12">
      <c r="A290" s="15"/>
      <c r="B290" s="264"/>
      <c r="C290" s="265"/>
      <c r="D290" s="234" t="s">
        <v>144</v>
      </c>
      <c r="E290" s="266" t="s">
        <v>1</v>
      </c>
      <c r="F290" s="267" t="s">
        <v>190</v>
      </c>
      <c r="G290" s="265"/>
      <c r="H290" s="268">
        <v>774</v>
      </c>
      <c r="I290" s="269"/>
      <c r="J290" s="265"/>
      <c r="K290" s="265"/>
      <c r="L290" s="270"/>
      <c r="M290" s="271"/>
      <c r="N290" s="272"/>
      <c r="O290" s="272"/>
      <c r="P290" s="272"/>
      <c r="Q290" s="272"/>
      <c r="R290" s="272"/>
      <c r="S290" s="272"/>
      <c r="T290" s="27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4" t="s">
        <v>144</v>
      </c>
      <c r="AU290" s="274" t="s">
        <v>135</v>
      </c>
      <c r="AV290" s="15" t="s">
        <v>142</v>
      </c>
      <c r="AW290" s="15" t="s">
        <v>30</v>
      </c>
      <c r="AX290" s="15" t="s">
        <v>81</v>
      </c>
      <c r="AY290" s="274" t="s">
        <v>132</v>
      </c>
    </row>
    <row r="291" spans="1:65" s="2" customFormat="1" ht="16.5" customHeight="1">
      <c r="A291" s="39"/>
      <c r="B291" s="40"/>
      <c r="C291" s="244" t="s">
        <v>454</v>
      </c>
      <c r="D291" s="244" t="s">
        <v>146</v>
      </c>
      <c r="E291" s="245" t="s">
        <v>455</v>
      </c>
      <c r="F291" s="246" t="s">
        <v>456</v>
      </c>
      <c r="G291" s="247" t="s">
        <v>457</v>
      </c>
      <c r="H291" s="248">
        <v>21.362</v>
      </c>
      <c r="I291" s="249"/>
      <c r="J291" s="250">
        <f>ROUND(I291*H291,2)</f>
        <v>0</v>
      </c>
      <c r="K291" s="246" t="s">
        <v>141</v>
      </c>
      <c r="L291" s="251"/>
      <c r="M291" s="252" t="s">
        <v>1</v>
      </c>
      <c r="N291" s="253" t="s">
        <v>38</v>
      </c>
      <c r="O291" s="92"/>
      <c r="P291" s="228">
        <f>O291*H291</f>
        <v>0</v>
      </c>
      <c r="Q291" s="228">
        <v>0.55</v>
      </c>
      <c r="R291" s="228">
        <f>Q291*H291</f>
        <v>11.7491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309</v>
      </c>
      <c r="AT291" s="230" t="s">
        <v>146</v>
      </c>
      <c r="AU291" s="230" t="s">
        <v>135</v>
      </c>
      <c r="AY291" s="18" t="s">
        <v>132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81</v>
      </c>
      <c r="BK291" s="231">
        <f>ROUND(I291*H291,2)</f>
        <v>0</v>
      </c>
      <c r="BL291" s="18" t="s">
        <v>230</v>
      </c>
      <c r="BM291" s="230" t="s">
        <v>458</v>
      </c>
    </row>
    <row r="292" spans="1:51" s="13" customFormat="1" ht="12">
      <c r="A292" s="13"/>
      <c r="B292" s="232"/>
      <c r="C292" s="233"/>
      <c r="D292" s="234" t="s">
        <v>144</v>
      </c>
      <c r="E292" s="235" t="s">
        <v>1</v>
      </c>
      <c r="F292" s="236" t="s">
        <v>459</v>
      </c>
      <c r="G292" s="233"/>
      <c r="H292" s="237">
        <v>18.576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144</v>
      </c>
      <c r="AU292" s="243" t="s">
        <v>135</v>
      </c>
      <c r="AV292" s="13" t="s">
        <v>83</v>
      </c>
      <c r="AW292" s="13" t="s">
        <v>30</v>
      </c>
      <c r="AX292" s="13" t="s">
        <v>81</v>
      </c>
      <c r="AY292" s="243" t="s">
        <v>132</v>
      </c>
    </row>
    <row r="293" spans="1:51" s="13" customFormat="1" ht="12">
      <c r="A293" s="13"/>
      <c r="B293" s="232"/>
      <c r="C293" s="233"/>
      <c r="D293" s="234" t="s">
        <v>144</v>
      </c>
      <c r="E293" s="233"/>
      <c r="F293" s="236" t="s">
        <v>460</v>
      </c>
      <c r="G293" s="233"/>
      <c r="H293" s="237">
        <v>21.362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144</v>
      </c>
      <c r="AU293" s="243" t="s">
        <v>135</v>
      </c>
      <c r="AV293" s="13" t="s">
        <v>83</v>
      </c>
      <c r="AW293" s="13" t="s">
        <v>4</v>
      </c>
      <c r="AX293" s="13" t="s">
        <v>81</v>
      </c>
      <c r="AY293" s="243" t="s">
        <v>132</v>
      </c>
    </row>
    <row r="294" spans="1:65" s="2" customFormat="1" ht="33" customHeight="1">
      <c r="A294" s="39"/>
      <c r="B294" s="40"/>
      <c r="C294" s="219" t="s">
        <v>461</v>
      </c>
      <c r="D294" s="219" t="s">
        <v>137</v>
      </c>
      <c r="E294" s="220" t="s">
        <v>462</v>
      </c>
      <c r="F294" s="221" t="s">
        <v>463</v>
      </c>
      <c r="G294" s="222" t="s">
        <v>155</v>
      </c>
      <c r="H294" s="223">
        <v>447</v>
      </c>
      <c r="I294" s="224"/>
      <c r="J294" s="225">
        <f>ROUND(I294*H294,2)</f>
        <v>0</v>
      </c>
      <c r="K294" s="221" t="s">
        <v>141</v>
      </c>
      <c r="L294" s="45"/>
      <c r="M294" s="226" t="s">
        <v>1</v>
      </c>
      <c r="N294" s="227" t="s">
        <v>38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230</v>
      </c>
      <c r="AT294" s="230" t="s">
        <v>137</v>
      </c>
      <c r="AU294" s="230" t="s">
        <v>135</v>
      </c>
      <c r="AY294" s="18" t="s">
        <v>132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81</v>
      </c>
      <c r="BK294" s="231">
        <f>ROUND(I294*H294,2)</f>
        <v>0</v>
      </c>
      <c r="BL294" s="18" t="s">
        <v>230</v>
      </c>
      <c r="BM294" s="230" t="s">
        <v>464</v>
      </c>
    </row>
    <row r="295" spans="1:51" s="14" customFormat="1" ht="12">
      <c r="A295" s="14"/>
      <c r="B295" s="254"/>
      <c r="C295" s="255"/>
      <c r="D295" s="234" t="s">
        <v>144</v>
      </c>
      <c r="E295" s="256" t="s">
        <v>1</v>
      </c>
      <c r="F295" s="257" t="s">
        <v>465</v>
      </c>
      <c r="G295" s="255"/>
      <c r="H295" s="256" t="s">
        <v>1</v>
      </c>
      <c r="I295" s="258"/>
      <c r="J295" s="255"/>
      <c r="K295" s="255"/>
      <c r="L295" s="259"/>
      <c r="M295" s="260"/>
      <c r="N295" s="261"/>
      <c r="O295" s="261"/>
      <c r="P295" s="261"/>
      <c r="Q295" s="261"/>
      <c r="R295" s="261"/>
      <c r="S295" s="261"/>
      <c r="T295" s="26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3" t="s">
        <v>144</v>
      </c>
      <c r="AU295" s="263" t="s">
        <v>135</v>
      </c>
      <c r="AV295" s="14" t="s">
        <v>81</v>
      </c>
      <c r="AW295" s="14" t="s">
        <v>30</v>
      </c>
      <c r="AX295" s="14" t="s">
        <v>73</v>
      </c>
      <c r="AY295" s="263" t="s">
        <v>132</v>
      </c>
    </row>
    <row r="296" spans="1:51" s="13" customFormat="1" ht="12">
      <c r="A296" s="13"/>
      <c r="B296" s="232"/>
      <c r="C296" s="233"/>
      <c r="D296" s="234" t="s">
        <v>144</v>
      </c>
      <c r="E296" s="235" t="s">
        <v>1</v>
      </c>
      <c r="F296" s="236" t="s">
        <v>363</v>
      </c>
      <c r="G296" s="233"/>
      <c r="H296" s="237">
        <v>447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144</v>
      </c>
      <c r="AU296" s="243" t="s">
        <v>135</v>
      </c>
      <c r="AV296" s="13" t="s">
        <v>83</v>
      </c>
      <c r="AW296" s="13" t="s">
        <v>30</v>
      </c>
      <c r="AX296" s="13" t="s">
        <v>73</v>
      </c>
      <c r="AY296" s="243" t="s">
        <v>132</v>
      </c>
    </row>
    <row r="297" spans="1:51" s="15" customFormat="1" ht="12">
      <c r="A297" s="15"/>
      <c r="B297" s="264"/>
      <c r="C297" s="265"/>
      <c r="D297" s="234" t="s">
        <v>144</v>
      </c>
      <c r="E297" s="266" t="s">
        <v>1</v>
      </c>
      <c r="F297" s="267" t="s">
        <v>190</v>
      </c>
      <c r="G297" s="265"/>
      <c r="H297" s="268">
        <v>447</v>
      </c>
      <c r="I297" s="269"/>
      <c r="J297" s="265"/>
      <c r="K297" s="265"/>
      <c r="L297" s="270"/>
      <c r="M297" s="271"/>
      <c r="N297" s="272"/>
      <c r="O297" s="272"/>
      <c r="P297" s="272"/>
      <c r="Q297" s="272"/>
      <c r="R297" s="272"/>
      <c r="S297" s="272"/>
      <c r="T297" s="273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4" t="s">
        <v>144</v>
      </c>
      <c r="AU297" s="274" t="s">
        <v>135</v>
      </c>
      <c r="AV297" s="15" t="s">
        <v>142</v>
      </c>
      <c r="AW297" s="15" t="s">
        <v>30</v>
      </c>
      <c r="AX297" s="15" t="s">
        <v>81</v>
      </c>
      <c r="AY297" s="274" t="s">
        <v>132</v>
      </c>
    </row>
    <row r="298" spans="1:65" s="2" customFormat="1" ht="16.5" customHeight="1">
      <c r="A298" s="39"/>
      <c r="B298" s="40"/>
      <c r="C298" s="244" t="s">
        <v>466</v>
      </c>
      <c r="D298" s="244" t="s">
        <v>146</v>
      </c>
      <c r="E298" s="245" t="s">
        <v>467</v>
      </c>
      <c r="F298" s="246" t="s">
        <v>468</v>
      </c>
      <c r="G298" s="247" t="s">
        <v>457</v>
      </c>
      <c r="H298" s="248">
        <v>2.032</v>
      </c>
      <c r="I298" s="249"/>
      <c r="J298" s="250">
        <f>ROUND(I298*H298,2)</f>
        <v>0</v>
      </c>
      <c r="K298" s="246" t="s">
        <v>141</v>
      </c>
      <c r="L298" s="251"/>
      <c r="M298" s="252" t="s">
        <v>1</v>
      </c>
      <c r="N298" s="253" t="s">
        <v>38</v>
      </c>
      <c r="O298" s="92"/>
      <c r="P298" s="228">
        <f>O298*H298</f>
        <v>0</v>
      </c>
      <c r="Q298" s="228">
        <v>0.55</v>
      </c>
      <c r="R298" s="228">
        <f>Q298*H298</f>
        <v>1.1176000000000001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309</v>
      </c>
      <c r="AT298" s="230" t="s">
        <v>146</v>
      </c>
      <c r="AU298" s="230" t="s">
        <v>135</v>
      </c>
      <c r="AY298" s="18" t="s">
        <v>132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81</v>
      </c>
      <c r="BK298" s="231">
        <f>ROUND(I298*H298,2)</f>
        <v>0</v>
      </c>
      <c r="BL298" s="18" t="s">
        <v>230</v>
      </c>
      <c r="BM298" s="230" t="s">
        <v>469</v>
      </c>
    </row>
    <row r="299" spans="1:51" s="13" customFormat="1" ht="12">
      <c r="A299" s="13"/>
      <c r="B299" s="232"/>
      <c r="C299" s="233"/>
      <c r="D299" s="234" t="s">
        <v>144</v>
      </c>
      <c r="E299" s="235" t="s">
        <v>1</v>
      </c>
      <c r="F299" s="236" t="s">
        <v>470</v>
      </c>
      <c r="G299" s="233"/>
      <c r="H299" s="237">
        <v>1.935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144</v>
      </c>
      <c r="AU299" s="243" t="s">
        <v>135</v>
      </c>
      <c r="AV299" s="13" t="s">
        <v>83</v>
      </c>
      <c r="AW299" s="13" t="s">
        <v>30</v>
      </c>
      <c r="AX299" s="13" t="s">
        <v>81</v>
      </c>
      <c r="AY299" s="243" t="s">
        <v>132</v>
      </c>
    </row>
    <row r="300" spans="1:51" s="13" customFormat="1" ht="12">
      <c r="A300" s="13"/>
      <c r="B300" s="232"/>
      <c r="C300" s="233"/>
      <c r="D300" s="234" t="s">
        <v>144</v>
      </c>
      <c r="E300" s="233"/>
      <c r="F300" s="236" t="s">
        <v>471</v>
      </c>
      <c r="G300" s="233"/>
      <c r="H300" s="237">
        <v>2.032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144</v>
      </c>
      <c r="AU300" s="243" t="s">
        <v>135</v>
      </c>
      <c r="AV300" s="13" t="s">
        <v>83</v>
      </c>
      <c r="AW300" s="13" t="s">
        <v>4</v>
      </c>
      <c r="AX300" s="13" t="s">
        <v>81</v>
      </c>
      <c r="AY300" s="243" t="s">
        <v>132</v>
      </c>
    </row>
    <row r="301" spans="1:65" s="2" customFormat="1" ht="49.05" customHeight="1">
      <c r="A301" s="39"/>
      <c r="B301" s="40"/>
      <c r="C301" s="219" t="s">
        <v>472</v>
      </c>
      <c r="D301" s="219" t="s">
        <v>137</v>
      </c>
      <c r="E301" s="220" t="s">
        <v>473</v>
      </c>
      <c r="F301" s="221" t="s">
        <v>474</v>
      </c>
      <c r="G301" s="222" t="s">
        <v>155</v>
      </c>
      <c r="H301" s="223">
        <v>327</v>
      </c>
      <c r="I301" s="224"/>
      <c r="J301" s="225">
        <f>ROUND(I301*H301,2)</f>
        <v>0</v>
      </c>
      <c r="K301" s="221" t="s">
        <v>141</v>
      </c>
      <c r="L301" s="45"/>
      <c r="M301" s="226" t="s">
        <v>1</v>
      </c>
      <c r="N301" s="227" t="s">
        <v>38</v>
      </c>
      <c r="O301" s="92"/>
      <c r="P301" s="228">
        <f>O301*H301</f>
        <v>0</v>
      </c>
      <c r="Q301" s="228">
        <v>0</v>
      </c>
      <c r="R301" s="228">
        <f>Q301*H301</f>
        <v>0</v>
      </c>
      <c r="S301" s="228">
        <v>0.005</v>
      </c>
      <c r="T301" s="229">
        <f>S301*H301</f>
        <v>1.635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230</v>
      </c>
      <c r="AT301" s="230" t="s">
        <v>137</v>
      </c>
      <c r="AU301" s="230" t="s">
        <v>135</v>
      </c>
      <c r="AY301" s="18" t="s">
        <v>132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81</v>
      </c>
      <c r="BK301" s="231">
        <f>ROUND(I301*H301,2)</f>
        <v>0</v>
      </c>
      <c r="BL301" s="18" t="s">
        <v>230</v>
      </c>
      <c r="BM301" s="230" t="s">
        <v>475</v>
      </c>
    </row>
    <row r="302" spans="1:51" s="14" customFormat="1" ht="12">
      <c r="A302" s="14"/>
      <c r="B302" s="254"/>
      <c r="C302" s="255"/>
      <c r="D302" s="234" t="s">
        <v>144</v>
      </c>
      <c r="E302" s="256" t="s">
        <v>1</v>
      </c>
      <c r="F302" s="257" t="s">
        <v>476</v>
      </c>
      <c r="G302" s="255"/>
      <c r="H302" s="256" t="s">
        <v>1</v>
      </c>
      <c r="I302" s="258"/>
      <c r="J302" s="255"/>
      <c r="K302" s="255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144</v>
      </c>
      <c r="AU302" s="263" t="s">
        <v>135</v>
      </c>
      <c r="AV302" s="14" t="s">
        <v>81</v>
      </c>
      <c r="AW302" s="14" t="s">
        <v>30</v>
      </c>
      <c r="AX302" s="14" t="s">
        <v>73</v>
      </c>
      <c r="AY302" s="263" t="s">
        <v>132</v>
      </c>
    </row>
    <row r="303" spans="1:51" s="13" customFormat="1" ht="12">
      <c r="A303" s="13"/>
      <c r="B303" s="232"/>
      <c r="C303" s="233"/>
      <c r="D303" s="234" t="s">
        <v>144</v>
      </c>
      <c r="E303" s="235" t="s">
        <v>1</v>
      </c>
      <c r="F303" s="236" t="s">
        <v>477</v>
      </c>
      <c r="G303" s="233"/>
      <c r="H303" s="237">
        <v>327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144</v>
      </c>
      <c r="AU303" s="243" t="s">
        <v>135</v>
      </c>
      <c r="AV303" s="13" t="s">
        <v>83</v>
      </c>
      <c r="AW303" s="13" t="s">
        <v>30</v>
      </c>
      <c r="AX303" s="13" t="s">
        <v>81</v>
      </c>
      <c r="AY303" s="243" t="s">
        <v>132</v>
      </c>
    </row>
    <row r="304" spans="1:65" s="2" customFormat="1" ht="49.05" customHeight="1">
      <c r="A304" s="39"/>
      <c r="B304" s="40"/>
      <c r="C304" s="219" t="s">
        <v>478</v>
      </c>
      <c r="D304" s="219" t="s">
        <v>137</v>
      </c>
      <c r="E304" s="220" t="s">
        <v>479</v>
      </c>
      <c r="F304" s="221" t="s">
        <v>480</v>
      </c>
      <c r="G304" s="222" t="s">
        <v>155</v>
      </c>
      <c r="H304" s="223">
        <v>20</v>
      </c>
      <c r="I304" s="224"/>
      <c r="J304" s="225">
        <f>ROUND(I304*H304,2)</f>
        <v>0</v>
      </c>
      <c r="K304" s="221" t="s">
        <v>141</v>
      </c>
      <c r="L304" s="45"/>
      <c r="M304" s="226" t="s">
        <v>1</v>
      </c>
      <c r="N304" s="227" t="s">
        <v>38</v>
      </c>
      <c r="O304" s="92"/>
      <c r="P304" s="228">
        <f>O304*H304</f>
        <v>0</v>
      </c>
      <c r="Q304" s="228">
        <v>0.01396</v>
      </c>
      <c r="R304" s="228">
        <f>Q304*H304</f>
        <v>0.2792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230</v>
      </c>
      <c r="AT304" s="230" t="s">
        <v>137</v>
      </c>
      <c r="AU304" s="230" t="s">
        <v>135</v>
      </c>
      <c r="AY304" s="18" t="s">
        <v>132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81</v>
      </c>
      <c r="BK304" s="231">
        <f>ROUND(I304*H304,2)</f>
        <v>0</v>
      </c>
      <c r="BL304" s="18" t="s">
        <v>230</v>
      </c>
      <c r="BM304" s="230" t="s">
        <v>481</v>
      </c>
    </row>
    <row r="305" spans="1:51" s="13" customFormat="1" ht="12">
      <c r="A305" s="13"/>
      <c r="B305" s="232"/>
      <c r="C305" s="233"/>
      <c r="D305" s="234" t="s">
        <v>144</v>
      </c>
      <c r="E305" s="235" t="s">
        <v>1</v>
      </c>
      <c r="F305" s="236" t="s">
        <v>482</v>
      </c>
      <c r="G305" s="233"/>
      <c r="H305" s="237">
        <v>20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144</v>
      </c>
      <c r="AU305" s="243" t="s">
        <v>135</v>
      </c>
      <c r="AV305" s="13" t="s">
        <v>83</v>
      </c>
      <c r="AW305" s="13" t="s">
        <v>30</v>
      </c>
      <c r="AX305" s="13" t="s">
        <v>81</v>
      </c>
      <c r="AY305" s="243" t="s">
        <v>132</v>
      </c>
    </row>
    <row r="306" spans="1:65" s="2" customFormat="1" ht="49.05" customHeight="1">
      <c r="A306" s="39"/>
      <c r="B306" s="40"/>
      <c r="C306" s="219" t="s">
        <v>483</v>
      </c>
      <c r="D306" s="219" t="s">
        <v>137</v>
      </c>
      <c r="E306" s="220" t="s">
        <v>484</v>
      </c>
      <c r="F306" s="221" t="s">
        <v>485</v>
      </c>
      <c r="G306" s="222" t="s">
        <v>298</v>
      </c>
      <c r="H306" s="223">
        <v>13.146</v>
      </c>
      <c r="I306" s="224"/>
      <c r="J306" s="225">
        <f>ROUND(I306*H306,2)</f>
        <v>0</v>
      </c>
      <c r="K306" s="221" t="s">
        <v>141</v>
      </c>
      <c r="L306" s="45"/>
      <c r="M306" s="226" t="s">
        <v>1</v>
      </c>
      <c r="N306" s="227" t="s">
        <v>38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230</v>
      </c>
      <c r="AT306" s="230" t="s">
        <v>137</v>
      </c>
      <c r="AU306" s="230" t="s">
        <v>135</v>
      </c>
      <c r="AY306" s="18" t="s">
        <v>132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81</v>
      </c>
      <c r="BK306" s="231">
        <f>ROUND(I306*H306,2)</f>
        <v>0</v>
      </c>
      <c r="BL306" s="18" t="s">
        <v>230</v>
      </c>
      <c r="BM306" s="230" t="s">
        <v>486</v>
      </c>
    </row>
    <row r="307" spans="1:65" s="2" customFormat="1" ht="49.05" customHeight="1">
      <c r="A307" s="39"/>
      <c r="B307" s="40"/>
      <c r="C307" s="219" t="s">
        <v>487</v>
      </c>
      <c r="D307" s="219" t="s">
        <v>137</v>
      </c>
      <c r="E307" s="220" t="s">
        <v>488</v>
      </c>
      <c r="F307" s="221" t="s">
        <v>489</v>
      </c>
      <c r="G307" s="222" t="s">
        <v>298</v>
      </c>
      <c r="H307" s="223">
        <v>13.146</v>
      </c>
      <c r="I307" s="224"/>
      <c r="J307" s="225">
        <f>ROUND(I307*H307,2)</f>
        <v>0</v>
      </c>
      <c r="K307" s="221" t="s">
        <v>141</v>
      </c>
      <c r="L307" s="45"/>
      <c r="M307" s="226" t="s">
        <v>1</v>
      </c>
      <c r="N307" s="227" t="s">
        <v>38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230</v>
      </c>
      <c r="AT307" s="230" t="s">
        <v>137</v>
      </c>
      <c r="AU307" s="230" t="s">
        <v>135</v>
      </c>
      <c r="AY307" s="18" t="s">
        <v>132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81</v>
      </c>
      <c r="BK307" s="231">
        <f>ROUND(I307*H307,2)</f>
        <v>0</v>
      </c>
      <c r="BL307" s="18" t="s">
        <v>230</v>
      </c>
      <c r="BM307" s="230" t="s">
        <v>490</v>
      </c>
    </row>
    <row r="308" spans="1:63" s="12" customFormat="1" ht="20.85" customHeight="1">
      <c r="A308" s="12"/>
      <c r="B308" s="203"/>
      <c r="C308" s="204"/>
      <c r="D308" s="205" t="s">
        <v>72</v>
      </c>
      <c r="E308" s="217" t="s">
        <v>491</v>
      </c>
      <c r="F308" s="217" t="s">
        <v>492</v>
      </c>
      <c r="G308" s="204"/>
      <c r="H308" s="204"/>
      <c r="I308" s="207"/>
      <c r="J308" s="218">
        <f>BK308</f>
        <v>0</v>
      </c>
      <c r="K308" s="204"/>
      <c r="L308" s="209"/>
      <c r="M308" s="210"/>
      <c r="N308" s="211"/>
      <c r="O308" s="211"/>
      <c r="P308" s="212">
        <f>SUM(P309:P353)</f>
        <v>0</v>
      </c>
      <c r="Q308" s="211"/>
      <c r="R308" s="212">
        <f>SUM(R309:R353)</f>
        <v>3.686399</v>
      </c>
      <c r="S308" s="211"/>
      <c r="T308" s="213">
        <f>SUM(T309:T353)</f>
        <v>2.96136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4" t="s">
        <v>83</v>
      </c>
      <c r="AT308" s="215" t="s">
        <v>72</v>
      </c>
      <c r="AU308" s="215" t="s">
        <v>83</v>
      </c>
      <c r="AY308" s="214" t="s">
        <v>132</v>
      </c>
      <c r="BK308" s="216">
        <f>SUM(BK309:BK353)</f>
        <v>0</v>
      </c>
    </row>
    <row r="309" spans="1:65" s="2" customFormat="1" ht="24.15" customHeight="1">
      <c r="A309" s="39"/>
      <c r="B309" s="40"/>
      <c r="C309" s="219" t="s">
        <v>493</v>
      </c>
      <c r="D309" s="219" t="s">
        <v>137</v>
      </c>
      <c r="E309" s="220" t="s">
        <v>494</v>
      </c>
      <c r="F309" s="221" t="s">
        <v>495</v>
      </c>
      <c r="G309" s="222" t="s">
        <v>155</v>
      </c>
      <c r="H309" s="223">
        <v>402.4</v>
      </c>
      <c r="I309" s="224"/>
      <c r="J309" s="225">
        <f>ROUND(I309*H309,2)</f>
        <v>0</v>
      </c>
      <c r="K309" s="221" t="s">
        <v>141</v>
      </c>
      <c r="L309" s="45"/>
      <c r="M309" s="226" t="s">
        <v>1</v>
      </c>
      <c r="N309" s="227" t="s">
        <v>38</v>
      </c>
      <c r="O309" s="92"/>
      <c r="P309" s="228">
        <f>O309*H309</f>
        <v>0</v>
      </c>
      <c r="Q309" s="228">
        <v>0</v>
      </c>
      <c r="R309" s="228">
        <f>Q309*H309</f>
        <v>0</v>
      </c>
      <c r="S309" s="228">
        <v>0.00594</v>
      </c>
      <c r="T309" s="229">
        <f>S309*H309</f>
        <v>2.390256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230</v>
      </c>
      <c r="AT309" s="230" t="s">
        <v>137</v>
      </c>
      <c r="AU309" s="230" t="s">
        <v>135</v>
      </c>
      <c r="AY309" s="18" t="s">
        <v>132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81</v>
      </c>
      <c r="BK309" s="231">
        <f>ROUND(I309*H309,2)</f>
        <v>0</v>
      </c>
      <c r="BL309" s="18" t="s">
        <v>230</v>
      </c>
      <c r="BM309" s="230" t="s">
        <v>496</v>
      </c>
    </row>
    <row r="310" spans="1:51" s="14" customFormat="1" ht="12">
      <c r="A310" s="14"/>
      <c r="B310" s="254"/>
      <c r="C310" s="255"/>
      <c r="D310" s="234" t="s">
        <v>144</v>
      </c>
      <c r="E310" s="256" t="s">
        <v>1</v>
      </c>
      <c r="F310" s="257" t="s">
        <v>497</v>
      </c>
      <c r="G310" s="255"/>
      <c r="H310" s="256" t="s">
        <v>1</v>
      </c>
      <c r="I310" s="258"/>
      <c r="J310" s="255"/>
      <c r="K310" s="255"/>
      <c r="L310" s="259"/>
      <c r="M310" s="260"/>
      <c r="N310" s="261"/>
      <c r="O310" s="261"/>
      <c r="P310" s="261"/>
      <c r="Q310" s="261"/>
      <c r="R310" s="261"/>
      <c r="S310" s="261"/>
      <c r="T310" s="26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3" t="s">
        <v>144</v>
      </c>
      <c r="AU310" s="263" t="s">
        <v>135</v>
      </c>
      <c r="AV310" s="14" t="s">
        <v>81</v>
      </c>
      <c r="AW310" s="14" t="s">
        <v>30</v>
      </c>
      <c r="AX310" s="14" t="s">
        <v>73</v>
      </c>
      <c r="AY310" s="263" t="s">
        <v>132</v>
      </c>
    </row>
    <row r="311" spans="1:51" s="13" customFormat="1" ht="12">
      <c r="A311" s="13"/>
      <c r="B311" s="232"/>
      <c r="C311" s="233"/>
      <c r="D311" s="234" t="s">
        <v>144</v>
      </c>
      <c r="E311" s="235" t="s">
        <v>1</v>
      </c>
      <c r="F311" s="236" t="s">
        <v>498</v>
      </c>
      <c r="G311" s="233"/>
      <c r="H311" s="237">
        <v>96.3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144</v>
      </c>
      <c r="AU311" s="243" t="s">
        <v>135</v>
      </c>
      <c r="AV311" s="13" t="s">
        <v>83</v>
      </c>
      <c r="AW311" s="13" t="s">
        <v>30</v>
      </c>
      <c r="AX311" s="13" t="s">
        <v>73</v>
      </c>
      <c r="AY311" s="243" t="s">
        <v>132</v>
      </c>
    </row>
    <row r="312" spans="1:51" s="14" customFormat="1" ht="12">
      <c r="A312" s="14"/>
      <c r="B312" s="254"/>
      <c r="C312" s="255"/>
      <c r="D312" s="234" t="s">
        <v>144</v>
      </c>
      <c r="E312" s="256" t="s">
        <v>1</v>
      </c>
      <c r="F312" s="257" t="s">
        <v>337</v>
      </c>
      <c r="G312" s="255"/>
      <c r="H312" s="256" t="s">
        <v>1</v>
      </c>
      <c r="I312" s="258"/>
      <c r="J312" s="255"/>
      <c r="K312" s="255"/>
      <c r="L312" s="259"/>
      <c r="M312" s="260"/>
      <c r="N312" s="261"/>
      <c r="O312" s="261"/>
      <c r="P312" s="261"/>
      <c r="Q312" s="261"/>
      <c r="R312" s="261"/>
      <c r="S312" s="261"/>
      <c r="T312" s="26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3" t="s">
        <v>144</v>
      </c>
      <c r="AU312" s="263" t="s">
        <v>135</v>
      </c>
      <c r="AV312" s="14" t="s">
        <v>81</v>
      </c>
      <c r="AW312" s="14" t="s">
        <v>30</v>
      </c>
      <c r="AX312" s="14" t="s">
        <v>73</v>
      </c>
      <c r="AY312" s="263" t="s">
        <v>132</v>
      </c>
    </row>
    <row r="313" spans="1:51" s="13" customFormat="1" ht="12">
      <c r="A313" s="13"/>
      <c r="B313" s="232"/>
      <c r="C313" s="233"/>
      <c r="D313" s="234" t="s">
        <v>144</v>
      </c>
      <c r="E313" s="235" t="s">
        <v>1</v>
      </c>
      <c r="F313" s="236" t="s">
        <v>338</v>
      </c>
      <c r="G313" s="233"/>
      <c r="H313" s="237">
        <v>234.2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144</v>
      </c>
      <c r="AU313" s="243" t="s">
        <v>135</v>
      </c>
      <c r="AV313" s="13" t="s">
        <v>83</v>
      </c>
      <c r="AW313" s="13" t="s">
        <v>30</v>
      </c>
      <c r="AX313" s="13" t="s">
        <v>73</v>
      </c>
      <c r="AY313" s="243" t="s">
        <v>132</v>
      </c>
    </row>
    <row r="314" spans="1:51" s="14" customFormat="1" ht="12">
      <c r="A314" s="14"/>
      <c r="B314" s="254"/>
      <c r="C314" s="255"/>
      <c r="D314" s="234" t="s">
        <v>144</v>
      </c>
      <c r="E314" s="256" t="s">
        <v>1</v>
      </c>
      <c r="F314" s="257" t="s">
        <v>339</v>
      </c>
      <c r="G314" s="255"/>
      <c r="H314" s="256" t="s">
        <v>1</v>
      </c>
      <c r="I314" s="258"/>
      <c r="J314" s="255"/>
      <c r="K314" s="255"/>
      <c r="L314" s="259"/>
      <c r="M314" s="260"/>
      <c r="N314" s="261"/>
      <c r="O314" s="261"/>
      <c r="P314" s="261"/>
      <c r="Q314" s="261"/>
      <c r="R314" s="261"/>
      <c r="S314" s="261"/>
      <c r="T314" s="26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3" t="s">
        <v>144</v>
      </c>
      <c r="AU314" s="263" t="s">
        <v>135</v>
      </c>
      <c r="AV314" s="14" t="s">
        <v>81</v>
      </c>
      <c r="AW314" s="14" t="s">
        <v>30</v>
      </c>
      <c r="AX314" s="14" t="s">
        <v>73</v>
      </c>
      <c r="AY314" s="263" t="s">
        <v>132</v>
      </c>
    </row>
    <row r="315" spans="1:51" s="13" customFormat="1" ht="12">
      <c r="A315" s="13"/>
      <c r="B315" s="232"/>
      <c r="C315" s="233"/>
      <c r="D315" s="234" t="s">
        <v>144</v>
      </c>
      <c r="E315" s="235" t="s">
        <v>1</v>
      </c>
      <c r="F315" s="236" t="s">
        <v>340</v>
      </c>
      <c r="G315" s="233"/>
      <c r="H315" s="237">
        <v>18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144</v>
      </c>
      <c r="AU315" s="243" t="s">
        <v>135</v>
      </c>
      <c r="AV315" s="13" t="s">
        <v>83</v>
      </c>
      <c r="AW315" s="13" t="s">
        <v>30</v>
      </c>
      <c r="AX315" s="13" t="s">
        <v>73</v>
      </c>
      <c r="AY315" s="243" t="s">
        <v>132</v>
      </c>
    </row>
    <row r="316" spans="1:51" s="14" customFormat="1" ht="12">
      <c r="A316" s="14"/>
      <c r="B316" s="254"/>
      <c r="C316" s="255"/>
      <c r="D316" s="234" t="s">
        <v>144</v>
      </c>
      <c r="E316" s="256" t="s">
        <v>1</v>
      </c>
      <c r="F316" s="257" t="s">
        <v>341</v>
      </c>
      <c r="G316" s="255"/>
      <c r="H316" s="256" t="s">
        <v>1</v>
      </c>
      <c r="I316" s="258"/>
      <c r="J316" s="255"/>
      <c r="K316" s="255"/>
      <c r="L316" s="259"/>
      <c r="M316" s="260"/>
      <c r="N316" s="261"/>
      <c r="O316" s="261"/>
      <c r="P316" s="261"/>
      <c r="Q316" s="261"/>
      <c r="R316" s="261"/>
      <c r="S316" s="261"/>
      <c r="T316" s="26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3" t="s">
        <v>144</v>
      </c>
      <c r="AU316" s="263" t="s">
        <v>135</v>
      </c>
      <c r="AV316" s="14" t="s">
        <v>81</v>
      </c>
      <c r="AW316" s="14" t="s">
        <v>30</v>
      </c>
      <c r="AX316" s="14" t="s">
        <v>73</v>
      </c>
      <c r="AY316" s="263" t="s">
        <v>132</v>
      </c>
    </row>
    <row r="317" spans="1:51" s="13" customFormat="1" ht="12">
      <c r="A317" s="13"/>
      <c r="B317" s="232"/>
      <c r="C317" s="233"/>
      <c r="D317" s="234" t="s">
        <v>144</v>
      </c>
      <c r="E317" s="235" t="s">
        <v>1</v>
      </c>
      <c r="F317" s="236" t="s">
        <v>342</v>
      </c>
      <c r="G317" s="233"/>
      <c r="H317" s="237">
        <v>53.9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144</v>
      </c>
      <c r="AU317" s="243" t="s">
        <v>135</v>
      </c>
      <c r="AV317" s="13" t="s">
        <v>83</v>
      </c>
      <c r="AW317" s="13" t="s">
        <v>30</v>
      </c>
      <c r="AX317" s="13" t="s">
        <v>73</v>
      </c>
      <c r="AY317" s="243" t="s">
        <v>132</v>
      </c>
    </row>
    <row r="318" spans="1:51" s="15" customFormat="1" ht="12">
      <c r="A318" s="15"/>
      <c r="B318" s="264"/>
      <c r="C318" s="265"/>
      <c r="D318" s="234" t="s">
        <v>144</v>
      </c>
      <c r="E318" s="266" t="s">
        <v>1</v>
      </c>
      <c r="F318" s="267" t="s">
        <v>190</v>
      </c>
      <c r="G318" s="265"/>
      <c r="H318" s="268">
        <v>402.4</v>
      </c>
      <c r="I318" s="269"/>
      <c r="J318" s="265"/>
      <c r="K318" s="265"/>
      <c r="L318" s="270"/>
      <c r="M318" s="271"/>
      <c r="N318" s="272"/>
      <c r="O318" s="272"/>
      <c r="P318" s="272"/>
      <c r="Q318" s="272"/>
      <c r="R318" s="272"/>
      <c r="S318" s="272"/>
      <c r="T318" s="273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4" t="s">
        <v>144</v>
      </c>
      <c r="AU318" s="274" t="s">
        <v>135</v>
      </c>
      <c r="AV318" s="15" t="s">
        <v>142</v>
      </c>
      <c r="AW318" s="15" t="s">
        <v>30</v>
      </c>
      <c r="AX318" s="15" t="s">
        <v>81</v>
      </c>
      <c r="AY318" s="274" t="s">
        <v>132</v>
      </c>
    </row>
    <row r="319" spans="1:65" s="2" customFormat="1" ht="24.15" customHeight="1">
      <c r="A319" s="39"/>
      <c r="B319" s="40"/>
      <c r="C319" s="219" t="s">
        <v>499</v>
      </c>
      <c r="D319" s="219" t="s">
        <v>137</v>
      </c>
      <c r="E319" s="220" t="s">
        <v>500</v>
      </c>
      <c r="F319" s="221" t="s">
        <v>501</v>
      </c>
      <c r="G319" s="222" t="s">
        <v>208</v>
      </c>
      <c r="H319" s="223">
        <v>81.7</v>
      </c>
      <c r="I319" s="224"/>
      <c r="J319" s="225">
        <f>ROUND(I319*H319,2)</f>
        <v>0</v>
      </c>
      <c r="K319" s="221" t="s">
        <v>141</v>
      </c>
      <c r="L319" s="45"/>
      <c r="M319" s="226" t="s">
        <v>1</v>
      </c>
      <c r="N319" s="227" t="s">
        <v>38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0.00177</v>
      </c>
      <c r="T319" s="229">
        <f>S319*H319</f>
        <v>0.14460900000000002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230</v>
      </c>
      <c r="AT319" s="230" t="s">
        <v>137</v>
      </c>
      <c r="AU319" s="230" t="s">
        <v>135</v>
      </c>
      <c r="AY319" s="18" t="s">
        <v>132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81</v>
      </c>
      <c r="BK319" s="231">
        <f>ROUND(I319*H319,2)</f>
        <v>0</v>
      </c>
      <c r="BL319" s="18" t="s">
        <v>230</v>
      </c>
      <c r="BM319" s="230" t="s">
        <v>502</v>
      </c>
    </row>
    <row r="320" spans="1:51" s="13" customFormat="1" ht="12">
      <c r="A320" s="13"/>
      <c r="B320" s="232"/>
      <c r="C320" s="233"/>
      <c r="D320" s="234" t="s">
        <v>144</v>
      </c>
      <c r="E320" s="235" t="s">
        <v>1</v>
      </c>
      <c r="F320" s="236" t="s">
        <v>503</v>
      </c>
      <c r="G320" s="233"/>
      <c r="H320" s="237">
        <v>81.7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144</v>
      </c>
      <c r="AU320" s="243" t="s">
        <v>135</v>
      </c>
      <c r="AV320" s="13" t="s">
        <v>83</v>
      </c>
      <c r="AW320" s="13" t="s">
        <v>30</v>
      </c>
      <c r="AX320" s="13" t="s">
        <v>81</v>
      </c>
      <c r="AY320" s="243" t="s">
        <v>132</v>
      </c>
    </row>
    <row r="321" spans="1:65" s="2" customFormat="1" ht="24.15" customHeight="1">
      <c r="A321" s="39"/>
      <c r="B321" s="40"/>
      <c r="C321" s="219" t="s">
        <v>504</v>
      </c>
      <c r="D321" s="219" t="s">
        <v>137</v>
      </c>
      <c r="E321" s="220" t="s">
        <v>505</v>
      </c>
      <c r="F321" s="221" t="s">
        <v>506</v>
      </c>
      <c r="G321" s="222" t="s">
        <v>208</v>
      </c>
      <c r="H321" s="223">
        <v>21.5</v>
      </c>
      <c r="I321" s="224"/>
      <c r="J321" s="225">
        <f>ROUND(I321*H321,2)</f>
        <v>0</v>
      </c>
      <c r="K321" s="221" t="s">
        <v>141</v>
      </c>
      <c r="L321" s="45"/>
      <c r="M321" s="226" t="s">
        <v>1</v>
      </c>
      <c r="N321" s="227" t="s">
        <v>38</v>
      </c>
      <c r="O321" s="92"/>
      <c r="P321" s="228">
        <f>O321*H321</f>
        <v>0</v>
      </c>
      <c r="Q321" s="228">
        <v>0</v>
      </c>
      <c r="R321" s="228">
        <f>Q321*H321</f>
        <v>0</v>
      </c>
      <c r="S321" s="228">
        <v>0.00191</v>
      </c>
      <c r="T321" s="229">
        <f>S321*H321</f>
        <v>0.041065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230</v>
      </c>
      <c r="AT321" s="230" t="s">
        <v>137</v>
      </c>
      <c r="AU321" s="230" t="s">
        <v>135</v>
      </c>
      <c r="AY321" s="18" t="s">
        <v>132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81</v>
      </c>
      <c r="BK321" s="231">
        <f>ROUND(I321*H321,2)</f>
        <v>0</v>
      </c>
      <c r="BL321" s="18" t="s">
        <v>230</v>
      </c>
      <c r="BM321" s="230" t="s">
        <v>507</v>
      </c>
    </row>
    <row r="322" spans="1:51" s="13" customFormat="1" ht="12">
      <c r="A322" s="13"/>
      <c r="B322" s="232"/>
      <c r="C322" s="233"/>
      <c r="D322" s="234" t="s">
        <v>144</v>
      </c>
      <c r="E322" s="235" t="s">
        <v>1</v>
      </c>
      <c r="F322" s="236" t="s">
        <v>508</v>
      </c>
      <c r="G322" s="233"/>
      <c r="H322" s="237">
        <v>21.5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144</v>
      </c>
      <c r="AU322" s="243" t="s">
        <v>135</v>
      </c>
      <c r="AV322" s="13" t="s">
        <v>83</v>
      </c>
      <c r="AW322" s="13" t="s">
        <v>30</v>
      </c>
      <c r="AX322" s="13" t="s">
        <v>81</v>
      </c>
      <c r="AY322" s="243" t="s">
        <v>132</v>
      </c>
    </row>
    <row r="323" spans="1:65" s="2" customFormat="1" ht="24.15" customHeight="1">
      <c r="A323" s="39"/>
      <c r="B323" s="40"/>
      <c r="C323" s="219" t="s">
        <v>509</v>
      </c>
      <c r="D323" s="219" t="s">
        <v>137</v>
      </c>
      <c r="E323" s="220" t="s">
        <v>510</v>
      </c>
      <c r="F323" s="221" t="s">
        <v>511</v>
      </c>
      <c r="G323" s="222" t="s">
        <v>208</v>
      </c>
      <c r="H323" s="223">
        <v>34</v>
      </c>
      <c r="I323" s="224"/>
      <c r="J323" s="225">
        <f>ROUND(I323*H323,2)</f>
        <v>0</v>
      </c>
      <c r="K323" s="221" t="s">
        <v>141</v>
      </c>
      <c r="L323" s="45"/>
      <c r="M323" s="226" t="s">
        <v>1</v>
      </c>
      <c r="N323" s="227" t="s">
        <v>38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0.00167</v>
      </c>
      <c r="T323" s="229">
        <f>S323*H323</f>
        <v>0.056780000000000004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230</v>
      </c>
      <c r="AT323" s="230" t="s">
        <v>137</v>
      </c>
      <c r="AU323" s="230" t="s">
        <v>135</v>
      </c>
      <c r="AY323" s="18" t="s">
        <v>132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81</v>
      </c>
      <c r="BK323" s="231">
        <f>ROUND(I323*H323,2)</f>
        <v>0</v>
      </c>
      <c r="BL323" s="18" t="s">
        <v>230</v>
      </c>
      <c r="BM323" s="230" t="s">
        <v>512</v>
      </c>
    </row>
    <row r="324" spans="1:51" s="13" customFormat="1" ht="12">
      <c r="A324" s="13"/>
      <c r="B324" s="232"/>
      <c r="C324" s="233"/>
      <c r="D324" s="234" t="s">
        <v>144</v>
      </c>
      <c r="E324" s="235" t="s">
        <v>1</v>
      </c>
      <c r="F324" s="236" t="s">
        <v>513</v>
      </c>
      <c r="G324" s="233"/>
      <c r="H324" s="237">
        <v>34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144</v>
      </c>
      <c r="AU324" s="243" t="s">
        <v>135</v>
      </c>
      <c r="AV324" s="13" t="s">
        <v>83</v>
      </c>
      <c r="AW324" s="13" t="s">
        <v>30</v>
      </c>
      <c r="AX324" s="13" t="s">
        <v>81</v>
      </c>
      <c r="AY324" s="243" t="s">
        <v>132</v>
      </c>
    </row>
    <row r="325" spans="1:65" s="2" customFormat="1" ht="24.15" customHeight="1">
      <c r="A325" s="39"/>
      <c r="B325" s="40"/>
      <c r="C325" s="219" t="s">
        <v>514</v>
      </c>
      <c r="D325" s="219" t="s">
        <v>137</v>
      </c>
      <c r="E325" s="220" t="s">
        <v>515</v>
      </c>
      <c r="F325" s="221" t="s">
        <v>516</v>
      </c>
      <c r="G325" s="222" t="s">
        <v>208</v>
      </c>
      <c r="H325" s="223">
        <v>81.7</v>
      </c>
      <c r="I325" s="224"/>
      <c r="J325" s="225">
        <f>ROUND(I325*H325,2)</f>
        <v>0</v>
      </c>
      <c r="K325" s="221" t="s">
        <v>141</v>
      </c>
      <c r="L325" s="45"/>
      <c r="M325" s="226" t="s">
        <v>1</v>
      </c>
      <c r="N325" s="227" t="s">
        <v>38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0.0026</v>
      </c>
      <c r="T325" s="229">
        <f>S325*H325</f>
        <v>0.21242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230</v>
      </c>
      <c r="AT325" s="230" t="s">
        <v>137</v>
      </c>
      <c r="AU325" s="230" t="s">
        <v>135</v>
      </c>
      <c r="AY325" s="18" t="s">
        <v>132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81</v>
      </c>
      <c r="BK325" s="231">
        <f>ROUND(I325*H325,2)</f>
        <v>0</v>
      </c>
      <c r="BL325" s="18" t="s">
        <v>230</v>
      </c>
      <c r="BM325" s="230" t="s">
        <v>517</v>
      </c>
    </row>
    <row r="326" spans="1:51" s="13" customFormat="1" ht="12">
      <c r="A326" s="13"/>
      <c r="B326" s="232"/>
      <c r="C326" s="233"/>
      <c r="D326" s="234" t="s">
        <v>144</v>
      </c>
      <c r="E326" s="235" t="s">
        <v>1</v>
      </c>
      <c r="F326" s="236" t="s">
        <v>503</v>
      </c>
      <c r="G326" s="233"/>
      <c r="H326" s="237">
        <v>81.7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144</v>
      </c>
      <c r="AU326" s="243" t="s">
        <v>135</v>
      </c>
      <c r="AV326" s="13" t="s">
        <v>83</v>
      </c>
      <c r="AW326" s="13" t="s">
        <v>30</v>
      </c>
      <c r="AX326" s="13" t="s">
        <v>81</v>
      </c>
      <c r="AY326" s="243" t="s">
        <v>132</v>
      </c>
    </row>
    <row r="327" spans="1:65" s="2" customFormat="1" ht="16.5" customHeight="1">
      <c r="A327" s="39"/>
      <c r="B327" s="40"/>
      <c r="C327" s="219" t="s">
        <v>518</v>
      </c>
      <c r="D327" s="219" t="s">
        <v>137</v>
      </c>
      <c r="E327" s="220" t="s">
        <v>519</v>
      </c>
      <c r="F327" s="221" t="s">
        <v>520</v>
      </c>
      <c r="G327" s="222" t="s">
        <v>208</v>
      </c>
      <c r="H327" s="223">
        <v>29.5</v>
      </c>
      <c r="I327" s="224"/>
      <c r="J327" s="225">
        <f>ROUND(I327*H327,2)</f>
        <v>0</v>
      </c>
      <c r="K327" s="221" t="s">
        <v>141</v>
      </c>
      <c r="L327" s="45"/>
      <c r="M327" s="226" t="s">
        <v>1</v>
      </c>
      <c r="N327" s="227" t="s">
        <v>38</v>
      </c>
      <c r="O327" s="92"/>
      <c r="P327" s="228">
        <f>O327*H327</f>
        <v>0</v>
      </c>
      <c r="Q327" s="228">
        <v>0</v>
      </c>
      <c r="R327" s="228">
        <f>Q327*H327</f>
        <v>0</v>
      </c>
      <c r="S327" s="228">
        <v>0.00394</v>
      </c>
      <c r="T327" s="229">
        <f>S327*H327</f>
        <v>0.11623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230</v>
      </c>
      <c r="AT327" s="230" t="s">
        <v>137</v>
      </c>
      <c r="AU327" s="230" t="s">
        <v>135</v>
      </c>
      <c r="AY327" s="18" t="s">
        <v>132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81</v>
      </c>
      <c r="BK327" s="231">
        <f>ROUND(I327*H327,2)</f>
        <v>0</v>
      </c>
      <c r="BL327" s="18" t="s">
        <v>230</v>
      </c>
      <c r="BM327" s="230" t="s">
        <v>521</v>
      </c>
    </row>
    <row r="328" spans="1:51" s="13" customFormat="1" ht="12">
      <c r="A328" s="13"/>
      <c r="B328" s="232"/>
      <c r="C328" s="233"/>
      <c r="D328" s="234" t="s">
        <v>144</v>
      </c>
      <c r="E328" s="235" t="s">
        <v>1</v>
      </c>
      <c r="F328" s="236" t="s">
        <v>522</v>
      </c>
      <c r="G328" s="233"/>
      <c r="H328" s="237">
        <v>29.5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144</v>
      </c>
      <c r="AU328" s="243" t="s">
        <v>135</v>
      </c>
      <c r="AV328" s="13" t="s">
        <v>83</v>
      </c>
      <c r="AW328" s="13" t="s">
        <v>30</v>
      </c>
      <c r="AX328" s="13" t="s">
        <v>81</v>
      </c>
      <c r="AY328" s="243" t="s">
        <v>132</v>
      </c>
    </row>
    <row r="329" spans="1:65" s="2" customFormat="1" ht="44.25" customHeight="1">
      <c r="A329" s="39"/>
      <c r="B329" s="40"/>
      <c r="C329" s="219" t="s">
        <v>523</v>
      </c>
      <c r="D329" s="219" t="s">
        <v>137</v>
      </c>
      <c r="E329" s="220" t="s">
        <v>524</v>
      </c>
      <c r="F329" s="221" t="s">
        <v>525</v>
      </c>
      <c r="G329" s="222" t="s">
        <v>155</v>
      </c>
      <c r="H329" s="223">
        <v>751.45</v>
      </c>
      <c r="I329" s="224"/>
      <c r="J329" s="225">
        <f>ROUND(I329*H329,2)</f>
        <v>0</v>
      </c>
      <c r="K329" s="221" t="s">
        <v>141</v>
      </c>
      <c r="L329" s="45"/>
      <c r="M329" s="226" t="s">
        <v>1</v>
      </c>
      <c r="N329" s="227" t="s">
        <v>38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230</v>
      </c>
      <c r="AT329" s="230" t="s">
        <v>137</v>
      </c>
      <c r="AU329" s="230" t="s">
        <v>135</v>
      </c>
      <c r="AY329" s="18" t="s">
        <v>132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81</v>
      </c>
      <c r="BK329" s="231">
        <f>ROUND(I329*H329,2)</f>
        <v>0</v>
      </c>
      <c r="BL329" s="18" t="s">
        <v>230</v>
      </c>
      <c r="BM329" s="230" t="s">
        <v>526</v>
      </c>
    </row>
    <row r="330" spans="1:51" s="14" customFormat="1" ht="12">
      <c r="A330" s="14"/>
      <c r="B330" s="254"/>
      <c r="C330" s="255"/>
      <c r="D330" s="234" t="s">
        <v>144</v>
      </c>
      <c r="E330" s="256" t="s">
        <v>1</v>
      </c>
      <c r="F330" s="257" t="s">
        <v>527</v>
      </c>
      <c r="G330" s="255"/>
      <c r="H330" s="256" t="s">
        <v>1</v>
      </c>
      <c r="I330" s="258"/>
      <c r="J330" s="255"/>
      <c r="K330" s="255"/>
      <c r="L330" s="259"/>
      <c r="M330" s="260"/>
      <c r="N330" s="261"/>
      <c r="O330" s="261"/>
      <c r="P330" s="261"/>
      <c r="Q330" s="261"/>
      <c r="R330" s="261"/>
      <c r="S330" s="261"/>
      <c r="T330" s="26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3" t="s">
        <v>144</v>
      </c>
      <c r="AU330" s="263" t="s">
        <v>135</v>
      </c>
      <c r="AV330" s="14" t="s">
        <v>81</v>
      </c>
      <c r="AW330" s="14" t="s">
        <v>30</v>
      </c>
      <c r="AX330" s="14" t="s">
        <v>73</v>
      </c>
      <c r="AY330" s="263" t="s">
        <v>132</v>
      </c>
    </row>
    <row r="331" spans="1:51" s="13" customFormat="1" ht="12">
      <c r="A331" s="13"/>
      <c r="B331" s="232"/>
      <c r="C331" s="233"/>
      <c r="D331" s="234" t="s">
        <v>144</v>
      </c>
      <c r="E331" s="235" t="s">
        <v>1</v>
      </c>
      <c r="F331" s="236" t="s">
        <v>528</v>
      </c>
      <c r="G331" s="233"/>
      <c r="H331" s="237">
        <v>445.35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144</v>
      </c>
      <c r="AU331" s="243" t="s">
        <v>135</v>
      </c>
      <c r="AV331" s="13" t="s">
        <v>83</v>
      </c>
      <c r="AW331" s="13" t="s">
        <v>30</v>
      </c>
      <c r="AX331" s="13" t="s">
        <v>73</v>
      </c>
      <c r="AY331" s="243" t="s">
        <v>132</v>
      </c>
    </row>
    <row r="332" spans="1:51" s="14" customFormat="1" ht="12">
      <c r="A332" s="14"/>
      <c r="B332" s="254"/>
      <c r="C332" s="255"/>
      <c r="D332" s="234" t="s">
        <v>144</v>
      </c>
      <c r="E332" s="256" t="s">
        <v>1</v>
      </c>
      <c r="F332" s="257" t="s">
        <v>337</v>
      </c>
      <c r="G332" s="255"/>
      <c r="H332" s="256" t="s">
        <v>1</v>
      </c>
      <c r="I332" s="258"/>
      <c r="J332" s="255"/>
      <c r="K332" s="255"/>
      <c r="L332" s="259"/>
      <c r="M332" s="260"/>
      <c r="N332" s="261"/>
      <c r="O332" s="261"/>
      <c r="P332" s="261"/>
      <c r="Q332" s="261"/>
      <c r="R332" s="261"/>
      <c r="S332" s="261"/>
      <c r="T332" s="26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3" t="s">
        <v>144</v>
      </c>
      <c r="AU332" s="263" t="s">
        <v>135</v>
      </c>
      <c r="AV332" s="14" t="s">
        <v>81</v>
      </c>
      <c r="AW332" s="14" t="s">
        <v>30</v>
      </c>
      <c r="AX332" s="14" t="s">
        <v>73</v>
      </c>
      <c r="AY332" s="263" t="s">
        <v>132</v>
      </c>
    </row>
    <row r="333" spans="1:51" s="13" customFormat="1" ht="12">
      <c r="A333" s="13"/>
      <c r="B333" s="232"/>
      <c r="C333" s="233"/>
      <c r="D333" s="234" t="s">
        <v>144</v>
      </c>
      <c r="E333" s="235" t="s">
        <v>1</v>
      </c>
      <c r="F333" s="236" t="s">
        <v>338</v>
      </c>
      <c r="G333" s="233"/>
      <c r="H333" s="237">
        <v>234.2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144</v>
      </c>
      <c r="AU333" s="243" t="s">
        <v>135</v>
      </c>
      <c r="AV333" s="13" t="s">
        <v>83</v>
      </c>
      <c r="AW333" s="13" t="s">
        <v>30</v>
      </c>
      <c r="AX333" s="13" t="s">
        <v>73</v>
      </c>
      <c r="AY333" s="243" t="s">
        <v>132</v>
      </c>
    </row>
    <row r="334" spans="1:51" s="14" customFormat="1" ht="12">
      <c r="A334" s="14"/>
      <c r="B334" s="254"/>
      <c r="C334" s="255"/>
      <c r="D334" s="234" t="s">
        <v>144</v>
      </c>
      <c r="E334" s="256" t="s">
        <v>1</v>
      </c>
      <c r="F334" s="257" t="s">
        <v>339</v>
      </c>
      <c r="G334" s="255"/>
      <c r="H334" s="256" t="s">
        <v>1</v>
      </c>
      <c r="I334" s="258"/>
      <c r="J334" s="255"/>
      <c r="K334" s="255"/>
      <c r="L334" s="259"/>
      <c r="M334" s="260"/>
      <c r="N334" s="261"/>
      <c r="O334" s="261"/>
      <c r="P334" s="261"/>
      <c r="Q334" s="261"/>
      <c r="R334" s="261"/>
      <c r="S334" s="261"/>
      <c r="T334" s="26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3" t="s">
        <v>144</v>
      </c>
      <c r="AU334" s="263" t="s">
        <v>135</v>
      </c>
      <c r="AV334" s="14" t="s">
        <v>81</v>
      </c>
      <c r="AW334" s="14" t="s">
        <v>30</v>
      </c>
      <c r="AX334" s="14" t="s">
        <v>73</v>
      </c>
      <c r="AY334" s="263" t="s">
        <v>132</v>
      </c>
    </row>
    <row r="335" spans="1:51" s="13" customFormat="1" ht="12">
      <c r="A335" s="13"/>
      <c r="B335" s="232"/>
      <c r="C335" s="233"/>
      <c r="D335" s="234" t="s">
        <v>144</v>
      </c>
      <c r="E335" s="235" t="s">
        <v>1</v>
      </c>
      <c r="F335" s="236" t="s">
        <v>340</v>
      </c>
      <c r="G335" s="233"/>
      <c r="H335" s="237">
        <v>18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144</v>
      </c>
      <c r="AU335" s="243" t="s">
        <v>135</v>
      </c>
      <c r="AV335" s="13" t="s">
        <v>83</v>
      </c>
      <c r="AW335" s="13" t="s">
        <v>30</v>
      </c>
      <c r="AX335" s="13" t="s">
        <v>73</v>
      </c>
      <c r="AY335" s="243" t="s">
        <v>132</v>
      </c>
    </row>
    <row r="336" spans="1:51" s="14" customFormat="1" ht="12">
      <c r="A336" s="14"/>
      <c r="B336" s="254"/>
      <c r="C336" s="255"/>
      <c r="D336" s="234" t="s">
        <v>144</v>
      </c>
      <c r="E336" s="256" t="s">
        <v>1</v>
      </c>
      <c r="F336" s="257" t="s">
        <v>341</v>
      </c>
      <c r="G336" s="255"/>
      <c r="H336" s="256" t="s">
        <v>1</v>
      </c>
      <c r="I336" s="258"/>
      <c r="J336" s="255"/>
      <c r="K336" s="255"/>
      <c r="L336" s="259"/>
      <c r="M336" s="260"/>
      <c r="N336" s="261"/>
      <c r="O336" s="261"/>
      <c r="P336" s="261"/>
      <c r="Q336" s="261"/>
      <c r="R336" s="261"/>
      <c r="S336" s="261"/>
      <c r="T336" s="26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3" t="s">
        <v>144</v>
      </c>
      <c r="AU336" s="263" t="s">
        <v>135</v>
      </c>
      <c r="AV336" s="14" t="s">
        <v>81</v>
      </c>
      <c r="AW336" s="14" t="s">
        <v>30</v>
      </c>
      <c r="AX336" s="14" t="s">
        <v>73</v>
      </c>
      <c r="AY336" s="263" t="s">
        <v>132</v>
      </c>
    </row>
    <row r="337" spans="1:51" s="13" customFormat="1" ht="12">
      <c r="A337" s="13"/>
      <c r="B337" s="232"/>
      <c r="C337" s="233"/>
      <c r="D337" s="234" t="s">
        <v>144</v>
      </c>
      <c r="E337" s="235" t="s">
        <v>1</v>
      </c>
      <c r="F337" s="236" t="s">
        <v>342</v>
      </c>
      <c r="G337" s="233"/>
      <c r="H337" s="237">
        <v>53.9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144</v>
      </c>
      <c r="AU337" s="243" t="s">
        <v>135</v>
      </c>
      <c r="AV337" s="13" t="s">
        <v>83</v>
      </c>
      <c r="AW337" s="13" t="s">
        <v>30</v>
      </c>
      <c r="AX337" s="13" t="s">
        <v>73</v>
      </c>
      <c r="AY337" s="243" t="s">
        <v>132</v>
      </c>
    </row>
    <row r="338" spans="1:51" s="15" customFormat="1" ht="12">
      <c r="A338" s="15"/>
      <c r="B338" s="264"/>
      <c r="C338" s="265"/>
      <c r="D338" s="234" t="s">
        <v>144</v>
      </c>
      <c r="E338" s="266" t="s">
        <v>1</v>
      </c>
      <c r="F338" s="267" t="s">
        <v>190</v>
      </c>
      <c r="G338" s="265"/>
      <c r="H338" s="268">
        <v>751.4499999999999</v>
      </c>
      <c r="I338" s="269"/>
      <c r="J338" s="265"/>
      <c r="K338" s="265"/>
      <c r="L338" s="270"/>
      <c r="M338" s="271"/>
      <c r="N338" s="272"/>
      <c r="O338" s="272"/>
      <c r="P338" s="272"/>
      <c r="Q338" s="272"/>
      <c r="R338" s="272"/>
      <c r="S338" s="272"/>
      <c r="T338" s="273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4" t="s">
        <v>144</v>
      </c>
      <c r="AU338" s="274" t="s">
        <v>135</v>
      </c>
      <c r="AV338" s="15" t="s">
        <v>142</v>
      </c>
      <c r="AW338" s="15" t="s">
        <v>30</v>
      </c>
      <c r="AX338" s="15" t="s">
        <v>81</v>
      </c>
      <c r="AY338" s="274" t="s">
        <v>132</v>
      </c>
    </row>
    <row r="339" spans="1:65" s="2" customFormat="1" ht="16.5" customHeight="1">
      <c r="A339" s="39"/>
      <c r="B339" s="40"/>
      <c r="C339" s="244" t="s">
        <v>529</v>
      </c>
      <c r="D339" s="244" t="s">
        <v>146</v>
      </c>
      <c r="E339" s="245" t="s">
        <v>530</v>
      </c>
      <c r="F339" s="246" t="s">
        <v>531</v>
      </c>
      <c r="G339" s="247" t="s">
        <v>298</v>
      </c>
      <c r="H339" s="248">
        <v>3.439</v>
      </c>
      <c r="I339" s="249"/>
      <c r="J339" s="250">
        <f>ROUND(I339*H339,2)</f>
        <v>0</v>
      </c>
      <c r="K339" s="246" t="s">
        <v>141</v>
      </c>
      <c r="L339" s="251"/>
      <c r="M339" s="252" t="s">
        <v>1</v>
      </c>
      <c r="N339" s="253" t="s">
        <v>38</v>
      </c>
      <c r="O339" s="92"/>
      <c r="P339" s="228">
        <f>O339*H339</f>
        <v>0</v>
      </c>
      <c r="Q339" s="228">
        <v>1</v>
      </c>
      <c r="R339" s="228">
        <f>Q339*H339</f>
        <v>3.439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309</v>
      </c>
      <c r="AT339" s="230" t="s">
        <v>146</v>
      </c>
      <c r="AU339" s="230" t="s">
        <v>135</v>
      </c>
      <c r="AY339" s="18" t="s">
        <v>132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81</v>
      </c>
      <c r="BK339" s="231">
        <f>ROUND(I339*H339,2)</f>
        <v>0</v>
      </c>
      <c r="BL339" s="18" t="s">
        <v>230</v>
      </c>
      <c r="BM339" s="230" t="s">
        <v>532</v>
      </c>
    </row>
    <row r="340" spans="1:51" s="14" customFormat="1" ht="12">
      <c r="A340" s="14"/>
      <c r="B340" s="254"/>
      <c r="C340" s="255"/>
      <c r="D340" s="234" t="s">
        <v>144</v>
      </c>
      <c r="E340" s="256" t="s">
        <v>1</v>
      </c>
      <c r="F340" s="257" t="s">
        <v>533</v>
      </c>
      <c r="G340" s="255"/>
      <c r="H340" s="256" t="s">
        <v>1</v>
      </c>
      <c r="I340" s="258"/>
      <c r="J340" s="255"/>
      <c r="K340" s="255"/>
      <c r="L340" s="259"/>
      <c r="M340" s="260"/>
      <c r="N340" s="261"/>
      <c r="O340" s="261"/>
      <c r="P340" s="261"/>
      <c r="Q340" s="261"/>
      <c r="R340" s="261"/>
      <c r="S340" s="261"/>
      <c r="T340" s="26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3" t="s">
        <v>144</v>
      </c>
      <c r="AU340" s="263" t="s">
        <v>135</v>
      </c>
      <c r="AV340" s="14" t="s">
        <v>81</v>
      </c>
      <c r="AW340" s="14" t="s">
        <v>30</v>
      </c>
      <c r="AX340" s="14" t="s">
        <v>73</v>
      </c>
      <c r="AY340" s="263" t="s">
        <v>132</v>
      </c>
    </row>
    <row r="341" spans="1:51" s="13" customFormat="1" ht="12">
      <c r="A341" s="13"/>
      <c r="B341" s="232"/>
      <c r="C341" s="233"/>
      <c r="D341" s="234" t="s">
        <v>144</v>
      </c>
      <c r="E341" s="235" t="s">
        <v>1</v>
      </c>
      <c r="F341" s="236" t="s">
        <v>534</v>
      </c>
      <c r="G341" s="233"/>
      <c r="H341" s="237">
        <v>3.439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144</v>
      </c>
      <c r="AU341" s="243" t="s">
        <v>135</v>
      </c>
      <c r="AV341" s="13" t="s">
        <v>83</v>
      </c>
      <c r="AW341" s="13" t="s">
        <v>30</v>
      </c>
      <c r="AX341" s="13" t="s">
        <v>81</v>
      </c>
      <c r="AY341" s="243" t="s">
        <v>132</v>
      </c>
    </row>
    <row r="342" spans="1:65" s="2" customFormat="1" ht="33" customHeight="1">
      <c r="A342" s="39"/>
      <c r="B342" s="40"/>
      <c r="C342" s="219" t="s">
        <v>535</v>
      </c>
      <c r="D342" s="219" t="s">
        <v>137</v>
      </c>
      <c r="E342" s="220" t="s">
        <v>536</v>
      </c>
      <c r="F342" s="221" t="s">
        <v>537</v>
      </c>
      <c r="G342" s="222" t="s">
        <v>208</v>
      </c>
      <c r="H342" s="223">
        <v>40</v>
      </c>
      <c r="I342" s="224"/>
      <c r="J342" s="225">
        <f>ROUND(I342*H342,2)</f>
        <v>0</v>
      </c>
      <c r="K342" s="221" t="s">
        <v>141</v>
      </c>
      <c r="L342" s="45"/>
      <c r="M342" s="226" t="s">
        <v>1</v>
      </c>
      <c r="N342" s="227" t="s">
        <v>38</v>
      </c>
      <c r="O342" s="92"/>
      <c r="P342" s="228">
        <f>O342*H342</f>
        <v>0</v>
      </c>
      <c r="Q342" s="228">
        <v>0.00079</v>
      </c>
      <c r="R342" s="228">
        <f>Q342*H342</f>
        <v>0.0316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230</v>
      </c>
      <c r="AT342" s="230" t="s">
        <v>137</v>
      </c>
      <c r="AU342" s="230" t="s">
        <v>135</v>
      </c>
      <c r="AY342" s="18" t="s">
        <v>132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81</v>
      </c>
      <c r="BK342" s="231">
        <f>ROUND(I342*H342,2)</f>
        <v>0</v>
      </c>
      <c r="BL342" s="18" t="s">
        <v>230</v>
      </c>
      <c r="BM342" s="230" t="s">
        <v>538</v>
      </c>
    </row>
    <row r="343" spans="1:51" s="13" customFormat="1" ht="12">
      <c r="A343" s="13"/>
      <c r="B343" s="232"/>
      <c r="C343" s="233"/>
      <c r="D343" s="234" t="s">
        <v>144</v>
      </c>
      <c r="E343" s="235" t="s">
        <v>1</v>
      </c>
      <c r="F343" s="236" t="s">
        <v>358</v>
      </c>
      <c r="G343" s="233"/>
      <c r="H343" s="237">
        <v>40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144</v>
      </c>
      <c r="AU343" s="243" t="s">
        <v>135</v>
      </c>
      <c r="AV343" s="13" t="s">
        <v>83</v>
      </c>
      <c r="AW343" s="13" t="s">
        <v>30</v>
      </c>
      <c r="AX343" s="13" t="s">
        <v>81</v>
      </c>
      <c r="AY343" s="243" t="s">
        <v>132</v>
      </c>
    </row>
    <row r="344" spans="1:65" s="2" customFormat="1" ht="24.15" customHeight="1">
      <c r="A344" s="39"/>
      <c r="B344" s="40"/>
      <c r="C344" s="219" t="s">
        <v>539</v>
      </c>
      <c r="D344" s="219" t="s">
        <v>137</v>
      </c>
      <c r="E344" s="220" t="s">
        <v>540</v>
      </c>
      <c r="F344" s="221" t="s">
        <v>541</v>
      </c>
      <c r="G344" s="222" t="s">
        <v>155</v>
      </c>
      <c r="H344" s="223">
        <v>3</v>
      </c>
      <c r="I344" s="224"/>
      <c r="J344" s="225">
        <f>ROUND(I344*H344,2)</f>
        <v>0</v>
      </c>
      <c r="K344" s="221" t="s">
        <v>141</v>
      </c>
      <c r="L344" s="45"/>
      <c r="M344" s="226" t="s">
        <v>1</v>
      </c>
      <c r="N344" s="227" t="s">
        <v>38</v>
      </c>
      <c r="O344" s="92"/>
      <c r="P344" s="228">
        <f>O344*H344</f>
        <v>0</v>
      </c>
      <c r="Q344" s="228">
        <v>0.00581</v>
      </c>
      <c r="R344" s="228">
        <f>Q344*H344</f>
        <v>0.01743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230</v>
      </c>
      <c r="AT344" s="230" t="s">
        <v>137</v>
      </c>
      <c r="AU344" s="230" t="s">
        <v>135</v>
      </c>
      <c r="AY344" s="18" t="s">
        <v>132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81</v>
      </c>
      <c r="BK344" s="231">
        <f>ROUND(I344*H344,2)</f>
        <v>0</v>
      </c>
      <c r="BL344" s="18" t="s">
        <v>230</v>
      </c>
      <c r="BM344" s="230" t="s">
        <v>542</v>
      </c>
    </row>
    <row r="345" spans="1:51" s="14" customFormat="1" ht="12">
      <c r="A345" s="14"/>
      <c r="B345" s="254"/>
      <c r="C345" s="255"/>
      <c r="D345" s="234" t="s">
        <v>144</v>
      </c>
      <c r="E345" s="256" t="s">
        <v>1</v>
      </c>
      <c r="F345" s="257" t="s">
        <v>543</v>
      </c>
      <c r="G345" s="255"/>
      <c r="H345" s="256" t="s">
        <v>1</v>
      </c>
      <c r="I345" s="258"/>
      <c r="J345" s="255"/>
      <c r="K345" s="255"/>
      <c r="L345" s="259"/>
      <c r="M345" s="260"/>
      <c r="N345" s="261"/>
      <c r="O345" s="261"/>
      <c r="P345" s="261"/>
      <c r="Q345" s="261"/>
      <c r="R345" s="261"/>
      <c r="S345" s="261"/>
      <c r="T345" s="26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3" t="s">
        <v>144</v>
      </c>
      <c r="AU345" s="263" t="s">
        <v>135</v>
      </c>
      <c r="AV345" s="14" t="s">
        <v>81</v>
      </c>
      <c r="AW345" s="14" t="s">
        <v>30</v>
      </c>
      <c r="AX345" s="14" t="s">
        <v>73</v>
      </c>
      <c r="AY345" s="263" t="s">
        <v>132</v>
      </c>
    </row>
    <row r="346" spans="1:51" s="13" customFormat="1" ht="12">
      <c r="A346" s="13"/>
      <c r="B346" s="232"/>
      <c r="C346" s="233"/>
      <c r="D346" s="234" t="s">
        <v>144</v>
      </c>
      <c r="E346" s="235" t="s">
        <v>1</v>
      </c>
      <c r="F346" s="236" t="s">
        <v>544</v>
      </c>
      <c r="G346" s="233"/>
      <c r="H346" s="237">
        <v>3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144</v>
      </c>
      <c r="AU346" s="243" t="s">
        <v>135</v>
      </c>
      <c r="AV346" s="13" t="s">
        <v>83</v>
      </c>
      <c r="AW346" s="13" t="s">
        <v>30</v>
      </c>
      <c r="AX346" s="13" t="s">
        <v>81</v>
      </c>
      <c r="AY346" s="243" t="s">
        <v>132</v>
      </c>
    </row>
    <row r="347" spans="1:65" s="2" customFormat="1" ht="33" customHeight="1">
      <c r="A347" s="39"/>
      <c r="B347" s="40"/>
      <c r="C347" s="219" t="s">
        <v>545</v>
      </c>
      <c r="D347" s="219" t="s">
        <v>137</v>
      </c>
      <c r="E347" s="220" t="s">
        <v>546</v>
      </c>
      <c r="F347" s="221" t="s">
        <v>547</v>
      </c>
      <c r="G347" s="222" t="s">
        <v>208</v>
      </c>
      <c r="H347" s="223">
        <v>81.7</v>
      </c>
      <c r="I347" s="224"/>
      <c r="J347" s="225">
        <f>ROUND(I347*H347,2)</f>
        <v>0</v>
      </c>
      <c r="K347" s="221" t="s">
        <v>141</v>
      </c>
      <c r="L347" s="45"/>
      <c r="M347" s="226" t="s">
        <v>1</v>
      </c>
      <c r="N347" s="227" t="s">
        <v>38</v>
      </c>
      <c r="O347" s="92"/>
      <c r="P347" s="228">
        <f>O347*H347</f>
        <v>0</v>
      </c>
      <c r="Q347" s="228">
        <v>0.00162</v>
      </c>
      <c r="R347" s="228">
        <f>Q347*H347</f>
        <v>0.132354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230</v>
      </c>
      <c r="AT347" s="230" t="s">
        <v>137</v>
      </c>
      <c r="AU347" s="230" t="s">
        <v>135</v>
      </c>
      <c r="AY347" s="18" t="s">
        <v>132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81</v>
      </c>
      <c r="BK347" s="231">
        <f>ROUND(I347*H347,2)</f>
        <v>0</v>
      </c>
      <c r="BL347" s="18" t="s">
        <v>230</v>
      </c>
      <c r="BM347" s="230" t="s">
        <v>548</v>
      </c>
    </row>
    <row r="348" spans="1:51" s="13" customFormat="1" ht="12">
      <c r="A348" s="13"/>
      <c r="B348" s="232"/>
      <c r="C348" s="233"/>
      <c r="D348" s="234" t="s">
        <v>144</v>
      </c>
      <c r="E348" s="235" t="s">
        <v>1</v>
      </c>
      <c r="F348" s="236" t="s">
        <v>503</v>
      </c>
      <c r="G348" s="233"/>
      <c r="H348" s="237">
        <v>81.7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144</v>
      </c>
      <c r="AU348" s="243" t="s">
        <v>135</v>
      </c>
      <c r="AV348" s="13" t="s">
        <v>83</v>
      </c>
      <c r="AW348" s="13" t="s">
        <v>30</v>
      </c>
      <c r="AX348" s="13" t="s">
        <v>81</v>
      </c>
      <c r="AY348" s="243" t="s">
        <v>132</v>
      </c>
    </row>
    <row r="349" spans="1:65" s="2" customFormat="1" ht="44.25" customHeight="1">
      <c r="A349" s="39"/>
      <c r="B349" s="40"/>
      <c r="C349" s="219" t="s">
        <v>549</v>
      </c>
      <c r="D349" s="219" t="s">
        <v>137</v>
      </c>
      <c r="E349" s="220" t="s">
        <v>550</v>
      </c>
      <c r="F349" s="221" t="s">
        <v>551</v>
      </c>
      <c r="G349" s="222" t="s">
        <v>140</v>
      </c>
      <c r="H349" s="223">
        <v>8</v>
      </c>
      <c r="I349" s="224"/>
      <c r="J349" s="225">
        <f>ROUND(I349*H349,2)</f>
        <v>0</v>
      </c>
      <c r="K349" s="221" t="s">
        <v>141</v>
      </c>
      <c r="L349" s="45"/>
      <c r="M349" s="226" t="s">
        <v>1</v>
      </c>
      <c r="N349" s="227" t="s">
        <v>38</v>
      </c>
      <c r="O349" s="92"/>
      <c r="P349" s="228">
        <f>O349*H349</f>
        <v>0</v>
      </c>
      <c r="Q349" s="228">
        <v>0.00025</v>
      </c>
      <c r="R349" s="228">
        <f>Q349*H349</f>
        <v>0.002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230</v>
      </c>
      <c r="AT349" s="230" t="s">
        <v>137</v>
      </c>
      <c r="AU349" s="230" t="s">
        <v>135</v>
      </c>
      <c r="AY349" s="18" t="s">
        <v>132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81</v>
      </c>
      <c r="BK349" s="231">
        <f>ROUND(I349*H349,2)</f>
        <v>0</v>
      </c>
      <c r="BL349" s="18" t="s">
        <v>230</v>
      </c>
      <c r="BM349" s="230" t="s">
        <v>552</v>
      </c>
    </row>
    <row r="350" spans="1:65" s="2" customFormat="1" ht="37.8" customHeight="1">
      <c r="A350" s="39"/>
      <c r="B350" s="40"/>
      <c r="C350" s="219" t="s">
        <v>553</v>
      </c>
      <c r="D350" s="219" t="s">
        <v>137</v>
      </c>
      <c r="E350" s="220" t="s">
        <v>554</v>
      </c>
      <c r="F350" s="221" t="s">
        <v>555</v>
      </c>
      <c r="G350" s="222" t="s">
        <v>208</v>
      </c>
      <c r="H350" s="223">
        <v>29.5</v>
      </c>
      <c r="I350" s="224"/>
      <c r="J350" s="225">
        <f>ROUND(I350*H350,2)</f>
        <v>0</v>
      </c>
      <c r="K350" s="221" t="s">
        <v>141</v>
      </c>
      <c r="L350" s="45"/>
      <c r="M350" s="226" t="s">
        <v>1</v>
      </c>
      <c r="N350" s="227" t="s">
        <v>38</v>
      </c>
      <c r="O350" s="92"/>
      <c r="P350" s="228">
        <f>O350*H350</f>
        <v>0</v>
      </c>
      <c r="Q350" s="228">
        <v>0.00217</v>
      </c>
      <c r="R350" s="228">
        <f>Q350*H350</f>
        <v>0.064015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230</v>
      </c>
      <c r="AT350" s="230" t="s">
        <v>137</v>
      </c>
      <c r="AU350" s="230" t="s">
        <v>135</v>
      </c>
      <c r="AY350" s="18" t="s">
        <v>132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81</v>
      </c>
      <c r="BK350" s="231">
        <f>ROUND(I350*H350,2)</f>
        <v>0</v>
      </c>
      <c r="BL350" s="18" t="s">
        <v>230</v>
      </c>
      <c r="BM350" s="230" t="s">
        <v>556</v>
      </c>
    </row>
    <row r="351" spans="1:51" s="13" customFormat="1" ht="12">
      <c r="A351" s="13"/>
      <c r="B351" s="232"/>
      <c r="C351" s="233"/>
      <c r="D351" s="234" t="s">
        <v>144</v>
      </c>
      <c r="E351" s="235" t="s">
        <v>1</v>
      </c>
      <c r="F351" s="236" t="s">
        <v>522</v>
      </c>
      <c r="G351" s="233"/>
      <c r="H351" s="237">
        <v>29.5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144</v>
      </c>
      <c r="AU351" s="243" t="s">
        <v>135</v>
      </c>
      <c r="AV351" s="13" t="s">
        <v>83</v>
      </c>
      <c r="AW351" s="13" t="s">
        <v>30</v>
      </c>
      <c r="AX351" s="13" t="s">
        <v>81</v>
      </c>
      <c r="AY351" s="243" t="s">
        <v>132</v>
      </c>
    </row>
    <row r="352" spans="1:65" s="2" customFormat="1" ht="49.05" customHeight="1">
      <c r="A352" s="39"/>
      <c r="B352" s="40"/>
      <c r="C352" s="219" t="s">
        <v>557</v>
      </c>
      <c r="D352" s="219" t="s">
        <v>137</v>
      </c>
      <c r="E352" s="220" t="s">
        <v>558</v>
      </c>
      <c r="F352" s="221" t="s">
        <v>559</v>
      </c>
      <c r="G352" s="222" t="s">
        <v>298</v>
      </c>
      <c r="H352" s="223">
        <v>3.686</v>
      </c>
      <c r="I352" s="224"/>
      <c r="J352" s="225">
        <f>ROUND(I352*H352,2)</f>
        <v>0</v>
      </c>
      <c r="K352" s="221" t="s">
        <v>141</v>
      </c>
      <c r="L352" s="45"/>
      <c r="M352" s="226" t="s">
        <v>1</v>
      </c>
      <c r="N352" s="227" t="s">
        <v>38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230</v>
      </c>
      <c r="AT352" s="230" t="s">
        <v>137</v>
      </c>
      <c r="AU352" s="230" t="s">
        <v>135</v>
      </c>
      <c r="AY352" s="18" t="s">
        <v>132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81</v>
      </c>
      <c r="BK352" s="231">
        <f>ROUND(I352*H352,2)</f>
        <v>0</v>
      </c>
      <c r="BL352" s="18" t="s">
        <v>230</v>
      </c>
      <c r="BM352" s="230" t="s">
        <v>560</v>
      </c>
    </row>
    <row r="353" spans="1:65" s="2" customFormat="1" ht="49.05" customHeight="1">
      <c r="A353" s="39"/>
      <c r="B353" s="40"/>
      <c r="C353" s="219" t="s">
        <v>561</v>
      </c>
      <c r="D353" s="219" t="s">
        <v>137</v>
      </c>
      <c r="E353" s="220" t="s">
        <v>562</v>
      </c>
      <c r="F353" s="221" t="s">
        <v>563</v>
      </c>
      <c r="G353" s="222" t="s">
        <v>298</v>
      </c>
      <c r="H353" s="223">
        <v>3.686</v>
      </c>
      <c r="I353" s="224"/>
      <c r="J353" s="225">
        <f>ROUND(I353*H353,2)</f>
        <v>0</v>
      </c>
      <c r="K353" s="221" t="s">
        <v>141</v>
      </c>
      <c r="L353" s="45"/>
      <c r="M353" s="226" t="s">
        <v>1</v>
      </c>
      <c r="N353" s="227" t="s">
        <v>38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230</v>
      </c>
      <c r="AT353" s="230" t="s">
        <v>137</v>
      </c>
      <c r="AU353" s="230" t="s">
        <v>135</v>
      </c>
      <c r="AY353" s="18" t="s">
        <v>132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81</v>
      </c>
      <c r="BK353" s="231">
        <f>ROUND(I353*H353,2)</f>
        <v>0</v>
      </c>
      <c r="BL353" s="18" t="s">
        <v>230</v>
      </c>
      <c r="BM353" s="230" t="s">
        <v>564</v>
      </c>
    </row>
    <row r="354" spans="1:63" s="12" customFormat="1" ht="20.85" customHeight="1">
      <c r="A354" s="12"/>
      <c r="B354" s="203"/>
      <c r="C354" s="204"/>
      <c r="D354" s="205" t="s">
        <v>72</v>
      </c>
      <c r="E354" s="217" t="s">
        <v>565</v>
      </c>
      <c r="F354" s="217" t="s">
        <v>566</v>
      </c>
      <c r="G354" s="204"/>
      <c r="H354" s="204"/>
      <c r="I354" s="207"/>
      <c r="J354" s="218">
        <f>BK354</f>
        <v>0</v>
      </c>
      <c r="K354" s="204"/>
      <c r="L354" s="209"/>
      <c r="M354" s="210"/>
      <c r="N354" s="211"/>
      <c r="O354" s="211"/>
      <c r="P354" s="212">
        <f>SUM(P355:P356)</f>
        <v>0</v>
      </c>
      <c r="Q354" s="211"/>
      <c r="R354" s="212">
        <f>SUM(R355:R356)</f>
        <v>0</v>
      </c>
      <c r="S354" s="211"/>
      <c r="T354" s="213">
        <f>SUM(T355:T356)</f>
        <v>5.01291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4" t="s">
        <v>83</v>
      </c>
      <c r="AT354" s="215" t="s">
        <v>72</v>
      </c>
      <c r="AU354" s="215" t="s">
        <v>83</v>
      </c>
      <c r="AY354" s="214" t="s">
        <v>132</v>
      </c>
      <c r="BK354" s="216">
        <f>SUM(BK355:BK356)</f>
        <v>0</v>
      </c>
    </row>
    <row r="355" spans="1:65" s="2" customFormat="1" ht="24.15" customHeight="1">
      <c r="A355" s="39"/>
      <c r="B355" s="40"/>
      <c r="C355" s="219" t="s">
        <v>567</v>
      </c>
      <c r="D355" s="219" t="s">
        <v>137</v>
      </c>
      <c r="E355" s="220" t="s">
        <v>568</v>
      </c>
      <c r="F355" s="221" t="s">
        <v>569</v>
      </c>
      <c r="G355" s="222" t="s">
        <v>155</v>
      </c>
      <c r="H355" s="223">
        <v>327</v>
      </c>
      <c r="I355" s="224"/>
      <c r="J355" s="225">
        <f>ROUND(I355*H355,2)</f>
        <v>0</v>
      </c>
      <c r="K355" s="221" t="s">
        <v>141</v>
      </c>
      <c r="L355" s="45"/>
      <c r="M355" s="226" t="s">
        <v>1</v>
      </c>
      <c r="N355" s="227" t="s">
        <v>38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0.01533</v>
      </c>
      <c r="T355" s="229">
        <f>S355*H355</f>
        <v>5.01291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230</v>
      </c>
      <c r="AT355" s="230" t="s">
        <v>137</v>
      </c>
      <c r="AU355" s="230" t="s">
        <v>135</v>
      </c>
      <c r="AY355" s="18" t="s">
        <v>132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81</v>
      </c>
      <c r="BK355" s="231">
        <f>ROUND(I355*H355,2)</f>
        <v>0</v>
      </c>
      <c r="BL355" s="18" t="s">
        <v>230</v>
      </c>
      <c r="BM355" s="230" t="s">
        <v>570</v>
      </c>
    </row>
    <row r="356" spans="1:51" s="13" customFormat="1" ht="12">
      <c r="A356" s="13"/>
      <c r="B356" s="232"/>
      <c r="C356" s="233"/>
      <c r="D356" s="234" t="s">
        <v>144</v>
      </c>
      <c r="E356" s="235" t="s">
        <v>1</v>
      </c>
      <c r="F356" s="236" t="s">
        <v>571</v>
      </c>
      <c r="G356" s="233"/>
      <c r="H356" s="237">
        <v>327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144</v>
      </c>
      <c r="AU356" s="243" t="s">
        <v>135</v>
      </c>
      <c r="AV356" s="13" t="s">
        <v>83</v>
      </c>
      <c r="AW356" s="13" t="s">
        <v>30</v>
      </c>
      <c r="AX356" s="13" t="s">
        <v>81</v>
      </c>
      <c r="AY356" s="243" t="s">
        <v>132</v>
      </c>
    </row>
    <row r="357" spans="1:63" s="12" customFormat="1" ht="20.85" customHeight="1">
      <c r="A357" s="12"/>
      <c r="B357" s="203"/>
      <c r="C357" s="204"/>
      <c r="D357" s="205" t="s">
        <v>72</v>
      </c>
      <c r="E357" s="217" t="s">
        <v>572</v>
      </c>
      <c r="F357" s="217" t="s">
        <v>573</v>
      </c>
      <c r="G357" s="204"/>
      <c r="H357" s="204"/>
      <c r="I357" s="207"/>
      <c r="J357" s="218">
        <f>BK357</f>
        <v>0</v>
      </c>
      <c r="K357" s="204"/>
      <c r="L357" s="209"/>
      <c r="M357" s="210"/>
      <c r="N357" s="211"/>
      <c r="O357" s="211"/>
      <c r="P357" s="212">
        <f>SUM(P358:P414)</f>
        <v>0</v>
      </c>
      <c r="Q357" s="211"/>
      <c r="R357" s="212">
        <f>SUM(R358:R414)</f>
        <v>2.68596059</v>
      </c>
      <c r="S357" s="211"/>
      <c r="T357" s="213">
        <f>SUM(T358:T414)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4" t="s">
        <v>83</v>
      </c>
      <c r="AT357" s="215" t="s">
        <v>72</v>
      </c>
      <c r="AU357" s="215" t="s">
        <v>83</v>
      </c>
      <c r="AY357" s="214" t="s">
        <v>132</v>
      </c>
      <c r="BK357" s="216">
        <f>SUM(BK358:BK414)</f>
        <v>0</v>
      </c>
    </row>
    <row r="358" spans="1:65" s="2" customFormat="1" ht="37.8" customHeight="1">
      <c r="A358" s="39"/>
      <c r="B358" s="40"/>
      <c r="C358" s="219" t="s">
        <v>574</v>
      </c>
      <c r="D358" s="219" t="s">
        <v>137</v>
      </c>
      <c r="E358" s="220" t="s">
        <v>575</v>
      </c>
      <c r="F358" s="221" t="s">
        <v>576</v>
      </c>
      <c r="G358" s="222" t="s">
        <v>155</v>
      </c>
      <c r="H358" s="223">
        <v>18</v>
      </c>
      <c r="I358" s="224"/>
      <c r="J358" s="225">
        <f>ROUND(I358*H358,2)</f>
        <v>0</v>
      </c>
      <c r="K358" s="221" t="s">
        <v>141</v>
      </c>
      <c r="L358" s="45"/>
      <c r="M358" s="226" t="s">
        <v>1</v>
      </c>
      <c r="N358" s="227" t="s">
        <v>38</v>
      </c>
      <c r="O358" s="92"/>
      <c r="P358" s="228">
        <f>O358*H358</f>
        <v>0</v>
      </c>
      <c r="Q358" s="228">
        <v>0.00023</v>
      </c>
      <c r="R358" s="228">
        <f>Q358*H358</f>
        <v>0.0041400000000000005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230</v>
      </c>
      <c r="AT358" s="230" t="s">
        <v>137</v>
      </c>
      <c r="AU358" s="230" t="s">
        <v>135</v>
      </c>
      <c r="AY358" s="18" t="s">
        <v>132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81</v>
      </c>
      <c r="BK358" s="231">
        <f>ROUND(I358*H358,2)</f>
        <v>0</v>
      </c>
      <c r="BL358" s="18" t="s">
        <v>230</v>
      </c>
      <c r="BM358" s="230" t="s">
        <v>577</v>
      </c>
    </row>
    <row r="359" spans="1:51" s="14" customFormat="1" ht="12">
      <c r="A359" s="14"/>
      <c r="B359" s="254"/>
      <c r="C359" s="255"/>
      <c r="D359" s="234" t="s">
        <v>144</v>
      </c>
      <c r="E359" s="256" t="s">
        <v>1</v>
      </c>
      <c r="F359" s="257" t="s">
        <v>578</v>
      </c>
      <c r="G359" s="255"/>
      <c r="H359" s="256" t="s">
        <v>1</v>
      </c>
      <c r="I359" s="258"/>
      <c r="J359" s="255"/>
      <c r="K359" s="255"/>
      <c r="L359" s="259"/>
      <c r="M359" s="260"/>
      <c r="N359" s="261"/>
      <c r="O359" s="261"/>
      <c r="P359" s="261"/>
      <c r="Q359" s="261"/>
      <c r="R359" s="261"/>
      <c r="S359" s="261"/>
      <c r="T359" s="26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3" t="s">
        <v>144</v>
      </c>
      <c r="AU359" s="263" t="s">
        <v>135</v>
      </c>
      <c r="AV359" s="14" t="s">
        <v>81</v>
      </c>
      <c r="AW359" s="14" t="s">
        <v>30</v>
      </c>
      <c r="AX359" s="14" t="s">
        <v>73</v>
      </c>
      <c r="AY359" s="263" t="s">
        <v>132</v>
      </c>
    </row>
    <row r="360" spans="1:51" s="13" customFormat="1" ht="12">
      <c r="A360" s="13"/>
      <c r="B360" s="232"/>
      <c r="C360" s="233"/>
      <c r="D360" s="234" t="s">
        <v>144</v>
      </c>
      <c r="E360" s="235" t="s">
        <v>1</v>
      </c>
      <c r="F360" s="236" t="s">
        <v>579</v>
      </c>
      <c r="G360" s="233"/>
      <c r="H360" s="237">
        <v>18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144</v>
      </c>
      <c r="AU360" s="243" t="s">
        <v>135</v>
      </c>
      <c r="AV360" s="13" t="s">
        <v>83</v>
      </c>
      <c r="AW360" s="13" t="s">
        <v>30</v>
      </c>
      <c r="AX360" s="13" t="s">
        <v>81</v>
      </c>
      <c r="AY360" s="243" t="s">
        <v>132</v>
      </c>
    </row>
    <row r="361" spans="1:65" s="2" customFormat="1" ht="24.15" customHeight="1">
      <c r="A361" s="39"/>
      <c r="B361" s="40"/>
      <c r="C361" s="244" t="s">
        <v>580</v>
      </c>
      <c r="D361" s="244" t="s">
        <v>146</v>
      </c>
      <c r="E361" s="245" t="s">
        <v>581</v>
      </c>
      <c r="F361" s="246" t="s">
        <v>582</v>
      </c>
      <c r="G361" s="247" t="s">
        <v>155</v>
      </c>
      <c r="H361" s="248">
        <v>18</v>
      </c>
      <c r="I361" s="249"/>
      <c r="J361" s="250">
        <f>ROUND(I361*H361,2)</f>
        <v>0</v>
      </c>
      <c r="K361" s="246" t="s">
        <v>141</v>
      </c>
      <c r="L361" s="251"/>
      <c r="M361" s="252" t="s">
        <v>1</v>
      </c>
      <c r="N361" s="253" t="s">
        <v>38</v>
      </c>
      <c r="O361" s="92"/>
      <c r="P361" s="228">
        <f>O361*H361</f>
        <v>0</v>
      </c>
      <c r="Q361" s="228">
        <v>0.02685</v>
      </c>
      <c r="R361" s="228">
        <f>Q361*H361</f>
        <v>0.48329999999999995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309</v>
      </c>
      <c r="AT361" s="230" t="s">
        <v>146</v>
      </c>
      <c r="AU361" s="230" t="s">
        <v>135</v>
      </c>
      <c r="AY361" s="18" t="s">
        <v>132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81</v>
      </c>
      <c r="BK361" s="231">
        <f>ROUND(I361*H361,2)</f>
        <v>0</v>
      </c>
      <c r="BL361" s="18" t="s">
        <v>230</v>
      </c>
      <c r="BM361" s="230" t="s">
        <v>583</v>
      </c>
    </row>
    <row r="362" spans="1:51" s="14" customFormat="1" ht="12">
      <c r="A362" s="14"/>
      <c r="B362" s="254"/>
      <c r="C362" s="255"/>
      <c r="D362" s="234" t="s">
        <v>144</v>
      </c>
      <c r="E362" s="256" t="s">
        <v>1</v>
      </c>
      <c r="F362" s="257" t="s">
        <v>584</v>
      </c>
      <c r="G362" s="255"/>
      <c r="H362" s="256" t="s">
        <v>1</v>
      </c>
      <c r="I362" s="258"/>
      <c r="J362" s="255"/>
      <c r="K362" s="255"/>
      <c r="L362" s="259"/>
      <c r="M362" s="260"/>
      <c r="N362" s="261"/>
      <c r="O362" s="261"/>
      <c r="P362" s="261"/>
      <c r="Q362" s="261"/>
      <c r="R362" s="261"/>
      <c r="S362" s="261"/>
      <c r="T362" s="26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3" t="s">
        <v>144</v>
      </c>
      <c r="AU362" s="263" t="s">
        <v>135</v>
      </c>
      <c r="AV362" s="14" t="s">
        <v>81</v>
      </c>
      <c r="AW362" s="14" t="s">
        <v>30</v>
      </c>
      <c r="AX362" s="14" t="s">
        <v>73</v>
      </c>
      <c r="AY362" s="263" t="s">
        <v>132</v>
      </c>
    </row>
    <row r="363" spans="1:51" s="13" customFormat="1" ht="12">
      <c r="A363" s="13"/>
      <c r="B363" s="232"/>
      <c r="C363" s="233"/>
      <c r="D363" s="234" t="s">
        <v>144</v>
      </c>
      <c r="E363" s="235" t="s">
        <v>1</v>
      </c>
      <c r="F363" s="236" t="s">
        <v>585</v>
      </c>
      <c r="G363" s="233"/>
      <c r="H363" s="237">
        <v>9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144</v>
      </c>
      <c r="AU363" s="243" t="s">
        <v>135</v>
      </c>
      <c r="AV363" s="13" t="s">
        <v>83</v>
      </c>
      <c r="AW363" s="13" t="s">
        <v>30</v>
      </c>
      <c r="AX363" s="13" t="s">
        <v>73</v>
      </c>
      <c r="AY363" s="243" t="s">
        <v>132</v>
      </c>
    </row>
    <row r="364" spans="1:51" s="14" customFormat="1" ht="12">
      <c r="A364" s="14"/>
      <c r="B364" s="254"/>
      <c r="C364" s="255"/>
      <c r="D364" s="234" t="s">
        <v>144</v>
      </c>
      <c r="E364" s="256" t="s">
        <v>1</v>
      </c>
      <c r="F364" s="257" t="s">
        <v>586</v>
      </c>
      <c r="G364" s="255"/>
      <c r="H364" s="256" t="s">
        <v>1</v>
      </c>
      <c r="I364" s="258"/>
      <c r="J364" s="255"/>
      <c r="K364" s="255"/>
      <c r="L364" s="259"/>
      <c r="M364" s="260"/>
      <c r="N364" s="261"/>
      <c r="O364" s="261"/>
      <c r="P364" s="261"/>
      <c r="Q364" s="261"/>
      <c r="R364" s="261"/>
      <c r="S364" s="261"/>
      <c r="T364" s="26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3" t="s">
        <v>144</v>
      </c>
      <c r="AU364" s="263" t="s">
        <v>135</v>
      </c>
      <c r="AV364" s="14" t="s">
        <v>81</v>
      </c>
      <c r="AW364" s="14" t="s">
        <v>30</v>
      </c>
      <c r="AX364" s="14" t="s">
        <v>73</v>
      </c>
      <c r="AY364" s="263" t="s">
        <v>132</v>
      </c>
    </row>
    <row r="365" spans="1:51" s="13" customFormat="1" ht="12">
      <c r="A365" s="13"/>
      <c r="B365" s="232"/>
      <c r="C365" s="233"/>
      <c r="D365" s="234" t="s">
        <v>144</v>
      </c>
      <c r="E365" s="235" t="s">
        <v>1</v>
      </c>
      <c r="F365" s="236" t="s">
        <v>585</v>
      </c>
      <c r="G365" s="233"/>
      <c r="H365" s="237">
        <v>9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144</v>
      </c>
      <c r="AU365" s="243" t="s">
        <v>135</v>
      </c>
      <c r="AV365" s="13" t="s">
        <v>83</v>
      </c>
      <c r="AW365" s="13" t="s">
        <v>30</v>
      </c>
      <c r="AX365" s="13" t="s">
        <v>73</v>
      </c>
      <c r="AY365" s="243" t="s">
        <v>132</v>
      </c>
    </row>
    <row r="366" spans="1:51" s="15" customFormat="1" ht="12">
      <c r="A366" s="15"/>
      <c r="B366" s="264"/>
      <c r="C366" s="265"/>
      <c r="D366" s="234" t="s">
        <v>144</v>
      </c>
      <c r="E366" s="266" t="s">
        <v>1</v>
      </c>
      <c r="F366" s="267" t="s">
        <v>190</v>
      </c>
      <c r="G366" s="265"/>
      <c r="H366" s="268">
        <v>18</v>
      </c>
      <c r="I366" s="269"/>
      <c r="J366" s="265"/>
      <c r="K366" s="265"/>
      <c r="L366" s="270"/>
      <c r="M366" s="271"/>
      <c r="N366" s="272"/>
      <c r="O366" s="272"/>
      <c r="P366" s="272"/>
      <c r="Q366" s="272"/>
      <c r="R366" s="272"/>
      <c r="S366" s="272"/>
      <c r="T366" s="27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4" t="s">
        <v>144</v>
      </c>
      <c r="AU366" s="274" t="s">
        <v>135</v>
      </c>
      <c r="AV366" s="15" t="s">
        <v>142</v>
      </c>
      <c r="AW366" s="15" t="s">
        <v>30</v>
      </c>
      <c r="AX366" s="15" t="s">
        <v>81</v>
      </c>
      <c r="AY366" s="274" t="s">
        <v>132</v>
      </c>
    </row>
    <row r="367" spans="1:65" s="2" customFormat="1" ht="37.8" customHeight="1">
      <c r="A367" s="39"/>
      <c r="B367" s="40"/>
      <c r="C367" s="219" t="s">
        <v>587</v>
      </c>
      <c r="D367" s="219" t="s">
        <v>137</v>
      </c>
      <c r="E367" s="220" t="s">
        <v>588</v>
      </c>
      <c r="F367" s="221" t="s">
        <v>589</v>
      </c>
      <c r="G367" s="222" t="s">
        <v>155</v>
      </c>
      <c r="H367" s="223">
        <v>19.2</v>
      </c>
      <c r="I367" s="224"/>
      <c r="J367" s="225">
        <f>ROUND(I367*H367,2)</f>
        <v>0</v>
      </c>
      <c r="K367" s="221" t="s">
        <v>141</v>
      </c>
      <c r="L367" s="45"/>
      <c r="M367" s="226" t="s">
        <v>1</v>
      </c>
      <c r="N367" s="227" t="s">
        <v>38</v>
      </c>
      <c r="O367" s="92"/>
      <c r="P367" s="228">
        <f>O367*H367</f>
        <v>0</v>
      </c>
      <c r="Q367" s="228">
        <v>0.00027</v>
      </c>
      <c r="R367" s="228">
        <f>Q367*H367</f>
        <v>0.005184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230</v>
      </c>
      <c r="AT367" s="230" t="s">
        <v>137</v>
      </c>
      <c r="AU367" s="230" t="s">
        <v>135</v>
      </c>
      <c r="AY367" s="18" t="s">
        <v>132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81</v>
      </c>
      <c r="BK367" s="231">
        <f>ROUND(I367*H367,2)</f>
        <v>0</v>
      </c>
      <c r="BL367" s="18" t="s">
        <v>230</v>
      </c>
      <c r="BM367" s="230" t="s">
        <v>590</v>
      </c>
    </row>
    <row r="368" spans="1:51" s="14" customFormat="1" ht="12">
      <c r="A368" s="14"/>
      <c r="B368" s="254"/>
      <c r="C368" s="255"/>
      <c r="D368" s="234" t="s">
        <v>144</v>
      </c>
      <c r="E368" s="256" t="s">
        <v>1</v>
      </c>
      <c r="F368" s="257" t="s">
        <v>591</v>
      </c>
      <c r="G368" s="255"/>
      <c r="H368" s="256" t="s">
        <v>1</v>
      </c>
      <c r="I368" s="258"/>
      <c r="J368" s="255"/>
      <c r="K368" s="255"/>
      <c r="L368" s="259"/>
      <c r="M368" s="260"/>
      <c r="N368" s="261"/>
      <c r="O368" s="261"/>
      <c r="P368" s="261"/>
      <c r="Q368" s="261"/>
      <c r="R368" s="261"/>
      <c r="S368" s="261"/>
      <c r="T368" s="26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3" t="s">
        <v>144</v>
      </c>
      <c r="AU368" s="263" t="s">
        <v>135</v>
      </c>
      <c r="AV368" s="14" t="s">
        <v>81</v>
      </c>
      <c r="AW368" s="14" t="s">
        <v>30</v>
      </c>
      <c r="AX368" s="14" t="s">
        <v>73</v>
      </c>
      <c r="AY368" s="263" t="s">
        <v>132</v>
      </c>
    </row>
    <row r="369" spans="1:51" s="13" customFormat="1" ht="12">
      <c r="A369" s="13"/>
      <c r="B369" s="232"/>
      <c r="C369" s="233"/>
      <c r="D369" s="234" t="s">
        <v>144</v>
      </c>
      <c r="E369" s="235" t="s">
        <v>1</v>
      </c>
      <c r="F369" s="236" t="s">
        <v>592</v>
      </c>
      <c r="G369" s="233"/>
      <c r="H369" s="237">
        <v>19.2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144</v>
      </c>
      <c r="AU369" s="243" t="s">
        <v>135</v>
      </c>
      <c r="AV369" s="13" t="s">
        <v>83</v>
      </c>
      <c r="AW369" s="13" t="s">
        <v>30</v>
      </c>
      <c r="AX369" s="13" t="s">
        <v>81</v>
      </c>
      <c r="AY369" s="243" t="s">
        <v>132</v>
      </c>
    </row>
    <row r="370" spans="1:65" s="2" customFormat="1" ht="24.15" customHeight="1">
      <c r="A370" s="39"/>
      <c r="B370" s="40"/>
      <c r="C370" s="244" t="s">
        <v>593</v>
      </c>
      <c r="D370" s="244" t="s">
        <v>146</v>
      </c>
      <c r="E370" s="245" t="s">
        <v>594</v>
      </c>
      <c r="F370" s="246" t="s">
        <v>595</v>
      </c>
      <c r="G370" s="247" t="s">
        <v>155</v>
      </c>
      <c r="H370" s="248">
        <v>19.2</v>
      </c>
      <c r="I370" s="249"/>
      <c r="J370" s="250">
        <f>ROUND(I370*H370,2)</f>
        <v>0</v>
      </c>
      <c r="K370" s="246" t="s">
        <v>141</v>
      </c>
      <c r="L370" s="251"/>
      <c r="M370" s="252" t="s">
        <v>1</v>
      </c>
      <c r="N370" s="253" t="s">
        <v>38</v>
      </c>
      <c r="O370" s="92"/>
      <c r="P370" s="228">
        <f>O370*H370</f>
        <v>0</v>
      </c>
      <c r="Q370" s="228">
        <v>0.03333</v>
      </c>
      <c r="R370" s="228">
        <f>Q370*H370</f>
        <v>0.639936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309</v>
      </c>
      <c r="AT370" s="230" t="s">
        <v>146</v>
      </c>
      <c r="AU370" s="230" t="s">
        <v>135</v>
      </c>
      <c r="AY370" s="18" t="s">
        <v>132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81</v>
      </c>
      <c r="BK370" s="231">
        <f>ROUND(I370*H370,2)</f>
        <v>0</v>
      </c>
      <c r="BL370" s="18" t="s">
        <v>230</v>
      </c>
      <c r="BM370" s="230" t="s">
        <v>596</v>
      </c>
    </row>
    <row r="371" spans="1:51" s="14" customFormat="1" ht="12">
      <c r="A371" s="14"/>
      <c r="B371" s="254"/>
      <c r="C371" s="255"/>
      <c r="D371" s="234" t="s">
        <v>144</v>
      </c>
      <c r="E371" s="256" t="s">
        <v>1</v>
      </c>
      <c r="F371" s="257" t="s">
        <v>591</v>
      </c>
      <c r="G371" s="255"/>
      <c r="H371" s="256" t="s">
        <v>1</v>
      </c>
      <c r="I371" s="258"/>
      <c r="J371" s="255"/>
      <c r="K371" s="255"/>
      <c r="L371" s="259"/>
      <c r="M371" s="260"/>
      <c r="N371" s="261"/>
      <c r="O371" s="261"/>
      <c r="P371" s="261"/>
      <c r="Q371" s="261"/>
      <c r="R371" s="261"/>
      <c r="S371" s="261"/>
      <c r="T371" s="26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3" t="s">
        <v>144</v>
      </c>
      <c r="AU371" s="263" t="s">
        <v>135</v>
      </c>
      <c r="AV371" s="14" t="s">
        <v>81</v>
      </c>
      <c r="AW371" s="14" t="s">
        <v>30</v>
      </c>
      <c r="AX371" s="14" t="s">
        <v>73</v>
      </c>
      <c r="AY371" s="263" t="s">
        <v>132</v>
      </c>
    </row>
    <row r="372" spans="1:51" s="13" customFormat="1" ht="12">
      <c r="A372" s="13"/>
      <c r="B372" s="232"/>
      <c r="C372" s="233"/>
      <c r="D372" s="234" t="s">
        <v>144</v>
      </c>
      <c r="E372" s="235" t="s">
        <v>1</v>
      </c>
      <c r="F372" s="236" t="s">
        <v>592</v>
      </c>
      <c r="G372" s="233"/>
      <c r="H372" s="237">
        <v>19.2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144</v>
      </c>
      <c r="AU372" s="243" t="s">
        <v>135</v>
      </c>
      <c r="AV372" s="13" t="s">
        <v>83</v>
      </c>
      <c r="AW372" s="13" t="s">
        <v>30</v>
      </c>
      <c r="AX372" s="13" t="s">
        <v>81</v>
      </c>
      <c r="AY372" s="243" t="s">
        <v>132</v>
      </c>
    </row>
    <row r="373" spans="1:65" s="2" customFormat="1" ht="37.8" customHeight="1">
      <c r="A373" s="39"/>
      <c r="B373" s="40"/>
      <c r="C373" s="219" t="s">
        <v>597</v>
      </c>
      <c r="D373" s="219" t="s">
        <v>137</v>
      </c>
      <c r="E373" s="220" t="s">
        <v>598</v>
      </c>
      <c r="F373" s="221" t="s">
        <v>599</v>
      </c>
      <c r="G373" s="222" t="s">
        <v>155</v>
      </c>
      <c r="H373" s="223">
        <v>9.672</v>
      </c>
      <c r="I373" s="224"/>
      <c r="J373" s="225">
        <f>ROUND(I373*H373,2)</f>
        <v>0</v>
      </c>
      <c r="K373" s="221" t="s">
        <v>141</v>
      </c>
      <c r="L373" s="45"/>
      <c r="M373" s="226" t="s">
        <v>1</v>
      </c>
      <c r="N373" s="227" t="s">
        <v>38</v>
      </c>
      <c r="O373" s="92"/>
      <c r="P373" s="228">
        <f>O373*H373</f>
        <v>0</v>
      </c>
      <c r="Q373" s="228">
        <v>0.00026</v>
      </c>
      <c r="R373" s="228">
        <f>Q373*H373</f>
        <v>0.00251472</v>
      </c>
      <c r="S373" s="228">
        <v>0</v>
      </c>
      <c r="T373" s="22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0" t="s">
        <v>230</v>
      </c>
      <c r="AT373" s="230" t="s">
        <v>137</v>
      </c>
      <c r="AU373" s="230" t="s">
        <v>135</v>
      </c>
      <c r="AY373" s="18" t="s">
        <v>132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8" t="s">
        <v>81</v>
      </c>
      <c r="BK373" s="231">
        <f>ROUND(I373*H373,2)</f>
        <v>0</v>
      </c>
      <c r="BL373" s="18" t="s">
        <v>230</v>
      </c>
      <c r="BM373" s="230" t="s">
        <v>600</v>
      </c>
    </row>
    <row r="374" spans="1:51" s="14" customFormat="1" ht="12">
      <c r="A374" s="14"/>
      <c r="B374" s="254"/>
      <c r="C374" s="255"/>
      <c r="D374" s="234" t="s">
        <v>144</v>
      </c>
      <c r="E374" s="256" t="s">
        <v>1</v>
      </c>
      <c r="F374" s="257" t="s">
        <v>601</v>
      </c>
      <c r="G374" s="255"/>
      <c r="H374" s="256" t="s">
        <v>1</v>
      </c>
      <c r="I374" s="258"/>
      <c r="J374" s="255"/>
      <c r="K374" s="255"/>
      <c r="L374" s="259"/>
      <c r="M374" s="260"/>
      <c r="N374" s="261"/>
      <c r="O374" s="261"/>
      <c r="P374" s="261"/>
      <c r="Q374" s="261"/>
      <c r="R374" s="261"/>
      <c r="S374" s="261"/>
      <c r="T374" s="26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3" t="s">
        <v>144</v>
      </c>
      <c r="AU374" s="263" t="s">
        <v>135</v>
      </c>
      <c r="AV374" s="14" t="s">
        <v>81</v>
      </c>
      <c r="AW374" s="14" t="s">
        <v>30</v>
      </c>
      <c r="AX374" s="14" t="s">
        <v>73</v>
      </c>
      <c r="AY374" s="263" t="s">
        <v>132</v>
      </c>
    </row>
    <row r="375" spans="1:51" s="13" customFormat="1" ht="12">
      <c r="A375" s="13"/>
      <c r="B375" s="232"/>
      <c r="C375" s="233"/>
      <c r="D375" s="234" t="s">
        <v>144</v>
      </c>
      <c r="E375" s="235" t="s">
        <v>1</v>
      </c>
      <c r="F375" s="236" t="s">
        <v>602</v>
      </c>
      <c r="G375" s="233"/>
      <c r="H375" s="237">
        <v>9.672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144</v>
      </c>
      <c r="AU375" s="243" t="s">
        <v>135</v>
      </c>
      <c r="AV375" s="13" t="s">
        <v>83</v>
      </c>
      <c r="AW375" s="13" t="s">
        <v>30</v>
      </c>
      <c r="AX375" s="13" t="s">
        <v>81</v>
      </c>
      <c r="AY375" s="243" t="s">
        <v>132</v>
      </c>
    </row>
    <row r="376" spans="1:65" s="2" customFormat="1" ht="24.15" customHeight="1">
      <c r="A376" s="39"/>
      <c r="B376" s="40"/>
      <c r="C376" s="244" t="s">
        <v>603</v>
      </c>
      <c r="D376" s="244" t="s">
        <v>146</v>
      </c>
      <c r="E376" s="245" t="s">
        <v>604</v>
      </c>
      <c r="F376" s="246" t="s">
        <v>605</v>
      </c>
      <c r="G376" s="247" t="s">
        <v>155</v>
      </c>
      <c r="H376" s="248">
        <v>9.672</v>
      </c>
      <c r="I376" s="249"/>
      <c r="J376" s="250">
        <f>ROUND(I376*H376,2)</f>
        <v>0</v>
      </c>
      <c r="K376" s="246" t="s">
        <v>141</v>
      </c>
      <c r="L376" s="251"/>
      <c r="M376" s="252" t="s">
        <v>1</v>
      </c>
      <c r="N376" s="253" t="s">
        <v>38</v>
      </c>
      <c r="O376" s="92"/>
      <c r="P376" s="228">
        <f>O376*H376</f>
        <v>0</v>
      </c>
      <c r="Q376" s="228">
        <v>0.03056</v>
      </c>
      <c r="R376" s="228">
        <f>Q376*H376</f>
        <v>0.29557632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309</v>
      </c>
      <c r="AT376" s="230" t="s">
        <v>146</v>
      </c>
      <c r="AU376" s="230" t="s">
        <v>135</v>
      </c>
      <c r="AY376" s="18" t="s">
        <v>132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81</v>
      </c>
      <c r="BK376" s="231">
        <f>ROUND(I376*H376,2)</f>
        <v>0</v>
      </c>
      <c r="BL376" s="18" t="s">
        <v>230</v>
      </c>
      <c r="BM376" s="230" t="s">
        <v>606</v>
      </c>
    </row>
    <row r="377" spans="1:51" s="14" customFormat="1" ht="12">
      <c r="A377" s="14"/>
      <c r="B377" s="254"/>
      <c r="C377" s="255"/>
      <c r="D377" s="234" t="s">
        <v>144</v>
      </c>
      <c r="E377" s="256" t="s">
        <v>1</v>
      </c>
      <c r="F377" s="257" t="s">
        <v>601</v>
      </c>
      <c r="G377" s="255"/>
      <c r="H377" s="256" t="s">
        <v>1</v>
      </c>
      <c r="I377" s="258"/>
      <c r="J377" s="255"/>
      <c r="K377" s="255"/>
      <c r="L377" s="259"/>
      <c r="M377" s="260"/>
      <c r="N377" s="261"/>
      <c r="O377" s="261"/>
      <c r="P377" s="261"/>
      <c r="Q377" s="261"/>
      <c r="R377" s="261"/>
      <c r="S377" s="261"/>
      <c r="T377" s="26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3" t="s">
        <v>144</v>
      </c>
      <c r="AU377" s="263" t="s">
        <v>135</v>
      </c>
      <c r="AV377" s="14" t="s">
        <v>81</v>
      </c>
      <c r="AW377" s="14" t="s">
        <v>30</v>
      </c>
      <c r="AX377" s="14" t="s">
        <v>73</v>
      </c>
      <c r="AY377" s="263" t="s">
        <v>132</v>
      </c>
    </row>
    <row r="378" spans="1:51" s="13" customFormat="1" ht="12">
      <c r="A378" s="13"/>
      <c r="B378" s="232"/>
      <c r="C378" s="233"/>
      <c r="D378" s="234" t="s">
        <v>144</v>
      </c>
      <c r="E378" s="235" t="s">
        <v>1</v>
      </c>
      <c r="F378" s="236" t="s">
        <v>602</v>
      </c>
      <c r="G378" s="233"/>
      <c r="H378" s="237">
        <v>9.672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144</v>
      </c>
      <c r="AU378" s="243" t="s">
        <v>135</v>
      </c>
      <c r="AV378" s="13" t="s">
        <v>83</v>
      </c>
      <c r="AW378" s="13" t="s">
        <v>30</v>
      </c>
      <c r="AX378" s="13" t="s">
        <v>81</v>
      </c>
      <c r="AY378" s="243" t="s">
        <v>132</v>
      </c>
    </row>
    <row r="379" spans="1:65" s="2" customFormat="1" ht="37.8" customHeight="1">
      <c r="A379" s="39"/>
      <c r="B379" s="40"/>
      <c r="C379" s="219" t="s">
        <v>607</v>
      </c>
      <c r="D379" s="219" t="s">
        <v>137</v>
      </c>
      <c r="E379" s="220" t="s">
        <v>608</v>
      </c>
      <c r="F379" s="221" t="s">
        <v>609</v>
      </c>
      <c r="G379" s="222" t="s">
        <v>155</v>
      </c>
      <c r="H379" s="223">
        <v>7.2</v>
      </c>
      <c r="I379" s="224"/>
      <c r="J379" s="225">
        <f>ROUND(I379*H379,2)</f>
        <v>0</v>
      </c>
      <c r="K379" s="221" t="s">
        <v>141</v>
      </c>
      <c r="L379" s="45"/>
      <c r="M379" s="226" t="s">
        <v>1</v>
      </c>
      <c r="N379" s="227" t="s">
        <v>38</v>
      </c>
      <c r="O379" s="92"/>
      <c r="P379" s="228">
        <f>O379*H379</f>
        <v>0</v>
      </c>
      <c r="Q379" s="228">
        <v>0.00027</v>
      </c>
      <c r="R379" s="228">
        <f>Q379*H379</f>
        <v>0.001944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230</v>
      </c>
      <c r="AT379" s="230" t="s">
        <v>137</v>
      </c>
      <c r="AU379" s="230" t="s">
        <v>135</v>
      </c>
      <c r="AY379" s="18" t="s">
        <v>132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81</v>
      </c>
      <c r="BK379" s="231">
        <f>ROUND(I379*H379,2)</f>
        <v>0</v>
      </c>
      <c r="BL379" s="18" t="s">
        <v>230</v>
      </c>
      <c r="BM379" s="230" t="s">
        <v>610</v>
      </c>
    </row>
    <row r="380" spans="1:51" s="14" customFormat="1" ht="12">
      <c r="A380" s="14"/>
      <c r="B380" s="254"/>
      <c r="C380" s="255"/>
      <c r="D380" s="234" t="s">
        <v>144</v>
      </c>
      <c r="E380" s="256" t="s">
        <v>1</v>
      </c>
      <c r="F380" s="257" t="s">
        <v>611</v>
      </c>
      <c r="G380" s="255"/>
      <c r="H380" s="256" t="s">
        <v>1</v>
      </c>
      <c r="I380" s="258"/>
      <c r="J380" s="255"/>
      <c r="K380" s="255"/>
      <c r="L380" s="259"/>
      <c r="M380" s="260"/>
      <c r="N380" s="261"/>
      <c r="O380" s="261"/>
      <c r="P380" s="261"/>
      <c r="Q380" s="261"/>
      <c r="R380" s="261"/>
      <c r="S380" s="261"/>
      <c r="T380" s="26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3" t="s">
        <v>144</v>
      </c>
      <c r="AU380" s="263" t="s">
        <v>135</v>
      </c>
      <c r="AV380" s="14" t="s">
        <v>81</v>
      </c>
      <c r="AW380" s="14" t="s">
        <v>30</v>
      </c>
      <c r="AX380" s="14" t="s">
        <v>73</v>
      </c>
      <c r="AY380" s="263" t="s">
        <v>132</v>
      </c>
    </row>
    <row r="381" spans="1:51" s="13" customFormat="1" ht="12">
      <c r="A381" s="13"/>
      <c r="B381" s="232"/>
      <c r="C381" s="233"/>
      <c r="D381" s="234" t="s">
        <v>144</v>
      </c>
      <c r="E381" s="235" t="s">
        <v>1</v>
      </c>
      <c r="F381" s="236" t="s">
        <v>612</v>
      </c>
      <c r="G381" s="233"/>
      <c r="H381" s="237">
        <v>7.2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144</v>
      </c>
      <c r="AU381" s="243" t="s">
        <v>135</v>
      </c>
      <c r="AV381" s="13" t="s">
        <v>83</v>
      </c>
      <c r="AW381" s="13" t="s">
        <v>30</v>
      </c>
      <c r="AX381" s="13" t="s">
        <v>81</v>
      </c>
      <c r="AY381" s="243" t="s">
        <v>132</v>
      </c>
    </row>
    <row r="382" spans="1:65" s="2" customFormat="1" ht="24.15" customHeight="1">
      <c r="A382" s="39"/>
      <c r="B382" s="40"/>
      <c r="C382" s="244" t="s">
        <v>613</v>
      </c>
      <c r="D382" s="244" t="s">
        <v>146</v>
      </c>
      <c r="E382" s="245" t="s">
        <v>614</v>
      </c>
      <c r="F382" s="246" t="s">
        <v>615</v>
      </c>
      <c r="G382" s="247" t="s">
        <v>155</v>
      </c>
      <c r="H382" s="248">
        <v>7.2</v>
      </c>
      <c r="I382" s="249"/>
      <c r="J382" s="250">
        <f>ROUND(I382*H382,2)</f>
        <v>0</v>
      </c>
      <c r="K382" s="246" t="s">
        <v>141</v>
      </c>
      <c r="L382" s="251"/>
      <c r="M382" s="252" t="s">
        <v>1</v>
      </c>
      <c r="N382" s="253" t="s">
        <v>38</v>
      </c>
      <c r="O382" s="92"/>
      <c r="P382" s="228">
        <f>O382*H382</f>
        <v>0</v>
      </c>
      <c r="Q382" s="228">
        <v>0.03056</v>
      </c>
      <c r="R382" s="228">
        <f>Q382*H382</f>
        <v>0.220032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309</v>
      </c>
      <c r="AT382" s="230" t="s">
        <v>146</v>
      </c>
      <c r="AU382" s="230" t="s">
        <v>135</v>
      </c>
      <c r="AY382" s="18" t="s">
        <v>132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81</v>
      </c>
      <c r="BK382" s="231">
        <f>ROUND(I382*H382,2)</f>
        <v>0</v>
      </c>
      <c r="BL382" s="18" t="s">
        <v>230</v>
      </c>
      <c r="BM382" s="230" t="s">
        <v>616</v>
      </c>
    </row>
    <row r="383" spans="1:51" s="14" customFormat="1" ht="12">
      <c r="A383" s="14"/>
      <c r="B383" s="254"/>
      <c r="C383" s="255"/>
      <c r="D383" s="234" t="s">
        <v>144</v>
      </c>
      <c r="E383" s="256" t="s">
        <v>1</v>
      </c>
      <c r="F383" s="257" t="s">
        <v>617</v>
      </c>
      <c r="G383" s="255"/>
      <c r="H383" s="256" t="s">
        <v>1</v>
      </c>
      <c r="I383" s="258"/>
      <c r="J383" s="255"/>
      <c r="K383" s="255"/>
      <c r="L383" s="259"/>
      <c r="M383" s="260"/>
      <c r="N383" s="261"/>
      <c r="O383" s="261"/>
      <c r="P383" s="261"/>
      <c r="Q383" s="261"/>
      <c r="R383" s="261"/>
      <c r="S383" s="261"/>
      <c r="T383" s="26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3" t="s">
        <v>144</v>
      </c>
      <c r="AU383" s="263" t="s">
        <v>135</v>
      </c>
      <c r="AV383" s="14" t="s">
        <v>81</v>
      </c>
      <c r="AW383" s="14" t="s">
        <v>30</v>
      </c>
      <c r="AX383" s="14" t="s">
        <v>73</v>
      </c>
      <c r="AY383" s="263" t="s">
        <v>132</v>
      </c>
    </row>
    <row r="384" spans="1:51" s="13" customFormat="1" ht="12">
      <c r="A384" s="13"/>
      <c r="B384" s="232"/>
      <c r="C384" s="233"/>
      <c r="D384" s="234" t="s">
        <v>144</v>
      </c>
      <c r="E384" s="235" t="s">
        <v>1</v>
      </c>
      <c r="F384" s="236" t="s">
        <v>612</v>
      </c>
      <c r="G384" s="233"/>
      <c r="H384" s="237">
        <v>7.2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144</v>
      </c>
      <c r="AU384" s="243" t="s">
        <v>135</v>
      </c>
      <c r="AV384" s="13" t="s">
        <v>83</v>
      </c>
      <c r="AW384" s="13" t="s">
        <v>30</v>
      </c>
      <c r="AX384" s="13" t="s">
        <v>81</v>
      </c>
      <c r="AY384" s="243" t="s">
        <v>132</v>
      </c>
    </row>
    <row r="385" spans="1:65" s="2" customFormat="1" ht="37.8" customHeight="1">
      <c r="A385" s="39"/>
      <c r="B385" s="40"/>
      <c r="C385" s="219" t="s">
        <v>618</v>
      </c>
      <c r="D385" s="219" t="s">
        <v>137</v>
      </c>
      <c r="E385" s="220" t="s">
        <v>619</v>
      </c>
      <c r="F385" s="221" t="s">
        <v>620</v>
      </c>
      <c r="G385" s="222" t="s">
        <v>208</v>
      </c>
      <c r="H385" s="223">
        <v>153.9</v>
      </c>
      <c r="I385" s="224"/>
      <c r="J385" s="225">
        <f>ROUND(I385*H385,2)</f>
        <v>0</v>
      </c>
      <c r="K385" s="221" t="s">
        <v>141</v>
      </c>
      <c r="L385" s="45"/>
      <c r="M385" s="226" t="s">
        <v>1</v>
      </c>
      <c r="N385" s="227" t="s">
        <v>38</v>
      </c>
      <c r="O385" s="92"/>
      <c r="P385" s="228">
        <f>O385*H385</f>
        <v>0</v>
      </c>
      <c r="Q385" s="228">
        <v>0.00028</v>
      </c>
      <c r="R385" s="228">
        <f>Q385*H385</f>
        <v>0.043092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230</v>
      </c>
      <c r="AT385" s="230" t="s">
        <v>137</v>
      </c>
      <c r="AU385" s="230" t="s">
        <v>135</v>
      </c>
      <c r="AY385" s="18" t="s">
        <v>132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81</v>
      </c>
      <c r="BK385" s="231">
        <f>ROUND(I385*H385,2)</f>
        <v>0</v>
      </c>
      <c r="BL385" s="18" t="s">
        <v>230</v>
      </c>
      <c r="BM385" s="230" t="s">
        <v>621</v>
      </c>
    </row>
    <row r="386" spans="1:51" s="13" customFormat="1" ht="12">
      <c r="A386" s="13"/>
      <c r="B386" s="232"/>
      <c r="C386" s="233"/>
      <c r="D386" s="234" t="s">
        <v>144</v>
      </c>
      <c r="E386" s="235" t="s">
        <v>1</v>
      </c>
      <c r="F386" s="236" t="s">
        <v>622</v>
      </c>
      <c r="G386" s="233"/>
      <c r="H386" s="237">
        <v>50.4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144</v>
      </c>
      <c r="AU386" s="243" t="s">
        <v>135</v>
      </c>
      <c r="AV386" s="13" t="s">
        <v>83</v>
      </c>
      <c r="AW386" s="13" t="s">
        <v>30</v>
      </c>
      <c r="AX386" s="13" t="s">
        <v>73</v>
      </c>
      <c r="AY386" s="243" t="s">
        <v>132</v>
      </c>
    </row>
    <row r="387" spans="1:51" s="13" customFormat="1" ht="12">
      <c r="A387" s="13"/>
      <c r="B387" s="232"/>
      <c r="C387" s="233"/>
      <c r="D387" s="234" t="s">
        <v>144</v>
      </c>
      <c r="E387" s="235" t="s">
        <v>1</v>
      </c>
      <c r="F387" s="236" t="s">
        <v>623</v>
      </c>
      <c r="G387" s="233"/>
      <c r="H387" s="237">
        <v>103.5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144</v>
      </c>
      <c r="AU387" s="243" t="s">
        <v>135</v>
      </c>
      <c r="AV387" s="13" t="s">
        <v>83</v>
      </c>
      <c r="AW387" s="13" t="s">
        <v>30</v>
      </c>
      <c r="AX387" s="13" t="s">
        <v>73</v>
      </c>
      <c r="AY387" s="243" t="s">
        <v>132</v>
      </c>
    </row>
    <row r="388" spans="1:51" s="15" customFormat="1" ht="12">
      <c r="A388" s="15"/>
      <c r="B388" s="264"/>
      <c r="C388" s="265"/>
      <c r="D388" s="234" t="s">
        <v>144</v>
      </c>
      <c r="E388" s="266" t="s">
        <v>1</v>
      </c>
      <c r="F388" s="267" t="s">
        <v>190</v>
      </c>
      <c r="G388" s="265"/>
      <c r="H388" s="268">
        <v>153.9</v>
      </c>
      <c r="I388" s="269"/>
      <c r="J388" s="265"/>
      <c r="K388" s="265"/>
      <c r="L388" s="270"/>
      <c r="M388" s="271"/>
      <c r="N388" s="272"/>
      <c r="O388" s="272"/>
      <c r="P388" s="272"/>
      <c r="Q388" s="272"/>
      <c r="R388" s="272"/>
      <c r="S388" s="272"/>
      <c r="T388" s="273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4" t="s">
        <v>144</v>
      </c>
      <c r="AU388" s="274" t="s">
        <v>135</v>
      </c>
      <c r="AV388" s="15" t="s">
        <v>142</v>
      </c>
      <c r="AW388" s="15" t="s">
        <v>30</v>
      </c>
      <c r="AX388" s="15" t="s">
        <v>81</v>
      </c>
      <c r="AY388" s="274" t="s">
        <v>132</v>
      </c>
    </row>
    <row r="389" spans="1:65" s="2" customFormat="1" ht="37.8" customHeight="1">
      <c r="A389" s="39"/>
      <c r="B389" s="40"/>
      <c r="C389" s="219" t="s">
        <v>624</v>
      </c>
      <c r="D389" s="219" t="s">
        <v>137</v>
      </c>
      <c r="E389" s="220" t="s">
        <v>625</v>
      </c>
      <c r="F389" s="221" t="s">
        <v>626</v>
      </c>
      <c r="G389" s="222" t="s">
        <v>140</v>
      </c>
      <c r="H389" s="223">
        <v>1</v>
      </c>
      <c r="I389" s="224"/>
      <c r="J389" s="225">
        <f>ROUND(I389*H389,2)</f>
        <v>0</v>
      </c>
      <c r="K389" s="221" t="s">
        <v>1</v>
      </c>
      <c r="L389" s="45"/>
      <c r="M389" s="226" t="s">
        <v>1</v>
      </c>
      <c r="N389" s="227" t="s">
        <v>38</v>
      </c>
      <c r="O389" s="92"/>
      <c r="P389" s="228">
        <f>O389*H389</f>
        <v>0</v>
      </c>
      <c r="Q389" s="228">
        <v>0.00026</v>
      </c>
      <c r="R389" s="228">
        <f>Q389*H389</f>
        <v>0.00026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230</v>
      </c>
      <c r="AT389" s="230" t="s">
        <v>137</v>
      </c>
      <c r="AU389" s="230" t="s">
        <v>135</v>
      </c>
      <c r="AY389" s="18" t="s">
        <v>132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81</v>
      </c>
      <c r="BK389" s="231">
        <f>ROUND(I389*H389,2)</f>
        <v>0</v>
      </c>
      <c r="BL389" s="18" t="s">
        <v>230</v>
      </c>
      <c r="BM389" s="230" t="s">
        <v>627</v>
      </c>
    </row>
    <row r="390" spans="1:51" s="14" customFormat="1" ht="12">
      <c r="A390" s="14"/>
      <c r="B390" s="254"/>
      <c r="C390" s="255"/>
      <c r="D390" s="234" t="s">
        <v>144</v>
      </c>
      <c r="E390" s="256" t="s">
        <v>1</v>
      </c>
      <c r="F390" s="257" t="s">
        <v>628</v>
      </c>
      <c r="G390" s="255"/>
      <c r="H390" s="256" t="s">
        <v>1</v>
      </c>
      <c r="I390" s="258"/>
      <c r="J390" s="255"/>
      <c r="K390" s="255"/>
      <c r="L390" s="259"/>
      <c r="M390" s="260"/>
      <c r="N390" s="261"/>
      <c r="O390" s="261"/>
      <c r="P390" s="261"/>
      <c r="Q390" s="261"/>
      <c r="R390" s="261"/>
      <c r="S390" s="261"/>
      <c r="T390" s="26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3" t="s">
        <v>144</v>
      </c>
      <c r="AU390" s="263" t="s">
        <v>135</v>
      </c>
      <c r="AV390" s="14" t="s">
        <v>81</v>
      </c>
      <c r="AW390" s="14" t="s">
        <v>30</v>
      </c>
      <c r="AX390" s="14" t="s">
        <v>73</v>
      </c>
      <c r="AY390" s="263" t="s">
        <v>132</v>
      </c>
    </row>
    <row r="391" spans="1:51" s="13" customFormat="1" ht="12">
      <c r="A391" s="13"/>
      <c r="B391" s="232"/>
      <c r="C391" s="233"/>
      <c r="D391" s="234" t="s">
        <v>144</v>
      </c>
      <c r="E391" s="235" t="s">
        <v>1</v>
      </c>
      <c r="F391" s="236" t="s">
        <v>81</v>
      </c>
      <c r="G391" s="233"/>
      <c r="H391" s="237">
        <v>1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144</v>
      </c>
      <c r="AU391" s="243" t="s">
        <v>135</v>
      </c>
      <c r="AV391" s="13" t="s">
        <v>83</v>
      </c>
      <c r="AW391" s="13" t="s">
        <v>30</v>
      </c>
      <c r="AX391" s="13" t="s">
        <v>81</v>
      </c>
      <c r="AY391" s="243" t="s">
        <v>132</v>
      </c>
    </row>
    <row r="392" spans="1:65" s="2" customFormat="1" ht="16.5" customHeight="1">
      <c r="A392" s="39"/>
      <c r="B392" s="40"/>
      <c r="C392" s="244" t="s">
        <v>629</v>
      </c>
      <c r="D392" s="244" t="s">
        <v>146</v>
      </c>
      <c r="E392" s="245" t="s">
        <v>630</v>
      </c>
      <c r="F392" s="246" t="s">
        <v>631</v>
      </c>
      <c r="G392" s="247" t="s">
        <v>155</v>
      </c>
      <c r="H392" s="248">
        <v>1.89</v>
      </c>
      <c r="I392" s="249"/>
      <c r="J392" s="250">
        <f>ROUND(I392*H392,2)</f>
        <v>0</v>
      </c>
      <c r="K392" s="246" t="s">
        <v>1</v>
      </c>
      <c r="L392" s="251"/>
      <c r="M392" s="252" t="s">
        <v>1</v>
      </c>
      <c r="N392" s="253" t="s">
        <v>38</v>
      </c>
      <c r="O392" s="92"/>
      <c r="P392" s="228">
        <f>O392*H392</f>
        <v>0</v>
      </c>
      <c r="Q392" s="228">
        <v>0.03386</v>
      </c>
      <c r="R392" s="228">
        <f>Q392*H392</f>
        <v>0.0639954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309</v>
      </c>
      <c r="AT392" s="230" t="s">
        <v>146</v>
      </c>
      <c r="AU392" s="230" t="s">
        <v>135</v>
      </c>
      <c r="AY392" s="18" t="s">
        <v>132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81</v>
      </c>
      <c r="BK392" s="231">
        <f>ROUND(I392*H392,2)</f>
        <v>0</v>
      </c>
      <c r="BL392" s="18" t="s">
        <v>230</v>
      </c>
      <c r="BM392" s="230" t="s">
        <v>632</v>
      </c>
    </row>
    <row r="393" spans="1:51" s="13" customFormat="1" ht="12">
      <c r="A393" s="13"/>
      <c r="B393" s="232"/>
      <c r="C393" s="233"/>
      <c r="D393" s="234" t="s">
        <v>144</v>
      </c>
      <c r="E393" s="233"/>
      <c r="F393" s="236" t="s">
        <v>633</v>
      </c>
      <c r="G393" s="233"/>
      <c r="H393" s="237">
        <v>1.89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144</v>
      </c>
      <c r="AU393" s="243" t="s">
        <v>135</v>
      </c>
      <c r="AV393" s="13" t="s">
        <v>83</v>
      </c>
      <c r="AW393" s="13" t="s">
        <v>4</v>
      </c>
      <c r="AX393" s="13" t="s">
        <v>81</v>
      </c>
      <c r="AY393" s="243" t="s">
        <v>132</v>
      </c>
    </row>
    <row r="394" spans="1:65" s="2" customFormat="1" ht="37.8" customHeight="1">
      <c r="A394" s="39"/>
      <c r="B394" s="40"/>
      <c r="C394" s="219" t="s">
        <v>634</v>
      </c>
      <c r="D394" s="219" t="s">
        <v>137</v>
      </c>
      <c r="E394" s="220" t="s">
        <v>635</v>
      </c>
      <c r="F394" s="221" t="s">
        <v>636</v>
      </c>
      <c r="G394" s="222" t="s">
        <v>140</v>
      </c>
      <c r="H394" s="223">
        <v>6</v>
      </c>
      <c r="I394" s="224"/>
      <c r="J394" s="225">
        <f>ROUND(I394*H394,2)</f>
        <v>0</v>
      </c>
      <c r="K394" s="221" t="s">
        <v>1</v>
      </c>
      <c r="L394" s="45"/>
      <c r="M394" s="226" t="s">
        <v>1</v>
      </c>
      <c r="N394" s="227" t="s">
        <v>38</v>
      </c>
      <c r="O394" s="92"/>
      <c r="P394" s="228">
        <f>O394*H394</f>
        <v>0</v>
      </c>
      <c r="Q394" s="228">
        <v>0.00026</v>
      </c>
      <c r="R394" s="228">
        <f>Q394*H394</f>
        <v>0.0015599999999999998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230</v>
      </c>
      <c r="AT394" s="230" t="s">
        <v>137</v>
      </c>
      <c r="AU394" s="230" t="s">
        <v>135</v>
      </c>
      <c r="AY394" s="18" t="s">
        <v>132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81</v>
      </c>
      <c r="BK394" s="231">
        <f>ROUND(I394*H394,2)</f>
        <v>0</v>
      </c>
      <c r="BL394" s="18" t="s">
        <v>230</v>
      </c>
      <c r="BM394" s="230" t="s">
        <v>637</v>
      </c>
    </row>
    <row r="395" spans="1:51" s="14" customFormat="1" ht="12">
      <c r="A395" s="14"/>
      <c r="B395" s="254"/>
      <c r="C395" s="255"/>
      <c r="D395" s="234" t="s">
        <v>144</v>
      </c>
      <c r="E395" s="256" t="s">
        <v>1</v>
      </c>
      <c r="F395" s="257" t="s">
        <v>638</v>
      </c>
      <c r="G395" s="255"/>
      <c r="H395" s="256" t="s">
        <v>1</v>
      </c>
      <c r="I395" s="258"/>
      <c r="J395" s="255"/>
      <c r="K395" s="255"/>
      <c r="L395" s="259"/>
      <c r="M395" s="260"/>
      <c r="N395" s="261"/>
      <c r="O395" s="261"/>
      <c r="P395" s="261"/>
      <c r="Q395" s="261"/>
      <c r="R395" s="261"/>
      <c r="S395" s="261"/>
      <c r="T395" s="26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3" t="s">
        <v>144</v>
      </c>
      <c r="AU395" s="263" t="s">
        <v>135</v>
      </c>
      <c r="AV395" s="14" t="s">
        <v>81</v>
      </c>
      <c r="AW395" s="14" t="s">
        <v>30</v>
      </c>
      <c r="AX395" s="14" t="s">
        <v>73</v>
      </c>
      <c r="AY395" s="263" t="s">
        <v>132</v>
      </c>
    </row>
    <row r="396" spans="1:51" s="13" customFormat="1" ht="12">
      <c r="A396" s="13"/>
      <c r="B396" s="232"/>
      <c r="C396" s="233"/>
      <c r="D396" s="234" t="s">
        <v>144</v>
      </c>
      <c r="E396" s="235" t="s">
        <v>1</v>
      </c>
      <c r="F396" s="236" t="s">
        <v>81</v>
      </c>
      <c r="G396" s="233"/>
      <c r="H396" s="237">
        <v>1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144</v>
      </c>
      <c r="AU396" s="243" t="s">
        <v>135</v>
      </c>
      <c r="AV396" s="13" t="s">
        <v>83</v>
      </c>
      <c r="AW396" s="13" t="s">
        <v>30</v>
      </c>
      <c r="AX396" s="13" t="s">
        <v>73</v>
      </c>
      <c r="AY396" s="243" t="s">
        <v>132</v>
      </c>
    </row>
    <row r="397" spans="1:51" s="14" customFormat="1" ht="12">
      <c r="A397" s="14"/>
      <c r="B397" s="254"/>
      <c r="C397" s="255"/>
      <c r="D397" s="234" t="s">
        <v>144</v>
      </c>
      <c r="E397" s="256" t="s">
        <v>1</v>
      </c>
      <c r="F397" s="257" t="s">
        <v>639</v>
      </c>
      <c r="G397" s="255"/>
      <c r="H397" s="256" t="s">
        <v>1</v>
      </c>
      <c r="I397" s="258"/>
      <c r="J397" s="255"/>
      <c r="K397" s="255"/>
      <c r="L397" s="259"/>
      <c r="M397" s="260"/>
      <c r="N397" s="261"/>
      <c r="O397" s="261"/>
      <c r="P397" s="261"/>
      <c r="Q397" s="261"/>
      <c r="R397" s="261"/>
      <c r="S397" s="261"/>
      <c r="T397" s="26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3" t="s">
        <v>144</v>
      </c>
      <c r="AU397" s="263" t="s">
        <v>135</v>
      </c>
      <c r="AV397" s="14" t="s">
        <v>81</v>
      </c>
      <c r="AW397" s="14" t="s">
        <v>30</v>
      </c>
      <c r="AX397" s="14" t="s">
        <v>73</v>
      </c>
      <c r="AY397" s="263" t="s">
        <v>132</v>
      </c>
    </row>
    <row r="398" spans="1:51" s="13" customFormat="1" ht="12">
      <c r="A398" s="13"/>
      <c r="B398" s="232"/>
      <c r="C398" s="233"/>
      <c r="D398" s="234" t="s">
        <v>144</v>
      </c>
      <c r="E398" s="235" t="s">
        <v>1</v>
      </c>
      <c r="F398" s="236" t="s">
        <v>162</v>
      </c>
      <c r="G398" s="233"/>
      <c r="H398" s="237">
        <v>5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144</v>
      </c>
      <c r="AU398" s="243" t="s">
        <v>135</v>
      </c>
      <c r="AV398" s="13" t="s">
        <v>83</v>
      </c>
      <c r="AW398" s="13" t="s">
        <v>30</v>
      </c>
      <c r="AX398" s="13" t="s">
        <v>73</v>
      </c>
      <c r="AY398" s="243" t="s">
        <v>132</v>
      </c>
    </row>
    <row r="399" spans="1:51" s="15" customFormat="1" ht="12">
      <c r="A399" s="15"/>
      <c r="B399" s="264"/>
      <c r="C399" s="265"/>
      <c r="D399" s="234" t="s">
        <v>144</v>
      </c>
      <c r="E399" s="266" t="s">
        <v>1</v>
      </c>
      <c r="F399" s="267" t="s">
        <v>190</v>
      </c>
      <c r="G399" s="265"/>
      <c r="H399" s="268">
        <v>6</v>
      </c>
      <c r="I399" s="269"/>
      <c r="J399" s="265"/>
      <c r="K399" s="265"/>
      <c r="L399" s="270"/>
      <c r="M399" s="271"/>
      <c r="N399" s="272"/>
      <c r="O399" s="272"/>
      <c r="P399" s="272"/>
      <c r="Q399" s="272"/>
      <c r="R399" s="272"/>
      <c r="S399" s="272"/>
      <c r="T399" s="27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74" t="s">
        <v>144</v>
      </c>
      <c r="AU399" s="274" t="s">
        <v>135</v>
      </c>
      <c r="AV399" s="15" t="s">
        <v>142</v>
      </c>
      <c r="AW399" s="15" t="s">
        <v>30</v>
      </c>
      <c r="AX399" s="15" t="s">
        <v>81</v>
      </c>
      <c r="AY399" s="274" t="s">
        <v>132</v>
      </c>
    </row>
    <row r="400" spans="1:65" s="2" customFormat="1" ht="16.5" customHeight="1">
      <c r="A400" s="39"/>
      <c r="B400" s="40"/>
      <c r="C400" s="244" t="s">
        <v>640</v>
      </c>
      <c r="D400" s="244" t="s">
        <v>146</v>
      </c>
      <c r="E400" s="245" t="s">
        <v>641</v>
      </c>
      <c r="F400" s="246" t="s">
        <v>642</v>
      </c>
      <c r="G400" s="247" t="s">
        <v>155</v>
      </c>
      <c r="H400" s="248">
        <v>22.155</v>
      </c>
      <c r="I400" s="249"/>
      <c r="J400" s="250">
        <f>ROUND(I400*H400,2)</f>
        <v>0</v>
      </c>
      <c r="K400" s="246" t="s">
        <v>1</v>
      </c>
      <c r="L400" s="251"/>
      <c r="M400" s="252" t="s">
        <v>1</v>
      </c>
      <c r="N400" s="253" t="s">
        <v>38</v>
      </c>
      <c r="O400" s="92"/>
      <c r="P400" s="228">
        <f>O400*H400</f>
        <v>0</v>
      </c>
      <c r="Q400" s="228">
        <v>0.03333</v>
      </c>
      <c r="R400" s="228">
        <f>Q400*H400</f>
        <v>0.73842615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309</v>
      </c>
      <c r="AT400" s="230" t="s">
        <v>146</v>
      </c>
      <c r="AU400" s="230" t="s">
        <v>135</v>
      </c>
      <c r="AY400" s="18" t="s">
        <v>132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81</v>
      </c>
      <c r="BK400" s="231">
        <f>ROUND(I400*H400,2)</f>
        <v>0</v>
      </c>
      <c r="BL400" s="18" t="s">
        <v>230</v>
      </c>
      <c r="BM400" s="230" t="s">
        <v>643</v>
      </c>
    </row>
    <row r="401" spans="1:51" s="14" customFormat="1" ht="12">
      <c r="A401" s="14"/>
      <c r="B401" s="254"/>
      <c r="C401" s="255"/>
      <c r="D401" s="234" t="s">
        <v>144</v>
      </c>
      <c r="E401" s="256" t="s">
        <v>1</v>
      </c>
      <c r="F401" s="257" t="s">
        <v>644</v>
      </c>
      <c r="G401" s="255"/>
      <c r="H401" s="256" t="s">
        <v>1</v>
      </c>
      <c r="I401" s="258"/>
      <c r="J401" s="255"/>
      <c r="K401" s="255"/>
      <c r="L401" s="259"/>
      <c r="M401" s="260"/>
      <c r="N401" s="261"/>
      <c r="O401" s="261"/>
      <c r="P401" s="261"/>
      <c r="Q401" s="261"/>
      <c r="R401" s="261"/>
      <c r="S401" s="261"/>
      <c r="T401" s="26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3" t="s">
        <v>144</v>
      </c>
      <c r="AU401" s="263" t="s">
        <v>135</v>
      </c>
      <c r="AV401" s="14" t="s">
        <v>81</v>
      </c>
      <c r="AW401" s="14" t="s">
        <v>30</v>
      </c>
      <c r="AX401" s="14" t="s">
        <v>73</v>
      </c>
      <c r="AY401" s="263" t="s">
        <v>132</v>
      </c>
    </row>
    <row r="402" spans="1:51" s="13" customFormat="1" ht="12">
      <c r="A402" s="13"/>
      <c r="B402" s="232"/>
      <c r="C402" s="233"/>
      <c r="D402" s="234" t="s">
        <v>144</v>
      </c>
      <c r="E402" s="235" t="s">
        <v>1</v>
      </c>
      <c r="F402" s="236" t="s">
        <v>645</v>
      </c>
      <c r="G402" s="233"/>
      <c r="H402" s="237">
        <v>3.78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144</v>
      </c>
      <c r="AU402" s="243" t="s">
        <v>135</v>
      </c>
      <c r="AV402" s="13" t="s">
        <v>83</v>
      </c>
      <c r="AW402" s="13" t="s">
        <v>30</v>
      </c>
      <c r="AX402" s="13" t="s">
        <v>73</v>
      </c>
      <c r="AY402" s="243" t="s">
        <v>132</v>
      </c>
    </row>
    <row r="403" spans="1:51" s="14" customFormat="1" ht="12">
      <c r="A403" s="14"/>
      <c r="B403" s="254"/>
      <c r="C403" s="255"/>
      <c r="D403" s="234" t="s">
        <v>144</v>
      </c>
      <c r="E403" s="256" t="s">
        <v>1</v>
      </c>
      <c r="F403" s="257" t="s">
        <v>646</v>
      </c>
      <c r="G403" s="255"/>
      <c r="H403" s="256" t="s">
        <v>1</v>
      </c>
      <c r="I403" s="258"/>
      <c r="J403" s="255"/>
      <c r="K403" s="255"/>
      <c r="L403" s="259"/>
      <c r="M403" s="260"/>
      <c r="N403" s="261"/>
      <c r="O403" s="261"/>
      <c r="P403" s="261"/>
      <c r="Q403" s="261"/>
      <c r="R403" s="261"/>
      <c r="S403" s="261"/>
      <c r="T403" s="26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3" t="s">
        <v>144</v>
      </c>
      <c r="AU403" s="263" t="s">
        <v>135</v>
      </c>
      <c r="AV403" s="14" t="s">
        <v>81</v>
      </c>
      <c r="AW403" s="14" t="s">
        <v>30</v>
      </c>
      <c r="AX403" s="14" t="s">
        <v>73</v>
      </c>
      <c r="AY403" s="263" t="s">
        <v>132</v>
      </c>
    </row>
    <row r="404" spans="1:51" s="13" customFormat="1" ht="12">
      <c r="A404" s="13"/>
      <c r="B404" s="232"/>
      <c r="C404" s="233"/>
      <c r="D404" s="234" t="s">
        <v>144</v>
      </c>
      <c r="E404" s="235" t="s">
        <v>1</v>
      </c>
      <c r="F404" s="236" t="s">
        <v>255</v>
      </c>
      <c r="G404" s="233"/>
      <c r="H404" s="237">
        <v>18.375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144</v>
      </c>
      <c r="AU404" s="243" t="s">
        <v>135</v>
      </c>
      <c r="AV404" s="13" t="s">
        <v>83</v>
      </c>
      <c r="AW404" s="13" t="s">
        <v>30</v>
      </c>
      <c r="AX404" s="13" t="s">
        <v>73</v>
      </c>
      <c r="AY404" s="243" t="s">
        <v>132</v>
      </c>
    </row>
    <row r="405" spans="1:51" s="15" customFormat="1" ht="12">
      <c r="A405" s="15"/>
      <c r="B405" s="264"/>
      <c r="C405" s="265"/>
      <c r="D405" s="234" t="s">
        <v>144</v>
      </c>
      <c r="E405" s="266" t="s">
        <v>1</v>
      </c>
      <c r="F405" s="267" t="s">
        <v>190</v>
      </c>
      <c r="G405" s="265"/>
      <c r="H405" s="268">
        <v>22.155</v>
      </c>
      <c r="I405" s="269"/>
      <c r="J405" s="265"/>
      <c r="K405" s="265"/>
      <c r="L405" s="270"/>
      <c r="M405" s="271"/>
      <c r="N405" s="272"/>
      <c r="O405" s="272"/>
      <c r="P405" s="272"/>
      <c r="Q405" s="272"/>
      <c r="R405" s="272"/>
      <c r="S405" s="272"/>
      <c r="T405" s="273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74" t="s">
        <v>144</v>
      </c>
      <c r="AU405" s="274" t="s">
        <v>135</v>
      </c>
      <c r="AV405" s="15" t="s">
        <v>142</v>
      </c>
      <c r="AW405" s="15" t="s">
        <v>30</v>
      </c>
      <c r="AX405" s="15" t="s">
        <v>81</v>
      </c>
      <c r="AY405" s="274" t="s">
        <v>132</v>
      </c>
    </row>
    <row r="406" spans="1:65" s="2" customFormat="1" ht="37.8" customHeight="1">
      <c r="A406" s="39"/>
      <c r="B406" s="40"/>
      <c r="C406" s="219" t="s">
        <v>647</v>
      </c>
      <c r="D406" s="219" t="s">
        <v>137</v>
      </c>
      <c r="E406" s="220" t="s">
        <v>648</v>
      </c>
      <c r="F406" s="221" t="s">
        <v>649</v>
      </c>
      <c r="G406" s="222" t="s">
        <v>140</v>
      </c>
      <c r="H406" s="223">
        <v>1</v>
      </c>
      <c r="I406" s="224"/>
      <c r="J406" s="225">
        <f>ROUND(I406*H406,2)</f>
        <v>0</v>
      </c>
      <c r="K406" s="221" t="s">
        <v>141</v>
      </c>
      <c r="L406" s="45"/>
      <c r="M406" s="226" t="s">
        <v>1</v>
      </c>
      <c r="N406" s="227" t="s">
        <v>38</v>
      </c>
      <c r="O406" s="92"/>
      <c r="P406" s="228">
        <f>O406*H406</f>
        <v>0</v>
      </c>
      <c r="Q406" s="228">
        <v>0</v>
      </c>
      <c r="R406" s="228">
        <f>Q406*H406</f>
        <v>0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230</v>
      </c>
      <c r="AT406" s="230" t="s">
        <v>137</v>
      </c>
      <c r="AU406" s="230" t="s">
        <v>135</v>
      </c>
      <c r="AY406" s="18" t="s">
        <v>132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81</v>
      </c>
      <c r="BK406" s="231">
        <f>ROUND(I406*H406,2)</f>
        <v>0</v>
      </c>
      <c r="BL406" s="18" t="s">
        <v>230</v>
      </c>
      <c r="BM406" s="230" t="s">
        <v>650</v>
      </c>
    </row>
    <row r="407" spans="1:65" s="2" customFormat="1" ht="24.15" customHeight="1">
      <c r="A407" s="39"/>
      <c r="B407" s="40"/>
      <c r="C407" s="244" t="s">
        <v>651</v>
      </c>
      <c r="D407" s="244" t="s">
        <v>146</v>
      </c>
      <c r="E407" s="245" t="s">
        <v>652</v>
      </c>
      <c r="F407" s="246" t="s">
        <v>653</v>
      </c>
      <c r="G407" s="247" t="s">
        <v>140</v>
      </c>
      <c r="H407" s="248">
        <v>1</v>
      </c>
      <c r="I407" s="249"/>
      <c r="J407" s="250">
        <f>ROUND(I407*H407,2)</f>
        <v>0</v>
      </c>
      <c r="K407" s="246" t="s">
        <v>141</v>
      </c>
      <c r="L407" s="251"/>
      <c r="M407" s="252" t="s">
        <v>1</v>
      </c>
      <c r="N407" s="253" t="s">
        <v>38</v>
      </c>
      <c r="O407" s="92"/>
      <c r="P407" s="228">
        <f>O407*H407</f>
        <v>0</v>
      </c>
      <c r="Q407" s="228">
        <v>0.016</v>
      </c>
      <c r="R407" s="228">
        <f>Q407*H407</f>
        <v>0.016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309</v>
      </c>
      <c r="AT407" s="230" t="s">
        <v>146</v>
      </c>
      <c r="AU407" s="230" t="s">
        <v>135</v>
      </c>
      <c r="AY407" s="18" t="s">
        <v>132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81</v>
      </c>
      <c r="BK407" s="231">
        <f>ROUND(I407*H407,2)</f>
        <v>0</v>
      </c>
      <c r="BL407" s="18" t="s">
        <v>230</v>
      </c>
      <c r="BM407" s="230" t="s">
        <v>654</v>
      </c>
    </row>
    <row r="408" spans="1:51" s="14" customFormat="1" ht="12">
      <c r="A408" s="14"/>
      <c r="B408" s="254"/>
      <c r="C408" s="255"/>
      <c r="D408" s="234" t="s">
        <v>144</v>
      </c>
      <c r="E408" s="256" t="s">
        <v>1</v>
      </c>
      <c r="F408" s="257" t="s">
        <v>655</v>
      </c>
      <c r="G408" s="255"/>
      <c r="H408" s="256" t="s">
        <v>1</v>
      </c>
      <c r="I408" s="258"/>
      <c r="J408" s="255"/>
      <c r="K408" s="255"/>
      <c r="L408" s="259"/>
      <c r="M408" s="260"/>
      <c r="N408" s="261"/>
      <c r="O408" s="261"/>
      <c r="P408" s="261"/>
      <c r="Q408" s="261"/>
      <c r="R408" s="261"/>
      <c r="S408" s="261"/>
      <c r="T408" s="26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3" t="s">
        <v>144</v>
      </c>
      <c r="AU408" s="263" t="s">
        <v>135</v>
      </c>
      <c r="AV408" s="14" t="s">
        <v>81</v>
      </c>
      <c r="AW408" s="14" t="s">
        <v>30</v>
      </c>
      <c r="AX408" s="14" t="s">
        <v>73</v>
      </c>
      <c r="AY408" s="263" t="s">
        <v>132</v>
      </c>
    </row>
    <row r="409" spans="1:51" s="13" customFormat="1" ht="12">
      <c r="A409" s="13"/>
      <c r="B409" s="232"/>
      <c r="C409" s="233"/>
      <c r="D409" s="234" t="s">
        <v>144</v>
      </c>
      <c r="E409" s="235" t="s">
        <v>1</v>
      </c>
      <c r="F409" s="236" t="s">
        <v>81</v>
      </c>
      <c r="G409" s="233"/>
      <c r="H409" s="237">
        <v>1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144</v>
      </c>
      <c r="AU409" s="243" t="s">
        <v>135</v>
      </c>
      <c r="AV409" s="13" t="s">
        <v>83</v>
      </c>
      <c r="AW409" s="13" t="s">
        <v>30</v>
      </c>
      <c r="AX409" s="13" t="s">
        <v>81</v>
      </c>
      <c r="AY409" s="243" t="s">
        <v>132</v>
      </c>
    </row>
    <row r="410" spans="1:65" s="2" customFormat="1" ht="33" customHeight="1">
      <c r="A410" s="39"/>
      <c r="B410" s="40"/>
      <c r="C410" s="219" t="s">
        <v>656</v>
      </c>
      <c r="D410" s="219" t="s">
        <v>137</v>
      </c>
      <c r="E410" s="220" t="s">
        <v>657</v>
      </c>
      <c r="F410" s="221" t="s">
        <v>658</v>
      </c>
      <c r="G410" s="222" t="s">
        <v>208</v>
      </c>
      <c r="H410" s="223">
        <v>34</v>
      </c>
      <c r="I410" s="224"/>
      <c r="J410" s="225">
        <f>ROUND(I410*H410,2)</f>
        <v>0</v>
      </c>
      <c r="K410" s="221" t="s">
        <v>141</v>
      </c>
      <c r="L410" s="45"/>
      <c r="M410" s="226" t="s">
        <v>1</v>
      </c>
      <c r="N410" s="227" t="s">
        <v>38</v>
      </c>
      <c r="O410" s="92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230</v>
      </c>
      <c r="AT410" s="230" t="s">
        <v>137</v>
      </c>
      <c r="AU410" s="230" t="s">
        <v>135</v>
      </c>
      <c r="AY410" s="18" t="s">
        <v>132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81</v>
      </c>
      <c r="BK410" s="231">
        <f>ROUND(I410*H410,2)</f>
        <v>0</v>
      </c>
      <c r="BL410" s="18" t="s">
        <v>230</v>
      </c>
      <c r="BM410" s="230" t="s">
        <v>659</v>
      </c>
    </row>
    <row r="411" spans="1:51" s="13" customFormat="1" ht="12">
      <c r="A411" s="13"/>
      <c r="B411" s="232"/>
      <c r="C411" s="233"/>
      <c r="D411" s="234" t="s">
        <v>144</v>
      </c>
      <c r="E411" s="235" t="s">
        <v>1</v>
      </c>
      <c r="F411" s="236" t="s">
        <v>660</v>
      </c>
      <c r="G411" s="233"/>
      <c r="H411" s="237">
        <v>34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144</v>
      </c>
      <c r="AU411" s="243" t="s">
        <v>135</v>
      </c>
      <c r="AV411" s="13" t="s">
        <v>83</v>
      </c>
      <c r="AW411" s="13" t="s">
        <v>30</v>
      </c>
      <c r="AX411" s="13" t="s">
        <v>81</v>
      </c>
      <c r="AY411" s="243" t="s">
        <v>132</v>
      </c>
    </row>
    <row r="412" spans="1:65" s="2" customFormat="1" ht="24.15" customHeight="1">
      <c r="A412" s="39"/>
      <c r="B412" s="40"/>
      <c r="C412" s="244" t="s">
        <v>661</v>
      </c>
      <c r="D412" s="244" t="s">
        <v>146</v>
      </c>
      <c r="E412" s="245" t="s">
        <v>662</v>
      </c>
      <c r="F412" s="246" t="s">
        <v>663</v>
      </c>
      <c r="G412" s="247" t="s">
        <v>208</v>
      </c>
      <c r="H412" s="248">
        <v>34</v>
      </c>
      <c r="I412" s="249"/>
      <c r="J412" s="250">
        <f>ROUND(I412*H412,2)</f>
        <v>0</v>
      </c>
      <c r="K412" s="246" t="s">
        <v>141</v>
      </c>
      <c r="L412" s="251"/>
      <c r="M412" s="252" t="s">
        <v>1</v>
      </c>
      <c r="N412" s="253" t="s">
        <v>38</v>
      </c>
      <c r="O412" s="92"/>
      <c r="P412" s="228">
        <f>O412*H412</f>
        <v>0</v>
      </c>
      <c r="Q412" s="228">
        <v>0.005</v>
      </c>
      <c r="R412" s="228">
        <f>Q412*H412</f>
        <v>0.17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309</v>
      </c>
      <c r="AT412" s="230" t="s">
        <v>146</v>
      </c>
      <c r="AU412" s="230" t="s">
        <v>135</v>
      </c>
      <c r="AY412" s="18" t="s">
        <v>132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81</v>
      </c>
      <c r="BK412" s="231">
        <f>ROUND(I412*H412,2)</f>
        <v>0</v>
      </c>
      <c r="BL412" s="18" t="s">
        <v>230</v>
      </c>
      <c r="BM412" s="230" t="s">
        <v>664</v>
      </c>
    </row>
    <row r="413" spans="1:65" s="2" customFormat="1" ht="49.05" customHeight="1">
      <c r="A413" s="39"/>
      <c r="B413" s="40"/>
      <c r="C413" s="219" t="s">
        <v>665</v>
      </c>
      <c r="D413" s="219" t="s">
        <v>137</v>
      </c>
      <c r="E413" s="220" t="s">
        <v>666</v>
      </c>
      <c r="F413" s="221" t="s">
        <v>667</v>
      </c>
      <c r="G413" s="222" t="s">
        <v>298</v>
      </c>
      <c r="H413" s="223">
        <v>2.686</v>
      </c>
      <c r="I413" s="224"/>
      <c r="J413" s="225">
        <f>ROUND(I413*H413,2)</f>
        <v>0</v>
      </c>
      <c r="K413" s="221" t="s">
        <v>141</v>
      </c>
      <c r="L413" s="45"/>
      <c r="M413" s="226" t="s">
        <v>1</v>
      </c>
      <c r="N413" s="227" t="s">
        <v>38</v>
      </c>
      <c r="O413" s="92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230</v>
      </c>
      <c r="AT413" s="230" t="s">
        <v>137</v>
      </c>
      <c r="AU413" s="230" t="s">
        <v>135</v>
      </c>
      <c r="AY413" s="18" t="s">
        <v>132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81</v>
      </c>
      <c r="BK413" s="231">
        <f>ROUND(I413*H413,2)</f>
        <v>0</v>
      </c>
      <c r="BL413" s="18" t="s">
        <v>230</v>
      </c>
      <c r="BM413" s="230" t="s">
        <v>668</v>
      </c>
    </row>
    <row r="414" spans="1:65" s="2" customFormat="1" ht="49.05" customHeight="1">
      <c r="A414" s="39"/>
      <c r="B414" s="40"/>
      <c r="C414" s="219" t="s">
        <v>669</v>
      </c>
      <c r="D414" s="219" t="s">
        <v>137</v>
      </c>
      <c r="E414" s="220" t="s">
        <v>670</v>
      </c>
      <c r="F414" s="221" t="s">
        <v>671</v>
      </c>
      <c r="G414" s="222" t="s">
        <v>298</v>
      </c>
      <c r="H414" s="223">
        <v>2.686</v>
      </c>
      <c r="I414" s="224"/>
      <c r="J414" s="225">
        <f>ROUND(I414*H414,2)</f>
        <v>0</v>
      </c>
      <c r="K414" s="221" t="s">
        <v>141</v>
      </c>
      <c r="L414" s="45"/>
      <c r="M414" s="226" t="s">
        <v>1</v>
      </c>
      <c r="N414" s="227" t="s">
        <v>38</v>
      </c>
      <c r="O414" s="92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230</v>
      </c>
      <c r="AT414" s="230" t="s">
        <v>137</v>
      </c>
      <c r="AU414" s="230" t="s">
        <v>135</v>
      </c>
      <c r="AY414" s="18" t="s">
        <v>132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81</v>
      </c>
      <c r="BK414" s="231">
        <f>ROUND(I414*H414,2)</f>
        <v>0</v>
      </c>
      <c r="BL414" s="18" t="s">
        <v>230</v>
      </c>
      <c r="BM414" s="230" t="s">
        <v>672</v>
      </c>
    </row>
    <row r="415" spans="1:63" s="12" customFormat="1" ht="20.85" customHeight="1">
      <c r="A415" s="12"/>
      <c r="B415" s="203"/>
      <c r="C415" s="204"/>
      <c r="D415" s="205" t="s">
        <v>72</v>
      </c>
      <c r="E415" s="217" t="s">
        <v>673</v>
      </c>
      <c r="F415" s="217" t="s">
        <v>674</v>
      </c>
      <c r="G415" s="204"/>
      <c r="H415" s="204"/>
      <c r="I415" s="207"/>
      <c r="J415" s="218">
        <f>BK415</f>
        <v>0</v>
      </c>
      <c r="K415" s="204"/>
      <c r="L415" s="209"/>
      <c r="M415" s="210"/>
      <c r="N415" s="211"/>
      <c r="O415" s="211"/>
      <c r="P415" s="212">
        <f>SUM(P416:P432)</f>
        <v>0</v>
      </c>
      <c r="Q415" s="211"/>
      <c r="R415" s="212">
        <f>SUM(R416:R432)</f>
        <v>0.34241999999999995</v>
      </c>
      <c r="S415" s="211"/>
      <c r="T415" s="213">
        <f>SUM(T416:T432)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14" t="s">
        <v>83</v>
      </c>
      <c r="AT415" s="215" t="s">
        <v>72</v>
      </c>
      <c r="AU415" s="215" t="s">
        <v>83</v>
      </c>
      <c r="AY415" s="214" t="s">
        <v>132</v>
      </c>
      <c r="BK415" s="216">
        <f>SUM(BK416:BK432)</f>
        <v>0</v>
      </c>
    </row>
    <row r="416" spans="1:65" s="2" customFormat="1" ht="24.15" customHeight="1">
      <c r="A416" s="39"/>
      <c r="B416" s="40"/>
      <c r="C416" s="219" t="s">
        <v>675</v>
      </c>
      <c r="D416" s="219" t="s">
        <v>137</v>
      </c>
      <c r="E416" s="220" t="s">
        <v>676</v>
      </c>
      <c r="F416" s="221" t="s">
        <v>677</v>
      </c>
      <c r="G416" s="222" t="s">
        <v>208</v>
      </c>
      <c r="H416" s="223">
        <v>12</v>
      </c>
      <c r="I416" s="224"/>
      <c r="J416" s="225">
        <f>ROUND(I416*H416,2)</f>
        <v>0</v>
      </c>
      <c r="K416" s="221" t="s">
        <v>141</v>
      </c>
      <c r="L416" s="45"/>
      <c r="M416" s="226" t="s">
        <v>1</v>
      </c>
      <c r="N416" s="227" t="s">
        <v>38</v>
      </c>
      <c r="O416" s="9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230</v>
      </c>
      <c r="AT416" s="230" t="s">
        <v>137</v>
      </c>
      <c r="AU416" s="230" t="s">
        <v>135</v>
      </c>
      <c r="AY416" s="18" t="s">
        <v>132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81</v>
      </c>
      <c r="BK416" s="231">
        <f>ROUND(I416*H416,2)</f>
        <v>0</v>
      </c>
      <c r="BL416" s="18" t="s">
        <v>230</v>
      </c>
      <c r="BM416" s="230" t="s">
        <v>678</v>
      </c>
    </row>
    <row r="417" spans="1:51" s="13" customFormat="1" ht="12">
      <c r="A417" s="13"/>
      <c r="B417" s="232"/>
      <c r="C417" s="233"/>
      <c r="D417" s="234" t="s">
        <v>144</v>
      </c>
      <c r="E417" s="235" t="s">
        <v>1</v>
      </c>
      <c r="F417" s="236" t="s">
        <v>679</v>
      </c>
      <c r="G417" s="233"/>
      <c r="H417" s="237">
        <v>12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144</v>
      </c>
      <c r="AU417" s="243" t="s">
        <v>135</v>
      </c>
      <c r="AV417" s="13" t="s">
        <v>83</v>
      </c>
      <c r="AW417" s="13" t="s">
        <v>30</v>
      </c>
      <c r="AX417" s="13" t="s">
        <v>81</v>
      </c>
      <c r="AY417" s="243" t="s">
        <v>132</v>
      </c>
    </row>
    <row r="418" spans="1:65" s="2" customFormat="1" ht="37.8" customHeight="1">
      <c r="A418" s="39"/>
      <c r="B418" s="40"/>
      <c r="C418" s="244" t="s">
        <v>680</v>
      </c>
      <c r="D418" s="244" t="s">
        <v>146</v>
      </c>
      <c r="E418" s="245" t="s">
        <v>681</v>
      </c>
      <c r="F418" s="246" t="s">
        <v>682</v>
      </c>
      <c r="G418" s="247" t="s">
        <v>208</v>
      </c>
      <c r="H418" s="248">
        <v>8</v>
      </c>
      <c r="I418" s="249"/>
      <c r="J418" s="250">
        <f>ROUND(I418*H418,2)</f>
        <v>0</v>
      </c>
      <c r="K418" s="246" t="s">
        <v>141</v>
      </c>
      <c r="L418" s="251"/>
      <c r="M418" s="252" t="s">
        <v>1</v>
      </c>
      <c r="N418" s="253" t="s">
        <v>38</v>
      </c>
      <c r="O418" s="92"/>
      <c r="P418" s="228">
        <f>O418*H418</f>
        <v>0</v>
      </c>
      <c r="Q418" s="228">
        <v>0.0201</v>
      </c>
      <c r="R418" s="228">
        <f>Q418*H418</f>
        <v>0.1608</v>
      </c>
      <c r="S418" s="228">
        <v>0</v>
      </c>
      <c r="T418" s="22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309</v>
      </c>
      <c r="AT418" s="230" t="s">
        <v>146</v>
      </c>
      <c r="AU418" s="230" t="s">
        <v>135</v>
      </c>
      <c r="AY418" s="18" t="s">
        <v>132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81</v>
      </c>
      <c r="BK418" s="231">
        <f>ROUND(I418*H418,2)</f>
        <v>0</v>
      </c>
      <c r="BL418" s="18" t="s">
        <v>230</v>
      </c>
      <c r="BM418" s="230" t="s">
        <v>683</v>
      </c>
    </row>
    <row r="419" spans="1:65" s="2" customFormat="1" ht="37.8" customHeight="1">
      <c r="A419" s="39"/>
      <c r="B419" s="40"/>
      <c r="C419" s="244" t="s">
        <v>684</v>
      </c>
      <c r="D419" s="244" t="s">
        <v>146</v>
      </c>
      <c r="E419" s="245" t="s">
        <v>685</v>
      </c>
      <c r="F419" s="246" t="s">
        <v>686</v>
      </c>
      <c r="G419" s="247" t="s">
        <v>208</v>
      </c>
      <c r="H419" s="248">
        <v>4</v>
      </c>
      <c r="I419" s="249"/>
      <c r="J419" s="250">
        <f>ROUND(I419*H419,2)</f>
        <v>0</v>
      </c>
      <c r="K419" s="246" t="s">
        <v>141</v>
      </c>
      <c r="L419" s="251"/>
      <c r="M419" s="252" t="s">
        <v>1</v>
      </c>
      <c r="N419" s="253" t="s">
        <v>38</v>
      </c>
      <c r="O419" s="92"/>
      <c r="P419" s="228">
        <f>O419*H419</f>
        <v>0</v>
      </c>
      <c r="Q419" s="228">
        <v>0.0177</v>
      </c>
      <c r="R419" s="228">
        <f>Q419*H419</f>
        <v>0.0708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309</v>
      </c>
      <c r="AT419" s="230" t="s">
        <v>146</v>
      </c>
      <c r="AU419" s="230" t="s">
        <v>135</v>
      </c>
      <c r="AY419" s="18" t="s">
        <v>132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81</v>
      </c>
      <c r="BK419" s="231">
        <f>ROUND(I419*H419,2)</f>
        <v>0</v>
      </c>
      <c r="BL419" s="18" t="s">
        <v>230</v>
      </c>
      <c r="BM419" s="230" t="s">
        <v>687</v>
      </c>
    </row>
    <row r="420" spans="1:65" s="2" customFormat="1" ht="49.05" customHeight="1">
      <c r="A420" s="39"/>
      <c r="B420" s="40"/>
      <c r="C420" s="219" t="s">
        <v>688</v>
      </c>
      <c r="D420" s="219" t="s">
        <v>137</v>
      </c>
      <c r="E420" s="220" t="s">
        <v>689</v>
      </c>
      <c r="F420" s="221" t="s">
        <v>690</v>
      </c>
      <c r="G420" s="222" t="s">
        <v>140</v>
      </c>
      <c r="H420" s="223">
        <v>33</v>
      </c>
      <c r="I420" s="224"/>
      <c r="J420" s="225">
        <f>ROUND(I420*H420,2)</f>
        <v>0</v>
      </c>
      <c r="K420" s="221" t="s">
        <v>141</v>
      </c>
      <c r="L420" s="45"/>
      <c r="M420" s="226" t="s">
        <v>1</v>
      </c>
      <c r="N420" s="227" t="s">
        <v>38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142</v>
      </c>
      <c r="AT420" s="230" t="s">
        <v>137</v>
      </c>
      <c r="AU420" s="230" t="s">
        <v>135</v>
      </c>
      <c r="AY420" s="18" t="s">
        <v>132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81</v>
      </c>
      <c r="BK420" s="231">
        <f>ROUND(I420*H420,2)</f>
        <v>0</v>
      </c>
      <c r="BL420" s="18" t="s">
        <v>142</v>
      </c>
      <c r="BM420" s="230" t="s">
        <v>691</v>
      </c>
    </row>
    <row r="421" spans="1:65" s="2" customFormat="1" ht="24.15" customHeight="1">
      <c r="A421" s="39"/>
      <c r="B421" s="40"/>
      <c r="C421" s="244" t="s">
        <v>692</v>
      </c>
      <c r="D421" s="244" t="s">
        <v>146</v>
      </c>
      <c r="E421" s="245" t="s">
        <v>693</v>
      </c>
      <c r="F421" s="246" t="s">
        <v>694</v>
      </c>
      <c r="G421" s="247" t="s">
        <v>140</v>
      </c>
      <c r="H421" s="248">
        <v>11</v>
      </c>
      <c r="I421" s="249"/>
      <c r="J421" s="250">
        <f>ROUND(I421*H421,2)</f>
        <v>0</v>
      </c>
      <c r="K421" s="246" t="s">
        <v>1</v>
      </c>
      <c r="L421" s="251"/>
      <c r="M421" s="252" t="s">
        <v>1</v>
      </c>
      <c r="N421" s="253" t="s">
        <v>38</v>
      </c>
      <c r="O421" s="92"/>
      <c r="P421" s="228">
        <f>O421*H421</f>
        <v>0</v>
      </c>
      <c r="Q421" s="228">
        <v>0.00209</v>
      </c>
      <c r="R421" s="228">
        <f>Q421*H421</f>
        <v>0.022989999999999997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149</v>
      </c>
      <c r="AT421" s="230" t="s">
        <v>146</v>
      </c>
      <c r="AU421" s="230" t="s">
        <v>135</v>
      </c>
      <c r="AY421" s="18" t="s">
        <v>132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81</v>
      </c>
      <c r="BK421" s="231">
        <f>ROUND(I421*H421,2)</f>
        <v>0</v>
      </c>
      <c r="BL421" s="18" t="s">
        <v>142</v>
      </c>
      <c r="BM421" s="230" t="s">
        <v>695</v>
      </c>
    </row>
    <row r="422" spans="1:65" s="2" customFormat="1" ht="16.5" customHeight="1">
      <c r="A422" s="39"/>
      <c r="B422" s="40"/>
      <c r="C422" s="244" t="s">
        <v>696</v>
      </c>
      <c r="D422" s="244" t="s">
        <v>146</v>
      </c>
      <c r="E422" s="245" t="s">
        <v>697</v>
      </c>
      <c r="F422" s="246" t="s">
        <v>698</v>
      </c>
      <c r="G422" s="247" t="s">
        <v>140</v>
      </c>
      <c r="H422" s="248">
        <v>21</v>
      </c>
      <c r="I422" s="249"/>
      <c r="J422" s="250">
        <f>ROUND(I422*H422,2)</f>
        <v>0</v>
      </c>
      <c r="K422" s="246" t="s">
        <v>1</v>
      </c>
      <c r="L422" s="251"/>
      <c r="M422" s="252" t="s">
        <v>1</v>
      </c>
      <c r="N422" s="253" t="s">
        <v>38</v>
      </c>
      <c r="O422" s="92"/>
      <c r="P422" s="228">
        <f>O422*H422</f>
        <v>0</v>
      </c>
      <c r="Q422" s="228">
        <v>0.00282</v>
      </c>
      <c r="R422" s="228">
        <f>Q422*H422</f>
        <v>0.05922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149</v>
      </c>
      <c r="AT422" s="230" t="s">
        <v>146</v>
      </c>
      <c r="AU422" s="230" t="s">
        <v>135</v>
      </c>
      <c r="AY422" s="18" t="s">
        <v>132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81</v>
      </c>
      <c r="BK422" s="231">
        <f>ROUND(I422*H422,2)</f>
        <v>0</v>
      </c>
      <c r="BL422" s="18" t="s">
        <v>142</v>
      </c>
      <c r="BM422" s="230" t="s">
        <v>699</v>
      </c>
    </row>
    <row r="423" spans="1:65" s="2" customFormat="1" ht="24.15" customHeight="1">
      <c r="A423" s="39"/>
      <c r="B423" s="40"/>
      <c r="C423" s="244" t="s">
        <v>700</v>
      </c>
      <c r="D423" s="244" t="s">
        <v>146</v>
      </c>
      <c r="E423" s="245" t="s">
        <v>701</v>
      </c>
      <c r="F423" s="246" t="s">
        <v>702</v>
      </c>
      <c r="G423" s="247" t="s">
        <v>140</v>
      </c>
      <c r="H423" s="248">
        <v>2</v>
      </c>
      <c r="I423" s="249"/>
      <c r="J423" s="250">
        <f>ROUND(I423*H423,2)</f>
        <v>0</v>
      </c>
      <c r="K423" s="246" t="s">
        <v>1</v>
      </c>
      <c r="L423" s="251"/>
      <c r="M423" s="252" t="s">
        <v>1</v>
      </c>
      <c r="N423" s="253" t="s">
        <v>38</v>
      </c>
      <c r="O423" s="92"/>
      <c r="P423" s="228">
        <f>O423*H423</f>
        <v>0</v>
      </c>
      <c r="Q423" s="228">
        <v>0.00016</v>
      </c>
      <c r="R423" s="228">
        <f>Q423*H423</f>
        <v>0.00032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149</v>
      </c>
      <c r="AT423" s="230" t="s">
        <v>146</v>
      </c>
      <c r="AU423" s="230" t="s">
        <v>135</v>
      </c>
      <c r="AY423" s="18" t="s">
        <v>132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81</v>
      </c>
      <c r="BK423" s="231">
        <f>ROUND(I423*H423,2)</f>
        <v>0</v>
      </c>
      <c r="BL423" s="18" t="s">
        <v>142</v>
      </c>
      <c r="BM423" s="230" t="s">
        <v>703</v>
      </c>
    </row>
    <row r="424" spans="1:65" s="2" customFormat="1" ht="49.05" customHeight="1">
      <c r="A424" s="39"/>
      <c r="B424" s="40"/>
      <c r="C424" s="219" t="s">
        <v>704</v>
      </c>
      <c r="D424" s="219" t="s">
        <v>137</v>
      </c>
      <c r="E424" s="220" t="s">
        <v>705</v>
      </c>
      <c r="F424" s="221" t="s">
        <v>706</v>
      </c>
      <c r="G424" s="222" t="s">
        <v>140</v>
      </c>
      <c r="H424" s="223">
        <v>25</v>
      </c>
      <c r="I424" s="224"/>
      <c r="J424" s="225">
        <f>ROUND(I424*H424,2)</f>
        <v>0</v>
      </c>
      <c r="K424" s="221" t="s">
        <v>141</v>
      </c>
      <c r="L424" s="45"/>
      <c r="M424" s="226" t="s">
        <v>1</v>
      </c>
      <c r="N424" s="227" t="s">
        <v>38</v>
      </c>
      <c r="O424" s="92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230</v>
      </c>
      <c r="AT424" s="230" t="s">
        <v>137</v>
      </c>
      <c r="AU424" s="230" t="s">
        <v>135</v>
      </c>
      <c r="AY424" s="18" t="s">
        <v>132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81</v>
      </c>
      <c r="BK424" s="231">
        <f>ROUND(I424*H424,2)</f>
        <v>0</v>
      </c>
      <c r="BL424" s="18" t="s">
        <v>230</v>
      </c>
      <c r="BM424" s="230" t="s">
        <v>707</v>
      </c>
    </row>
    <row r="425" spans="1:65" s="2" customFormat="1" ht="33" customHeight="1">
      <c r="A425" s="39"/>
      <c r="B425" s="40"/>
      <c r="C425" s="244" t="s">
        <v>708</v>
      </c>
      <c r="D425" s="244" t="s">
        <v>146</v>
      </c>
      <c r="E425" s="245" t="s">
        <v>709</v>
      </c>
      <c r="F425" s="246" t="s">
        <v>710</v>
      </c>
      <c r="G425" s="247" t="s">
        <v>208</v>
      </c>
      <c r="H425" s="248">
        <v>80</v>
      </c>
      <c r="I425" s="249"/>
      <c r="J425" s="250">
        <f>ROUND(I425*H425,2)</f>
        <v>0</v>
      </c>
      <c r="K425" s="246" t="s">
        <v>141</v>
      </c>
      <c r="L425" s="251"/>
      <c r="M425" s="252" t="s">
        <v>1</v>
      </c>
      <c r="N425" s="253" t="s">
        <v>38</v>
      </c>
      <c r="O425" s="92"/>
      <c r="P425" s="228">
        <f>O425*H425</f>
        <v>0</v>
      </c>
      <c r="Q425" s="228">
        <v>0.00024</v>
      </c>
      <c r="R425" s="228">
        <f>Q425*H425</f>
        <v>0.019200000000000002</v>
      </c>
      <c r="S425" s="228">
        <v>0</v>
      </c>
      <c r="T425" s="22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309</v>
      </c>
      <c r="AT425" s="230" t="s">
        <v>146</v>
      </c>
      <c r="AU425" s="230" t="s">
        <v>135</v>
      </c>
      <c r="AY425" s="18" t="s">
        <v>132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81</v>
      </c>
      <c r="BK425" s="231">
        <f>ROUND(I425*H425,2)</f>
        <v>0</v>
      </c>
      <c r="BL425" s="18" t="s">
        <v>230</v>
      </c>
      <c r="BM425" s="230" t="s">
        <v>711</v>
      </c>
    </row>
    <row r="426" spans="1:65" s="2" customFormat="1" ht="44.25" customHeight="1">
      <c r="A426" s="39"/>
      <c r="B426" s="40"/>
      <c r="C426" s="219" t="s">
        <v>712</v>
      </c>
      <c r="D426" s="219" t="s">
        <v>137</v>
      </c>
      <c r="E426" s="220" t="s">
        <v>713</v>
      </c>
      <c r="F426" s="221" t="s">
        <v>714</v>
      </c>
      <c r="G426" s="222" t="s">
        <v>140</v>
      </c>
      <c r="H426" s="223">
        <v>1</v>
      </c>
      <c r="I426" s="224"/>
      <c r="J426" s="225">
        <f>ROUND(I426*H426,2)</f>
        <v>0</v>
      </c>
      <c r="K426" s="221" t="s">
        <v>1</v>
      </c>
      <c r="L426" s="45"/>
      <c r="M426" s="226" t="s">
        <v>1</v>
      </c>
      <c r="N426" s="227" t="s">
        <v>38</v>
      </c>
      <c r="O426" s="92"/>
      <c r="P426" s="228">
        <f>O426*H426</f>
        <v>0</v>
      </c>
      <c r="Q426" s="228">
        <v>4E-05</v>
      </c>
      <c r="R426" s="228">
        <f>Q426*H426</f>
        <v>4E-05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230</v>
      </c>
      <c r="AT426" s="230" t="s">
        <v>137</v>
      </c>
      <c r="AU426" s="230" t="s">
        <v>135</v>
      </c>
      <c r="AY426" s="18" t="s">
        <v>132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81</v>
      </c>
      <c r="BK426" s="231">
        <f>ROUND(I426*H426,2)</f>
        <v>0</v>
      </c>
      <c r="BL426" s="18" t="s">
        <v>230</v>
      </c>
      <c r="BM426" s="230" t="s">
        <v>715</v>
      </c>
    </row>
    <row r="427" spans="1:65" s="2" customFormat="1" ht="33" customHeight="1">
      <c r="A427" s="39"/>
      <c r="B427" s="40"/>
      <c r="C427" s="244" t="s">
        <v>716</v>
      </c>
      <c r="D427" s="244" t="s">
        <v>146</v>
      </c>
      <c r="E427" s="245" t="s">
        <v>717</v>
      </c>
      <c r="F427" s="246" t="s">
        <v>718</v>
      </c>
      <c r="G427" s="247" t="s">
        <v>140</v>
      </c>
      <c r="H427" s="248">
        <v>1</v>
      </c>
      <c r="I427" s="249"/>
      <c r="J427" s="250">
        <f>ROUND(I427*H427,2)</f>
        <v>0</v>
      </c>
      <c r="K427" s="246" t="s">
        <v>1</v>
      </c>
      <c r="L427" s="251"/>
      <c r="M427" s="252" t="s">
        <v>1</v>
      </c>
      <c r="N427" s="253" t="s">
        <v>38</v>
      </c>
      <c r="O427" s="92"/>
      <c r="P427" s="228">
        <f>O427*H427</f>
        <v>0</v>
      </c>
      <c r="Q427" s="228">
        <v>0.005</v>
      </c>
      <c r="R427" s="228">
        <f>Q427*H427</f>
        <v>0.005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309</v>
      </c>
      <c r="AT427" s="230" t="s">
        <v>146</v>
      </c>
      <c r="AU427" s="230" t="s">
        <v>135</v>
      </c>
      <c r="AY427" s="18" t="s">
        <v>132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81</v>
      </c>
      <c r="BK427" s="231">
        <f>ROUND(I427*H427,2)</f>
        <v>0</v>
      </c>
      <c r="BL427" s="18" t="s">
        <v>230</v>
      </c>
      <c r="BM427" s="230" t="s">
        <v>719</v>
      </c>
    </row>
    <row r="428" spans="1:65" s="2" customFormat="1" ht="44.25" customHeight="1">
      <c r="A428" s="39"/>
      <c r="B428" s="40"/>
      <c r="C428" s="219" t="s">
        <v>720</v>
      </c>
      <c r="D428" s="219" t="s">
        <v>137</v>
      </c>
      <c r="E428" s="220" t="s">
        <v>721</v>
      </c>
      <c r="F428" s="221" t="s">
        <v>722</v>
      </c>
      <c r="G428" s="222" t="s">
        <v>140</v>
      </c>
      <c r="H428" s="223">
        <v>1</v>
      </c>
      <c r="I428" s="224"/>
      <c r="J428" s="225">
        <f>ROUND(I428*H428,2)</f>
        <v>0</v>
      </c>
      <c r="K428" s="221" t="s">
        <v>1</v>
      </c>
      <c r="L428" s="45"/>
      <c r="M428" s="226" t="s">
        <v>1</v>
      </c>
      <c r="N428" s="227" t="s">
        <v>38</v>
      </c>
      <c r="O428" s="92"/>
      <c r="P428" s="228">
        <f>O428*H428</f>
        <v>0</v>
      </c>
      <c r="Q428" s="228">
        <v>5E-05</v>
      </c>
      <c r="R428" s="228">
        <f>Q428*H428</f>
        <v>5E-05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230</v>
      </c>
      <c r="AT428" s="230" t="s">
        <v>137</v>
      </c>
      <c r="AU428" s="230" t="s">
        <v>135</v>
      </c>
      <c r="AY428" s="18" t="s">
        <v>132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81</v>
      </c>
      <c r="BK428" s="231">
        <f>ROUND(I428*H428,2)</f>
        <v>0</v>
      </c>
      <c r="BL428" s="18" t="s">
        <v>230</v>
      </c>
      <c r="BM428" s="230" t="s">
        <v>723</v>
      </c>
    </row>
    <row r="429" spans="1:51" s="13" customFormat="1" ht="12">
      <c r="A429" s="13"/>
      <c r="B429" s="232"/>
      <c r="C429" s="233"/>
      <c r="D429" s="234" t="s">
        <v>144</v>
      </c>
      <c r="E429" s="235" t="s">
        <v>1</v>
      </c>
      <c r="F429" s="236" t="s">
        <v>81</v>
      </c>
      <c r="G429" s="233"/>
      <c r="H429" s="237">
        <v>1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144</v>
      </c>
      <c r="AU429" s="243" t="s">
        <v>135</v>
      </c>
      <c r="AV429" s="13" t="s">
        <v>83</v>
      </c>
      <c r="AW429" s="13" t="s">
        <v>30</v>
      </c>
      <c r="AX429" s="13" t="s">
        <v>81</v>
      </c>
      <c r="AY429" s="243" t="s">
        <v>132</v>
      </c>
    </row>
    <row r="430" spans="1:65" s="2" customFormat="1" ht="24.15" customHeight="1">
      <c r="A430" s="39"/>
      <c r="B430" s="40"/>
      <c r="C430" s="244" t="s">
        <v>724</v>
      </c>
      <c r="D430" s="244" t="s">
        <v>146</v>
      </c>
      <c r="E430" s="245" t="s">
        <v>725</v>
      </c>
      <c r="F430" s="246" t="s">
        <v>726</v>
      </c>
      <c r="G430" s="247" t="s">
        <v>140</v>
      </c>
      <c r="H430" s="248">
        <v>1</v>
      </c>
      <c r="I430" s="249"/>
      <c r="J430" s="250">
        <f>ROUND(I430*H430,2)</f>
        <v>0</v>
      </c>
      <c r="K430" s="246" t="s">
        <v>1</v>
      </c>
      <c r="L430" s="251"/>
      <c r="M430" s="252" t="s">
        <v>1</v>
      </c>
      <c r="N430" s="253" t="s">
        <v>38</v>
      </c>
      <c r="O430" s="92"/>
      <c r="P430" s="228">
        <f>O430*H430</f>
        <v>0</v>
      </c>
      <c r="Q430" s="228">
        <v>0.004</v>
      </c>
      <c r="R430" s="228">
        <f>Q430*H430</f>
        <v>0.004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309</v>
      </c>
      <c r="AT430" s="230" t="s">
        <v>146</v>
      </c>
      <c r="AU430" s="230" t="s">
        <v>135</v>
      </c>
      <c r="AY430" s="18" t="s">
        <v>132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81</v>
      </c>
      <c r="BK430" s="231">
        <f>ROUND(I430*H430,2)</f>
        <v>0</v>
      </c>
      <c r="BL430" s="18" t="s">
        <v>230</v>
      </c>
      <c r="BM430" s="230" t="s">
        <v>727</v>
      </c>
    </row>
    <row r="431" spans="1:65" s="2" customFormat="1" ht="49.05" customHeight="1">
      <c r="A431" s="39"/>
      <c r="B431" s="40"/>
      <c r="C431" s="219" t="s">
        <v>728</v>
      </c>
      <c r="D431" s="219" t="s">
        <v>137</v>
      </c>
      <c r="E431" s="220" t="s">
        <v>729</v>
      </c>
      <c r="F431" s="221" t="s">
        <v>730</v>
      </c>
      <c r="G431" s="222" t="s">
        <v>298</v>
      </c>
      <c r="H431" s="223">
        <v>0.26</v>
      </c>
      <c r="I431" s="224"/>
      <c r="J431" s="225">
        <f>ROUND(I431*H431,2)</f>
        <v>0</v>
      </c>
      <c r="K431" s="221" t="s">
        <v>141</v>
      </c>
      <c r="L431" s="45"/>
      <c r="M431" s="226" t="s">
        <v>1</v>
      </c>
      <c r="N431" s="227" t="s">
        <v>38</v>
      </c>
      <c r="O431" s="92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230</v>
      </c>
      <c r="AT431" s="230" t="s">
        <v>137</v>
      </c>
      <c r="AU431" s="230" t="s">
        <v>135</v>
      </c>
      <c r="AY431" s="18" t="s">
        <v>132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81</v>
      </c>
      <c r="BK431" s="231">
        <f>ROUND(I431*H431,2)</f>
        <v>0</v>
      </c>
      <c r="BL431" s="18" t="s">
        <v>230</v>
      </c>
      <c r="BM431" s="230" t="s">
        <v>731</v>
      </c>
    </row>
    <row r="432" spans="1:65" s="2" customFormat="1" ht="49.05" customHeight="1">
      <c r="A432" s="39"/>
      <c r="B432" s="40"/>
      <c r="C432" s="219" t="s">
        <v>732</v>
      </c>
      <c r="D432" s="219" t="s">
        <v>137</v>
      </c>
      <c r="E432" s="220" t="s">
        <v>733</v>
      </c>
      <c r="F432" s="221" t="s">
        <v>734</v>
      </c>
      <c r="G432" s="222" t="s">
        <v>298</v>
      </c>
      <c r="H432" s="223">
        <v>0.26</v>
      </c>
      <c r="I432" s="224"/>
      <c r="J432" s="225">
        <f>ROUND(I432*H432,2)</f>
        <v>0</v>
      </c>
      <c r="K432" s="221" t="s">
        <v>141</v>
      </c>
      <c r="L432" s="45"/>
      <c r="M432" s="226" t="s">
        <v>1</v>
      </c>
      <c r="N432" s="227" t="s">
        <v>38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230</v>
      </c>
      <c r="AT432" s="230" t="s">
        <v>137</v>
      </c>
      <c r="AU432" s="230" t="s">
        <v>135</v>
      </c>
      <c r="AY432" s="18" t="s">
        <v>132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81</v>
      </c>
      <c r="BK432" s="231">
        <f>ROUND(I432*H432,2)</f>
        <v>0</v>
      </c>
      <c r="BL432" s="18" t="s">
        <v>230</v>
      </c>
      <c r="BM432" s="230" t="s">
        <v>735</v>
      </c>
    </row>
    <row r="433" spans="1:63" s="12" customFormat="1" ht="20.85" customHeight="1">
      <c r="A433" s="12"/>
      <c r="B433" s="203"/>
      <c r="C433" s="204"/>
      <c r="D433" s="205" t="s">
        <v>72</v>
      </c>
      <c r="E433" s="217" t="s">
        <v>736</v>
      </c>
      <c r="F433" s="217" t="s">
        <v>737</v>
      </c>
      <c r="G433" s="204"/>
      <c r="H433" s="204"/>
      <c r="I433" s="207"/>
      <c r="J433" s="218">
        <f>BK433</f>
        <v>0</v>
      </c>
      <c r="K433" s="204"/>
      <c r="L433" s="209"/>
      <c r="M433" s="210"/>
      <c r="N433" s="211"/>
      <c r="O433" s="211"/>
      <c r="P433" s="212">
        <f>SUM(P434:P441)</f>
        <v>0</v>
      </c>
      <c r="Q433" s="211"/>
      <c r="R433" s="212">
        <f>SUM(R434:R441)</f>
        <v>2.555381</v>
      </c>
      <c r="S433" s="211"/>
      <c r="T433" s="213">
        <f>SUM(T434:T441)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4" t="s">
        <v>83</v>
      </c>
      <c r="AT433" s="215" t="s">
        <v>72</v>
      </c>
      <c r="AU433" s="215" t="s">
        <v>83</v>
      </c>
      <c r="AY433" s="214" t="s">
        <v>132</v>
      </c>
      <c r="BK433" s="216">
        <f>SUM(BK434:BK441)</f>
        <v>0</v>
      </c>
    </row>
    <row r="434" spans="1:65" s="2" customFormat="1" ht="49.05" customHeight="1">
      <c r="A434" s="39"/>
      <c r="B434" s="40"/>
      <c r="C434" s="219" t="s">
        <v>738</v>
      </c>
      <c r="D434" s="219" t="s">
        <v>137</v>
      </c>
      <c r="E434" s="220" t="s">
        <v>739</v>
      </c>
      <c r="F434" s="221" t="s">
        <v>740</v>
      </c>
      <c r="G434" s="222" t="s">
        <v>155</v>
      </c>
      <c r="H434" s="223">
        <v>63.33</v>
      </c>
      <c r="I434" s="224"/>
      <c r="J434" s="225">
        <f>ROUND(I434*H434,2)</f>
        <v>0</v>
      </c>
      <c r="K434" s="221" t="s">
        <v>141</v>
      </c>
      <c r="L434" s="45"/>
      <c r="M434" s="226" t="s">
        <v>1</v>
      </c>
      <c r="N434" s="227" t="s">
        <v>38</v>
      </c>
      <c r="O434" s="92"/>
      <c r="P434" s="228">
        <f>O434*H434</f>
        <v>0</v>
      </c>
      <c r="Q434" s="228">
        <v>0.0078</v>
      </c>
      <c r="R434" s="228">
        <f>Q434*H434</f>
        <v>0.49397399999999997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230</v>
      </c>
      <c r="AT434" s="230" t="s">
        <v>137</v>
      </c>
      <c r="AU434" s="230" t="s">
        <v>135</v>
      </c>
      <c r="AY434" s="18" t="s">
        <v>132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81</v>
      </c>
      <c r="BK434" s="231">
        <f>ROUND(I434*H434,2)</f>
        <v>0</v>
      </c>
      <c r="BL434" s="18" t="s">
        <v>230</v>
      </c>
      <c r="BM434" s="230" t="s">
        <v>741</v>
      </c>
    </row>
    <row r="435" spans="1:51" s="13" customFormat="1" ht="12">
      <c r="A435" s="13"/>
      <c r="B435" s="232"/>
      <c r="C435" s="233"/>
      <c r="D435" s="234" t="s">
        <v>144</v>
      </c>
      <c r="E435" s="235" t="s">
        <v>1</v>
      </c>
      <c r="F435" s="236" t="s">
        <v>742</v>
      </c>
      <c r="G435" s="233"/>
      <c r="H435" s="237">
        <v>82.74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144</v>
      </c>
      <c r="AU435" s="243" t="s">
        <v>135</v>
      </c>
      <c r="AV435" s="13" t="s">
        <v>83</v>
      </c>
      <c r="AW435" s="13" t="s">
        <v>30</v>
      </c>
      <c r="AX435" s="13" t="s">
        <v>73</v>
      </c>
      <c r="AY435" s="243" t="s">
        <v>132</v>
      </c>
    </row>
    <row r="436" spans="1:51" s="13" customFormat="1" ht="12">
      <c r="A436" s="13"/>
      <c r="B436" s="232"/>
      <c r="C436" s="233"/>
      <c r="D436" s="234" t="s">
        <v>144</v>
      </c>
      <c r="E436" s="235" t="s">
        <v>1</v>
      </c>
      <c r="F436" s="236" t="s">
        <v>743</v>
      </c>
      <c r="G436" s="233"/>
      <c r="H436" s="237">
        <v>-19.41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144</v>
      </c>
      <c r="AU436" s="243" t="s">
        <v>135</v>
      </c>
      <c r="AV436" s="13" t="s">
        <v>83</v>
      </c>
      <c r="AW436" s="13" t="s">
        <v>30</v>
      </c>
      <c r="AX436" s="13" t="s">
        <v>73</v>
      </c>
      <c r="AY436" s="243" t="s">
        <v>132</v>
      </c>
    </row>
    <row r="437" spans="1:51" s="15" customFormat="1" ht="12">
      <c r="A437" s="15"/>
      <c r="B437" s="264"/>
      <c r="C437" s="265"/>
      <c r="D437" s="234" t="s">
        <v>144</v>
      </c>
      <c r="E437" s="266" t="s">
        <v>1</v>
      </c>
      <c r="F437" s="267" t="s">
        <v>190</v>
      </c>
      <c r="G437" s="265"/>
      <c r="H437" s="268">
        <v>63.33</v>
      </c>
      <c r="I437" s="269"/>
      <c r="J437" s="265"/>
      <c r="K437" s="265"/>
      <c r="L437" s="270"/>
      <c r="M437" s="271"/>
      <c r="N437" s="272"/>
      <c r="O437" s="272"/>
      <c r="P437" s="272"/>
      <c r="Q437" s="272"/>
      <c r="R437" s="272"/>
      <c r="S437" s="272"/>
      <c r="T437" s="273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74" t="s">
        <v>144</v>
      </c>
      <c r="AU437" s="274" t="s">
        <v>135</v>
      </c>
      <c r="AV437" s="15" t="s">
        <v>142</v>
      </c>
      <c r="AW437" s="15" t="s">
        <v>30</v>
      </c>
      <c r="AX437" s="15" t="s">
        <v>81</v>
      </c>
      <c r="AY437" s="274" t="s">
        <v>132</v>
      </c>
    </row>
    <row r="438" spans="1:65" s="2" customFormat="1" ht="24.15" customHeight="1">
      <c r="A438" s="39"/>
      <c r="B438" s="40"/>
      <c r="C438" s="244" t="s">
        <v>744</v>
      </c>
      <c r="D438" s="244" t="s">
        <v>146</v>
      </c>
      <c r="E438" s="245" t="s">
        <v>745</v>
      </c>
      <c r="F438" s="246" t="s">
        <v>746</v>
      </c>
      <c r="G438" s="247" t="s">
        <v>155</v>
      </c>
      <c r="H438" s="248">
        <v>66.497</v>
      </c>
      <c r="I438" s="249"/>
      <c r="J438" s="250">
        <f>ROUND(I438*H438,2)</f>
        <v>0</v>
      </c>
      <c r="K438" s="246" t="s">
        <v>1</v>
      </c>
      <c r="L438" s="251"/>
      <c r="M438" s="252" t="s">
        <v>1</v>
      </c>
      <c r="N438" s="253" t="s">
        <v>38</v>
      </c>
      <c r="O438" s="92"/>
      <c r="P438" s="228">
        <f>O438*H438</f>
        <v>0</v>
      </c>
      <c r="Q438" s="228">
        <v>0.031</v>
      </c>
      <c r="R438" s="228">
        <f>Q438*H438</f>
        <v>2.061407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309</v>
      </c>
      <c r="AT438" s="230" t="s">
        <v>146</v>
      </c>
      <c r="AU438" s="230" t="s">
        <v>135</v>
      </c>
      <c r="AY438" s="18" t="s">
        <v>132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81</v>
      </c>
      <c r="BK438" s="231">
        <f>ROUND(I438*H438,2)</f>
        <v>0</v>
      </c>
      <c r="BL438" s="18" t="s">
        <v>230</v>
      </c>
      <c r="BM438" s="230" t="s">
        <v>747</v>
      </c>
    </row>
    <row r="439" spans="1:51" s="13" customFormat="1" ht="12">
      <c r="A439" s="13"/>
      <c r="B439" s="232"/>
      <c r="C439" s="233"/>
      <c r="D439" s="234" t="s">
        <v>144</v>
      </c>
      <c r="E439" s="233"/>
      <c r="F439" s="236" t="s">
        <v>748</v>
      </c>
      <c r="G439" s="233"/>
      <c r="H439" s="237">
        <v>66.497</v>
      </c>
      <c r="I439" s="238"/>
      <c r="J439" s="233"/>
      <c r="K439" s="233"/>
      <c r="L439" s="239"/>
      <c r="M439" s="240"/>
      <c r="N439" s="241"/>
      <c r="O439" s="241"/>
      <c r="P439" s="241"/>
      <c r="Q439" s="241"/>
      <c r="R439" s="241"/>
      <c r="S439" s="241"/>
      <c r="T439" s="24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3" t="s">
        <v>144</v>
      </c>
      <c r="AU439" s="243" t="s">
        <v>135</v>
      </c>
      <c r="AV439" s="13" t="s">
        <v>83</v>
      </c>
      <c r="AW439" s="13" t="s">
        <v>4</v>
      </c>
      <c r="AX439" s="13" t="s">
        <v>81</v>
      </c>
      <c r="AY439" s="243" t="s">
        <v>132</v>
      </c>
    </row>
    <row r="440" spans="1:65" s="2" customFormat="1" ht="49.05" customHeight="1">
      <c r="A440" s="39"/>
      <c r="B440" s="40"/>
      <c r="C440" s="219" t="s">
        <v>749</v>
      </c>
      <c r="D440" s="219" t="s">
        <v>137</v>
      </c>
      <c r="E440" s="220" t="s">
        <v>750</v>
      </c>
      <c r="F440" s="221" t="s">
        <v>751</v>
      </c>
      <c r="G440" s="222" t="s">
        <v>298</v>
      </c>
      <c r="H440" s="223">
        <v>2.555</v>
      </c>
      <c r="I440" s="224"/>
      <c r="J440" s="225">
        <f>ROUND(I440*H440,2)</f>
        <v>0</v>
      </c>
      <c r="K440" s="221" t="s">
        <v>141</v>
      </c>
      <c r="L440" s="45"/>
      <c r="M440" s="226" t="s">
        <v>1</v>
      </c>
      <c r="N440" s="227" t="s">
        <v>38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230</v>
      </c>
      <c r="AT440" s="230" t="s">
        <v>137</v>
      </c>
      <c r="AU440" s="230" t="s">
        <v>135</v>
      </c>
      <c r="AY440" s="18" t="s">
        <v>132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81</v>
      </c>
      <c r="BK440" s="231">
        <f>ROUND(I440*H440,2)</f>
        <v>0</v>
      </c>
      <c r="BL440" s="18" t="s">
        <v>230</v>
      </c>
      <c r="BM440" s="230" t="s">
        <v>752</v>
      </c>
    </row>
    <row r="441" spans="1:65" s="2" customFormat="1" ht="49.05" customHeight="1">
      <c r="A441" s="39"/>
      <c r="B441" s="40"/>
      <c r="C441" s="219" t="s">
        <v>753</v>
      </c>
      <c r="D441" s="219" t="s">
        <v>137</v>
      </c>
      <c r="E441" s="220" t="s">
        <v>754</v>
      </c>
      <c r="F441" s="221" t="s">
        <v>755</v>
      </c>
      <c r="G441" s="222" t="s">
        <v>298</v>
      </c>
      <c r="H441" s="223">
        <v>2.555</v>
      </c>
      <c r="I441" s="224"/>
      <c r="J441" s="225">
        <f>ROUND(I441*H441,2)</f>
        <v>0</v>
      </c>
      <c r="K441" s="221" t="s">
        <v>141</v>
      </c>
      <c r="L441" s="45"/>
      <c r="M441" s="226" t="s">
        <v>1</v>
      </c>
      <c r="N441" s="227" t="s">
        <v>38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230</v>
      </c>
      <c r="AT441" s="230" t="s">
        <v>137</v>
      </c>
      <c r="AU441" s="230" t="s">
        <v>135</v>
      </c>
      <c r="AY441" s="18" t="s">
        <v>132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81</v>
      </c>
      <c r="BK441" s="231">
        <f>ROUND(I441*H441,2)</f>
        <v>0</v>
      </c>
      <c r="BL441" s="18" t="s">
        <v>230</v>
      </c>
      <c r="BM441" s="230" t="s">
        <v>756</v>
      </c>
    </row>
    <row r="442" spans="1:63" s="12" customFormat="1" ht="20.85" customHeight="1">
      <c r="A442" s="12"/>
      <c r="B442" s="203"/>
      <c r="C442" s="204"/>
      <c r="D442" s="205" t="s">
        <v>72</v>
      </c>
      <c r="E442" s="217" t="s">
        <v>757</v>
      </c>
      <c r="F442" s="217" t="s">
        <v>758</v>
      </c>
      <c r="G442" s="204"/>
      <c r="H442" s="204"/>
      <c r="I442" s="207"/>
      <c r="J442" s="218">
        <f>BK442</f>
        <v>0</v>
      </c>
      <c r="K442" s="204"/>
      <c r="L442" s="209"/>
      <c r="M442" s="210"/>
      <c r="N442" s="211"/>
      <c r="O442" s="211"/>
      <c r="P442" s="212">
        <f>SUM(P443:P466)</f>
        <v>0</v>
      </c>
      <c r="Q442" s="211"/>
      <c r="R442" s="212">
        <f>SUM(R443:R466)</f>
        <v>0.5088455000000001</v>
      </c>
      <c r="S442" s="211"/>
      <c r="T442" s="213">
        <f>SUM(T443:T466)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14" t="s">
        <v>83</v>
      </c>
      <c r="AT442" s="215" t="s">
        <v>72</v>
      </c>
      <c r="AU442" s="215" t="s">
        <v>83</v>
      </c>
      <c r="AY442" s="214" t="s">
        <v>132</v>
      </c>
      <c r="BK442" s="216">
        <f>SUM(BK443:BK466)</f>
        <v>0</v>
      </c>
    </row>
    <row r="443" spans="1:65" s="2" customFormat="1" ht="37.8" customHeight="1">
      <c r="A443" s="39"/>
      <c r="B443" s="40"/>
      <c r="C443" s="219" t="s">
        <v>759</v>
      </c>
      <c r="D443" s="219" t="s">
        <v>137</v>
      </c>
      <c r="E443" s="220" t="s">
        <v>760</v>
      </c>
      <c r="F443" s="221" t="s">
        <v>761</v>
      </c>
      <c r="G443" s="222" t="s">
        <v>155</v>
      </c>
      <c r="H443" s="223">
        <v>862.45</v>
      </c>
      <c r="I443" s="224"/>
      <c r="J443" s="225">
        <f>ROUND(I443*H443,2)</f>
        <v>0</v>
      </c>
      <c r="K443" s="221" t="s">
        <v>141</v>
      </c>
      <c r="L443" s="45"/>
      <c r="M443" s="226" t="s">
        <v>1</v>
      </c>
      <c r="N443" s="227" t="s">
        <v>38</v>
      </c>
      <c r="O443" s="92"/>
      <c r="P443" s="228">
        <f>O443*H443</f>
        <v>0</v>
      </c>
      <c r="Q443" s="228">
        <v>8E-05</v>
      </c>
      <c r="R443" s="228">
        <f>Q443*H443</f>
        <v>0.06899600000000002</v>
      </c>
      <c r="S443" s="228">
        <v>0</v>
      </c>
      <c r="T443" s="22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230</v>
      </c>
      <c r="AT443" s="230" t="s">
        <v>137</v>
      </c>
      <c r="AU443" s="230" t="s">
        <v>135</v>
      </c>
      <c r="AY443" s="18" t="s">
        <v>132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81</v>
      </c>
      <c r="BK443" s="231">
        <f>ROUND(I443*H443,2)</f>
        <v>0</v>
      </c>
      <c r="BL443" s="18" t="s">
        <v>230</v>
      </c>
      <c r="BM443" s="230" t="s">
        <v>762</v>
      </c>
    </row>
    <row r="444" spans="1:51" s="14" customFormat="1" ht="12">
      <c r="A444" s="14"/>
      <c r="B444" s="254"/>
      <c r="C444" s="255"/>
      <c r="D444" s="234" t="s">
        <v>144</v>
      </c>
      <c r="E444" s="256" t="s">
        <v>1</v>
      </c>
      <c r="F444" s="257" t="s">
        <v>763</v>
      </c>
      <c r="G444" s="255"/>
      <c r="H444" s="256" t="s">
        <v>1</v>
      </c>
      <c r="I444" s="258"/>
      <c r="J444" s="255"/>
      <c r="K444" s="255"/>
      <c r="L444" s="259"/>
      <c r="M444" s="260"/>
      <c r="N444" s="261"/>
      <c r="O444" s="261"/>
      <c r="P444" s="261"/>
      <c r="Q444" s="261"/>
      <c r="R444" s="261"/>
      <c r="S444" s="261"/>
      <c r="T444" s="26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3" t="s">
        <v>144</v>
      </c>
      <c r="AU444" s="263" t="s">
        <v>135</v>
      </c>
      <c r="AV444" s="14" t="s">
        <v>81</v>
      </c>
      <c r="AW444" s="14" t="s">
        <v>30</v>
      </c>
      <c r="AX444" s="14" t="s">
        <v>73</v>
      </c>
      <c r="AY444" s="263" t="s">
        <v>132</v>
      </c>
    </row>
    <row r="445" spans="1:51" s="13" customFormat="1" ht="12">
      <c r="A445" s="13"/>
      <c r="B445" s="232"/>
      <c r="C445" s="233"/>
      <c r="D445" s="234" t="s">
        <v>144</v>
      </c>
      <c r="E445" s="235" t="s">
        <v>1</v>
      </c>
      <c r="F445" s="236" t="s">
        <v>764</v>
      </c>
      <c r="G445" s="233"/>
      <c r="H445" s="237">
        <v>754.45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144</v>
      </c>
      <c r="AU445" s="243" t="s">
        <v>135</v>
      </c>
      <c r="AV445" s="13" t="s">
        <v>83</v>
      </c>
      <c r="AW445" s="13" t="s">
        <v>30</v>
      </c>
      <c r="AX445" s="13" t="s">
        <v>73</v>
      </c>
      <c r="AY445" s="243" t="s">
        <v>132</v>
      </c>
    </row>
    <row r="446" spans="1:51" s="14" customFormat="1" ht="12">
      <c r="A446" s="14"/>
      <c r="B446" s="254"/>
      <c r="C446" s="255"/>
      <c r="D446" s="234" t="s">
        <v>144</v>
      </c>
      <c r="E446" s="256" t="s">
        <v>1</v>
      </c>
      <c r="F446" s="257" t="s">
        <v>765</v>
      </c>
      <c r="G446" s="255"/>
      <c r="H446" s="256" t="s">
        <v>1</v>
      </c>
      <c r="I446" s="258"/>
      <c r="J446" s="255"/>
      <c r="K446" s="255"/>
      <c r="L446" s="259"/>
      <c r="M446" s="260"/>
      <c r="N446" s="261"/>
      <c r="O446" s="261"/>
      <c r="P446" s="261"/>
      <c r="Q446" s="261"/>
      <c r="R446" s="261"/>
      <c r="S446" s="261"/>
      <c r="T446" s="26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3" t="s">
        <v>144</v>
      </c>
      <c r="AU446" s="263" t="s">
        <v>135</v>
      </c>
      <c r="AV446" s="14" t="s">
        <v>81</v>
      </c>
      <c r="AW446" s="14" t="s">
        <v>30</v>
      </c>
      <c r="AX446" s="14" t="s">
        <v>73</v>
      </c>
      <c r="AY446" s="263" t="s">
        <v>132</v>
      </c>
    </row>
    <row r="447" spans="1:51" s="13" customFormat="1" ht="12">
      <c r="A447" s="13"/>
      <c r="B447" s="232"/>
      <c r="C447" s="233"/>
      <c r="D447" s="234" t="s">
        <v>144</v>
      </c>
      <c r="E447" s="235" t="s">
        <v>1</v>
      </c>
      <c r="F447" s="236" t="s">
        <v>766</v>
      </c>
      <c r="G447" s="233"/>
      <c r="H447" s="237">
        <v>108</v>
      </c>
      <c r="I447" s="238"/>
      <c r="J447" s="233"/>
      <c r="K447" s="233"/>
      <c r="L447" s="239"/>
      <c r="M447" s="240"/>
      <c r="N447" s="241"/>
      <c r="O447" s="241"/>
      <c r="P447" s="241"/>
      <c r="Q447" s="241"/>
      <c r="R447" s="241"/>
      <c r="S447" s="241"/>
      <c r="T447" s="24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3" t="s">
        <v>144</v>
      </c>
      <c r="AU447" s="243" t="s">
        <v>135</v>
      </c>
      <c r="AV447" s="13" t="s">
        <v>83</v>
      </c>
      <c r="AW447" s="13" t="s">
        <v>30</v>
      </c>
      <c r="AX447" s="13" t="s">
        <v>73</v>
      </c>
      <c r="AY447" s="243" t="s">
        <v>132</v>
      </c>
    </row>
    <row r="448" spans="1:51" s="15" customFormat="1" ht="12">
      <c r="A448" s="15"/>
      <c r="B448" s="264"/>
      <c r="C448" s="265"/>
      <c r="D448" s="234" t="s">
        <v>144</v>
      </c>
      <c r="E448" s="266" t="s">
        <v>1</v>
      </c>
      <c r="F448" s="267" t="s">
        <v>190</v>
      </c>
      <c r="G448" s="265"/>
      <c r="H448" s="268">
        <v>862.45</v>
      </c>
      <c r="I448" s="269"/>
      <c r="J448" s="265"/>
      <c r="K448" s="265"/>
      <c r="L448" s="270"/>
      <c r="M448" s="271"/>
      <c r="N448" s="272"/>
      <c r="O448" s="272"/>
      <c r="P448" s="272"/>
      <c r="Q448" s="272"/>
      <c r="R448" s="272"/>
      <c r="S448" s="272"/>
      <c r="T448" s="273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74" t="s">
        <v>144</v>
      </c>
      <c r="AU448" s="274" t="s">
        <v>135</v>
      </c>
      <c r="AV448" s="15" t="s">
        <v>142</v>
      </c>
      <c r="AW448" s="15" t="s">
        <v>30</v>
      </c>
      <c r="AX448" s="15" t="s">
        <v>81</v>
      </c>
      <c r="AY448" s="274" t="s">
        <v>132</v>
      </c>
    </row>
    <row r="449" spans="1:65" s="2" customFormat="1" ht="24.15" customHeight="1">
      <c r="A449" s="39"/>
      <c r="B449" s="40"/>
      <c r="C449" s="219" t="s">
        <v>767</v>
      </c>
      <c r="D449" s="219" t="s">
        <v>137</v>
      </c>
      <c r="E449" s="220" t="s">
        <v>768</v>
      </c>
      <c r="F449" s="221" t="s">
        <v>769</v>
      </c>
      <c r="G449" s="222" t="s">
        <v>155</v>
      </c>
      <c r="H449" s="223">
        <v>862.45</v>
      </c>
      <c r="I449" s="224"/>
      <c r="J449" s="225">
        <f>ROUND(I449*H449,2)</f>
        <v>0</v>
      </c>
      <c r="K449" s="221" t="s">
        <v>141</v>
      </c>
      <c r="L449" s="45"/>
      <c r="M449" s="226" t="s">
        <v>1</v>
      </c>
      <c r="N449" s="227" t="s">
        <v>38</v>
      </c>
      <c r="O449" s="92"/>
      <c r="P449" s="228">
        <f>O449*H449</f>
        <v>0</v>
      </c>
      <c r="Q449" s="228">
        <v>0.00014</v>
      </c>
      <c r="R449" s="228">
        <f>Q449*H449</f>
        <v>0.12074299999999999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230</v>
      </c>
      <c r="AT449" s="230" t="s">
        <v>137</v>
      </c>
      <c r="AU449" s="230" t="s">
        <v>135</v>
      </c>
      <c r="AY449" s="18" t="s">
        <v>132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81</v>
      </c>
      <c r="BK449" s="231">
        <f>ROUND(I449*H449,2)</f>
        <v>0</v>
      </c>
      <c r="BL449" s="18" t="s">
        <v>230</v>
      </c>
      <c r="BM449" s="230" t="s">
        <v>770</v>
      </c>
    </row>
    <row r="450" spans="1:51" s="14" customFormat="1" ht="12">
      <c r="A450" s="14"/>
      <c r="B450" s="254"/>
      <c r="C450" s="255"/>
      <c r="D450" s="234" t="s">
        <v>144</v>
      </c>
      <c r="E450" s="256" t="s">
        <v>1</v>
      </c>
      <c r="F450" s="257" t="s">
        <v>763</v>
      </c>
      <c r="G450" s="255"/>
      <c r="H450" s="256" t="s">
        <v>1</v>
      </c>
      <c r="I450" s="258"/>
      <c r="J450" s="255"/>
      <c r="K450" s="255"/>
      <c r="L450" s="259"/>
      <c r="M450" s="260"/>
      <c r="N450" s="261"/>
      <c r="O450" s="261"/>
      <c r="P450" s="261"/>
      <c r="Q450" s="261"/>
      <c r="R450" s="261"/>
      <c r="S450" s="261"/>
      <c r="T450" s="26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3" t="s">
        <v>144</v>
      </c>
      <c r="AU450" s="263" t="s">
        <v>135</v>
      </c>
      <c r="AV450" s="14" t="s">
        <v>81</v>
      </c>
      <c r="AW450" s="14" t="s">
        <v>30</v>
      </c>
      <c r="AX450" s="14" t="s">
        <v>73</v>
      </c>
      <c r="AY450" s="263" t="s">
        <v>132</v>
      </c>
    </row>
    <row r="451" spans="1:51" s="13" customFormat="1" ht="12">
      <c r="A451" s="13"/>
      <c r="B451" s="232"/>
      <c r="C451" s="233"/>
      <c r="D451" s="234" t="s">
        <v>144</v>
      </c>
      <c r="E451" s="235" t="s">
        <v>1</v>
      </c>
      <c r="F451" s="236" t="s">
        <v>764</v>
      </c>
      <c r="G451" s="233"/>
      <c r="H451" s="237">
        <v>754.45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144</v>
      </c>
      <c r="AU451" s="243" t="s">
        <v>135</v>
      </c>
      <c r="AV451" s="13" t="s">
        <v>83</v>
      </c>
      <c r="AW451" s="13" t="s">
        <v>30</v>
      </c>
      <c r="AX451" s="13" t="s">
        <v>73</v>
      </c>
      <c r="AY451" s="243" t="s">
        <v>132</v>
      </c>
    </row>
    <row r="452" spans="1:51" s="14" customFormat="1" ht="12">
      <c r="A452" s="14"/>
      <c r="B452" s="254"/>
      <c r="C452" s="255"/>
      <c r="D452" s="234" t="s">
        <v>144</v>
      </c>
      <c r="E452" s="256" t="s">
        <v>1</v>
      </c>
      <c r="F452" s="257" t="s">
        <v>765</v>
      </c>
      <c r="G452" s="255"/>
      <c r="H452" s="256" t="s">
        <v>1</v>
      </c>
      <c r="I452" s="258"/>
      <c r="J452" s="255"/>
      <c r="K452" s="255"/>
      <c r="L452" s="259"/>
      <c r="M452" s="260"/>
      <c r="N452" s="261"/>
      <c r="O452" s="261"/>
      <c r="P452" s="261"/>
      <c r="Q452" s="261"/>
      <c r="R452" s="261"/>
      <c r="S452" s="261"/>
      <c r="T452" s="26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3" t="s">
        <v>144</v>
      </c>
      <c r="AU452" s="263" t="s">
        <v>135</v>
      </c>
      <c r="AV452" s="14" t="s">
        <v>81</v>
      </c>
      <c r="AW452" s="14" t="s">
        <v>30</v>
      </c>
      <c r="AX452" s="14" t="s">
        <v>73</v>
      </c>
      <c r="AY452" s="263" t="s">
        <v>132</v>
      </c>
    </row>
    <row r="453" spans="1:51" s="13" customFormat="1" ht="12">
      <c r="A453" s="13"/>
      <c r="B453" s="232"/>
      <c r="C453" s="233"/>
      <c r="D453" s="234" t="s">
        <v>144</v>
      </c>
      <c r="E453" s="235" t="s">
        <v>1</v>
      </c>
      <c r="F453" s="236" t="s">
        <v>766</v>
      </c>
      <c r="G453" s="233"/>
      <c r="H453" s="237">
        <v>108</v>
      </c>
      <c r="I453" s="238"/>
      <c r="J453" s="233"/>
      <c r="K453" s="233"/>
      <c r="L453" s="239"/>
      <c r="M453" s="240"/>
      <c r="N453" s="241"/>
      <c r="O453" s="241"/>
      <c r="P453" s="241"/>
      <c r="Q453" s="241"/>
      <c r="R453" s="241"/>
      <c r="S453" s="241"/>
      <c r="T453" s="24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3" t="s">
        <v>144</v>
      </c>
      <c r="AU453" s="243" t="s">
        <v>135</v>
      </c>
      <c r="AV453" s="13" t="s">
        <v>83</v>
      </c>
      <c r="AW453" s="13" t="s">
        <v>30</v>
      </c>
      <c r="AX453" s="13" t="s">
        <v>73</v>
      </c>
      <c r="AY453" s="243" t="s">
        <v>132</v>
      </c>
    </row>
    <row r="454" spans="1:51" s="15" customFormat="1" ht="12">
      <c r="A454" s="15"/>
      <c r="B454" s="264"/>
      <c r="C454" s="265"/>
      <c r="D454" s="234" t="s">
        <v>144</v>
      </c>
      <c r="E454" s="266" t="s">
        <v>1</v>
      </c>
      <c r="F454" s="267" t="s">
        <v>190</v>
      </c>
      <c r="G454" s="265"/>
      <c r="H454" s="268">
        <v>862.45</v>
      </c>
      <c r="I454" s="269"/>
      <c r="J454" s="265"/>
      <c r="K454" s="265"/>
      <c r="L454" s="270"/>
      <c r="M454" s="271"/>
      <c r="N454" s="272"/>
      <c r="O454" s="272"/>
      <c r="P454" s="272"/>
      <c r="Q454" s="272"/>
      <c r="R454" s="272"/>
      <c r="S454" s="272"/>
      <c r="T454" s="273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74" t="s">
        <v>144</v>
      </c>
      <c r="AU454" s="274" t="s">
        <v>135</v>
      </c>
      <c r="AV454" s="15" t="s">
        <v>142</v>
      </c>
      <c r="AW454" s="15" t="s">
        <v>30</v>
      </c>
      <c r="AX454" s="15" t="s">
        <v>81</v>
      </c>
      <c r="AY454" s="274" t="s">
        <v>132</v>
      </c>
    </row>
    <row r="455" spans="1:65" s="2" customFormat="1" ht="24.15" customHeight="1">
      <c r="A455" s="39"/>
      <c r="B455" s="40"/>
      <c r="C455" s="219" t="s">
        <v>771</v>
      </c>
      <c r="D455" s="219" t="s">
        <v>137</v>
      </c>
      <c r="E455" s="220" t="s">
        <v>772</v>
      </c>
      <c r="F455" s="221" t="s">
        <v>773</v>
      </c>
      <c r="G455" s="222" t="s">
        <v>155</v>
      </c>
      <c r="H455" s="223">
        <v>862.45</v>
      </c>
      <c r="I455" s="224"/>
      <c r="J455" s="225">
        <f>ROUND(I455*H455,2)</f>
        <v>0</v>
      </c>
      <c r="K455" s="221" t="s">
        <v>141</v>
      </c>
      <c r="L455" s="45"/>
      <c r="M455" s="226" t="s">
        <v>1</v>
      </c>
      <c r="N455" s="227" t="s">
        <v>38</v>
      </c>
      <c r="O455" s="92"/>
      <c r="P455" s="228">
        <f>O455*H455</f>
        <v>0</v>
      </c>
      <c r="Q455" s="228">
        <v>0.00014</v>
      </c>
      <c r="R455" s="228">
        <f>Q455*H455</f>
        <v>0.12074299999999999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230</v>
      </c>
      <c r="AT455" s="230" t="s">
        <v>137</v>
      </c>
      <c r="AU455" s="230" t="s">
        <v>135</v>
      </c>
      <c r="AY455" s="18" t="s">
        <v>132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81</v>
      </c>
      <c r="BK455" s="231">
        <f>ROUND(I455*H455,2)</f>
        <v>0</v>
      </c>
      <c r="BL455" s="18" t="s">
        <v>230</v>
      </c>
      <c r="BM455" s="230" t="s">
        <v>774</v>
      </c>
    </row>
    <row r="456" spans="1:51" s="14" customFormat="1" ht="12">
      <c r="A456" s="14"/>
      <c r="B456" s="254"/>
      <c r="C456" s="255"/>
      <c r="D456" s="234" t="s">
        <v>144</v>
      </c>
      <c r="E456" s="256" t="s">
        <v>1</v>
      </c>
      <c r="F456" s="257" t="s">
        <v>763</v>
      </c>
      <c r="G456" s="255"/>
      <c r="H456" s="256" t="s">
        <v>1</v>
      </c>
      <c r="I456" s="258"/>
      <c r="J456" s="255"/>
      <c r="K456" s="255"/>
      <c r="L456" s="259"/>
      <c r="M456" s="260"/>
      <c r="N456" s="261"/>
      <c r="O456" s="261"/>
      <c r="P456" s="261"/>
      <c r="Q456" s="261"/>
      <c r="R456" s="261"/>
      <c r="S456" s="261"/>
      <c r="T456" s="26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3" t="s">
        <v>144</v>
      </c>
      <c r="AU456" s="263" t="s">
        <v>135</v>
      </c>
      <c r="AV456" s="14" t="s">
        <v>81</v>
      </c>
      <c r="AW456" s="14" t="s">
        <v>30</v>
      </c>
      <c r="AX456" s="14" t="s">
        <v>73</v>
      </c>
      <c r="AY456" s="263" t="s">
        <v>132</v>
      </c>
    </row>
    <row r="457" spans="1:51" s="13" customFormat="1" ht="12">
      <c r="A457" s="13"/>
      <c r="B457" s="232"/>
      <c r="C457" s="233"/>
      <c r="D457" s="234" t="s">
        <v>144</v>
      </c>
      <c r="E457" s="235" t="s">
        <v>1</v>
      </c>
      <c r="F457" s="236" t="s">
        <v>764</v>
      </c>
      <c r="G457" s="233"/>
      <c r="H457" s="237">
        <v>754.45</v>
      </c>
      <c r="I457" s="238"/>
      <c r="J457" s="233"/>
      <c r="K457" s="233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144</v>
      </c>
      <c r="AU457" s="243" t="s">
        <v>135</v>
      </c>
      <c r="AV457" s="13" t="s">
        <v>83</v>
      </c>
      <c r="AW457" s="13" t="s">
        <v>30</v>
      </c>
      <c r="AX457" s="13" t="s">
        <v>73</v>
      </c>
      <c r="AY457" s="243" t="s">
        <v>132</v>
      </c>
    </row>
    <row r="458" spans="1:51" s="14" customFormat="1" ht="12">
      <c r="A458" s="14"/>
      <c r="B458" s="254"/>
      <c r="C458" s="255"/>
      <c r="D458" s="234" t="s">
        <v>144</v>
      </c>
      <c r="E458" s="256" t="s">
        <v>1</v>
      </c>
      <c r="F458" s="257" t="s">
        <v>765</v>
      </c>
      <c r="G458" s="255"/>
      <c r="H458" s="256" t="s">
        <v>1</v>
      </c>
      <c r="I458" s="258"/>
      <c r="J458" s="255"/>
      <c r="K458" s="255"/>
      <c r="L458" s="259"/>
      <c r="M458" s="260"/>
      <c r="N458" s="261"/>
      <c r="O458" s="261"/>
      <c r="P458" s="261"/>
      <c r="Q458" s="261"/>
      <c r="R458" s="261"/>
      <c r="S458" s="261"/>
      <c r="T458" s="26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3" t="s">
        <v>144</v>
      </c>
      <c r="AU458" s="263" t="s">
        <v>135</v>
      </c>
      <c r="AV458" s="14" t="s">
        <v>81</v>
      </c>
      <c r="AW458" s="14" t="s">
        <v>30</v>
      </c>
      <c r="AX458" s="14" t="s">
        <v>73</v>
      </c>
      <c r="AY458" s="263" t="s">
        <v>132</v>
      </c>
    </row>
    <row r="459" spans="1:51" s="13" customFormat="1" ht="12">
      <c r="A459" s="13"/>
      <c r="B459" s="232"/>
      <c r="C459" s="233"/>
      <c r="D459" s="234" t="s">
        <v>144</v>
      </c>
      <c r="E459" s="235" t="s">
        <v>1</v>
      </c>
      <c r="F459" s="236" t="s">
        <v>766</v>
      </c>
      <c r="G459" s="233"/>
      <c r="H459" s="237">
        <v>108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144</v>
      </c>
      <c r="AU459" s="243" t="s">
        <v>135</v>
      </c>
      <c r="AV459" s="13" t="s">
        <v>83</v>
      </c>
      <c r="AW459" s="13" t="s">
        <v>30</v>
      </c>
      <c r="AX459" s="13" t="s">
        <v>73</v>
      </c>
      <c r="AY459" s="243" t="s">
        <v>132</v>
      </c>
    </row>
    <row r="460" spans="1:51" s="15" customFormat="1" ht="12">
      <c r="A460" s="15"/>
      <c r="B460" s="264"/>
      <c r="C460" s="265"/>
      <c r="D460" s="234" t="s">
        <v>144</v>
      </c>
      <c r="E460" s="266" t="s">
        <v>1</v>
      </c>
      <c r="F460" s="267" t="s">
        <v>190</v>
      </c>
      <c r="G460" s="265"/>
      <c r="H460" s="268">
        <v>862.45</v>
      </c>
      <c r="I460" s="269"/>
      <c r="J460" s="265"/>
      <c r="K460" s="265"/>
      <c r="L460" s="270"/>
      <c r="M460" s="271"/>
      <c r="N460" s="272"/>
      <c r="O460" s="272"/>
      <c r="P460" s="272"/>
      <c r="Q460" s="272"/>
      <c r="R460" s="272"/>
      <c r="S460" s="272"/>
      <c r="T460" s="273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74" t="s">
        <v>144</v>
      </c>
      <c r="AU460" s="274" t="s">
        <v>135</v>
      </c>
      <c r="AV460" s="15" t="s">
        <v>142</v>
      </c>
      <c r="AW460" s="15" t="s">
        <v>30</v>
      </c>
      <c r="AX460" s="15" t="s">
        <v>81</v>
      </c>
      <c r="AY460" s="274" t="s">
        <v>132</v>
      </c>
    </row>
    <row r="461" spans="1:65" s="2" customFormat="1" ht="24.15" customHeight="1">
      <c r="A461" s="39"/>
      <c r="B461" s="40"/>
      <c r="C461" s="219" t="s">
        <v>775</v>
      </c>
      <c r="D461" s="219" t="s">
        <v>137</v>
      </c>
      <c r="E461" s="220" t="s">
        <v>776</v>
      </c>
      <c r="F461" s="221" t="s">
        <v>777</v>
      </c>
      <c r="G461" s="222" t="s">
        <v>155</v>
      </c>
      <c r="H461" s="223">
        <v>862.45</v>
      </c>
      <c r="I461" s="224"/>
      <c r="J461" s="225">
        <f>ROUND(I461*H461,2)</f>
        <v>0</v>
      </c>
      <c r="K461" s="221" t="s">
        <v>141</v>
      </c>
      <c r="L461" s="45"/>
      <c r="M461" s="226" t="s">
        <v>1</v>
      </c>
      <c r="N461" s="227" t="s">
        <v>38</v>
      </c>
      <c r="O461" s="92"/>
      <c r="P461" s="228">
        <f>O461*H461</f>
        <v>0</v>
      </c>
      <c r="Q461" s="228">
        <v>0.00023</v>
      </c>
      <c r="R461" s="228">
        <f>Q461*H461</f>
        <v>0.19836350000000003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230</v>
      </c>
      <c r="AT461" s="230" t="s">
        <v>137</v>
      </c>
      <c r="AU461" s="230" t="s">
        <v>135</v>
      </c>
      <c r="AY461" s="18" t="s">
        <v>132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81</v>
      </c>
      <c r="BK461" s="231">
        <f>ROUND(I461*H461,2)</f>
        <v>0</v>
      </c>
      <c r="BL461" s="18" t="s">
        <v>230</v>
      </c>
      <c r="BM461" s="230" t="s">
        <v>778</v>
      </c>
    </row>
    <row r="462" spans="1:51" s="14" customFormat="1" ht="12">
      <c r="A462" s="14"/>
      <c r="B462" s="254"/>
      <c r="C462" s="255"/>
      <c r="D462" s="234" t="s">
        <v>144</v>
      </c>
      <c r="E462" s="256" t="s">
        <v>1</v>
      </c>
      <c r="F462" s="257" t="s">
        <v>763</v>
      </c>
      <c r="G462" s="255"/>
      <c r="H462" s="256" t="s">
        <v>1</v>
      </c>
      <c r="I462" s="258"/>
      <c r="J462" s="255"/>
      <c r="K462" s="255"/>
      <c r="L462" s="259"/>
      <c r="M462" s="260"/>
      <c r="N462" s="261"/>
      <c r="O462" s="261"/>
      <c r="P462" s="261"/>
      <c r="Q462" s="261"/>
      <c r="R462" s="261"/>
      <c r="S462" s="261"/>
      <c r="T462" s="26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3" t="s">
        <v>144</v>
      </c>
      <c r="AU462" s="263" t="s">
        <v>135</v>
      </c>
      <c r="AV462" s="14" t="s">
        <v>81</v>
      </c>
      <c r="AW462" s="14" t="s">
        <v>30</v>
      </c>
      <c r="AX462" s="14" t="s">
        <v>73</v>
      </c>
      <c r="AY462" s="263" t="s">
        <v>132</v>
      </c>
    </row>
    <row r="463" spans="1:51" s="13" customFormat="1" ht="12">
      <c r="A463" s="13"/>
      <c r="B463" s="232"/>
      <c r="C463" s="233"/>
      <c r="D463" s="234" t="s">
        <v>144</v>
      </c>
      <c r="E463" s="235" t="s">
        <v>1</v>
      </c>
      <c r="F463" s="236" t="s">
        <v>764</v>
      </c>
      <c r="G463" s="233"/>
      <c r="H463" s="237">
        <v>754.45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144</v>
      </c>
      <c r="AU463" s="243" t="s">
        <v>135</v>
      </c>
      <c r="AV463" s="13" t="s">
        <v>83</v>
      </c>
      <c r="AW463" s="13" t="s">
        <v>30</v>
      </c>
      <c r="AX463" s="13" t="s">
        <v>73</v>
      </c>
      <c r="AY463" s="243" t="s">
        <v>132</v>
      </c>
    </row>
    <row r="464" spans="1:51" s="14" customFormat="1" ht="12">
      <c r="A464" s="14"/>
      <c r="B464" s="254"/>
      <c r="C464" s="255"/>
      <c r="D464" s="234" t="s">
        <v>144</v>
      </c>
      <c r="E464" s="256" t="s">
        <v>1</v>
      </c>
      <c r="F464" s="257" t="s">
        <v>765</v>
      </c>
      <c r="G464" s="255"/>
      <c r="H464" s="256" t="s">
        <v>1</v>
      </c>
      <c r="I464" s="258"/>
      <c r="J464" s="255"/>
      <c r="K464" s="255"/>
      <c r="L464" s="259"/>
      <c r="M464" s="260"/>
      <c r="N464" s="261"/>
      <c r="O464" s="261"/>
      <c r="P464" s="261"/>
      <c r="Q464" s="261"/>
      <c r="R464" s="261"/>
      <c r="S464" s="261"/>
      <c r="T464" s="26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3" t="s">
        <v>144</v>
      </c>
      <c r="AU464" s="263" t="s">
        <v>135</v>
      </c>
      <c r="AV464" s="14" t="s">
        <v>81</v>
      </c>
      <c r="AW464" s="14" t="s">
        <v>30</v>
      </c>
      <c r="AX464" s="14" t="s">
        <v>73</v>
      </c>
      <c r="AY464" s="263" t="s">
        <v>132</v>
      </c>
    </row>
    <row r="465" spans="1:51" s="13" customFormat="1" ht="12">
      <c r="A465" s="13"/>
      <c r="B465" s="232"/>
      <c r="C465" s="233"/>
      <c r="D465" s="234" t="s">
        <v>144</v>
      </c>
      <c r="E465" s="235" t="s">
        <v>1</v>
      </c>
      <c r="F465" s="236" t="s">
        <v>766</v>
      </c>
      <c r="G465" s="233"/>
      <c r="H465" s="237">
        <v>108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144</v>
      </c>
      <c r="AU465" s="243" t="s">
        <v>135</v>
      </c>
      <c r="AV465" s="13" t="s">
        <v>83</v>
      </c>
      <c r="AW465" s="13" t="s">
        <v>30</v>
      </c>
      <c r="AX465" s="13" t="s">
        <v>73</v>
      </c>
      <c r="AY465" s="243" t="s">
        <v>132</v>
      </c>
    </row>
    <row r="466" spans="1:51" s="15" customFormat="1" ht="12">
      <c r="A466" s="15"/>
      <c r="B466" s="264"/>
      <c r="C466" s="265"/>
      <c r="D466" s="234" t="s">
        <v>144</v>
      </c>
      <c r="E466" s="266" t="s">
        <v>1</v>
      </c>
      <c r="F466" s="267" t="s">
        <v>190</v>
      </c>
      <c r="G466" s="265"/>
      <c r="H466" s="268">
        <v>862.45</v>
      </c>
      <c r="I466" s="269"/>
      <c r="J466" s="265"/>
      <c r="K466" s="265"/>
      <c r="L466" s="270"/>
      <c r="M466" s="271"/>
      <c r="N466" s="272"/>
      <c r="O466" s="272"/>
      <c r="P466" s="272"/>
      <c r="Q466" s="272"/>
      <c r="R466" s="272"/>
      <c r="S466" s="272"/>
      <c r="T466" s="273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74" t="s">
        <v>144</v>
      </c>
      <c r="AU466" s="274" t="s">
        <v>135</v>
      </c>
      <c r="AV466" s="15" t="s">
        <v>142</v>
      </c>
      <c r="AW466" s="15" t="s">
        <v>30</v>
      </c>
      <c r="AX466" s="15" t="s">
        <v>81</v>
      </c>
      <c r="AY466" s="274" t="s">
        <v>132</v>
      </c>
    </row>
    <row r="467" spans="1:63" s="12" customFormat="1" ht="20.85" customHeight="1">
      <c r="A467" s="12"/>
      <c r="B467" s="203"/>
      <c r="C467" s="204"/>
      <c r="D467" s="205" t="s">
        <v>72</v>
      </c>
      <c r="E467" s="217" t="s">
        <v>779</v>
      </c>
      <c r="F467" s="217" t="s">
        <v>780</v>
      </c>
      <c r="G467" s="204"/>
      <c r="H467" s="204"/>
      <c r="I467" s="207"/>
      <c r="J467" s="218">
        <f>BK467</f>
        <v>0</v>
      </c>
      <c r="K467" s="204"/>
      <c r="L467" s="209"/>
      <c r="M467" s="210"/>
      <c r="N467" s="211"/>
      <c r="O467" s="211"/>
      <c r="P467" s="212">
        <f>SUM(P468:P470)</f>
        <v>0</v>
      </c>
      <c r="Q467" s="211"/>
      <c r="R467" s="212">
        <f>SUM(R468:R470)</f>
        <v>0</v>
      </c>
      <c r="S467" s="211"/>
      <c r="T467" s="213">
        <f>SUM(T468:T470)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14" t="s">
        <v>83</v>
      </c>
      <c r="AT467" s="215" t="s">
        <v>72</v>
      </c>
      <c r="AU467" s="215" t="s">
        <v>83</v>
      </c>
      <c r="AY467" s="214" t="s">
        <v>132</v>
      </c>
      <c r="BK467" s="216">
        <f>SUM(BK468:BK470)</f>
        <v>0</v>
      </c>
    </row>
    <row r="468" spans="1:65" s="2" customFormat="1" ht="33" customHeight="1">
      <c r="A468" s="39"/>
      <c r="B468" s="40"/>
      <c r="C468" s="219" t="s">
        <v>781</v>
      </c>
      <c r="D468" s="219" t="s">
        <v>137</v>
      </c>
      <c r="E468" s="220" t="s">
        <v>782</v>
      </c>
      <c r="F468" s="221" t="s">
        <v>783</v>
      </c>
      <c r="G468" s="222" t="s">
        <v>140</v>
      </c>
      <c r="H468" s="223">
        <v>1</v>
      </c>
      <c r="I468" s="224"/>
      <c r="J468" s="225">
        <f>ROUND(I468*H468,2)</f>
        <v>0</v>
      </c>
      <c r="K468" s="221" t="s">
        <v>141</v>
      </c>
      <c r="L468" s="45"/>
      <c r="M468" s="226" t="s">
        <v>1</v>
      </c>
      <c r="N468" s="227" t="s">
        <v>38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230</v>
      </c>
      <c r="AT468" s="230" t="s">
        <v>137</v>
      </c>
      <c r="AU468" s="230" t="s">
        <v>135</v>
      </c>
      <c r="AY468" s="18" t="s">
        <v>132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81</v>
      </c>
      <c r="BK468" s="231">
        <f>ROUND(I468*H468,2)</f>
        <v>0</v>
      </c>
      <c r="BL468" s="18" t="s">
        <v>230</v>
      </c>
      <c r="BM468" s="230" t="s">
        <v>784</v>
      </c>
    </row>
    <row r="469" spans="1:51" s="14" customFormat="1" ht="12">
      <c r="A469" s="14"/>
      <c r="B469" s="254"/>
      <c r="C469" s="255"/>
      <c r="D469" s="234" t="s">
        <v>144</v>
      </c>
      <c r="E469" s="256" t="s">
        <v>1</v>
      </c>
      <c r="F469" s="257" t="s">
        <v>785</v>
      </c>
      <c r="G469" s="255"/>
      <c r="H469" s="256" t="s">
        <v>1</v>
      </c>
      <c r="I469" s="258"/>
      <c r="J469" s="255"/>
      <c r="K469" s="255"/>
      <c r="L469" s="259"/>
      <c r="M469" s="260"/>
      <c r="N469" s="261"/>
      <c r="O469" s="261"/>
      <c r="P469" s="261"/>
      <c r="Q469" s="261"/>
      <c r="R469" s="261"/>
      <c r="S469" s="261"/>
      <c r="T469" s="26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3" t="s">
        <v>144</v>
      </c>
      <c r="AU469" s="263" t="s">
        <v>135</v>
      </c>
      <c r="AV469" s="14" t="s">
        <v>81</v>
      </c>
      <c r="AW469" s="14" t="s">
        <v>30</v>
      </c>
      <c r="AX469" s="14" t="s">
        <v>73</v>
      </c>
      <c r="AY469" s="263" t="s">
        <v>132</v>
      </c>
    </row>
    <row r="470" spans="1:51" s="13" customFormat="1" ht="12">
      <c r="A470" s="13"/>
      <c r="B470" s="232"/>
      <c r="C470" s="233"/>
      <c r="D470" s="234" t="s">
        <v>144</v>
      </c>
      <c r="E470" s="235" t="s">
        <v>1</v>
      </c>
      <c r="F470" s="236" t="s">
        <v>81</v>
      </c>
      <c r="G470" s="233"/>
      <c r="H470" s="237">
        <v>1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144</v>
      </c>
      <c r="AU470" s="243" t="s">
        <v>135</v>
      </c>
      <c r="AV470" s="13" t="s">
        <v>83</v>
      </c>
      <c r="AW470" s="13" t="s">
        <v>30</v>
      </c>
      <c r="AX470" s="13" t="s">
        <v>81</v>
      </c>
      <c r="AY470" s="243" t="s">
        <v>132</v>
      </c>
    </row>
    <row r="471" spans="1:63" s="12" customFormat="1" ht="22.8" customHeight="1">
      <c r="A471" s="12"/>
      <c r="B471" s="203"/>
      <c r="C471" s="204"/>
      <c r="D471" s="205" t="s">
        <v>72</v>
      </c>
      <c r="E471" s="217" t="s">
        <v>786</v>
      </c>
      <c r="F471" s="217" t="s">
        <v>787</v>
      </c>
      <c r="G471" s="204"/>
      <c r="H471" s="204"/>
      <c r="I471" s="207"/>
      <c r="J471" s="218">
        <f>BK471</f>
        <v>0</v>
      </c>
      <c r="K471" s="204"/>
      <c r="L471" s="209"/>
      <c r="M471" s="210"/>
      <c r="N471" s="211"/>
      <c r="O471" s="211"/>
      <c r="P471" s="212">
        <f>P472+P474+P476</f>
        <v>0</v>
      </c>
      <c r="Q471" s="211"/>
      <c r="R471" s="212">
        <f>R472+R474+R476</f>
        <v>0</v>
      </c>
      <c r="S471" s="211"/>
      <c r="T471" s="213">
        <f>T472+T474+T476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14" t="s">
        <v>162</v>
      </c>
      <c r="AT471" s="215" t="s">
        <v>72</v>
      </c>
      <c r="AU471" s="215" t="s">
        <v>81</v>
      </c>
      <c r="AY471" s="214" t="s">
        <v>132</v>
      </c>
      <c r="BK471" s="216">
        <f>BK472+BK474+BK476</f>
        <v>0</v>
      </c>
    </row>
    <row r="472" spans="1:63" s="12" customFormat="1" ht="20.85" customHeight="1">
      <c r="A472" s="12"/>
      <c r="B472" s="203"/>
      <c r="C472" s="204"/>
      <c r="D472" s="205" t="s">
        <v>72</v>
      </c>
      <c r="E472" s="217" t="s">
        <v>788</v>
      </c>
      <c r="F472" s="217" t="s">
        <v>789</v>
      </c>
      <c r="G472" s="204"/>
      <c r="H472" s="204"/>
      <c r="I472" s="207"/>
      <c r="J472" s="218">
        <f>BK472</f>
        <v>0</v>
      </c>
      <c r="K472" s="204"/>
      <c r="L472" s="209"/>
      <c r="M472" s="210"/>
      <c r="N472" s="211"/>
      <c r="O472" s="211"/>
      <c r="P472" s="212">
        <f>P473</f>
        <v>0</v>
      </c>
      <c r="Q472" s="211"/>
      <c r="R472" s="212">
        <f>R473</f>
        <v>0</v>
      </c>
      <c r="S472" s="211"/>
      <c r="T472" s="213">
        <f>T473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14" t="s">
        <v>162</v>
      </c>
      <c r="AT472" s="215" t="s">
        <v>72</v>
      </c>
      <c r="AU472" s="215" t="s">
        <v>83</v>
      </c>
      <c r="AY472" s="214" t="s">
        <v>132</v>
      </c>
      <c r="BK472" s="216">
        <f>BK473</f>
        <v>0</v>
      </c>
    </row>
    <row r="473" spans="1:65" s="2" customFormat="1" ht="16.5" customHeight="1">
      <c r="A473" s="39"/>
      <c r="B473" s="40"/>
      <c r="C473" s="219" t="s">
        <v>790</v>
      </c>
      <c r="D473" s="219" t="s">
        <v>137</v>
      </c>
      <c r="E473" s="220" t="s">
        <v>791</v>
      </c>
      <c r="F473" s="221" t="s">
        <v>792</v>
      </c>
      <c r="G473" s="222" t="s">
        <v>793</v>
      </c>
      <c r="H473" s="223">
        <v>1</v>
      </c>
      <c r="I473" s="224"/>
      <c r="J473" s="225">
        <f>ROUND(I473*H473,2)</f>
        <v>0</v>
      </c>
      <c r="K473" s="221" t="s">
        <v>141</v>
      </c>
      <c r="L473" s="45"/>
      <c r="M473" s="226" t="s">
        <v>1</v>
      </c>
      <c r="N473" s="227" t="s">
        <v>38</v>
      </c>
      <c r="O473" s="92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794</v>
      </c>
      <c r="AT473" s="230" t="s">
        <v>137</v>
      </c>
      <c r="AU473" s="230" t="s">
        <v>135</v>
      </c>
      <c r="AY473" s="18" t="s">
        <v>132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81</v>
      </c>
      <c r="BK473" s="231">
        <f>ROUND(I473*H473,2)</f>
        <v>0</v>
      </c>
      <c r="BL473" s="18" t="s">
        <v>794</v>
      </c>
      <c r="BM473" s="230" t="s">
        <v>795</v>
      </c>
    </row>
    <row r="474" spans="1:63" s="12" customFormat="1" ht="20.85" customHeight="1">
      <c r="A474" s="12"/>
      <c r="B474" s="203"/>
      <c r="C474" s="204"/>
      <c r="D474" s="205" t="s">
        <v>72</v>
      </c>
      <c r="E474" s="217" t="s">
        <v>796</v>
      </c>
      <c r="F474" s="217" t="s">
        <v>797</v>
      </c>
      <c r="G474" s="204"/>
      <c r="H474" s="204"/>
      <c r="I474" s="207"/>
      <c r="J474" s="218">
        <f>BK474</f>
        <v>0</v>
      </c>
      <c r="K474" s="204"/>
      <c r="L474" s="209"/>
      <c r="M474" s="210"/>
      <c r="N474" s="211"/>
      <c r="O474" s="211"/>
      <c r="P474" s="212">
        <f>P475</f>
        <v>0</v>
      </c>
      <c r="Q474" s="211"/>
      <c r="R474" s="212">
        <f>R475</f>
        <v>0</v>
      </c>
      <c r="S474" s="211"/>
      <c r="T474" s="213">
        <f>T475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14" t="s">
        <v>162</v>
      </c>
      <c r="AT474" s="215" t="s">
        <v>72</v>
      </c>
      <c r="AU474" s="215" t="s">
        <v>83</v>
      </c>
      <c r="AY474" s="214" t="s">
        <v>132</v>
      </c>
      <c r="BK474" s="216">
        <f>BK475</f>
        <v>0</v>
      </c>
    </row>
    <row r="475" spans="1:65" s="2" customFormat="1" ht="16.5" customHeight="1">
      <c r="A475" s="39"/>
      <c r="B475" s="40"/>
      <c r="C475" s="219" t="s">
        <v>798</v>
      </c>
      <c r="D475" s="219" t="s">
        <v>137</v>
      </c>
      <c r="E475" s="220" t="s">
        <v>799</v>
      </c>
      <c r="F475" s="221" t="s">
        <v>797</v>
      </c>
      <c r="G475" s="222" t="s">
        <v>793</v>
      </c>
      <c r="H475" s="223">
        <v>1</v>
      </c>
      <c r="I475" s="224"/>
      <c r="J475" s="225">
        <f>ROUND(I475*H475,2)</f>
        <v>0</v>
      </c>
      <c r="K475" s="221" t="s">
        <v>141</v>
      </c>
      <c r="L475" s="45"/>
      <c r="M475" s="226" t="s">
        <v>1</v>
      </c>
      <c r="N475" s="227" t="s">
        <v>38</v>
      </c>
      <c r="O475" s="92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794</v>
      </c>
      <c r="AT475" s="230" t="s">
        <v>137</v>
      </c>
      <c r="AU475" s="230" t="s">
        <v>135</v>
      </c>
      <c r="AY475" s="18" t="s">
        <v>132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81</v>
      </c>
      <c r="BK475" s="231">
        <f>ROUND(I475*H475,2)</f>
        <v>0</v>
      </c>
      <c r="BL475" s="18" t="s">
        <v>794</v>
      </c>
      <c r="BM475" s="230" t="s">
        <v>800</v>
      </c>
    </row>
    <row r="476" spans="1:63" s="12" customFormat="1" ht="20.85" customHeight="1">
      <c r="A476" s="12"/>
      <c r="B476" s="203"/>
      <c r="C476" s="204"/>
      <c r="D476" s="205" t="s">
        <v>72</v>
      </c>
      <c r="E476" s="217" t="s">
        <v>801</v>
      </c>
      <c r="F476" s="217" t="s">
        <v>802</v>
      </c>
      <c r="G476" s="204"/>
      <c r="H476" s="204"/>
      <c r="I476" s="207"/>
      <c r="J476" s="218">
        <f>BK476</f>
        <v>0</v>
      </c>
      <c r="K476" s="204"/>
      <c r="L476" s="209"/>
      <c r="M476" s="210"/>
      <c r="N476" s="211"/>
      <c r="O476" s="211"/>
      <c r="P476" s="212">
        <f>P477</f>
        <v>0</v>
      </c>
      <c r="Q476" s="211"/>
      <c r="R476" s="212">
        <f>R477</f>
        <v>0</v>
      </c>
      <c r="S476" s="211"/>
      <c r="T476" s="213">
        <f>T477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4" t="s">
        <v>162</v>
      </c>
      <c r="AT476" s="215" t="s">
        <v>72</v>
      </c>
      <c r="AU476" s="215" t="s">
        <v>83</v>
      </c>
      <c r="AY476" s="214" t="s">
        <v>132</v>
      </c>
      <c r="BK476" s="216">
        <f>BK477</f>
        <v>0</v>
      </c>
    </row>
    <row r="477" spans="1:65" s="2" customFormat="1" ht="16.5" customHeight="1">
      <c r="A477" s="39"/>
      <c r="B477" s="40"/>
      <c r="C477" s="219" t="s">
        <v>803</v>
      </c>
      <c r="D477" s="219" t="s">
        <v>137</v>
      </c>
      <c r="E477" s="220" t="s">
        <v>804</v>
      </c>
      <c r="F477" s="221" t="s">
        <v>802</v>
      </c>
      <c r="G477" s="222" t="s">
        <v>793</v>
      </c>
      <c r="H477" s="223">
        <v>1</v>
      </c>
      <c r="I477" s="224"/>
      <c r="J477" s="225">
        <f>ROUND(I477*H477,2)</f>
        <v>0</v>
      </c>
      <c r="K477" s="221" t="s">
        <v>141</v>
      </c>
      <c r="L477" s="45"/>
      <c r="M477" s="275" t="s">
        <v>1</v>
      </c>
      <c r="N477" s="276" t="s">
        <v>38</v>
      </c>
      <c r="O477" s="277"/>
      <c r="P477" s="278">
        <f>O477*H477</f>
        <v>0</v>
      </c>
      <c r="Q477" s="278">
        <v>0</v>
      </c>
      <c r="R477" s="278">
        <f>Q477*H477</f>
        <v>0</v>
      </c>
      <c r="S477" s="278">
        <v>0</v>
      </c>
      <c r="T477" s="27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794</v>
      </c>
      <c r="AT477" s="230" t="s">
        <v>137</v>
      </c>
      <c r="AU477" s="230" t="s">
        <v>135</v>
      </c>
      <c r="AY477" s="18" t="s">
        <v>132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81</v>
      </c>
      <c r="BK477" s="231">
        <f>ROUND(I477*H477,2)</f>
        <v>0</v>
      </c>
      <c r="BL477" s="18" t="s">
        <v>794</v>
      </c>
      <c r="BM477" s="230" t="s">
        <v>805</v>
      </c>
    </row>
    <row r="478" spans="1:31" s="2" customFormat="1" ht="6.95" customHeight="1">
      <c r="A478" s="39"/>
      <c r="B478" s="67"/>
      <c r="C478" s="68"/>
      <c r="D478" s="68"/>
      <c r="E478" s="68"/>
      <c r="F478" s="68"/>
      <c r="G478" s="68"/>
      <c r="H478" s="68"/>
      <c r="I478" s="68"/>
      <c r="J478" s="68"/>
      <c r="K478" s="68"/>
      <c r="L478" s="45"/>
      <c r="M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</row>
  </sheetData>
  <sheetProtection password="CC35" sheet="1" objects="1" scenarios="1" formatColumns="0" formatRows="0" autoFilter="0"/>
  <autoFilter ref="C138:K477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87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Rekonsrukce MKS Domažlice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88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806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ROUND((SUM(BE135:BE297)),2)</f>
        <v>0</v>
      </c>
      <c r="G33" s="39"/>
      <c r="H33" s="39"/>
      <c r="I33" s="156">
        <v>0.21</v>
      </c>
      <c r="J33" s="155">
        <f>ROUND(((SUM(BE135:BE297))*I33),2)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ROUND((SUM(BF135:BF297)),2)</f>
        <v>0</v>
      </c>
      <c r="G34" s="39"/>
      <c r="H34" s="39"/>
      <c r="I34" s="156">
        <v>0.15</v>
      </c>
      <c r="J34" s="155">
        <f>ROUND(((SUM(BF135:BF297))*I34),2)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ROUND((SUM(BG135:BG297)),2)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ROUND((SUM(BH135:BH297)),2)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ROUND((SUM(BI135:BI297)),2)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Rekonsrukce MKS Domažlice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88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20230052 - dokončovací práce - atrium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20. 1. 2023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91</v>
      </c>
      <c r="D94" s="177"/>
      <c r="E94" s="177"/>
      <c r="F94" s="177"/>
      <c r="G94" s="177"/>
      <c r="H94" s="177"/>
      <c r="I94" s="177"/>
      <c r="J94" s="178" t="s">
        <v>92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93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94</v>
      </c>
    </row>
    <row r="97" spans="1:31" s="9" customFormat="1" ht="24.95" customHeight="1">
      <c r="A97" s="9"/>
      <c r="B97" s="180"/>
      <c r="C97" s="181"/>
      <c r="D97" s="182" t="s">
        <v>95</v>
      </c>
      <c r="E97" s="183"/>
      <c r="F97" s="183"/>
      <c r="G97" s="183"/>
      <c r="H97" s="183"/>
      <c r="I97" s="183"/>
      <c r="J97" s="184">
        <f>J136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96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6"/>
      <c r="C99" s="187"/>
      <c r="D99" s="188" t="s">
        <v>97</v>
      </c>
      <c r="E99" s="189"/>
      <c r="F99" s="189"/>
      <c r="G99" s="189"/>
      <c r="H99" s="189"/>
      <c r="I99" s="189"/>
      <c r="J99" s="190">
        <f>J138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6"/>
      <c r="C100" s="187"/>
      <c r="D100" s="188" t="s">
        <v>807</v>
      </c>
      <c r="E100" s="189"/>
      <c r="F100" s="189"/>
      <c r="G100" s="189"/>
      <c r="H100" s="189"/>
      <c r="I100" s="189"/>
      <c r="J100" s="190">
        <f>J171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98</v>
      </c>
      <c r="E101" s="189"/>
      <c r="F101" s="189"/>
      <c r="G101" s="189"/>
      <c r="H101" s="189"/>
      <c r="I101" s="189"/>
      <c r="J101" s="190">
        <f>J190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6"/>
      <c r="C102" s="187"/>
      <c r="D102" s="188" t="s">
        <v>99</v>
      </c>
      <c r="E102" s="189"/>
      <c r="F102" s="189"/>
      <c r="G102" s="189"/>
      <c r="H102" s="189"/>
      <c r="I102" s="189"/>
      <c r="J102" s="190">
        <f>J204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100</v>
      </c>
      <c r="E103" s="189"/>
      <c r="F103" s="189"/>
      <c r="G103" s="189"/>
      <c r="H103" s="189"/>
      <c r="I103" s="189"/>
      <c r="J103" s="190">
        <f>J231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6"/>
      <c r="C104" s="187"/>
      <c r="D104" s="188" t="s">
        <v>101</v>
      </c>
      <c r="E104" s="189"/>
      <c r="F104" s="189"/>
      <c r="G104" s="189"/>
      <c r="H104" s="189"/>
      <c r="I104" s="189"/>
      <c r="J104" s="190">
        <f>J238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102</v>
      </c>
      <c r="E105" s="189"/>
      <c r="F105" s="189"/>
      <c r="G105" s="189"/>
      <c r="H105" s="189"/>
      <c r="I105" s="189"/>
      <c r="J105" s="190">
        <f>J241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6"/>
      <c r="C106" s="187"/>
      <c r="D106" s="188" t="s">
        <v>105</v>
      </c>
      <c r="E106" s="189"/>
      <c r="F106" s="189"/>
      <c r="G106" s="189"/>
      <c r="H106" s="189"/>
      <c r="I106" s="189"/>
      <c r="J106" s="190">
        <f>J242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86"/>
      <c r="C107" s="187"/>
      <c r="D107" s="188" t="s">
        <v>808</v>
      </c>
      <c r="E107" s="189"/>
      <c r="F107" s="189"/>
      <c r="G107" s="189"/>
      <c r="H107" s="189"/>
      <c r="I107" s="189"/>
      <c r="J107" s="190">
        <f>J244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86"/>
      <c r="C108" s="187"/>
      <c r="D108" s="188" t="s">
        <v>109</v>
      </c>
      <c r="E108" s="189"/>
      <c r="F108" s="189"/>
      <c r="G108" s="189"/>
      <c r="H108" s="189"/>
      <c r="I108" s="189"/>
      <c r="J108" s="190">
        <f>J252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86"/>
      <c r="C109" s="187"/>
      <c r="D109" s="188" t="s">
        <v>809</v>
      </c>
      <c r="E109" s="189"/>
      <c r="F109" s="189"/>
      <c r="G109" s="189"/>
      <c r="H109" s="189"/>
      <c r="I109" s="189"/>
      <c r="J109" s="190">
        <f>J259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186"/>
      <c r="C110" s="187"/>
      <c r="D110" s="188" t="s">
        <v>810</v>
      </c>
      <c r="E110" s="189"/>
      <c r="F110" s="189"/>
      <c r="G110" s="189"/>
      <c r="H110" s="189"/>
      <c r="I110" s="189"/>
      <c r="J110" s="190">
        <f>J283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186"/>
      <c r="C111" s="187"/>
      <c r="D111" s="188" t="s">
        <v>811</v>
      </c>
      <c r="E111" s="189"/>
      <c r="F111" s="189"/>
      <c r="G111" s="189"/>
      <c r="H111" s="189"/>
      <c r="I111" s="189"/>
      <c r="J111" s="190">
        <f>J286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186"/>
      <c r="C112" s="187"/>
      <c r="D112" s="188" t="s">
        <v>812</v>
      </c>
      <c r="E112" s="189"/>
      <c r="F112" s="189"/>
      <c r="G112" s="189"/>
      <c r="H112" s="189"/>
      <c r="I112" s="189"/>
      <c r="J112" s="190">
        <f>J291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21.8" customHeight="1">
      <c r="A113" s="10"/>
      <c r="B113" s="186"/>
      <c r="C113" s="187"/>
      <c r="D113" s="188" t="s">
        <v>813</v>
      </c>
      <c r="E113" s="189"/>
      <c r="F113" s="189"/>
      <c r="G113" s="189"/>
      <c r="H113" s="189"/>
      <c r="I113" s="189"/>
      <c r="J113" s="190">
        <f>J292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21.8" customHeight="1">
      <c r="A114" s="10"/>
      <c r="B114" s="186"/>
      <c r="C114" s="187"/>
      <c r="D114" s="188" t="s">
        <v>814</v>
      </c>
      <c r="E114" s="189"/>
      <c r="F114" s="189"/>
      <c r="G114" s="189"/>
      <c r="H114" s="189"/>
      <c r="I114" s="189"/>
      <c r="J114" s="190">
        <f>J294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21.8" customHeight="1">
      <c r="A115" s="10"/>
      <c r="B115" s="186"/>
      <c r="C115" s="187"/>
      <c r="D115" s="188" t="s">
        <v>815</v>
      </c>
      <c r="E115" s="189"/>
      <c r="F115" s="189"/>
      <c r="G115" s="189"/>
      <c r="H115" s="189"/>
      <c r="I115" s="189"/>
      <c r="J115" s="190">
        <f>J296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118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5" t="str">
        <f>E7</f>
        <v>Rekonsrukce MKS Domažlice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88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20230052 - dokončovací práce - atrium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20. 1. 2023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24</v>
      </c>
      <c r="D131" s="41"/>
      <c r="E131" s="41"/>
      <c r="F131" s="28" t="str">
        <f>E15</f>
        <v xml:space="preserve"> </v>
      </c>
      <c r="G131" s="41"/>
      <c r="H131" s="41"/>
      <c r="I131" s="33" t="s">
        <v>29</v>
      </c>
      <c r="J131" s="37" t="str">
        <f>E21</f>
        <v xml:space="preserve"> 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27</v>
      </c>
      <c r="D132" s="41"/>
      <c r="E132" s="41"/>
      <c r="F132" s="28" t="str">
        <f>IF(E18="","",E18)</f>
        <v>Vyplň údaj</v>
      </c>
      <c r="G132" s="41"/>
      <c r="H132" s="41"/>
      <c r="I132" s="33" t="s">
        <v>31</v>
      </c>
      <c r="J132" s="37" t="str">
        <f>E24</f>
        <v xml:space="preserve"> 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192"/>
      <c r="B134" s="193"/>
      <c r="C134" s="194" t="s">
        <v>119</v>
      </c>
      <c r="D134" s="195" t="s">
        <v>58</v>
      </c>
      <c r="E134" s="195" t="s">
        <v>54</v>
      </c>
      <c r="F134" s="195" t="s">
        <v>55</v>
      </c>
      <c r="G134" s="195" t="s">
        <v>120</v>
      </c>
      <c r="H134" s="195" t="s">
        <v>121</v>
      </c>
      <c r="I134" s="195" t="s">
        <v>122</v>
      </c>
      <c r="J134" s="195" t="s">
        <v>92</v>
      </c>
      <c r="K134" s="196" t="s">
        <v>123</v>
      </c>
      <c r="L134" s="197"/>
      <c r="M134" s="101" t="s">
        <v>1</v>
      </c>
      <c r="N134" s="102" t="s">
        <v>37</v>
      </c>
      <c r="O134" s="102" t="s">
        <v>124</v>
      </c>
      <c r="P134" s="102" t="s">
        <v>125</v>
      </c>
      <c r="Q134" s="102" t="s">
        <v>126</v>
      </c>
      <c r="R134" s="102" t="s">
        <v>127</v>
      </c>
      <c r="S134" s="102" t="s">
        <v>128</v>
      </c>
      <c r="T134" s="103" t="s">
        <v>129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1:63" s="2" customFormat="1" ht="22.8" customHeight="1">
      <c r="A135" s="39"/>
      <c r="B135" s="40"/>
      <c r="C135" s="108" t="s">
        <v>130</v>
      </c>
      <c r="D135" s="41"/>
      <c r="E135" s="41"/>
      <c r="F135" s="41"/>
      <c r="G135" s="41"/>
      <c r="H135" s="41"/>
      <c r="I135" s="41"/>
      <c r="J135" s="198">
        <f>BK135</f>
        <v>0</v>
      </c>
      <c r="K135" s="41"/>
      <c r="L135" s="45"/>
      <c r="M135" s="104"/>
      <c r="N135" s="199"/>
      <c r="O135" s="105"/>
      <c r="P135" s="200">
        <f>P136</f>
        <v>0</v>
      </c>
      <c r="Q135" s="105"/>
      <c r="R135" s="200">
        <f>R136</f>
        <v>28.08930054</v>
      </c>
      <c r="S135" s="105"/>
      <c r="T135" s="201">
        <f>T136</f>
        <v>9.623620800000001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72</v>
      </c>
      <c r="AU135" s="18" t="s">
        <v>94</v>
      </c>
      <c r="BK135" s="202">
        <f>BK136</f>
        <v>0</v>
      </c>
    </row>
    <row r="136" spans="1:63" s="12" customFormat="1" ht="25.9" customHeight="1">
      <c r="A136" s="12"/>
      <c r="B136" s="203"/>
      <c r="C136" s="204"/>
      <c r="D136" s="205" t="s">
        <v>72</v>
      </c>
      <c r="E136" s="206" t="s">
        <v>131</v>
      </c>
      <c r="F136" s="206" t="s">
        <v>1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P137+P241</f>
        <v>0</v>
      </c>
      <c r="Q136" s="211"/>
      <c r="R136" s="212">
        <f>R137+R241</f>
        <v>28.08930054</v>
      </c>
      <c r="S136" s="211"/>
      <c r="T136" s="213">
        <f>T137+T241</f>
        <v>9.623620800000001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81</v>
      </c>
      <c r="AT136" s="215" t="s">
        <v>72</v>
      </c>
      <c r="AU136" s="215" t="s">
        <v>73</v>
      </c>
      <c r="AY136" s="214" t="s">
        <v>132</v>
      </c>
      <c r="BK136" s="216">
        <f>BK137+BK241</f>
        <v>0</v>
      </c>
    </row>
    <row r="137" spans="1:63" s="12" customFormat="1" ht="22.8" customHeight="1">
      <c r="A137" s="12"/>
      <c r="B137" s="203"/>
      <c r="C137" s="204"/>
      <c r="D137" s="205" t="s">
        <v>72</v>
      </c>
      <c r="E137" s="217" t="s">
        <v>133</v>
      </c>
      <c r="F137" s="217" t="s">
        <v>134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P138+P171+P190+P204+P231+P238</f>
        <v>0</v>
      </c>
      <c r="Q137" s="211"/>
      <c r="R137" s="212">
        <f>R138+R171+R190+R204+R231+R238</f>
        <v>23.94039372</v>
      </c>
      <c r="S137" s="211"/>
      <c r="T137" s="213">
        <f>T138+T171+T190+T204+T231+T238</f>
        <v>9.3062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81</v>
      </c>
      <c r="AT137" s="215" t="s">
        <v>72</v>
      </c>
      <c r="AU137" s="215" t="s">
        <v>81</v>
      </c>
      <c r="AY137" s="214" t="s">
        <v>132</v>
      </c>
      <c r="BK137" s="216">
        <f>BK138+BK171+BK190+BK204+BK231+BK238</f>
        <v>0</v>
      </c>
    </row>
    <row r="138" spans="1:63" s="12" customFormat="1" ht="20.85" customHeight="1">
      <c r="A138" s="12"/>
      <c r="B138" s="203"/>
      <c r="C138" s="204"/>
      <c r="D138" s="205" t="s">
        <v>72</v>
      </c>
      <c r="E138" s="217" t="s">
        <v>135</v>
      </c>
      <c r="F138" s="217" t="s">
        <v>136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SUM(P139:P170)</f>
        <v>0</v>
      </c>
      <c r="Q138" s="211"/>
      <c r="R138" s="212">
        <f>SUM(R139:R170)</f>
        <v>2.09056664</v>
      </c>
      <c r="S138" s="211"/>
      <c r="T138" s="213">
        <f>SUM(T139:T170)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81</v>
      </c>
      <c r="AT138" s="215" t="s">
        <v>72</v>
      </c>
      <c r="AU138" s="215" t="s">
        <v>83</v>
      </c>
      <c r="AY138" s="214" t="s">
        <v>132</v>
      </c>
      <c r="BK138" s="216">
        <f>SUM(BK139:BK170)</f>
        <v>0</v>
      </c>
    </row>
    <row r="139" spans="1:65" s="2" customFormat="1" ht="37.8" customHeight="1">
      <c r="A139" s="39"/>
      <c r="B139" s="40"/>
      <c r="C139" s="219" t="s">
        <v>81</v>
      </c>
      <c r="D139" s="219" t="s">
        <v>137</v>
      </c>
      <c r="E139" s="220" t="s">
        <v>816</v>
      </c>
      <c r="F139" s="221" t="s">
        <v>817</v>
      </c>
      <c r="G139" s="222" t="s">
        <v>298</v>
      </c>
      <c r="H139" s="223">
        <v>1.496</v>
      </c>
      <c r="I139" s="224"/>
      <c r="J139" s="225">
        <f>ROUND(I139*H139,2)</f>
        <v>0</v>
      </c>
      <c r="K139" s="221" t="s">
        <v>141</v>
      </c>
      <c r="L139" s="45"/>
      <c r="M139" s="226" t="s">
        <v>1</v>
      </c>
      <c r="N139" s="227" t="s">
        <v>38</v>
      </c>
      <c r="O139" s="92"/>
      <c r="P139" s="228">
        <f>O139*H139</f>
        <v>0</v>
      </c>
      <c r="Q139" s="228">
        <v>0.01709</v>
      </c>
      <c r="R139" s="228">
        <f>Q139*H139</f>
        <v>0.02556664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142</v>
      </c>
      <c r="AT139" s="230" t="s">
        <v>137</v>
      </c>
      <c r="AU139" s="230" t="s">
        <v>135</v>
      </c>
      <c r="AY139" s="18" t="s">
        <v>132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81</v>
      </c>
      <c r="BK139" s="231">
        <f>ROUND(I139*H139,2)</f>
        <v>0</v>
      </c>
      <c r="BL139" s="18" t="s">
        <v>142</v>
      </c>
      <c r="BM139" s="230" t="s">
        <v>818</v>
      </c>
    </row>
    <row r="140" spans="1:51" s="14" customFormat="1" ht="12">
      <c r="A140" s="14"/>
      <c r="B140" s="254"/>
      <c r="C140" s="255"/>
      <c r="D140" s="234" t="s">
        <v>144</v>
      </c>
      <c r="E140" s="256" t="s">
        <v>1</v>
      </c>
      <c r="F140" s="257" t="s">
        <v>819</v>
      </c>
      <c r="G140" s="255"/>
      <c r="H140" s="256" t="s">
        <v>1</v>
      </c>
      <c r="I140" s="258"/>
      <c r="J140" s="255"/>
      <c r="K140" s="255"/>
      <c r="L140" s="259"/>
      <c r="M140" s="260"/>
      <c r="N140" s="261"/>
      <c r="O140" s="261"/>
      <c r="P140" s="261"/>
      <c r="Q140" s="261"/>
      <c r="R140" s="261"/>
      <c r="S140" s="261"/>
      <c r="T140" s="26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3" t="s">
        <v>144</v>
      </c>
      <c r="AU140" s="263" t="s">
        <v>135</v>
      </c>
      <c r="AV140" s="14" t="s">
        <v>81</v>
      </c>
      <c r="AW140" s="14" t="s">
        <v>30</v>
      </c>
      <c r="AX140" s="14" t="s">
        <v>73</v>
      </c>
      <c r="AY140" s="263" t="s">
        <v>132</v>
      </c>
    </row>
    <row r="141" spans="1:51" s="13" customFormat="1" ht="12">
      <c r="A141" s="13"/>
      <c r="B141" s="232"/>
      <c r="C141" s="233"/>
      <c r="D141" s="234" t="s">
        <v>144</v>
      </c>
      <c r="E141" s="235" t="s">
        <v>1</v>
      </c>
      <c r="F141" s="236" t="s">
        <v>820</v>
      </c>
      <c r="G141" s="233"/>
      <c r="H141" s="237">
        <v>0.359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144</v>
      </c>
      <c r="AU141" s="243" t="s">
        <v>135</v>
      </c>
      <c r="AV141" s="13" t="s">
        <v>83</v>
      </c>
      <c r="AW141" s="13" t="s">
        <v>30</v>
      </c>
      <c r="AX141" s="13" t="s">
        <v>73</v>
      </c>
      <c r="AY141" s="243" t="s">
        <v>132</v>
      </c>
    </row>
    <row r="142" spans="1:51" s="14" customFormat="1" ht="12">
      <c r="A142" s="14"/>
      <c r="B142" s="254"/>
      <c r="C142" s="255"/>
      <c r="D142" s="234" t="s">
        <v>144</v>
      </c>
      <c r="E142" s="256" t="s">
        <v>1</v>
      </c>
      <c r="F142" s="257" t="s">
        <v>821</v>
      </c>
      <c r="G142" s="255"/>
      <c r="H142" s="256" t="s">
        <v>1</v>
      </c>
      <c r="I142" s="258"/>
      <c r="J142" s="255"/>
      <c r="K142" s="255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144</v>
      </c>
      <c r="AU142" s="263" t="s">
        <v>135</v>
      </c>
      <c r="AV142" s="14" t="s">
        <v>81</v>
      </c>
      <c r="AW142" s="14" t="s">
        <v>30</v>
      </c>
      <c r="AX142" s="14" t="s">
        <v>73</v>
      </c>
      <c r="AY142" s="263" t="s">
        <v>132</v>
      </c>
    </row>
    <row r="143" spans="1:51" s="13" customFormat="1" ht="12">
      <c r="A143" s="13"/>
      <c r="B143" s="232"/>
      <c r="C143" s="233"/>
      <c r="D143" s="234" t="s">
        <v>144</v>
      </c>
      <c r="E143" s="235" t="s">
        <v>1</v>
      </c>
      <c r="F143" s="236" t="s">
        <v>822</v>
      </c>
      <c r="G143" s="233"/>
      <c r="H143" s="237">
        <v>0.099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144</v>
      </c>
      <c r="AU143" s="243" t="s">
        <v>135</v>
      </c>
      <c r="AV143" s="13" t="s">
        <v>83</v>
      </c>
      <c r="AW143" s="13" t="s">
        <v>30</v>
      </c>
      <c r="AX143" s="13" t="s">
        <v>73</v>
      </c>
      <c r="AY143" s="243" t="s">
        <v>132</v>
      </c>
    </row>
    <row r="144" spans="1:51" s="14" customFormat="1" ht="12">
      <c r="A144" s="14"/>
      <c r="B144" s="254"/>
      <c r="C144" s="255"/>
      <c r="D144" s="234" t="s">
        <v>144</v>
      </c>
      <c r="E144" s="256" t="s">
        <v>1</v>
      </c>
      <c r="F144" s="257" t="s">
        <v>823</v>
      </c>
      <c r="G144" s="255"/>
      <c r="H144" s="256" t="s">
        <v>1</v>
      </c>
      <c r="I144" s="258"/>
      <c r="J144" s="255"/>
      <c r="K144" s="255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144</v>
      </c>
      <c r="AU144" s="263" t="s">
        <v>135</v>
      </c>
      <c r="AV144" s="14" t="s">
        <v>81</v>
      </c>
      <c r="AW144" s="14" t="s">
        <v>30</v>
      </c>
      <c r="AX144" s="14" t="s">
        <v>73</v>
      </c>
      <c r="AY144" s="263" t="s">
        <v>132</v>
      </c>
    </row>
    <row r="145" spans="1:51" s="13" customFormat="1" ht="12">
      <c r="A145" s="13"/>
      <c r="B145" s="232"/>
      <c r="C145" s="233"/>
      <c r="D145" s="234" t="s">
        <v>144</v>
      </c>
      <c r="E145" s="235" t="s">
        <v>1</v>
      </c>
      <c r="F145" s="236" t="s">
        <v>824</v>
      </c>
      <c r="G145" s="233"/>
      <c r="H145" s="237">
        <v>0.536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144</v>
      </c>
      <c r="AU145" s="243" t="s">
        <v>135</v>
      </c>
      <c r="AV145" s="13" t="s">
        <v>83</v>
      </c>
      <c r="AW145" s="13" t="s">
        <v>30</v>
      </c>
      <c r="AX145" s="13" t="s">
        <v>73</v>
      </c>
      <c r="AY145" s="243" t="s">
        <v>132</v>
      </c>
    </row>
    <row r="146" spans="1:51" s="14" customFormat="1" ht="12">
      <c r="A146" s="14"/>
      <c r="B146" s="254"/>
      <c r="C146" s="255"/>
      <c r="D146" s="234" t="s">
        <v>144</v>
      </c>
      <c r="E146" s="256" t="s">
        <v>1</v>
      </c>
      <c r="F146" s="257" t="s">
        <v>825</v>
      </c>
      <c r="G146" s="255"/>
      <c r="H146" s="256" t="s">
        <v>1</v>
      </c>
      <c r="I146" s="258"/>
      <c r="J146" s="255"/>
      <c r="K146" s="255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144</v>
      </c>
      <c r="AU146" s="263" t="s">
        <v>135</v>
      </c>
      <c r="AV146" s="14" t="s">
        <v>81</v>
      </c>
      <c r="AW146" s="14" t="s">
        <v>30</v>
      </c>
      <c r="AX146" s="14" t="s">
        <v>73</v>
      </c>
      <c r="AY146" s="263" t="s">
        <v>132</v>
      </c>
    </row>
    <row r="147" spans="1:51" s="13" customFormat="1" ht="12">
      <c r="A147" s="13"/>
      <c r="B147" s="232"/>
      <c r="C147" s="233"/>
      <c r="D147" s="234" t="s">
        <v>144</v>
      </c>
      <c r="E147" s="235" t="s">
        <v>1</v>
      </c>
      <c r="F147" s="236" t="s">
        <v>826</v>
      </c>
      <c r="G147" s="233"/>
      <c r="H147" s="237">
        <v>0.12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144</v>
      </c>
      <c r="AU147" s="243" t="s">
        <v>135</v>
      </c>
      <c r="AV147" s="13" t="s">
        <v>83</v>
      </c>
      <c r="AW147" s="13" t="s">
        <v>30</v>
      </c>
      <c r="AX147" s="13" t="s">
        <v>73</v>
      </c>
      <c r="AY147" s="243" t="s">
        <v>132</v>
      </c>
    </row>
    <row r="148" spans="1:51" s="14" customFormat="1" ht="12">
      <c r="A148" s="14"/>
      <c r="B148" s="254"/>
      <c r="C148" s="255"/>
      <c r="D148" s="234" t="s">
        <v>144</v>
      </c>
      <c r="E148" s="256" t="s">
        <v>1</v>
      </c>
      <c r="F148" s="257" t="s">
        <v>827</v>
      </c>
      <c r="G148" s="255"/>
      <c r="H148" s="256" t="s">
        <v>1</v>
      </c>
      <c r="I148" s="258"/>
      <c r="J148" s="255"/>
      <c r="K148" s="255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144</v>
      </c>
      <c r="AU148" s="263" t="s">
        <v>135</v>
      </c>
      <c r="AV148" s="14" t="s">
        <v>81</v>
      </c>
      <c r="AW148" s="14" t="s">
        <v>30</v>
      </c>
      <c r="AX148" s="14" t="s">
        <v>73</v>
      </c>
      <c r="AY148" s="263" t="s">
        <v>132</v>
      </c>
    </row>
    <row r="149" spans="1:51" s="13" customFormat="1" ht="12">
      <c r="A149" s="13"/>
      <c r="B149" s="232"/>
      <c r="C149" s="233"/>
      <c r="D149" s="234" t="s">
        <v>144</v>
      </c>
      <c r="E149" s="235" t="s">
        <v>1</v>
      </c>
      <c r="F149" s="236" t="s">
        <v>828</v>
      </c>
      <c r="G149" s="233"/>
      <c r="H149" s="237">
        <v>0.264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144</v>
      </c>
      <c r="AU149" s="243" t="s">
        <v>135</v>
      </c>
      <c r="AV149" s="13" t="s">
        <v>83</v>
      </c>
      <c r="AW149" s="13" t="s">
        <v>30</v>
      </c>
      <c r="AX149" s="13" t="s">
        <v>73</v>
      </c>
      <c r="AY149" s="243" t="s">
        <v>132</v>
      </c>
    </row>
    <row r="150" spans="1:51" s="14" customFormat="1" ht="12">
      <c r="A150" s="14"/>
      <c r="B150" s="254"/>
      <c r="C150" s="255"/>
      <c r="D150" s="234" t="s">
        <v>144</v>
      </c>
      <c r="E150" s="256" t="s">
        <v>1</v>
      </c>
      <c r="F150" s="257" t="s">
        <v>829</v>
      </c>
      <c r="G150" s="255"/>
      <c r="H150" s="256" t="s">
        <v>1</v>
      </c>
      <c r="I150" s="258"/>
      <c r="J150" s="255"/>
      <c r="K150" s="255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144</v>
      </c>
      <c r="AU150" s="263" t="s">
        <v>135</v>
      </c>
      <c r="AV150" s="14" t="s">
        <v>81</v>
      </c>
      <c r="AW150" s="14" t="s">
        <v>30</v>
      </c>
      <c r="AX150" s="14" t="s">
        <v>73</v>
      </c>
      <c r="AY150" s="263" t="s">
        <v>132</v>
      </c>
    </row>
    <row r="151" spans="1:51" s="13" customFormat="1" ht="12">
      <c r="A151" s="13"/>
      <c r="B151" s="232"/>
      <c r="C151" s="233"/>
      <c r="D151" s="234" t="s">
        <v>144</v>
      </c>
      <c r="E151" s="235" t="s">
        <v>1</v>
      </c>
      <c r="F151" s="236" t="s">
        <v>830</v>
      </c>
      <c r="G151" s="233"/>
      <c r="H151" s="237">
        <v>0.118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144</v>
      </c>
      <c r="AU151" s="243" t="s">
        <v>135</v>
      </c>
      <c r="AV151" s="13" t="s">
        <v>83</v>
      </c>
      <c r="AW151" s="13" t="s">
        <v>30</v>
      </c>
      <c r="AX151" s="13" t="s">
        <v>73</v>
      </c>
      <c r="AY151" s="243" t="s">
        <v>132</v>
      </c>
    </row>
    <row r="152" spans="1:51" s="15" customFormat="1" ht="12">
      <c r="A152" s="15"/>
      <c r="B152" s="264"/>
      <c r="C152" s="265"/>
      <c r="D152" s="234" t="s">
        <v>144</v>
      </c>
      <c r="E152" s="266" t="s">
        <v>1</v>
      </c>
      <c r="F152" s="267" t="s">
        <v>190</v>
      </c>
      <c r="G152" s="265"/>
      <c r="H152" s="268">
        <v>1.496</v>
      </c>
      <c r="I152" s="269"/>
      <c r="J152" s="265"/>
      <c r="K152" s="265"/>
      <c r="L152" s="270"/>
      <c r="M152" s="271"/>
      <c r="N152" s="272"/>
      <c r="O152" s="272"/>
      <c r="P152" s="272"/>
      <c r="Q152" s="272"/>
      <c r="R152" s="272"/>
      <c r="S152" s="272"/>
      <c r="T152" s="27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4" t="s">
        <v>144</v>
      </c>
      <c r="AU152" s="274" t="s">
        <v>135</v>
      </c>
      <c r="AV152" s="15" t="s">
        <v>142</v>
      </c>
      <c r="AW152" s="15" t="s">
        <v>30</v>
      </c>
      <c r="AX152" s="15" t="s">
        <v>81</v>
      </c>
      <c r="AY152" s="274" t="s">
        <v>132</v>
      </c>
    </row>
    <row r="153" spans="1:65" s="2" customFormat="1" ht="21.75" customHeight="1">
      <c r="A153" s="39"/>
      <c r="B153" s="40"/>
      <c r="C153" s="244" t="s">
        <v>83</v>
      </c>
      <c r="D153" s="244" t="s">
        <v>146</v>
      </c>
      <c r="E153" s="245" t="s">
        <v>831</v>
      </c>
      <c r="F153" s="246" t="s">
        <v>832</v>
      </c>
      <c r="G153" s="247" t="s">
        <v>298</v>
      </c>
      <c r="H153" s="248">
        <v>0.388</v>
      </c>
      <c r="I153" s="249"/>
      <c r="J153" s="250">
        <f>ROUND(I153*H153,2)</f>
        <v>0</v>
      </c>
      <c r="K153" s="246" t="s">
        <v>141</v>
      </c>
      <c r="L153" s="251"/>
      <c r="M153" s="252" t="s">
        <v>1</v>
      </c>
      <c r="N153" s="253" t="s">
        <v>38</v>
      </c>
      <c r="O153" s="92"/>
      <c r="P153" s="228">
        <f>O153*H153</f>
        <v>0</v>
      </c>
      <c r="Q153" s="228">
        <v>1</v>
      </c>
      <c r="R153" s="228">
        <f>Q153*H153</f>
        <v>0.388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149</v>
      </c>
      <c r="AT153" s="230" t="s">
        <v>146</v>
      </c>
      <c r="AU153" s="230" t="s">
        <v>135</v>
      </c>
      <c r="AY153" s="18" t="s">
        <v>132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81</v>
      </c>
      <c r="BK153" s="231">
        <f>ROUND(I153*H153,2)</f>
        <v>0</v>
      </c>
      <c r="BL153" s="18" t="s">
        <v>142</v>
      </c>
      <c r="BM153" s="230" t="s">
        <v>833</v>
      </c>
    </row>
    <row r="154" spans="1:51" s="13" customFormat="1" ht="12">
      <c r="A154" s="13"/>
      <c r="B154" s="232"/>
      <c r="C154" s="233"/>
      <c r="D154" s="234" t="s">
        <v>144</v>
      </c>
      <c r="E154" s="235" t="s">
        <v>1</v>
      </c>
      <c r="F154" s="236" t="s">
        <v>820</v>
      </c>
      <c r="G154" s="233"/>
      <c r="H154" s="237">
        <v>0.359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144</v>
      </c>
      <c r="AU154" s="243" t="s">
        <v>135</v>
      </c>
      <c r="AV154" s="13" t="s">
        <v>83</v>
      </c>
      <c r="AW154" s="13" t="s">
        <v>30</v>
      </c>
      <c r="AX154" s="13" t="s">
        <v>81</v>
      </c>
      <c r="AY154" s="243" t="s">
        <v>132</v>
      </c>
    </row>
    <row r="155" spans="1:51" s="13" customFormat="1" ht="12">
      <c r="A155" s="13"/>
      <c r="B155" s="232"/>
      <c r="C155" s="233"/>
      <c r="D155" s="234" t="s">
        <v>144</v>
      </c>
      <c r="E155" s="233"/>
      <c r="F155" s="236" t="s">
        <v>834</v>
      </c>
      <c r="G155" s="233"/>
      <c r="H155" s="237">
        <v>0.388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144</v>
      </c>
      <c r="AU155" s="243" t="s">
        <v>135</v>
      </c>
      <c r="AV155" s="13" t="s">
        <v>83</v>
      </c>
      <c r="AW155" s="13" t="s">
        <v>4</v>
      </c>
      <c r="AX155" s="13" t="s">
        <v>81</v>
      </c>
      <c r="AY155" s="243" t="s">
        <v>132</v>
      </c>
    </row>
    <row r="156" spans="1:65" s="2" customFormat="1" ht="21.75" customHeight="1">
      <c r="A156" s="39"/>
      <c r="B156" s="40"/>
      <c r="C156" s="244" t="s">
        <v>135</v>
      </c>
      <c r="D156" s="244" t="s">
        <v>146</v>
      </c>
      <c r="E156" s="245" t="s">
        <v>835</v>
      </c>
      <c r="F156" s="246" t="s">
        <v>836</v>
      </c>
      <c r="G156" s="247" t="s">
        <v>298</v>
      </c>
      <c r="H156" s="248">
        <v>0.579</v>
      </c>
      <c r="I156" s="249"/>
      <c r="J156" s="250">
        <f>ROUND(I156*H156,2)</f>
        <v>0</v>
      </c>
      <c r="K156" s="246" t="s">
        <v>141</v>
      </c>
      <c r="L156" s="251"/>
      <c r="M156" s="252" t="s">
        <v>1</v>
      </c>
      <c r="N156" s="253" t="s">
        <v>38</v>
      </c>
      <c r="O156" s="92"/>
      <c r="P156" s="228">
        <f>O156*H156</f>
        <v>0</v>
      </c>
      <c r="Q156" s="228">
        <v>1</v>
      </c>
      <c r="R156" s="228">
        <f>Q156*H156</f>
        <v>0.579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149</v>
      </c>
      <c r="AT156" s="230" t="s">
        <v>146</v>
      </c>
      <c r="AU156" s="230" t="s">
        <v>135</v>
      </c>
      <c r="AY156" s="18" t="s">
        <v>132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81</v>
      </c>
      <c r="BK156" s="231">
        <f>ROUND(I156*H156,2)</f>
        <v>0</v>
      </c>
      <c r="BL156" s="18" t="s">
        <v>142</v>
      </c>
      <c r="BM156" s="230" t="s">
        <v>837</v>
      </c>
    </row>
    <row r="157" spans="1:51" s="13" customFormat="1" ht="12">
      <c r="A157" s="13"/>
      <c r="B157" s="232"/>
      <c r="C157" s="233"/>
      <c r="D157" s="234" t="s">
        <v>144</v>
      </c>
      <c r="E157" s="235" t="s">
        <v>1</v>
      </c>
      <c r="F157" s="236" t="s">
        <v>824</v>
      </c>
      <c r="G157" s="233"/>
      <c r="H157" s="237">
        <v>0.536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144</v>
      </c>
      <c r="AU157" s="243" t="s">
        <v>135</v>
      </c>
      <c r="AV157" s="13" t="s">
        <v>83</v>
      </c>
      <c r="AW157" s="13" t="s">
        <v>30</v>
      </c>
      <c r="AX157" s="13" t="s">
        <v>81</v>
      </c>
      <c r="AY157" s="243" t="s">
        <v>132</v>
      </c>
    </row>
    <row r="158" spans="1:51" s="13" customFormat="1" ht="12">
      <c r="A158" s="13"/>
      <c r="B158" s="232"/>
      <c r="C158" s="233"/>
      <c r="D158" s="234" t="s">
        <v>144</v>
      </c>
      <c r="E158" s="233"/>
      <c r="F158" s="236" t="s">
        <v>838</v>
      </c>
      <c r="G158" s="233"/>
      <c r="H158" s="237">
        <v>0.579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144</v>
      </c>
      <c r="AU158" s="243" t="s">
        <v>135</v>
      </c>
      <c r="AV158" s="13" t="s">
        <v>83</v>
      </c>
      <c r="AW158" s="13" t="s">
        <v>4</v>
      </c>
      <c r="AX158" s="13" t="s">
        <v>81</v>
      </c>
      <c r="AY158" s="243" t="s">
        <v>132</v>
      </c>
    </row>
    <row r="159" spans="1:65" s="2" customFormat="1" ht="21.75" customHeight="1">
      <c r="A159" s="39"/>
      <c r="B159" s="40"/>
      <c r="C159" s="244" t="s">
        <v>142</v>
      </c>
      <c r="D159" s="244" t="s">
        <v>146</v>
      </c>
      <c r="E159" s="245" t="s">
        <v>839</v>
      </c>
      <c r="F159" s="246" t="s">
        <v>840</v>
      </c>
      <c r="G159" s="247" t="s">
        <v>298</v>
      </c>
      <c r="H159" s="248">
        <v>0.107</v>
      </c>
      <c r="I159" s="249"/>
      <c r="J159" s="250">
        <f>ROUND(I159*H159,2)</f>
        <v>0</v>
      </c>
      <c r="K159" s="246" t="s">
        <v>141</v>
      </c>
      <c r="L159" s="251"/>
      <c r="M159" s="252" t="s">
        <v>1</v>
      </c>
      <c r="N159" s="253" t="s">
        <v>38</v>
      </c>
      <c r="O159" s="92"/>
      <c r="P159" s="228">
        <f>O159*H159</f>
        <v>0</v>
      </c>
      <c r="Q159" s="228">
        <v>1</v>
      </c>
      <c r="R159" s="228">
        <f>Q159*H159</f>
        <v>0.107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149</v>
      </c>
      <c r="AT159" s="230" t="s">
        <v>146</v>
      </c>
      <c r="AU159" s="230" t="s">
        <v>135</v>
      </c>
      <c r="AY159" s="18" t="s">
        <v>132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81</v>
      </c>
      <c r="BK159" s="231">
        <f>ROUND(I159*H159,2)</f>
        <v>0</v>
      </c>
      <c r="BL159" s="18" t="s">
        <v>142</v>
      </c>
      <c r="BM159" s="230" t="s">
        <v>841</v>
      </c>
    </row>
    <row r="160" spans="1:51" s="13" customFormat="1" ht="12">
      <c r="A160" s="13"/>
      <c r="B160" s="232"/>
      <c r="C160" s="233"/>
      <c r="D160" s="234" t="s">
        <v>144</v>
      </c>
      <c r="E160" s="235" t="s">
        <v>1</v>
      </c>
      <c r="F160" s="236" t="s">
        <v>822</v>
      </c>
      <c r="G160" s="233"/>
      <c r="H160" s="237">
        <v>0.099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144</v>
      </c>
      <c r="AU160" s="243" t="s">
        <v>135</v>
      </c>
      <c r="AV160" s="13" t="s">
        <v>83</v>
      </c>
      <c r="AW160" s="13" t="s">
        <v>30</v>
      </c>
      <c r="AX160" s="13" t="s">
        <v>81</v>
      </c>
      <c r="AY160" s="243" t="s">
        <v>132</v>
      </c>
    </row>
    <row r="161" spans="1:51" s="13" customFormat="1" ht="12">
      <c r="A161" s="13"/>
      <c r="B161" s="232"/>
      <c r="C161" s="233"/>
      <c r="D161" s="234" t="s">
        <v>144</v>
      </c>
      <c r="E161" s="233"/>
      <c r="F161" s="236" t="s">
        <v>842</v>
      </c>
      <c r="G161" s="233"/>
      <c r="H161" s="237">
        <v>0.107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144</v>
      </c>
      <c r="AU161" s="243" t="s">
        <v>135</v>
      </c>
      <c r="AV161" s="13" t="s">
        <v>83</v>
      </c>
      <c r="AW161" s="13" t="s">
        <v>4</v>
      </c>
      <c r="AX161" s="13" t="s">
        <v>81</v>
      </c>
      <c r="AY161" s="243" t="s">
        <v>132</v>
      </c>
    </row>
    <row r="162" spans="1:65" s="2" customFormat="1" ht="21.75" customHeight="1">
      <c r="A162" s="39"/>
      <c r="B162" s="40"/>
      <c r="C162" s="244" t="s">
        <v>162</v>
      </c>
      <c r="D162" s="244" t="s">
        <v>146</v>
      </c>
      <c r="E162" s="245" t="s">
        <v>843</v>
      </c>
      <c r="F162" s="246" t="s">
        <v>844</v>
      </c>
      <c r="G162" s="247" t="s">
        <v>298</v>
      </c>
      <c r="H162" s="248">
        <v>0.579</v>
      </c>
      <c r="I162" s="249"/>
      <c r="J162" s="250">
        <f>ROUND(I162*H162,2)</f>
        <v>0</v>
      </c>
      <c r="K162" s="246" t="s">
        <v>141</v>
      </c>
      <c r="L162" s="251"/>
      <c r="M162" s="252" t="s">
        <v>1</v>
      </c>
      <c r="N162" s="253" t="s">
        <v>38</v>
      </c>
      <c r="O162" s="92"/>
      <c r="P162" s="228">
        <f>O162*H162</f>
        <v>0</v>
      </c>
      <c r="Q162" s="228">
        <v>1</v>
      </c>
      <c r="R162" s="228">
        <f>Q162*H162</f>
        <v>0.579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149</v>
      </c>
      <c r="AT162" s="230" t="s">
        <v>146</v>
      </c>
      <c r="AU162" s="230" t="s">
        <v>135</v>
      </c>
      <c r="AY162" s="18" t="s">
        <v>132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142</v>
      </c>
      <c r="BM162" s="230" t="s">
        <v>845</v>
      </c>
    </row>
    <row r="163" spans="1:51" s="13" customFormat="1" ht="12">
      <c r="A163" s="13"/>
      <c r="B163" s="232"/>
      <c r="C163" s="233"/>
      <c r="D163" s="234" t="s">
        <v>144</v>
      </c>
      <c r="E163" s="235" t="s">
        <v>1</v>
      </c>
      <c r="F163" s="236" t="s">
        <v>824</v>
      </c>
      <c r="G163" s="233"/>
      <c r="H163" s="237">
        <v>0.536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144</v>
      </c>
      <c r="AU163" s="243" t="s">
        <v>135</v>
      </c>
      <c r="AV163" s="13" t="s">
        <v>83</v>
      </c>
      <c r="AW163" s="13" t="s">
        <v>30</v>
      </c>
      <c r="AX163" s="13" t="s">
        <v>81</v>
      </c>
      <c r="AY163" s="243" t="s">
        <v>132</v>
      </c>
    </row>
    <row r="164" spans="1:51" s="13" customFormat="1" ht="12">
      <c r="A164" s="13"/>
      <c r="B164" s="232"/>
      <c r="C164" s="233"/>
      <c r="D164" s="234" t="s">
        <v>144</v>
      </c>
      <c r="E164" s="233"/>
      <c r="F164" s="236" t="s">
        <v>838</v>
      </c>
      <c r="G164" s="233"/>
      <c r="H164" s="237">
        <v>0.579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144</v>
      </c>
      <c r="AU164" s="243" t="s">
        <v>135</v>
      </c>
      <c r="AV164" s="13" t="s">
        <v>83</v>
      </c>
      <c r="AW164" s="13" t="s">
        <v>4</v>
      </c>
      <c r="AX164" s="13" t="s">
        <v>81</v>
      </c>
      <c r="AY164" s="243" t="s">
        <v>132</v>
      </c>
    </row>
    <row r="165" spans="1:65" s="2" customFormat="1" ht="21.75" customHeight="1">
      <c r="A165" s="39"/>
      <c r="B165" s="40"/>
      <c r="C165" s="244" t="s">
        <v>151</v>
      </c>
      <c r="D165" s="244" t="s">
        <v>146</v>
      </c>
      <c r="E165" s="245" t="s">
        <v>846</v>
      </c>
      <c r="F165" s="246" t="s">
        <v>847</v>
      </c>
      <c r="G165" s="247" t="s">
        <v>298</v>
      </c>
      <c r="H165" s="248">
        <v>0.127</v>
      </c>
      <c r="I165" s="249"/>
      <c r="J165" s="250">
        <f>ROUND(I165*H165,2)</f>
        <v>0</v>
      </c>
      <c r="K165" s="246" t="s">
        <v>141</v>
      </c>
      <c r="L165" s="251"/>
      <c r="M165" s="252" t="s">
        <v>1</v>
      </c>
      <c r="N165" s="253" t="s">
        <v>38</v>
      </c>
      <c r="O165" s="92"/>
      <c r="P165" s="228">
        <f>O165*H165</f>
        <v>0</v>
      </c>
      <c r="Q165" s="228">
        <v>1</v>
      </c>
      <c r="R165" s="228">
        <f>Q165*H165</f>
        <v>0.127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149</v>
      </c>
      <c r="AT165" s="230" t="s">
        <v>146</v>
      </c>
      <c r="AU165" s="230" t="s">
        <v>135</v>
      </c>
      <c r="AY165" s="18" t="s">
        <v>132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81</v>
      </c>
      <c r="BK165" s="231">
        <f>ROUND(I165*H165,2)</f>
        <v>0</v>
      </c>
      <c r="BL165" s="18" t="s">
        <v>142</v>
      </c>
      <c r="BM165" s="230" t="s">
        <v>848</v>
      </c>
    </row>
    <row r="166" spans="1:51" s="13" customFormat="1" ht="12">
      <c r="A166" s="13"/>
      <c r="B166" s="232"/>
      <c r="C166" s="233"/>
      <c r="D166" s="234" t="s">
        <v>144</v>
      </c>
      <c r="E166" s="235" t="s">
        <v>1</v>
      </c>
      <c r="F166" s="236" t="s">
        <v>830</v>
      </c>
      <c r="G166" s="233"/>
      <c r="H166" s="237">
        <v>0.118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144</v>
      </c>
      <c r="AU166" s="243" t="s">
        <v>135</v>
      </c>
      <c r="AV166" s="13" t="s">
        <v>83</v>
      </c>
      <c r="AW166" s="13" t="s">
        <v>30</v>
      </c>
      <c r="AX166" s="13" t="s">
        <v>81</v>
      </c>
      <c r="AY166" s="243" t="s">
        <v>132</v>
      </c>
    </row>
    <row r="167" spans="1:51" s="13" customFormat="1" ht="12">
      <c r="A167" s="13"/>
      <c r="B167" s="232"/>
      <c r="C167" s="233"/>
      <c r="D167" s="234" t="s">
        <v>144</v>
      </c>
      <c r="E167" s="233"/>
      <c r="F167" s="236" t="s">
        <v>849</v>
      </c>
      <c r="G167" s="233"/>
      <c r="H167" s="237">
        <v>0.127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144</v>
      </c>
      <c r="AU167" s="243" t="s">
        <v>135</v>
      </c>
      <c r="AV167" s="13" t="s">
        <v>83</v>
      </c>
      <c r="AW167" s="13" t="s">
        <v>4</v>
      </c>
      <c r="AX167" s="13" t="s">
        <v>81</v>
      </c>
      <c r="AY167" s="243" t="s">
        <v>132</v>
      </c>
    </row>
    <row r="168" spans="1:65" s="2" customFormat="1" ht="24.15" customHeight="1">
      <c r="A168" s="39"/>
      <c r="B168" s="40"/>
      <c r="C168" s="244" t="s">
        <v>170</v>
      </c>
      <c r="D168" s="244" t="s">
        <v>146</v>
      </c>
      <c r="E168" s="245" t="s">
        <v>850</v>
      </c>
      <c r="F168" s="246" t="s">
        <v>851</v>
      </c>
      <c r="G168" s="247" t="s">
        <v>298</v>
      </c>
      <c r="H168" s="248">
        <v>0.285</v>
      </c>
      <c r="I168" s="249"/>
      <c r="J168" s="250">
        <f>ROUND(I168*H168,2)</f>
        <v>0</v>
      </c>
      <c r="K168" s="246" t="s">
        <v>141</v>
      </c>
      <c r="L168" s="251"/>
      <c r="M168" s="252" t="s">
        <v>1</v>
      </c>
      <c r="N168" s="253" t="s">
        <v>38</v>
      </c>
      <c r="O168" s="92"/>
      <c r="P168" s="228">
        <f>O168*H168</f>
        <v>0</v>
      </c>
      <c r="Q168" s="228">
        <v>1</v>
      </c>
      <c r="R168" s="228">
        <f>Q168*H168</f>
        <v>0.285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149</v>
      </c>
      <c r="AT168" s="230" t="s">
        <v>146</v>
      </c>
      <c r="AU168" s="230" t="s">
        <v>135</v>
      </c>
      <c r="AY168" s="18" t="s">
        <v>132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81</v>
      </c>
      <c r="BK168" s="231">
        <f>ROUND(I168*H168,2)</f>
        <v>0</v>
      </c>
      <c r="BL168" s="18" t="s">
        <v>142</v>
      </c>
      <c r="BM168" s="230" t="s">
        <v>852</v>
      </c>
    </row>
    <row r="169" spans="1:51" s="13" customFormat="1" ht="12">
      <c r="A169" s="13"/>
      <c r="B169" s="232"/>
      <c r="C169" s="233"/>
      <c r="D169" s="234" t="s">
        <v>144</v>
      </c>
      <c r="E169" s="235" t="s">
        <v>1</v>
      </c>
      <c r="F169" s="236" t="s">
        <v>828</v>
      </c>
      <c r="G169" s="233"/>
      <c r="H169" s="237">
        <v>0.264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144</v>
      </c>
      <c r="AU169" s="243" t="s">
        <v>135</v>
      </c>
      <c r="AV169" s="13" t="s">
        <v>83</v>
      </c>
      <c r="AW169" s="13" t="s">
        <v>30</v>
      </c>
      <c r="AX169" s="13" t="s">
        <v>81</v>
      </c>
      <c r="AY169" s="243" t="s">
        <v>132</v>
      </c>
    </row>
    <row r="170" spans="1:51" s="13" customFormat="1" ht="12">
      <c r="A170" s="13"/>
      <c r="B170" s="232"/>
      <c r="C170" s="233"/>
      <c r="D170" s="234" t="s">
        <v>144</v>
      </c>
      <c r="E170" s="233"/>
      <c r="F170" s="236" t="s">
        <v>853</v>
      </c>
      <c r="G170" s="233"/>
      <c r="H170" s="237">
        <v>0.285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144</v>
      </c>
      <c r="AU170" s="243" t="s">
        <v>135</v>
      </c>
      <c r="AV170" s="13" t="s">
        <v>83</v>
      </c>
      <c r="AW170" s="13" t="s">
        <v>4</v>
      </c>
      <c r="AX170" s="13" t="s">
        <v>81</v>
      </c>
      <c r="AY170" s="243" t="s">
        <v>132</v>
      </c>
    </row>
    <row r="171" spans="1:63" s="12" customFormat="1" ht="20.85" customHeight="1">
      <c r="A171" s="12"/>
      <c r="B171" s="203"/>
      <c r="C171" s="204"/>
      <c r="D171" s="205" t="s">
        <v>72</v>
      </c>
      <c r="E171" s="217" t="s">
        <v>142</v>
      </c>
      <c r="F171" s="217" t="s">
        <v>854</v>
      </c>
      <c r="G171" s="204"/>
      <c r="H171" s="204"/>
      <c r="I171" s="207"/>
      <c r="J171" s="218">
        <f>BK171</f>
        <v>0</v>
      </c>
      <c r="K171" s="204"/>
      <c r="L171" s="209"/>
      <c r="M171" s="210"/>
      <c r="N171" s="211"/>
      <c r="O171" s="211"/>
      <c r="P171" s="212">
        <f>SUM(P172:P189)</f>
        <v>0</v>
      </c>
      <c r="Q171" s="211"/>
      <c r="R171" s="212">
        <f>SUM(R172:R189)</f>
        <v>20.07769416</v>
      </c>
      <c r="S171" s="211"/>
      <c r="T171" s="213">
        <f>SUM(T172:T189)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4" t="s">
        <v>81</v>
      </c>
      <c r="AT171" s="215" t="s">
        <v>72</v>
      </c>
      <c r="AU171" s="215" t="s">
        <v>83</v>
      </c>
      <c r="AY171" s="214" t="s">
        <v>132</v>
      </c>
      <c r="BK171" s="216">
        <f>SUM(BK172:BK189)</f>
        <v>0</v>
      </c>
    </row>
    <row r="172" spans="1:65" s="2" customFormat="1" ht="37.8" customHeight="1">
      <c r="A172" s="39"/>
      <c r="B172" s="40"/>
      <c r="C172" s="219" t="s">
        <v>149</v>
      </c>
      <c r="D172" s="219" t="s">
        <v>137</v>
      </c>
      <c r="E172" s="220" t="s">
        <v>855</v>
      </c>
      <c r="F172" s="221" t="s">
        <v>856</v>
      </c>
      <c r="G172" s="222" t="s">
        <v>140</v>
      </c>
      <c r="H172" s="223">
        <v>34</v>
      </c>
      <c r="I172" s="224"/>
      <c r="J172" s="225">
        <f>ROUND(I172*H172,2)</f>
        <v>0</v>
      </c>
      <c r="K172" s="221" t="s">
        <v>141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0.02278</v>
      </c>
      <c r="R172" s="228">
        <f>Q172*H172</f>
        <v>0.7745200000000001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142</v>
      </c>
      <c r="AT172" s="230" t="s">
        <v>137</v>
      </c>
      <c r="AU172" s="230" t="s">
        <v>135</v>
      </c>
      <c r="AY172" s="18" t="s">
        <v>132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142</v>
      </c>
      <c r="BM172" s="230" t="s">
        <v>857</v>
      </c>
    </row>
    <row r="173" spans="1:51" s="14" customFormat="1" ht="12">
      <c r="A173" s="14"/>
      <c r="B173" s="254"/>
      <c r="C173" s="255"/>
      <c r="D173" s="234" t="s">
        <v>144</v>
      </c>
      <c r="E173" s="256" t="s">
        <v>1</v>
      </c>
      <c r="F173" s="257" t="s">
        <v>858</v>
      </c>
      <c r="G173" s="255"/>
      <c r="H173" s="256" t="s">
        <v>1</v>
      </c>
      <c r="I173" s="258"/>
      <c r="J173" s="255"/>
      <c r="K173" s="255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144</v>
      </c>
      <c r="AU173" s="263" t="s">
        <v>135</v>
      </c>
      <c r="AV173" s="14" t="s">
        <v>81</v>
      </c>
      <c r="AW173" s="14" t="s">
        <v>30</v>
      </c>
      <c r="AX173" s="14" t="s">
        <v>73</v>
      </c>
      <c r="AY173" s="263" t="s">
        <v>132</v>
      </c>
    </row>
    <row r="174" spans="1:51" s="13" customFormat="1" ht="12">
      <c r="A174" s="13"/>
      <c r="B174" s="232"/>
      <c r="C174" s="233"/>
      <c r="D174" s="234" t="s">
        <v>144</v>
      </c>
      <c r="E174" s="235" t="s">
        <v>1</v>
      </c>
      <c r="F174" s="236" t="s">
        <v>859</v>
      </c>
      <c r="G174" s="233"/>
      <c r="H174" s="237">
        <v>18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144</v>
      </c>
      <c r="AU174" s="243" t="s">
        <v>135</v>
      </c>
      <c r="AV174" s="13" t="s">
        <v>83</v>
      </c>
      <c r="AW174" s="13" t="s">
        <v>30</v>
      </c>
      <c r="AX174" s="13" t="s">
        <v>73</v>
      </c>
      <c r="AY174" s="243" t="s">
        <v>132</v>
      </c>
    </row>
    <row r="175" spans="1:51" s="14" customFormat="1" ht="12">
      <c r="A175" s="14"/>
      <c r="B175" s="254"/>
      <c r="C175" s="255"/>
      <c r="D175" s="234" t="s">
        <v>144</v>
      </c>
      <c r="E175" s="256" t="s">
        <v>1</v>
      </c>
      <c r="F175" s="257" t="s">
        <v>860</v>
      </c>
      <c r="G175" s="255"/>
      <c r="H175" s="256" t="s">
        <v>1</v>
      </c>
      <c r="I175" s="258"/>
      <c r="J175" s="255"/>
      <c r="K175" s="255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144</v>
      </c>
      <c r="AU175" s="263" t="s">
        <v>135</v>
      </c>
      <c r="AV175" s="14" t="s">
        <v>81</v>
      </c>
      <c r="AW175" s="14" t="s">
        <v>30</v>
      </c>
      <c r="AX175" s="14" t="s">
        <v>73</v>
      </c>
      <c r="AY175" s="263" t="s">
        <v>132</v>
      </c>
    </row>
    <row r="176" spans="1:51" s="13" customFormat="1" ht="12">
      <c r="A176" s="13"/>
      <c r="B176" s="232"/>
      <c r="C176" s="233"/>
      <c r="D176" s="234" t="s">
        <v>144</v>
      </c>
      <c r="E176" s="235" t="s">
        <v>1</v>
      </c>
      <c r="F176" s="236" t="s">
        <v>861</v>
      </c>
      <c r="G176" s="233"/>
      <c r="H176" s="237">
        <v>16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144</v>
      </c>
      <c r="AU176" s="243" t="s">
        <v>135</v>
      </c>
      <c r="AV176" s="13" t="s">
        <v>83</v>
      </c>
      <c r="AW176" s="13" t="s">
        <v>30</v>
      </c>
      <c r="AX176" s="13" t="s">
        <v>73</v>
      </c>
      <c r="AY176" s="243" t="s">
        <v>132</v>
      </c>
    </row>
    <row r="177" spans="1:51" s="15" customFormat="1" ht="12">
      <c r="A177" s="15"/>
      <c r="B177" s="264"/>
      <c r="C177" s="265"/>
      <c r="D177" s="234" t="s">
        <v>144</v>
      </c>
      <c r="E177" s="266" t="s">
        <v>1</v>
      </c>
      <c r="F177" s="267" t="s">
        <v>190</v>
      </c>
      <c r="G177" s="265"/>
      <c r="H177" s="268">
        <v>34</v>
      </c>
      <c r="I177" s="269"/>
      <c r="J177" s="265"/>
      <c r="K177" s="265"/>
      <c r="L177" s="270"/>
      <c r="M177" s="271"/>
      <c r="N177" s="272"/>
      <c r="O177" s="272"/>
      <c r="P177" s="272"/>
      <c r="Q177" s="272"/>
      <c r="R177" s="272"/>
      <c r="S177" s="272"/>
      <c r="T177" s="27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4" t="s">
        <v>144</v>
      </c>
      <c r="AU177" s="274" t="s">
        <v>135</v>
      </c>
      <c r="AV177" s="15" t="s">
        <v>142</v>
      </c>
      <c r="AW177" s="15" t="s">
        <v>30</v>
      </c>
      <c r="AX177" s="15" t="s">
        <v>81</v>
      </c>
      <c r="AY177" s="274" t="s">
        <v>132</v>
      </c>
    </row>
    <row r="178" spans="1:65" s="2" customFormat="1" ht="37.8" customHeight="1">
      <c r="A178" s="39"/>
      <c r="B178" s="40"/>
      <c r="C178" s="219" t="s">
        <v>191</v>
      </c>
      <c r="D178" s="219" t="s">
        <v>137</v>
      </c>
      <c r="E178" s="220" t="s">
        <v>862</v>
      </c>
      <c r="F178" s="221" t="s">
        <v>863</v>
      </c>
      <c r="G178" s="222" t="s">
        <v>457</v>
      </c>
      <c r="H178" s="223">
        <v>7.428</v>
      </c>
      <c r="I178" s="224"/>
      <c r="J178" s="225">
        <f>ROUND(I178*H178,2)</f>
        <v>0</v>
      </c>
      <c r="K178" s="221" t="s">
        <v>141</v>
      </c>
      <c r="L178" s="45"/>
      <c r="M178" s="226" t="s">
        <v>1</v>
      </c>
      <c r="N178" s="227" t="s">
        <v>38</v>
      </c>
      <c r="O178" s="92"/>
      <c r="P178" s="228">
        <f>O178*H178</f>
        <v>0</v>
      </c>
      <c r="Q178" s="228">
        <v>2.50195</v>
      </c>
      <c r="R178" s="228">
        <f>Q178*H178</f>
        <v>18.5844846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142</v>
      </c>
      <c r="AT178" s="230" t="s">
        <v>137</v>
      </c>
      <c r="AU178" s="230" t="s">
        <v>135</v>
      </c>
      <c r="AY178" s="18" t="s">
        <v>132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81</v>
      </c>
      <c r="BK178" s="231">
        <f>ROUND(I178*H178,2)</f>
        <v>0</v>
      </c>
      <c r="BL178" s="18" t="s">
        <v>142</v>
      </c>
      <c r="BM178" s="230" t="s">
        <v>864</v>
      </c>
    </row>
    <row r="179" spans="1:51" s="13" customFormat="1" ht="12">
      <c r="A179" s="13"/>
      <c r="B179" s="232"/>
      <c r="C179" s="233"/>
      <c r="D179" s="234" t="s">
        <v>144</v>
      </c>
      <c r="E179" s="235" t="s">
        <v>1</v>
      </c>
      <c r="F179" s="236" t="s">
        <v>865</v>
      </c>
      <c r="G179" s="233"/>
      <c r="H179" s="237">
        <v>7.428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144</v>
      </c>
      <c r="AU179" s="243" t="s">
        <v>135</v>
      </c>
      <c r="AV179" s="13" t="s">
        <v>83</v>
      </c>
      <c r="AW179" s="13" t="s">
        <v>30</v>
      </c>
      <c r="AX179" s="13" t="s">
        <v>81</v>
      </c>
      <c r="AY179" s="243" t="s">
        <v>132</v>
      </c>
    </row>
    <row r="180" spans="1:65" s="2" customFormat="1" ht="37.8" customHeight="1">
      <c r="A180" s="39"/>
      <c r="B180" s="40"/>
      <c r="C180" s="219" t="s">
        <v>196</v>
      </c>
      <c r="D180" s="219" t="s">
        <v>137</v>
      </c>
      <c r="E180" s="220" t="s">
        <v>866</v>
      </c>
      <c r="F180" s="221" t="s">
        <v>867</v>
      </c>
      <c r="G180" s="222" t="s">
        <v>298</v>
      </c>
      <c r="H180" s="223">
        <v>0.13</v>
      </c>
      <c r="I180" s="224"/>
      <c r="J180" s="225">
        <f>ROUND(I180*H180,2)</f>
        <v>0</v>
      </c>
      <c r="K180" s="221" t="s">
        <v>141</v>
      </c>
      <c r="L180" s="45"/>
      <c r="M180" s="226" t="s">
        <v>1</v>
      </c>
      <c r="N180" s="227" t="s">
        <v>38</v>
      </c>
      <c r="O180" s="92"/>
      <c r="P180" s="228">
        <f>O180*H180</f>
        <v>0</v>
      </c>
      <c r="Q180" s="228">
        <v>1.06277</v>
      </c>
      <c r="R180" s="228">
        <f>Q180*H180</f>
        <v>0.1381601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142</v>
      </c>
      <c r="AT180" s="230" t="s">
        <v>137</v>
      </c>
      <c r="AU180" s="230" t="s">
        <v>135</v>
      </c>
      <c r="AY180" s="18" t="s">
        <v>132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81</v>
      </c>
      <c r="BK180" s="231">
        <f>ROUND(I180*H180,2)</f>
        <v>0</v>
      </c>
      <c r="BL180" s="18" t="s">
        <v>142</v>
      </c>
      <c r="BM180" s="230" t="s">
        <v>868</v>
      </c>
    </row>
    <row r="181" spans="1:51" s="14" customFormat="1" ht="12">
      <c r="A181" s="14"/>
      <c r="B181" s="254"/>
      <c r="C181" s="255"/>
      <c r="D181" s="234" t="s">
        <v>144</v>
      </c>
      <c r="E181" s="256" t="s">
        <v>1</v>
      </c>
      <c r="F181" s="257" t="s">
        <v>869</v>
      </c>
      <c r="G181" s="255"/>
      <c r="H181" s="256" t="s">
        <v>1</v>
      </c>
      <c r="I181" s="258"/>
      <c r="J181" s="255"/>
      <c r="K181" s="255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144</v>
      </c>
      <c r="AU181" s="263" t="s">
        <v>135</v>
      </c>
      <c r="AV181" s="14" t="s">
        <v>81</v>
      </c>
      <c r="AW181" s="14" t="s">
        <v>30</v>
      </c>
      <c r="AX181" s="14" t="s">
        <v>73</v>
      </c>
      <c r="AY181" s="263" t="s">
        <v>132</v>
      </c>
    </row>
    <row r="182" spans="1:51" s="13" customFormat="1" ht="12">
      <c r="A182" s="13"/>
      <c r="B182" s="232"/>
      <c r="C182" s="233"/>
      <c r="D182" s="234" t="s">
        <v>144</v>
      </c>
      <c r="E182" s="235" t="s">
        <v>1</v>
      </c>
      <c r="F182" s="236" t="s">
        <v>870</v>
      </c>
      <c r="G182" s="233"/>
      <c r="H182" s="237">
        <v>0.13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144</v>
      </c>
      <c r="AU182" s="243" t="s">
        <v>135</v>
      </c>
      <c r="AV182" s="13" t="s">
        <v>83</v>
      </c>
      <c r="AW182" s="13" t="s">
        <v>30</v>
      </c>
      <c r="AX182" s="13" t="s">
        <v>81</v>
      </c>
      <c r="AY182" s="243" t="s">
        <v>132</v>
      </c>
    </row>
    <row r="183" spans="1:65" s="2" customFormat="1" ht="37.8" customHeight="1">
      <c r="A183" s="39"/>
      <c r="B183" s="40"/>
      <c r="C183" s="219" t="s">
        <v>200</v>
      </c>
      <c r="D183" s="219" t="s">
        <v>137</v>
      </c>
      <c r="E183" s="220" t="s">
        <v>871</v>
      </c>
      <c r="F183" s="221" t="s">
        <v>872</v>
      </c>
      <c r="G183" s="222" t="s">
        <v>155</v>
      </c>
      <c r="H183" s="223">
        <v>37.142</v>
      </c>
      <c r="I183" s="224"/>
      <c r="J183" s="225">
        <f>ROUND(I183*H183,2)</f>
        <v>0</v>
      </c>
      <c r="K183" s="221" t="s">
        <v>141</v>
      </c>
      <c r="L183" s="45"/>
      <c r="M183" s="226" t="s">
        <v>1</v>
      </c>
      <c r="N183" s="227" t="s">
        <v>38</v>
      </c>
      <c r="O183" s="92"/>
      <c r="P183" s="228">
        <f>O183*H183</f>
        <v>0</v>
      </c>
      <c r="Q183" s="228">
        <v>0.01282</v>
      </c>
      <c r="R183" s="228">
        <f>Q183*H183</f>
        <v>0.47616044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142</v>
      </c>
      <c r="AT183" s="230" t="s">
        <v>137</v>
      </c>
      <c r="AU183" s="230" t="s">
        <v>135</v>
      </c>
      <c r="AY183" s="18" t="s">
        <v>132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81</v>
      </c>
      <c r="BK183" s="231">
        <f>ROUND(I183*H183,2)</f>
        <v>0</v>
      </c>
      <c r="BL183" s="18" t="s">
        <v>142</v>
      </c>
      <c r="BM183" s="230" t="s">
        <v>873</v>
      </c>
    </row>
    <row r="184" spans="1:51" s="13" customFormat="1" ht="12">
      <c r="A184" s="13"/>
      <c r="B184" s="232"/>
      <c r="C184" s="233"/>
      <c r="D184" s="234" t="s">
        <v>144</v>
      </c>
      <c r="E184" s="235" t="s">
        <v>1</v>
      </c>
      <c r="F184" s="236" t="s">
        <v>874</v>
      </c>
      <c r="G184" s="233"/>
      <c r="H184" s="237">
        <v>34.35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144</v>
      </c>
      <c r="AU184" s="243" t="s">
        <v>135</v>
      </c>
      <c r="AV184" s="13" t="s">
        <v>83</v>
      </c>
      <c r="AW184" s="13" t="s">
        <v>30</v>
      </c>
      <c r="AX184" s="13" t="s">
        <v>73</v>
      </c>
      <c r="AY184" s="243" t="s">
        <v>132</v>
      </c>
    </row>
    <row r="185" spans="1:51" s="13" customFormat="1" ht="12">
      <c r="A185" s="13"/>
      <c r="B185" s="232"/>
      <c r="C185" s="233"/>
      <c r="D185" s="234" t="s">
        <v>144</v>
      </c>
      <c r="E185" s="235" t="s">
        <v>1</v>
      </c>
      <c r="F185" s="236" t="s">
        <v>875</v>
      </c>
      <c r="G185" s="233"/>
      <c r="H185" s="237">
        <v>2.792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144</v>
      </c>
      <c r="AU185" s="243" t="s">
        <v>135</v>
      </c>
      <c r="AV185" s="13" t="s">
        <v>83</v>
      </c>
      <c r="AW185" s="13" t="s">
        <v>30</v>
      </c>
      <c r="AX185" s="13" t="s">
        <v>73</v>
      </c>
      <c r="AY185" s="243" t="s">
        <v>132</v>
      </c>
    </row>
    <row r="186" spans="1:51" s="15" customFormat="1" ht="12">
      <c r="A186" s="15"/>
      <c r="B186" s="264"/>
      <c r="C186" s="265"/>
      <c r="D186" s="234" t="s">
        <v>144</v>
      </c>
      <c r="E186" s="266" t="s">
        <v>1</v>
      </c>
      <c r="F186" s="267" t="s">
        <v>190</v>
      </c>
      <c r="G186" s="265"/>
      <c r="H186" s="268">
        <v>37.142</v>
      </c>
      <c r="I186" s="269"/>
      <c r="J186" s="265"/>
      <c r="K186" s="265"/>
      <c r="L186" s="270"/>
      <c r="M186" s="271"/>
      <c r="N186" s="272"/>
      <c r="O186" s="272"/>
      <c r="P186" s="272"/>
      <c r="Q186" s="272"/>
      <c r="R186" s="272"/>
      <c r="S186" s="272"/>
      <c r="T186" s="27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4" t="s">
        <v>144</v>
      </c>
      <c r="AU186" s="274" t="s">
        <v>135</v>
      </c>
      <c r="AV186" s="15" t="s">
        <v>142</v>
      </c>
      <c r="AW186" s="15" t="s">
        <v>30</v>
      </c>
      <c r="AX186" s="15" t="s">
        <v>81</v>
      </c>
      <c r="AY186" s="274" t="s">
        <v>132</v>
      </c>
    </row>
    <row r="187" spans="1:65" s="2" customFormat="1" ht="37.8" customHeight="1">
      <c r="A187" s="39"/>
      <c r="B187" s="40"/>
      <c r="C187" s="219" t="s">
        <v>205</v>
      </c>
      <c r="D187" s="219" t="s">
        <v>137</v>
      </c>
      <c r="E187" s="220" t="s">
        <v>876</v>
      </c>
      <c r="F187" s="221" t="s">
        <v>877</v>
      </c>
      <c r="G187" s="222" t="s">
        <v>155</v>
      </c>
      <c r="H187" s="223">
        <v>37.142</v>
      </c>
      <c r="I187" s="224"/>
      <c r="J187" s="225">
        <f>ROUND(I187*H187,2)</f>
        <v>0</v>
      </c>
      <c r="K187" s="221" t="s">
        <v>141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142</v>
      </c>
      <c r="AT187" s="230" t="s">
        <v>137</v>
      </c>
      <c r="AU187" s="230" t="s">
        <v>135</v>
      </c>
      <c r="AY187" s="18" t="s">
        <v>132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81</v>
      </c>
      <c r="BK187" s="231">
        <f>ROUND(I187*H187,2)</f>
        <v>0</v>
      </c>
      <c r="BL187" s="18" t="s">
        <v>142</v>
      </c>
      <c r="BM187" s="230" t="s">
        <v>878</v>
      </c>
    </row>
    <row r="188" spans="1:65" s="2" customFormat="1" ht="44.25" customHeight="1">
      <c r="A188" s="39"/>
      <c r="B188" s="40"/>
      <c r="C188" s="219" t="s">
        <v>211</v>
      </c>
      <c r="D188" s="219" t="s">
        <v>137</v>
      </c>
      <c r="E188" s="220" t="s">
        <v>879</v>
      </c>
      <c r="F188" s="221" t="s">
        <v>880</v>
      </c>
      <c r="G188" s="222" t="s">
        <v>155</v>
      </c>
      <c r="H188" s="223">
        <v>37.142</v>
      </c>
      <c r="I188" s="224"/>
      <c r="J188" s="225">
        <f>ROUND(I188*H188,2)</f>
        <v>0</v>
      </c>
      <c r="K188" s="221" t="s">
        <v>141</v>
      </c>
      <c r="L188" s="45"/>
      <c r="M188" s="226" t="s">
        <v>1</v>
      </c>
      <c r="N188" s="227" t="s">
        <v>38</v>
      </c>
      <c r="O188" s="92"/>
      <c r="P188" s="228">
        <f>O188*H188</f>
        <v>0</v>
      </c>
      <c r="Q188" s="228">
        <v>0.00281</v>
      </c>
      <c r="R188" s="228">
        <f>Q188*H188</f>
        <v>0.10436902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142</v>
      </c>
      <c r="AT188" s="230" t="s">
        <v>137</v>
      </c>
      <c r="AU188" s="230" t="s">
        <v>135</v>
      </c>
      <c r="AY188" s="18" t="s">
        <v>132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81</v>
      </c>
      <c r="BK188" s="231">
        <f>ROUND(I188*H188,2)</f>
        <v>0</v>
      </c>
      <c r="BL188" s="18" t="s">
        <v>142</v>
      </c>
      <c r="BM188" s="230" t="s">
        <v>881</v>
      </c>
    </row>
    <row r="189" spans="1:65" s="2" customFormat="1" ht="44.25" customHeight="1">
      <c r="A189" s="39"/>
      <c r="B189" s="40"/>
      <c r="C189" s="219" t="s">
        <v>216</v>
      </c>
      <c r="D189" s="219" t="s">
        <v>137</v>
      </c>
      <c r="E189" s="220" t="s">
        <v>882</v>
      </c>
      <c r="F189" s="221" t="s">
        <v>883</v>
      </c>
      <c r="G189" s="222" t="s">
        <v>155</v>
      </c>
      <c r="H189" s="223">
        <v>37.142</v>
      </c>
      <c r="I189" s="224"/>
      <c r="J189" s="225">
        <f>ROUND(I189*H189,2)</f>
        <v>0</v>
      </c>
      <c r="K189" s="221" t="s">
        <v>141</v>
      </c>
      <c r="L189" s="45"/>
      <c r="M189" s="226" t="s">
        <v>1</v>
      </c>
      <c r="N189" s="227" t="s">
        <v>38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142</v>
      </c>
      <c r="AT189" s="230" t="s">
        <v>137</v>
      </c>
      <c r="AU189" s="230" t="s">
        <v>135</v>
      </c>
      <c r="AY189" s="18" t="s">
        <v>132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81</v>
      </c>
      <c r="BK189" s="231">
        <f>ROUND(I189*H189,2)</f>
        <v>0</v>
      </c>
      <c r="BL189" s="18" t="s">
        <v>142</v>
      </c>
      <c r="BM189" s="230" t="s">
        <v>884</v>
      </c>
    </row>
    <row r="190" spans="1:63" s="12" customFormat="1" ht="20.85" customHeight="1">
      <c r="A190" s="12"/>
      <c r="B190" s="203"/>
      <c r="C190" s="204"/>
      <c r="D190" s="205" t="s">
        <v>72</v>
      </c>
      <c r="E190" s="217" t="s">
        <v>151</v>
      </c>
      <c r="F190" s="217" t="s">
        <v>152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SUM(P191:P203)</f>
        <v>0</v>
      </c>
      <c r="Q190" s="211"/>
      <c r="R190" s="212">
        <f>SUM(R191:R203)</f>
        <v>1.77213292</v>
      </c>
      <c r="S190" s="211"/>
      <c r="T190" s="213">
        <f>SUM(T191:T203)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4" t="s">
        <v>81</v>
      </c>
      <c r="AT190" s="215" t="s">
        <v>72</v>
      </c>
      <c r="AU190" s="215" t="s">
        <v>83</v>
      </c>
      <c r="AY190" s="214" t="s">
        <v>132</v>
      </c>
      <c r="BK190" s="216">
        <f>SUM(BK191:BK203)</f>
        <v>0</v>
      </c>
    </row>
    <row r="191" spans="1:65" s="2" customFormat="1" ht="49.05" customHeight="1">
      <c r="A191" s="39"/>
      <c r="B191" s="40"/>
      <c r="C191" s="219" t="s">
        <v>8</v>
      </c>
      <c r="D191" s="219" t="s">
        <v>137</v>
      </c>
      <c r="E191" s="220" t="s">
        <v>885</v>
      </c>
      <c r="F191" s="221" t="s">
        <v>886</v>
      </c>
      <c r="G191" s="222" t="s">
        <v>155</v>
      </c>
      <c r="H191" s="223">
        <v>2.454</v>
      </c>
      <c r="I191" s="224"/>
      <c r="J191" s="225">
        <f>ROUND(I191*H191,2)</f>
        <v>0</v>
      </c>
      <c r="K191" s="221" t="s">
        <v>141</v>
      </c>
      <c r="L191" s="45"/>
      <c r="M191" s="226" t="s">
        <v>1</v>
      </c>
      <c r="N191" s="227" t="s">
        <v>38</v>
      </c>
      <c r="O191" s="92"/>
      <c r="P191" s="228">
        <f>O191*H191</f>
        <v>0</v>
      </c>
      <c r="Q191" s="228">
        <v>0.01838</v>
      </c>
      <c r="R191" s="228">
        <f>Q191*H191</f>
        <v>0.04510452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142</v>
      </c>
      <c r="AT191" s="230" t="s">
        <v>137</v>
      </c>
      <c r="AU191" s="230" t="s">
        <v>135</v>
      </c>
      <c r="AY191" s="18" t="s">
        <v>132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81</v>
      </c>
      <c r="BK191" s="231">
        <f>ROUND(I191*H191,2)</f>
        <v>0</v>
      </c>
      <c r="BL191" s="18" t="s">
        <v>142</v>
      </c>
      <c r="BM191" s="230" t="s">
        <v>887</v>
      </c>
    </row>
    <row r="192" spans="1:51" s="13" customFormat="1" ht="12">
      <c r="A192" s="13"/>
      <c r="B192" s="232"/>
      <c r="C192" s="233"/>
      <c r="D192" s="234" t="s">
        <v>144</v>
      </c>
      <c r="E192" s="235" t="s">
        <v>1</v>
      </c>
      <c r="F192" s="236" t="s">
        <v>888</v>
      </c>
      <c r="G192" s="233"/>
      <c r="H192" s="237">
        <v>2.454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144</v>
      </c>
      <c r="AU192" s="243" t="s">
        <v>135</v>
      </c>
      <c r="AV192" s="13" t="s">
        <v>83</v>
      </c>
      <c r="AW192" s="13" t="s">
        <v>30</v>
      </c>
      <c r="AX192" s="13" t="s">
        <v>81</v>
      </c>
      <c r="AY192" s="243" t="s">
        <v>132</v>
      </c>
    </row>
    <row r="193" spans="1:65" s="2" customFormat="1" ht="44.25" customHeight="1">
      <c r="A193" s="39"/>
      <c r="B193" s="40"/>
      <c r="C193" s="219" t="s">
        <v>230</v>
      </c>
      <c r="D193" s="219" t="s">
        <v>137</v>
      </c>
      <c r="E193" s="220" t="s">
        <v>889</v>
      </c>
      <c r="F193" s="221" t="s">
        <v>890</v>
      </c>
      <c r="G193" s="222" t="s">
        <v>155</v>
      </c>
      <c r="H193" s="223">
        <v>19.08</v>
      </c>
      <c r="I193" s="224"/>
      <c r="J193" s="225">
        <f>ROUND(I193*H193,2)</f>
        <v>0</v>
      </c>
      <c r="K193" s="221" t="s">
        <v>141</v>
      </c>
      <c r="L193" s="45"/>
      <c r="M193" s="226" t="s">
        <v>1</v>
      </c>
      <c r="N193" s="227" t="s">
        <v>38</v>
      </c>
      <c r="O193" s="92"/>
      <c r="P193" s="228">
        <f>O193*H193</f>
        <v>0</v>
      </c>
      <c r="Q193" s="228">
        <v>0.01838</v>
      </c>
      <c r="R193" s="228">
        <f>Q193*H193</f>
        <v>0.35069039999999996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142</v>
      </c>
      <c r="AT193" s="230" t="s">
        <v>137</v>
      </c>
      <c r="AU193" s="230" t="s">
        <v>135</v>
      </c>
      <c r="AY193" s="18" t="s">
        <v>132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81</v>
      </c>
      <c r="BK193" s="231">
        <f>ROUND(I193*H193,2)</f>
        <v>0</v>
      </c>
      <c r="BL193" s="18" t="s">
        <v>142</v>
      </c>
      <c r="BM193" s="230" t="s">
        <v>891</v>
      </c>
    </row>
    <row r="194" spans="1:51" s="13" customFormat="1" ht="12">
      <c r="A194" s="13"/>
      <c r="B194" s="232"/>
      <c r="C194" s="233"/>
      <c r="D194" s="234" t="s">
        <v>144</v>
      </c>
      <c r="E194" s="235" t="s">
        <v>1</v>
      </c>
      <c r="F194" s="236" t="s">
        <v>892</v>
      </c>
      <c r="G194" s="233"/>
      <c r="H194" s="237">
        <v>19.08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144</v>
      </c>
      <c r="AU194" s="243" t="s">
        <v>135</v>
      </c>
      <c r="AV194" s="13" t="s">
        <v>83</v>
      </c>
      <c r="AW194" s="13" t="s">
        <v>30</v>
      </c>
      <c r="AX194" s="13" t="s">
        <v>81</v>
      </c>
      <c r="AY194" s="243" t="s">
        <v>132</v>
      </c>
    </row>
    <row r="195" spans="1:65" s="2" customFormat="1" ht="44.25" customHeight="1">
      <c r="A195" s="39"/>
      <c r="B195" s="40"/>
      <c r="C195" s="219" t="s">
        <v>235</v>
      </c>
      <c r="D195" s="219" t="s">
        <v>137</v>
      </c>
      <c r="E195" s="220" t="s">
        <v>893</v>
      </c>
      <c r="F195" s="221" t="s">
        <v>894</v>
      </c>
      <c r="G195" s="222" t="s">
        <v>155</v>
      </c>
      <c r="H195" s="223">
        <v>31.52</v>
      </c>
      <c r="I195" s="224"/>
      <c r="J195" s="225">
        <f>ROUND(I195*H195,2)</f>
        <v>0</v>
      </c>
      <c r="K195" s="221" t="s">
        <v>141</v>
      </c>
      <c r="L195" s="45"/>
      <c r="M195" s="226" t="s">
        <v>1</v>
      </c>
      <c r="N195" s="227" t="s">
        <v>38</v>
      </c>
      <c r="O195" s="92"/>
      <c r="P195" s="228">
        <f>O195*H195</f>
        <v>0</v>
      </c>
      <c r="Q195" s="228">
        <v>0.0079</v>
      </c>
      <c r="R195" s="228">
        <f>Q195*H195</f>
        <v>0.249008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142</v>
      </c>
      <c r="AT195" s="230" t="s">
        <v>137</v>
      </c>
      <c r="AU195" s="230" t="s">
        <v>135</v>
      </c>
      <c r="AY195" s="18" t="s">
        <v>132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142</v>
      </c>
      <c r="BM195" s="230" t="s">
        <v>895</v>
      </c>
    </row>
    <row r="196" spans="1:51" s="13" customFormat="1" ht="12">
      <c r="A196" s="13"/>
      <c r="B196" s="232"/>
      <c r="C196" s="233"/>
      <c r="D196" s="234" t="s">
        <v>144</v>
      </c>
      <c r="E196" s="235" t="s">
        <v>1</v>
      </c>
      <c r="F196" s="236" t="s">
        <v>896</v>
      </c>
      <c r="G196" s="233"/>
      <c r="H196" s="237">
        <v>31.52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144</v>
      </c>
      <c r="AU196" s="243" t="s">
        <v>135</v>
      </c>
      <c r="AV196" s="13" t="s">
        <v>83</v>
      </c>
      <c r="AW196" s="13" t="s">
        <v>30</v>
      </c>
      <c r="AX196" s="13" t="s">
        <v>81</v>
      </c>
      <c r="AY196" s="243" t="s">
        <v>132</v>
      </c>
    </row>
    <row r="197" spans="1:65" s="2" customFormat="1" ht="24.15" customHeight="1">
      <c r="A197" s="39"/>
      <c r="B197" s="40"/>
      <c r="C197" s="219" t="s">
        <v>240</v>
      </c>
      <c r="D197" s="219" t="s">
        <v>137</v>
      </c>
      <c r="E197" s="220" t="s">
        <v>897</v>
      </c>
      <c r="F197" s="221" t="s">
        <v>898</v>
      </c>
      <c r="G197" s="222" t="s">
        <v>208</v>
      </c>
      <c r="H197" s="223">
        <v>46</v>
      </c>
      <c r="I197" s="224"/>
      <c r="J197" s="225">
        <f>ROUND(I197*H197,2)</f>
        <v>0</v>
      </c>
      <c r="K197" s="221" t="s">
        <v>141</v>
      </c>
      <c r="L197" s="45"/>
      <c r="M197" s="226" t="s">
        <v>1</v>
      </c>
      <c r="N197" s="227" t="s">
        <v>38</v>
      </c>
      <c r="O197" s="92"/>
      <c r="P197" s="228">
        <f>O197*H197</f>
        <v>0</v>
      </c>
      <c r="Q197" s="228">
        <v>0.0015</v>
      </c>
      <c r="R197" s="228">
        <f>Q197*H197</f>
        <v>0.069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142</v>
      </c>
      <c r="AT197" s="230" t="s">
        <v>137</v>
      </c>
      <c r="AU197" s="230" t="s">
        <v>135</v>
      </c>
      <c r="AY197" s="18" t="s">
        <v>132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81</v>
      </c>
      <c r="BK197" s="231">
        <f>ROUND(I197*H197,2)</f>
        <v>0</v>
      </c>
      <c r="BL197" s="18" t="s">
        <v>142</v>
      </c>
      <c r="BM197" s="230" t="s">
        <v>899</v>
      </c>
    </row>
    <row r="198" spans="1:65" s="2" customFormat="1" ht="37.8" customHeight="1">
      <c r="A198" s="39"/>
      <c r="B198" s="40"/>
      <c r="C198" s="219" t="s">
        <v>246</v>
      </c>
      <c r="D198" s="219" t="s">
        <v>137</v>
      </c>
      <c r="E198" s="220" t="s">
        <v>900</v>
      </c>
      <c r="F198" s="221" t="s">
        <v>901</v>
      </c>
      <c r="G198" s="222" t="s">
        <v>140</v>
      </c>
      <c r="H198" s="223">
        <v>2</v>
      </c>
      <c r="I198" s="224"/>
      <c r="J198" s="225">
        <f>ROUND(I198*H198,2)</f>
        <v>0</v>
      </c>
      <c r="K198" s="221" t="s">
        <v>141</v>
      </c>
      <c r="L198" s="45"/>
      <c r="M198" s="226" t="s">
        <v>1</v>
      </c>
      <c r="N198" s="227" t="s">
        <v>38</v>
      </c>
      <c r="O198" s="92"/>
      <c r="P198" s="228">
        <f>O198*H198</f>
        <v>0</v>
      </c>
      <c r="Q198" s="228">
        <v>0.4417</v>
      </c>
      <c r="R198" s="228">
        <f>Q198*H198</f>
        <v>0.8834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142</v>
      </c>
      <c r="AT198" s="230" t="s">
        <v>137</v>
      </c>
      <c r="AU198" s="230" t="s">
        <v>135</v>
      </c>
      <c r="AY198" s="18" t="s">
        <v>132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81</v>
      </c>
      <c r="BK198" s="231">
        <f>ROUND(I198*H198,2)</f>
        <v>0</v>
      </c>
      <c r="BL198" s="18" t="s">
        <v>142</v>
      </c>
      <c r="BM198" s="230" t="s">
        <v>902</v>
      </c>
    </row>
    <row r="199" spans="1:65" s="2" customFormat="1" ht="37.8" customHeight="1">
      <c r="A199" s="39"/>
      <c r="B199" s="40"/>
      <c r="C199" s="244" t="s">
        <v>250</v>
      </c>
      <c r="D199" s="244" t="s">
        <v>146</v>
      </c>
      <c r="E199" s="245" t="s">
        <v>903</v>
      </c>
      <c r="F199" s="246" t="s">
        <v>904</v>
      </c>
      <c r="G199" s="247" t="s">
        <v>140</v>
      </c>
      <c r="H199" s="248">
        <v>1</v>
      </c>
      <c r="I199" s="249"/>
      <c r="J199" s="250">
        <f>ROUND(I199*H199,2)</f>
        <v>0</v>
      </c>
      <c r="K199" s="246" t="s">
        <v>1</v>
      </c>
      <c r="L199" s="251"/>
      <c r="M199" s="252" t="s">
        <v>1</v>
      </c>
      <c r="N199" s="253" t="s">
        <v>38</v>
      </c>
      <c r="O199" s="92"/>
      <c r="P199" s="228">
        <f>O199*H199</f>
        <v>0</v>
      </c>
      <c r="Q199" s="228">
        <v>0.01249</v>
      </c>
      <c r="R199" s="228">
        <f>Q199*H199</f>
        <v>0.01249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149</v>
      </c>
      <c r="AT199" s="230" t="s">
        <v>146</v>
      </c>
      <c r="AU199" s="230" t="s">
        <v>135</v>
      </c>
      <c r="AY199" s="18" t="s">
        <v>132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81</v>
      </c>
      <c r="BK199" s="231">
        <f>ROUND(I199*H199,2)</f>
        <v>0</v>
      </c>
      <c r="BL199" s="18" t="s">
        <v>142</v>
      </c>
      <c r="BM199" s="230" t="s">
        <v>905</v>
      </c>
    </row>
    <row r="200" spans="1:65" s="2" customFormat="1" ht="37.8" customHeight="1">
      <c r="A200" s="39"/>
      <c r="B200" s="40"/>
      <c r="C200" s="244" t="s">
        <v>7</v>
      </c>
      <c r="D200" s="244" t="s">
        <v>146</v>
      </c>
      <c r="E200" s="245" t="s">
        <v>906</v>
      </c>
      <c r="F200" s="246" t="s">
        <v>907</v>
      </c>
      <c r="G200" s="247" t="s">
        <v>140</v>
      </c>
      <c r="H200" s="248">
        <v>1</v>
      </c>
      <c r="I200" s="249"/>
      <c r="J200" s="250">
        <f>ROUND(I200*H200,2)</f>
        <v>0</v>
      </c>
      <c r="K200" s="246" t="s">
        <v>1</v>
      </c>
      <c r="L200" s="251"/>
      <c r="M200" s="252" t="s">
        <v>1</v>
      </c>
      <c r="N200" s="253" t="s">
        <v>38</v>
      </c>
      <c r="O200" s="92"/>
      <c r="P200" s="228">
        <f>O200*H200</f>
        <v>0</v>
      </c>
      <c r="Q200" s="228">
        <v>0.01272</v>
      </c>
      <c r="R200" s="228">
        <f>Q200*H200</f>
        <v>0.01272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149</v>
      </c>
      <c r="AT200" s="230" t="s">
        <v>146</v>
      </c>
      <c r="AU200" s="230" t="s">
        <v>135</v>
      </c>
      <c r="AY200" s="18" t="s">
        <v>132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81</v>
      </c>
      <c r="BK200" s="231">
        <f>ROUND(I200*H200,2)</f>
        <v>0</v>
      </c>
      <c r="BL200" s="18" t="s">
        <v>142</v>
      </c>
      <c r="BM200" s="230" t="s">
        <v>908</v>
      </c>
    </row>
    <row r="201" spans="1:65" s="2" customFormat="1" ht="24.15" customHeight="1">
      <c r="A201" s="39"/>
      <c r="B201" s="40"/>
      <c r="C201" s="219" t="s">
        <v>259</v>
      </c>
      <c r="D201" s="219" t="s">
        <v>137</v>
      </c>
      <c r="E201" s="220" t="s">
        <v>909</v>
      </c>
      <c r="F201" s="221" t="s">
        <v>910</v>
      </c>
      <c r="G201" s="222" t="s">
        <v>140</v>
      </c>
      <c r="H201" s="223">
        <v>2</v>
      </c>
      <c r="I201" s="224"/>
      <c r="J201" s="225">
        <f>ROUND(I201*H201,2)</f>
        <v>0</v>
      </c>
      <c r="K201" s="221" t="s">
        <v>141</v>
      </c>
      <c r="L201" s="45"/>
      <c r="M201" s="226" t="s">
        <v>1</v>
      </c>
      <c r="N201" s="227" t="s">
        <v>38</v>
      </c>
      <c r="O201" s="92"/>
      <c r="P201" s="228">
        <f>O201*H201</f>
        <v>0</v>
      </c>
      <c r="Q201" s="228">
        <v>0.07486</v>
      </c>
      <c r="R201" s="228">
        <f>Q201*H201</f>
        <v>0.14972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142</v>
      </c>
      <c r="AT201" s="230" t="s">
        <v>137</v>
      </c>
      <c r="AU201" s="230" t="s">
        <v>135</v>
      </c>
      <c r="AY201" s="18" t="s">
        <v>132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81</v>
      </c>
      <c r="BK201" s="231">
        <f>ROUND(I201*H201,2)</f>
        <v>0</v>
      </c>
      <c r="BL201" s="18" t="s">
        <v>142</v>
      </c>
      <c r="BM201" s="230" t="s">
        <v>911</v>
      </c>
    </row>
    <row r="202" spans="1:65" s="2" customFormat="1" ht="38.55" customHeight="1">
      <c r="A202" s="39"/>
      <c r="B202" s="40"/>
      <c r="C202" s="244" t="s">
        <v>263</v>
      </c>
      <c r="D202" s="244" t="s">
        <v>146</v>
      </c>
      <c r="E202" s="245" t="s">
        <v>912</v>
      </c>
      <c r="F202" s="246" t="s">
        <v>913</v>
      </c>
      <c r="G202" s="247" t="s">
        <v>140</v>
      </c>
      <c r="H202" s="248">
        <v>1</v>
      </c>
      <c r="I202" s="249"/>
      <c r="J202" s="250">
        <f>ROUND(I202*H202,2)</f>
        <v>0</v>
      </c>
      <c r="K202" s="246" t="s">
        <v>1</v>
      </c>
      <c r="L202" s="251"/>
      <c r="M202" s="252" t="s">
        <v>1</v>
      </c>
      <c r="N202" s="253" t="s">
        <v>38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149</v>
      </c>
      <c r="AT202" s="230" t="s">
        <v>146</v>
      </c>
      <c r="AU202" s="230" t="s">
        <v>135</v>
      </c>
      <c r="AY202" s="18" t="s">
        <v>132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81</v>
      </c>
      <c r="BK202" s="231">
        <f>ROUND(I202*H202,2)</f>
        <v>0</v>
      </c>
      <c r="BL202" s="18" t="s">
        <v>142</v>
      </c>
      <c r="BM202" s="230" t="s">
        <v>914</v>
      </c>
    </row>
    <row r="203" spans="1:65" s="2" customFormat="1" ht="38.55" customHeight="1">
      <c r="A203" s="39"/>
      <c r="B203" s="40"/>
      <c r="C203" s="244" t="s">
        <v>268</v>
      </c>
      <c r="D203" s="244" t="s">
        <v>146</v>
      </c>
      <c r="E203" s="245" t="s">
        <v>915</v>
      </c>
      <c r="F203" s="246" t="s">
        <v>916</v>
      </c>
      <c r="G203" s="247" t="s">
        <v>140</v>
      </c>
      <c r="H203" s="248">
        <v>1</v>
      </c>
      <c r="I203" s="249"/>
      <c r="J203" s="250">
        <f>ROUND(I203*H203,2)</f>
        <v>0</v>
      </c>
      <c r="K203" s="246" t="s">
        <v>1</v>
      </c>
      <c r="L203" s="251"/>
      <c r="M203" s="252" t="s">
        <v>1</v>
      </c>
      <c r="N203" s="253" t="s">
        <v>38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149</v>
      </c>
      <c r="AT203" s="230" t="s">
        <v>146</v>
      </c>
      <c r="AU203" s="230" t="s">
        <v>135</v>
      </c>
      <c r="AY203" s="18" t="s">
        <v>132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81</v>
      </c>
      <c r="BK203" s="231">
        <f>ROUND(I203*H203,2)</f>
        <v>0</v>
      </c>
      <c r="BL203" s="18" t="s">
        <v>142</v>
      </c>
      <c r="BM203" s="230" t="s">
        <v>917</v>
      </c>
    </row>
    <row r="204" spans="1:63" s="12" customFormat="1" ht="20.85" customHeight="1">
      <c r="A204" s="12"/>
      <c r="B204" s="203"/>
      <c r="C204" s="204"/>
      <c r="D204" s="205" t="s">
        <v>72</v>
      </c>
      <c r="E204" s="217" t="s">
        <v>191</v>
      </c>
      <c r="F204" s="217" t="s">
        <v>234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SUM(P205:P230)</f>
        <v>0</v>
      </c>
      <c r="Q204" s="211"/>
      <c r="R204" s="212">
        <f>SUM(R205:R230)</f>
        <v>0</v>
      </c>
      <c r="S204" s="211"/>
      <c r="T204" s="213">
        <f>SUM(T205:T230)</f>
        <v>9.3062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81</v>
      </c>
      <c r="AT204" s="215" t="s">
        <v>72</v>
      </c>
      <c r="AU204" s="215" t="s">
        <v>83</v>
      </c>
      <c r="AY204" s="214" t="s">
        <v>132</v>
      </c>
      <c r="BK204" s="216">
        <f>SUM(BK205:BK230)</f>
        <v>0</v>
      </c>
    </row>
    <row r="205" spans="1:65" s="2" customFormat="1" ht="37.8" customHeight="1">
      <c r="A205" s="39"/>
      <c r="B205" s="40"/>
      <c r="C205" s="219" t="s">
        <v>273</v>
      </c>
      <c r="D205" s="219" t="s">
        <v>137</v>
      </c>
      <c r="E205" s="220" t="s">
        <v>918</v>
      </c>
      <c r="F205" s="221" t="s">
        <v>919</v>
      </c>
      <c r="G205" s="222" t="s">
        <v>457</v>
      </c>
      <c r="H205" s="223">
        <v>471.38</v>
      </c>
      <c r="I205" s="224"/>
      <c r="J205" s="225">
        <f>ROUND(I205*H205,2)</f>
        <v>0</v>
      </c>
      <c r="K205" s="221" t="s">
        <v>141</v>
      </c>
      <c r="L205" s="45"/>
      <c r="M205" s="226" t="s">
        <v>1</v>
      </c>
      <c r="N205" s="227" t="s">
        <v>38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142</v>
      </c>
      <c r="AT205" s="230" t="s">
        <v>137</v>
      </c>
      <c r="AU205" s="230" t="s">
        <v>135</v>
      </c>
      <c r="AY205" s="18" t="s">
        <v>132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81</v>
      </c>
      <c r="BK205" s="231">
        <f>ROUND(I205*H205,2)</f>
        <v>0</v>
      </c>
      <c r="BL205" s="18" t="s">
        <v>142</v>
      </c>
      <c r="BM205" s="230" t="s">
        <v>920</v>
      </c>
    </row>
    <row r="206" spans="1:51" s="13" customFormat="1" ht="12">
      <c r="A206" s="13"/>
      <c r="B206" s="232"/>
      <c r="C206" s="233"/>
      <c r="D206" s="234" t="s">
        <v>144</v>
      </c>
      <c r="E206" s="235" t="s">
        <v>1</v>
      </c>
      <c r="F206" s="236" t="s">
        <v>921</v>
      </c>
      <c r="G206" s="233"/>
      <c r="H206" s="237">
        <v>471.38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144</v>
      </c>
      <c r="AU206" s="243" t="s">
        <v>135</v>
      </c>
      <c r="AV206" s="13" t="s">
        <v>83</v>
      </c>
      <c r="AW206" s="13" t="s">
        <v>30</v>
      </c>
      <c r="AX206" s="13" t="s">
        <v>81</v>
      </c>
      <c r="AY206" s="243" t="s">
        <v>132</v>
      </c>
    </row>
    <row r="207" spans="1:65" s="2" customFormat="1" ht="37.8" customHeight="1">
      <c r="A207" s="39"/>
      <c r="B207" s="40"/>
      <c r="C207" s="219" t="s">
        <v>278</v>
      </c>
      <c r="D207" s="219" t="s">
        <v>137</v>
      </c>
      <c r="E207" s="220" t="s">
        <v>922</v>
      </c>
      <c r="F207" s="221" t="s">
        <v>923</v>
      </c>
      <c r="G207" s="222" t="s">
        <v>457</v>
      </c>
      <c r="H207" s="223">
        <v>21212.1</v>
      </c>
      <c r="I207" s="224"/>
      <c r="J207" s="225">
        <f>ROUND(I207*H207,2)</f>
        <v>0</v>
      </c>
      <c r="K207" s="221" t="s">
        <v>141</v>
      </c>
      <c r="L207" s="45"/>
      <c r="M207" s="226" t="s">
        <v>1</v>
      </c>
      <c r="N207" s="227" t="s">
        <v>38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142</v>
      </c>
      <c r="AT207" s="230" t="s">
        <v>137</v>
      </c>
      <c r="AU207" s="230" t="s">
        <v>135</v>
      </c>
      <c r="AY207" s="18" t="s">
        <v>132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81</v>
      </c>
      <c r="BK207" s="231">
        <f>ROUND(I207*H207,2)</f>
        <v>0</v>
      </c>
      <c r="BL207" s="18" t="s">
        <v>142</v>
      </c>
      <c r="BM207" s="230" t="s">
        <v>924</v>
      </c>
    </row>
    <row r="208" spans="1:51" s="14" customFormat="1" ht="12">
      <c r="A208" s="14"/>
      <c r="B208" s="254"/>
      <c r="C208" s="255"/>
      <c r="D208" s="234" t="s">
        <v>144</v>
      </c>
      <c r="E208" s="256" t="s">
        <v>1</v>
      </c>
      <c r="F208" s="257" t="s">
        <v>925</v>
      </c>
      <c r="G208" s="255"/>
      <c r="H208" s="256" t="s">
        <v>1</v>
      </c>
      <c r="I208" s="258"/>
      <c r="J208" s="255"/>
      <c r="K208" s="255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144</v>
      </c>
      <c r="AU208" s="263" t="s">
        <v>135</v>
      </c>
      <c r="AV208" s="14" t="s">
        <v>81</v>
      </c>
      <c r="AW208" s="14" t="s">
        <v>30</v>
      </c>
      <c r="AX208" s="14" t="s">
        <v>73</v>
      </c>
      <c r="AY208" s="263" t="s">
        <v>132</v>
      </c>
    </row>
    <row r="209" spans="1:51" s="13" customFormat="1" ht="12">
      <c r="A209" s="13"/>
      <c r="B209" s="232"/>
      <c r="C209" s="233"/>
      <c r="D209" s="234" t="s">
        <v>144</v>
      </c>
      <c r="E209" s="235" t="s">
        <v>1</v>
      </c>
      <c r="F209" s="236" t="s">
        <v>926</v>
      </c>
      <c r="G209" s="233"/>
      <c r="H209" s="237">
        <v>21212.1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144</v>
      </c>
      <c r="AU209" s="243" t="s">
        <v>135</v>
      </c>
      <c r="AV209" s="13" t="s">
        <v>83</v>
      </c>
      <c r="AW209" s="13" t="s">
        <v>30</v>
      </c>
      <c r="AX209" s="13" t="s">
        <v>81</v>
      </c>
      <c r="AY209" s="243" t="s">
        <v>132</v>
      </c>
    </row>
    <row r="210" spans="1:65" s="2" customFormat="1" ht="44.25" customHeight="1">
      <c r="A210" s="39"/>
      <c r="B210" s="40"/>
      <c r="C210" s="219" t="s">
        <v>283</v>
      </c>
      <c r="D210" s="219" t="s">
        <v>137</v>
      </c>
      <c r="E210" s="220" t="s">
        <v>927</v>
      </c>
      <c r="F210" s="221" t="s">
        <v>928</v>
      </c>
      <c r="G210" s="222" t="s">
        <v>457</v>
      </c>
      <c r="H210" s="223">
        <v>471.38</v>
      </c>
      <c r="I210" s="224"/>
      <c r="J210" s="225">
        <f>ROUND(I210*H210,2)</f>
        <v>0</v>
      </c>
      <c r="K210" s="221" t="s">
        <v>141</v>
      </c>
      <c r="L210" s="45"/>
      <c r="M210" s="226" t="s">
        <v>1</v>
      </c>
      <c r="N210" s="227" t="s">
        <v>38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142</v>
      </c>
      <c r="AT210" s="230" t="s">
        <v>137</v>
      </c>
      <c r="AU210" s="230" t="s">
        <v>135</v>
      </c>
      <c r="AY210" s="18" t="s">
        <v>132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81</v>
      </c>
      <c r="BK210" s="231">
        <f>ROUND(I210*H210,2)</f>
        <v>0</v>
      </c>
      <c r="BL210" s="18" t="s">
        <v>142</v>
      </c>
      <c r="BM210" s="230" t="s">
        <v>929</v>
      </c>
    </row>
    <row r="211" spans="1:65" s="2" customFormat="1" ht="55.5" customHeight="1">
      <c r="A211" s="39"/>
      <c r="B211" s="40"/>
      <c r="C211" s="219" t="s">
        <v>288</v>
      </c>
      <c r="D211" s="219" t="s">
        <v>137</v>
      </c>
      <c r="E211" s="220" t="s">
        <v>930</v>
      </c>
      <c r="F211" s="221" t="s">
        <v>931</v>
      </c>
      <c r="G211" s="222" t="s">
        <v>457</v>
      </c>
      <c r="H211" s="223">
        <v>4.28</v>
      </c>
      <c r="I211" s="224"/>
      <c r="J211" s="225">
        <f>ROUND(I211*H211,2)</f>
        <v>0</v>
      </c>
      <c r="K211" s="221" t="s">
        <v>141</v>
      </c>
      <c r="L211" s="45"/>
      <c r="M211" s="226" t="s">
        <v>1</v>
      </c>
      <c r="N211" s="227" t="s">
        <v>38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1.8</v>
      </c>
      <c r="T211" s="229">
        <f>S211*H211</f>
        <v>7.704000000000001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142</v>
      </c>
      <c r="AT211" s="230" t="s">
        <v>137</v>
      </c>
      <c r="AU211" s="230" t="s">
        <v>135</v>
      </c>
      <c r="AY211" s="18" t="s">
        <v>132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81</v>
      </c>
      <c r="BK211" s="231">
        <f>ROUND(I211*H211,2)</f>
        <v>0</v>
      </c>
      <c r="BL211" s="18" t="s">
        <v>142</v>
      </c>
      <c r="BM211" s="230" t="s">
        <v>932</v>
      </c>
    </row>
    <row r="212" spans="1:51" s="13" customFormat="1" ht="12">
      <c r="A212" s="13"/>
      <c r="B212" s="232"/>
      <c r="C212" s="233"/>
      <c r="D212" s="234" t="s">
        <v>144</v>
      </c>
      <c r="E212" s="235" t="s">
        <v>1</v>
      </c>
      <c r="F212" s="236" t="s">
        <v>933</v>
      </c>
      <c r="G212" s="233"/>
      <c r="H212" s="237">
        <v>2.09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144</v>
      </c>
      <c r="AU212" s="243" t="s">
        <v>135</v>
      </c>
      <c r="AV212" s="13" t="s">
        <v>83</v>
      </c>
      <c r="AW212" s="13" t="s">
        <v>30</v>
      </c>
      <c r="AX212" s="13" t="s">
        <v>73</v>
      </c>
      <c r="AY212" s="243" t="s">
        <v>132</v>
      </c>
    </row>
    <row r="213" spans="1:51" s="13" customFormat="1" ht="12">
      <c r="A213" s="13"/>
      <c r="B213" s="232"/>
      <c r="C213" s="233"/>
      <c r="D213" s="234" t="s">
        <v>144</v>
      </c>
      <c r="E213" s="235" t="s">
        <v>1</v>
      </c>
      <c r="F213" s="236" t="s">
        <v>934</v>
      </c>
      <c r="G213" s="233"/>
      <c r="H213" s="237">
        <v>2.19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144</v>
      </c>
      <c r="AU213" s="243" t="s">
        <v>135</v>
      </c>
      <c r="AV213" s="13" t="s">
        <v>83</v>
      </c>
      <c r="AW213" s="13" t="s">
        <v>30</v>
      </c>
      <c r="AX213" s="13" t="s">
        <v>73</v>
      </c>
      <c r="AY213" s="243" t="s">
        <v>132</v>
      </c>
    </row>
    <row r="214" spans="1:51" s="15" customFormat="1" ht="12">
      <c r="A214" s="15"/>
      <c r="B214" s="264"/>
      <c r="C214" s="265"/>
      <c r="D214" s="234" t="s">
        <v>144</v>
      </c>
      <c r="E214" s="266" t="s">
        <v>1</v>
      </c>
      <c r="F214" s="267" t="s">
        <v>190</v>
      </c>
      <c r="G214" s="265"/>
      <c r="H214" s="268">
        <v>4.279999999999999</v>
      </c>
      <c r="I214" s="269"/>
      <c r="J214" s="265"/>
      <c r="K214" s="265"/>
      <c r="L214" s="270"/>
      <c r="M214" s="271"/>
      <c r="N214" s="272"/>
      <c r="O214" s="272"/>
      <c r="P214" s="272"/>
      <c r="Q214" s="272"/>
      <c r="R214" s="272"/>
      <c r="S214" s="272"/>
      <c r="T214" s="27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4" t="s">
        <v>144</v>
      </c>
      <c r="AU214" s="274" t="s">
        <v>135</v>
      </c>
      <c r="AV214" s="15" t="s">
        <v>142</v>
      </c>
      <c r="AW214" s="15" t="s">
        <v>30</v>
      </c>
      <c r="AX214" s="15" t="s">
        <v>81</v>
      </c>
      <c r="AY214" s="274" t="s">
        <v>132</v>
      </c>
    </row>
    <row r="215" spans="1:65" s="2" customFormat="1" ht="37.8" customHeight="1">
      <c r="A215" s="39"/>
      <c r="B215" s="40"/>
      <c r="C215" s="219" t="s">
        <v>295</v>
      </c>
      <c r="D215" s="219" t="s">
        <v>137</v>
      </c>
      <c r="E215" s="220" t="s">
        <v>935</v>
      </c>
      <c r="F215" s="221" t="s">
        <v>936</v>
      </c>
      <c r="G215" s="222" t="s">
        <v>140</v>
      </c>
      <c r="H215" s="223">
        <v>36</v>
      </c>
      <c r="I215" s="224"/>
      <c r="J215" s="225">
        <f>ROUND(I215*H215,2)</f>
        <v>0</v>
      </c>
      <c r="K215" s="221" t="s">
        <v>141</v>
      </c>
      <c r="L215" s="45"/>
      <c r="M215" s="226" t="s">
        <v>1</v>
      </c>
      <c r="N215" s="227" t="s">
        <v>38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0.015</v>
      </c>
      <c r="T215" s="229">
        <f>S215*H215</f>
        <v>0.54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142</v>
      </c>
      <c r="AT215" s="230" t="s">
        <v>137</v>
      </c>
      <c r="AU215" s="230" t="s">
        <v>135</v>
      </c>
      <c r="AY215" s="18" t="s">
        <v>132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81</v>
      </c>
      <c r="BK215" s="231">
        <f>ROUND(I215*H215,2)</f>
        <v>0</v>
      </c>
      <c r="BL215" s="18" t="s">
        <v>142</v>
      </c>
      <c r="BM215" s="230" t="s">
        <v>937</v>
      </c>
    </row>
    <row r="216" spans="1:51" s="14" customFormat="1" ht="12">
      <c r="A216" s="14"/>
      <c r="B216" s="254"/>
      <c r="C216" s="255"/>
      <c r="D216" s="234" t="s">
        <v>144</v>
      </c>
      <c r="E216" s="256" t="s">
        <v>1</v>
      </c>
      <c r="F216" s="257" t="s">
        <v>938</v>
      </c>
      <c r="G216" s="255"/>
      <c r="H216" s="256" t="s">
        <v>1</v>
      </c>
      <c r="I216" s="258"/>
      <c r="J216" s="255"/>
      <c r="K216" s="255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144</v>
      </c>
      <c r="AU216" s="263" t="s">
        <v>135</v>
      </c>
      <c r="AV216" s="14" t="s">
        <v>81</v>
      </c>
      <c r="AW216" s="14" t="s">
        <v>30</v>
      </c>
      <c r="AX216" s="14" t="s">
        <v>73</v>
      </c>
      <c r="AY216" s="263" t="s">
        <v>132</v>
      </c>
    </row>
    <row r="217" spans="1:51" s="14" customFormat="1" ht="12">
      <c r="A217" s="14"/>
      <c r="B217" s="254"/>
      <c r="C217" s="255"/>
      <c r="D217" s="234" t="s">
        <v>144</v>
      </c>
      <c r="E217" s="256" t="s">
        <v>1</v>
      </c>
      <c r="F217" s="257" t="s">
        <v>939</v>
      </c>
      <c r="G217" s="255"/>
      <c r="H217" s="256" t="s">
        <v>1</v>
      </c>
      <c r="I217" s="258"/>
      <c r="J217" s="255"/>
      <c r="K217" s="255"/>
      <c r="L217" s="259"/>
      <c r="M217" s="260"/>
      <c r="N217" s="261"/>
      <c r="O217" s="261"/>
      <c r="P217" s="261"/>
      <c r="Q217" s="261"/>
      <c r="R217" s="261"/>
      <c r="S217" s="261"/>
      <c r="T217" s="26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3" t="s">
        <v>144</v>
      </c>
      <c r="AU217" s="263" t="s">
        <v>135</v>
      </c>
      <c r="AV217" s="14" t="s">
        <v>81</v>
      </c>
      <c r="AW217" s="14" t="s">
        <v>30</v>
      </c>
      <c r="AX217" s="14" t="s">
        <v>73</v>
      </c>
      <c r="AY217" s="263" t="s">
        <v>132</v>
      </c>
    </row>
    <row r="218" spans="1:51" s="13" customFormat="1" ht="12">
      <c r="A218" s="13"/>
      <c r="B218" s="232"/>
      <c r="C218" s="233"/>
      <c r="D218" s="234" t="s">
        <v>144</v>
      </c>
      <c r="E218" s="235" t="s">
        <v>1</v>
      </c>
      <c r="F218" s="236" t="s">
        <v>940</v>
      </c>
      <c r="G218" s="233"/>
      <c r="H218" s="237">
        <v>10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144</v>
      </c>
      <c r="AU218" s="243" t="s">
        <v>135</v>
      </c>
      <c r="AV218" s="13" t="s">
        <v>83</v>
      </c>
      <c r="AW218" s="13" t="s">
        <v>30</v>
      </c>
      <c r="AX218" s="13" t="s">
        <v>73</v>
      </c>
      <c r="AY218" s="243" t="s">
        <v>132</v>
      </c>
    </row>
    <row r="219" spans="1:51" s="14" customFormat="1" ht="12">
      <c r="A219" s="14"/>
      <c r="B219" s="254"/>
      <c r="C219" s="255"/>
      <c r="D219" s="234" t="s">
        <v>144</v>
      </c>
      <c r="E219" s="256" t="s">
        <v>1</v>
      </c>
      <c r="F219" s="257" t="s">
        <v>941</v>
      </c>
      <c r="G219" s="255"/>
      <c r="H219" s="256" t="s">
        <v>1</v>
      </c>
      <c r="I219" s="258"/>
      <c r="J219" s="255"/>
      <c r="K219" s="255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144</v>
      </c>
      <c r="AU219" s="263" t="s">
        <v>135</v>
      </c>
      <c r="AV219" s="14" t="s">
        <v>81</v>
      </c>
      <c r="AW219" s="14" t="s">
        <v>30</v>
      </c>
      <c r="AX219" s="14" t="s">
        <v>73</v>
      </c>
      <c r="AY219" s="263" t="s">
        <v>132</v>
      </c>
    </row>
    <row r="220" spans="1:51" s="13" customFormat="1" ht="12">
      <c r="A220" s="13"/>
      <c r="B220" s="232"/>
      <c r="C220" s="233"/>
      <c r="D220" s="234" t="s">
        <v>144</v>
      </c>
      <c r="E220" s="235" t="s">
        <v>1</v>
      </c>
      <c r="F220" s="236" t="s">
        <v>942</v>
      </c>
      <c r="G220" s="233"/>
      <c r="H220" s="237">
        <v>22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144</v>
      </c>
      <c r="AU220" s="243" t="s">
        <v>135</v>
      </c>
      <c r="AV220" s="13" t="s">
        <v>83</v>
      </c>
      <c r="AW220" s="13" t="s">
        <v>30</v>
      </c>
      <c r="AX220" s="13" t="s">
        <v>73</v>
      </c>
      <c r="AY220" s="243" t="s">
        <v>132</v>
      </c>
    </row>
    <row r="221" spans="1:51" s="14" customFormat="1" ht="12">
      <c r="A221" s="14"/>
      <c r="B221" s="254"/>
      <c r="C221" s="255"/>
      <c r="D221" s="234" t="s">
        <v>144</v>
      </c>
      <c r="E221" s="256" t="s">
        <v>1</v>
      </c>
      <c r="F221" s="257" t="s">
        <v>943</v>
      </c>
      <c r="G221" s="255"/>
      <c r="H221" s="256" t="s">
        <v>1</v>
      </c>
      <c r="I221" s="258"/>
      <c r="J221" s="255"/>
      <c r="K221" s="255"/>
      <c r="L221" s="259"/>
      <c r="M221" s="260"/>
      <c r="N221" s="261"/>
      <c r="O221" s="261"/>
      <c r="P221" s="261"/>
      <c r="Q221" s="261"/>
      <c r="R221" s="261"/>
      <c r="S221" s="261"/>
      <c r="T221" s="26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3" t="s">
        <v>144</v>
      </c>
      <c r="AU221" s="263" t="s">
        <v>135</v>
      </c>
      <c r="AV221" s="14" t="s">
        <v>81</v>
      </c>
      <c r="AW221" s="14" t="s">
        <v>30</v>
      </c>
      <c r="AX221" s="14" t="s">
        <v>73</v>
      </c>
      <c r="AY221" s="263" t="s">
        <v>132</v>
      </c>
    </row>
    <row r="222" spans="1:51" s="13" customFormat="1" ht="12">
      <c r="A222" s="13"/>
      <c r="B222" s="232"/>
      <c r="C222" s="233"/>
      <c r="D222" s="234" t="s">
        <v>144</v>
      </c>
      <c r="E222" s="235" t="s">
        <v>1</v>
      </c>
      <c r="F222" s="236" t="s">
        <v>944</v>
      </c>
      <c r="G222" s="233"/>
      <c r="H222" s="237">
        <v>4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144</v>
      </c>
      <c r="AU222" s="243" t="s">
        <v>135</v>
      </c>
      <c r="AV222" s="13" t="s">
        <v>83</v>
      </c>
      <c r="AW222" s="13" t="s">
        <v>30</v>
      </c>
      <c r="AX222" s="13" t="s">
        <v>73</v>
      </c>
      <c r="AY222" s="243" t="s">
        <v>132</v>
      </c>
    </row>
    <row r="223" spans="1:51" s="15" customFormat="1" ht="12">
      <c r="A223" s="15"/>
      <c r="B223" s="264"/>
      <c r="C223" s="265"/>
      <c r="D223" s="234" t="s">
        <v>144</v>
      </c>
      <c r="E223" s="266" t="s">
        <v>1</v>
      </c>
      <c r="F223" s="267" t="s">
        <v>190</v>
      </c>
      <c r="G223" s="265"/>
      <c r="H223" s="268">
        <v>36</v>
      </c>
      <c r="I223" s="269"/>
      <c r="J223" s="265"/>
      <c r="K223" s="265"/>
      <c r="L223" s="270"/>
      <c r="M223" s="271"/>
      <c r="N223" s="272"/>
      <c r="O223" s="272"/>
      <c r="P223" s="272"/>
      <c r="Q223" s="272"/>
      <c r="R223" s="272"/>
      <c r="S223" s="272"/>
      <c r="T223" s="27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4" t="s">
        <v>144</v>
      </c>
      <c r="AU223" s="274" t="s">
        <v>135</v>
      </c>
      <c r="AV223" s="15" t="s">
        <v>142</v>
      </c>
      <c r="AW223" s="15" t="s">
        <v>30</v>
      </c>
      <c r="AX223" s="15" t="s">
        <v>81</v>
      </c>
      <c r="AY223" s="274" t="s">
        <v>132</v>
      </c>
    </row>
    <row r="224" spans="1:65" s="2" customFormat="1" ht="37.8" customHeight="1">
      <c r="A224" s="39"/>
      <c r="B224" s="40"/>
      <c r="C224" s="219" t="s">
        <v>300</v>
      </c>
      <c r="D224" s="219" t="s">
        <v>137</v>
      </c>
      <c r="E224" s="220" t="s">
        <v>945</v>
      </c>
      <c r="F224" s="221" t="s">
        <v>946</v>
      </c>
      <c r="G224" s="222" t="s">
        <v>208</v>
      </c>
      <c r="H224" s="223">
        <v>22.6</v>
      </c>
      <c r="I224" s="224"/>
      <c r="J224" s="225">
        <f>ROUND(I224*H224,2)</f>
        <v>0</v>
      </c>
      <c r="K224" s="221" t="s">
        <v>141</v>
      </c>
      <c r="L224" s="45"/>
      <c r="M224" s="226" t="s">
        <v>1</v>
      </c>
      <c r="N224" s="227" t="s">
        <v>38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0.047</v>
      </c>
      <c r="T224" s="229">
        <f>S224*H224</f>
        <v>1.0622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142</v>
      </c>
      <c r="AT224" s="230" t="s">
        <v>137</v>
      </c>
      <c r="AU224" s="230" t="s">
        <v>135</v>
      </c>
      <c r="AY224" s="18" t="s">
        <v>132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81</v>
      </c>
      <c r="BK224" s="231">
        <f>ROUND(I224*H224,2)</f>
        <v>0</v>
      </c>
      <c r="BL224" s="18" t="s">
        <v>142</v>
      </c>
      <c r="BM224" s="230" t="s">
        <v>947</v>
      </c>
    </row>
    <row r="225" spans="1:51" s="14" customFormat="1" ht="12">
      <c r="A225" s="14"/>
      <c r="B225" s="254"/>
      <c r="C225" s="255"/>
      <c r="D225" s="234" t="s">
        <v>144</v>
      </c>
      <c r="E225" s="256" t="s">
        <v>1</v>
      </c>
      <c r="F225" s="257" t="s">
        <v>948</v>
      </c>
      <c r="G225" s="255"/>
      <c r="H225" s="256" t="s">
        <v>1</v>
      </c>
      <c r="I225" s="258"/>
      <c r="J225" s="255"/>
      <c r="K225" s="255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144</v>
      </c>
      <c r="AU225" s="263" t="s">
        <v>135</v>
      </c>
      <c r="AV225" s="14" t="s">
        <v>81</v>
      </c>
      <c r="AW225" s="14" t="s">
        <v>30</v>
      </c>
      <c r="AX225" s="14" t="s">
        <v>73</v>
      </c>
      <c r="AY225" s="263" t="s">
        <v>132</v>
      </c>
    </row>
    <row r="226" spans="1:51" s="13" customFormat="1" ht="12">
      <c r="A226" s="13"/>
      <c r="B226" s="232"/>
      <c r="C226" s="233"/>
      <c r="D226" s="234" t="s">
        <v>144</v>
      </c>
      <c r="E226" s="235" t="s">
        <v>1</v>
      </c>
      <c r="F226" s="236" t="s">
        <v>949</v>
      </c>
      <c r="G226" s="233"/>
      <c r="H226" s="237">
        <v>9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144</v>
      </c>
      <c r="AU226" s="243" t="s">
        <v>135</v>
      </c>
      <c r="AV226" s="13" t="s">
        <v>83</v>
      </c>
      <c r="AW226" s="13" t="s">
        <v>30</v>
      </c>
      <c r="AX226" s="13" t="s">
        <v>73</v>
      </c>
      <c r="AY226" s="243" t="s">
        <v>132</v>
      </c>
    </row>
    <row r="227" spans="1:51" s="14" customFormat="1" ht="12">
      <c r="A227" s="14"/>
      <c r="B227" s="254"/>
      <c r="C227" s="255"/>
      <c r="D227" s="234" t="s">
        <v>144</v>
      </c>
      <c r="E227" s="256" t="s">
        <v>1</v>
      </c>
      <c r="F227" s="257" t="s">
        <v>950</v>
      </c>
      <c r="G227" s="255"/>
      <c r="H227" s="256" t="s">
        <v>1</v>
      </c>
      <c r="I227" s="258"/>
      <c r="J227" s="255"/>
      <c r="K227" s="255"/>
      <c r="L227" s="259"/>
      <c r="M227" s="260"/>
      <c r="N227" s="261"/>
      <c r="O227" s="261"/>
      <c r="P227" s="261"/>
      <c r="Q227" s="261"/>
      <c r="R227" s="261"/>
      <c r="S227" s="261"/>
      <c r="T227" s="26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3" t="s">
        <v>144</v>
      </c>
      <c r="AU227" s="263" t="s">
        <v>135</v>
      </c>
      <c r="AV227" s="14" t="s">
        <v>81</v>
      </c>
      <c r="AW227" s="14" t="s">
        <v>30</v>
      </c>
      <c r="AX227" s="14" t="s">
        <v>73</v>
      </c>
      <c r="AY227" s="263" t="s">
        <v>132</v>
      </c>
    </row>
    <row r="228" spans="1:51" s="13" customFormat="1" ht="12">
      <c r="A228" s="13"/>
      <c r="B228" s="232"/>
      <c r="C228" s="233"/>
      <c r="D228" s="234" t="s">
        <v>144</v>
      </c>
      <c r="E228" s="235" t="s">
        <v>1</v>
      </c>
      <c r="F228" s="236" t="s">
        <v>951</v>
      </c>
      <c r="G228" s="233"/>
      <c r="H228" s="237">
        <v>13.6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144</v>
      </c>
      <c r="AU228" s="243" t="s">
        <v>135</v>
      </c>
      <c r="AV228" s="13" t="s">
        <v>83</v>
      </c>
      <c r="AW228" s="13" t="s">
        <v>30</v>
      </c>
      <c r="AX228" s="13" t="s">
        <v>73</v>
      </c>
      <c r="AY228" s="243" t="s">
        <v>132</v>
      </c>
    </row>
    <row r="229" spans="1:51" s="15" customFormat="1" ht="12">
      <c r="A229" s="15"/>
      <c r="B229" s="264"/>
      <c r="C229" s="265"/>
      <c r="D229" s="234" t="s">
        <v>144</v>
      </c>
      <c r="E229" s="266" t="s">
        <v>1</v>
      </c>
      <c r="F229" s="267" t="s">
        <v>190</v>
      </c>
      <c r="G229" s="265"/>
      <c r="H229" s="268">
        <v>22.6</v>
      </c>
      <c r="I229" s="269"/>
      <c r="J229" s="265"/>
      <c r="K229" s="265"/>
      <c r="L229" s="270"/>
      <c r="M229" s="271"/>
      <c r="N229" s="272"/>
      <c r="O229" s="272"/>
      <c r="P229" s="272"/>
      <c r="Q229" s="272"/>
      <c r="R229" s="272"/>
      <c r="S229" s="272"/>
      <c r="T229" s="27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4" t="s">
        <v>144</v>
      </c>
      <c r="AU229" s="274" t="s">
        <v>135</v>
      </c>
      <c r="AV229" s="15" t="s">
        <v>142</v>
      </c>
      <c r="AW229" s="15" t="s">
        <v>30</v>
      </c>
      <c r="AX229" s="15" t="s">
        <v>81</v>
      </c>
      <c r="AY229" s="274" t="s">
        <v>132</v>
      </c>
    </row>
    <row r="230" spans="1:65" s="2" customFormat="1" ht="16.5" customHeight="1">
      <c r="A230" s="39"/>
      <c r="B230" s="40"/>
      <c r="C230" s="219" t="s">
        <v>305</v>
      </c>
      <c r="D230" s="219" t="s">
        <v>137</v>
      </c>
      <c r="E230" s="220" t="s">
        <v>952</v>
      </c>
      <c r="F230" s="221" t="s">
        <v>953</v>
      </c>
      <c r="G230" s="222" t="s">
        <v>954</v>
      </c>
      <c r="H230" s="223">
        <v>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38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230</v>
      </c>
      <c r="AT230" s="230" t="s">
        <v>137</v>
      </c>
      <c r="AU230" s="230" t="s">
        <v>135</v>
      </c>
      <c r="AY230" s="18" t="s">
        <v>132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81</v>
      </c>
      <c r="BK230" s="231">
        <f>ROUND(I230*H230,2)</f>
        <v>0</v>
      </c>
      <c r="BL230" s="18" t="s">
        <v>230</v>
      </c>
      <c r="BM230" s="230" t="s">
        <v>955</v>
      </c>
    </row>
    <row r="231" spans="1:63" s="12" customFormat="1" ht="20.85" customHeight="1">
      <c r="A231" s="12"/>
      <c r="B231" s="203"/>
      <c r="C231" s="204"/>
      <c r="D231" s="205" t="s">
        <v>72</v>
      </c>
      <c r="E231" s="217" t="s">
        <v>293</v>
      </c>
      <c r="F231" s="217" t="s">
        <v>294</v>
      </c>
      <c r="G231" s="204"/>
      <c r="H231" s="204"/>
      <c r="I231" s="207"/>
      <c r="J231" s="218">
        <f>BK231</f>
        <v>0</v>
      </c>
      <c r="K231" s="204"/>
      <c r="L231" s="209"/>
      <c r="M231" s="210"/>
      <c r="N231" s="211"/>
      <c r="O231" s="211"/>
      <c r="P231" s="212">
        <f>SUM(P232:P237)</f>
        <v>0</v>
      </c>
      <c r="Q231" s="211"/>
      <c r="R231" s="212">
        <f>SUM(R232:R237)</f>
        <v>0</v>
      </c>
      <c r="S231" s="211"/>
      <c r="T231" s="213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81</v>
      </c>
      <c r="AT231" s="215" t="s">
        <v>72</v>
      </c>
      <c r="AU231" s="215" t="s">
        <v>83</v>
      </c>
      <c r="AY231" s="214" t="s">
        <v>132</v>
      </c>
      <c r="BK231" s="216">
        <f>SUM(BK232:BK237)</f>
        <v>0</v>
      </c>
    </row>
    <row r="232" spans="1:65" s="2" customFormat="1" ht="37.8" customHeight="1">
      <c r="A232" s="39"/>
      <c r="B232" s="40"/>
      <c r="C232" s="219" t="s">
        <v>309</v>
      </c>
      <c r="D232" s="219" t="s">
        <v>137</v>
      </c>
      <c r="E232" s="220" t="s">
        <v>296</v>
      </c>
      <c r="F232" s="221" t="s">
        <v>297</v>
      </c>
      <c r="G232" s="222" t="s">
        <v>298</v>
      </c>
      <c r="H232" s="223">
        <v>9.624</v>
      </c>
      <c r="I232" s="224"/>
      <c r="J232" s="225">
        <f>ROUND(I232*H232,2)</f>
        <v>0</v>
      </c>
      <c r="K232" s="221" t="s">
        <v>141</v>
      </c>
      <c r="L232" s="45"/>
      <c r="M232" s="226" t="s">
        <v>1</v>
      </c>
      <c r="N232" s="227" t="s">
        <v>38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142</v>
      </c>
      <c r="AT232" s="230" t="s">
        <v>137</v>
      </c>
      <c r="AU232" s="230" t="s">
        <v>135</v>
      </c>
      <c r="AY232" s="18" t="s">
        <v>132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81</v>
      </c>
      <c r="BK232" s="231">
        <f>ROUND(I232*H232,2)</f>
        <v>0</v>
      </c>
      <c r="BL232" s="18" t="s">
        <v>142</v>
      </c>
      <c r="BM232" s="230" t="s">
        <v>956</v>
      </c>
    </row>
    <row r="233" spans="1:65" s="2" customFormat="1" ht="44.25" customHeight="1">
      <c r="A233" s="39"/>
      <c r="B233" s="40"/>
      <c r="C233" s="219" t="s">
        <v>313</v>
      </c>
      <c r="D233" s="219" t="s">
        <v>137</v>
      </c>
      <c r="E233" s="220" t="s">
        <v>301</v>
      </c>
      <c r="F233" s="221" t="s">
        <v>302</v>
      </c>
      <c r="G233" s="222" t="s">
        <v>298</v>
      </c>
      <c r="H233" s="223">
        <v>125.112</v>
      </c>
      <c r="I233" s="224"/>
      <c r="J233" s="225">
        <f>ROUND(I233*H233,2)</f>
        <v>0</v>
      </c>
      <c r="K233" s="221" t="s">
        <v>141</v>
      </c>
      <c r="L233" s="45"/>
      <c r="M233" s="226" t="s">
        <v>1</v>
      </c>
      <c r="N233" s="227" t="s">
        <v>38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142</v>
      </c>
      <c r="AT233" s="230" t="s">
        <v>137</v>
      </c>
      <c r="AU233" s="230" t="s">
        <v>135</v>
      </c>
      <c r="AY233" s="18" t="s">
        <v>132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81</v>
      </c>
      <c r="BK233" s="231">
        <f>ROUND(I233*H233,2)</f>
        <v>0</v>
      </c>
      <c r="BL233" s="18" t="s">
        <v>142</v>
      </c>
      <c r="BM233" s="230" t="s">
        <v>957</v>
      </c>
    </row>
    <row r="234" spans="1:51" s="13" customFormat="1" ht="12">
      <c r="A234" s="13"/>
      <c r="B234" s="232"/>
      <c r="C234" s="233"/>
      <c r="D234" s="234" t="s">
        <v>144</v>
      </c>
      <c r="E234" s="233"/>
      <c r="F234" s="236" t="s">
        <v>958</v>
      </c>
      <c r="G234" s="233"/>
      <c r="H234" s="237">
        <v>125.112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144</v>
      </c>
      <c r="AU234" s="243" t="s">
        <v>135</v>
      </c>
      <c r="AV234" s="13" t="s">
        <v>83</v>
      </c>
      <c r="AW234" s="13" t="s">
        <v>4</v>
      </c>
      <c r="AX234" s="13" t="s">
        <v>81</v>
      </c>
      <c r="AY234" s="243" t="s">
        <v>132</v>
      </c>
    </row>
    <row r="235" spans="1:65" s="2" customFormat="1" ht="24.15" customHeight="1">
      <c r="A235" s="39"/>
      <c r="B235" s="40"/>
      <c r="C235" s="219" t="s">
        <v>319</v>
      </c>
      <c r="D235" s="219" t="s">
        <v>137</v>
      </c>
      <c r="E235" s="220" t="s">
        <v>306</v>
      </c>
      <c r="F235" s="221" t="s">
        <v>307</v>
      </c>
      <c r="G235" s="222" t="s">
        <v>298</v>
      </c>
      <c r="H235" s="223">
        <v>9.624</v>
      </c>
      <c r="I235" s="224"/>
      <c r="J235" s="225">
        <f>ROUND(I235*H235,2)</f>
        <v>0</v>
      </c>
      <c r="K235" s="221" t="s">
        <v>141</v>
      </c>
      <c r="L235" s="45"/>
      <c r="M235" s="226" t="s">
        <v>1</v>
      </c>
      <c r="N235" s="227" t="s">
        <v>38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142</v>
      </c>
      <c r="AT235" s="230" t="s">
        <v>137</v>
      </c>
      <c r="AU235" s="230" t="s">
        <v>135</v>
      </c>
      <c r="AY235" s="18" t="s">
        <v>132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81</v>
      </c>
      <c r="BK235" s="231">
        <f>ROUND(I235*H235,2)</f>
        <v>0</v>
      </c>
      <c r="BL235" s="18" t="s">
        <v>142</v>
      </c>
      <c r="BM235" s="230" t="s">
        <v>959</v>
      </c>
    </row>
    <row r="236" spans="1:65" s="2" customFormat="1" ht="37.8" customHeight="1">
      <c r="A236" s="39"/>
      <c r="B236" s="40"/>
      <c r="C236" s="219" t="s">
        <v>323</v>
      </c>
      <c r="D236" s="219" t="s">
        <v>137</v>
      </c>
      <c r="E236" s="220" t="s">
        <v>310</v>
      </c>
      <c r="F236" s="221" t="s">
        <v>311</v>
      </c>
      <c r="G236" s="222" t="s">
        <v>298</v>
      </c>
      <c r="H236" s="223">
        <v>9.624</v>
      </c>
      <c r="I236" s="224"/>
      <c r="J236" s="225">
        <f>ROUND(I236*H236,2)</f>
        <v>0</v>
      </c>
      <c r="K236" s="221" t="s">
        <v>141</v>
      </c>
      <c r="L236" s="45"/>
      <c r="M236" s="226" t="s">
        <v>1</v>
      </c>
      <c r="N236" s="227" t="s">
        <v>38</v>
      </c>
      <c r="O236" s="9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142</v>
      </c>
      <c r="AT236" s="230" t="s">
        <v>137</v>
      </c>
      <c r="AU236" s="230" t="s">
        <v>135</v>
      </c>
      <c r="AY236" s="18" t="s">
        <v>132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81</v>
      </c>
      <c r="BK236" s="231">
        <f>ROUND(I236*H236,2)</f>
        <v>0</v>
      </c>
      <c r="BL236" s="18" t="s">
        <v>142</v>
      </c>
      <c r="BM236" s="230" t="s">
        <v>960</v>
      </c>
    </row>
    <row r="237" spans="1:65" s="2" customFormat="1" ht="44.25" customHeight="1">
      <c r="A237" s="39"/>
      <c r="B237" s="40"/>
      <c r="C237" s="219" t="s">
        <v>331</v>
      </c>
      <c r="D237" s="219" t="s">
        <v>137</v>
      </c>
      <c r="E237" s="220" t="s">
        <v>314</v>
      </c>
      <c r="F237" s="221" t="s">
        <v>315</v>
      </c>
      <c r="G237" s="222" t="s">
        <v>298</v>
      </c>
      <c r="H237" s="223">
        <v>12.3</v>
      </c>
      <c r="I237" s="224"/>
      <c r="J237" s="225">
        <f>ROUND(I237*H237,2)</f>
        <v>0</v>
      </c>
      <c r="K237" s="221" t="s">
        <v>141</v>
      </c>
      <c r="L237" s="45"/>
      <c r="M237" s="226" t="s">
        <v>1</v>
      </c>
      <c r="N237" s="227" t="s">
        <v>38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142</v>
      </c>
      <c r="AT237" s="230" t="s">
        <v>137</v>
      </c>
      <c r="AU237" s="230" t="s">
        <v>135</v>
      </c>
      <c r="AY237" s="18" t="s">
        <v>132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81</v>
      </c>
      <c r="BK237" s="231">
        <f>ROUND(I237*H237,2)</f>
        <v>0</v>
      </c>
      <c r="BL237" s="18" t="s">
        <v>142</v>
      </c>
      <c r="BM237" s="230" t="s">
        <v>961</v>
      </c>
    </row>
    <row r="238" spans="1:63" s="12" customFormat="1" ht="20.85" customHeight="1">
      <c r="A238" s="12"/>
      <c r="B238" s="203"/>
      <c r="C238" s="204"/>
      <c r="D238" s="205" t="s">
        <v>72</v>
      </c>
      <c r="E238" s="217" t="s">
        <v>317</v>
      </c>
      <c r="F238" s="217" t="s">
        <v>318</v>
      </c>
      <c r="G238" s="204"/>
      <c r="H238" s="204"/>
      <c r="I238" s="207"/>
      <c r="J238" s="218">
        <f>BK238</f>
        <v>0</v>
      </c>
      <c r="K238" s="204"/>
      <c r="L238" s="209"/>
      <c r="M238" s="210"/>
      <c r="N238" s="211"/>
      <c r="O238" s="211"/>
      <c r="P238" s="212">
        <f>SUM(P239:P240)</f>
        <v>0</v>
      </c>
      <c r="Q238" s="211"/>
      <c r="R238" s="212">
        <f>SUM(R239:R240)</f>
        <v>0</v>
      </c>
      <c r="S238" s="211"/>
      <c r="T238" s="213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4" t="s">
        <v>81</v>
      </c>
      <c r="AT238" s="215" t="s">
        <v>72</v>
      </c>
      <c r="AU238" s="215" t="s">
        <v>83</v>
      </c>
      <c r="AY238" s="214" t="s">
        <v>132</v>
      </c>
      <c r="BK238" s="216">
        <f>SUM(BK239:BK240)</f>
        <v>0</v>
      </c>
    </row>
    <row r="239" spans="1:65" s="2" customFormat="1" ht="55.5" customHeight="1">
      <c r="A239" s="39"/>
      <c r="B239" s="40"/>
      <c r="C239" s="219" t="s">
        <v>343</v>
      </c>
      <c r="D239" s="219" t="s">
        <v>137</v>
      </c>
      <c r="E239" s="220" t="s">
        <v>320</v>
      </c>
      <c r="F239" s="221" t="s">
        <v>321</v>
      </c>
      <c r="G239" s="222" t="s">
        <v>298</v>
      </c>
      <c r="H239" s="223">
        <v>23.94</v>
      </c>
      <c r="I239" s="224"/>
      <c r="J239" s="225">
        <f>ROUND(I239*H239,2)</f>
        <v>0</v>
      </c>
      <c r="K239" s="221" t="s">
        <v>141</v>
      </c>
      <c r="L239" s="45"/>
      <c r="M239" s="226" t="s">
        <v>1</v>
      </c>
      <c r="N239" s="227" t="s">
        <v>38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142</v>
      </c>
      <c r="AT239" s="230" t="s">
        <v>137</v>
      </c>
      <c r="AU239" s="230" t="s">
        <v>135</v>
      </c>
      <c r="AY239" s="18" t="s">
        <v>132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81</v>
      </c>
      <c r="BK239" s="231">
        <f>ROUND(I239*H239,2)</f>
        <v>0</v>
      </c>
      <c r="BL239" s="18" t="s">
        <v>142</v>
      </c>
      <c r="BM239" s="230" t="s">
        <v>962</v>
      </c>
    </row>
    <row r="240" spans="1:65" s="2" customFormat="1" ht="66.75" customHeight="1">
      <c r="A240" s="39"/>
      <c r="B240" s="40"/>
      <c r="C240" s="219" t="s">
        <v>348</v>
      </c>
      <c r="D240" s="219" t="s">
        <v>137</v>
      </c>
      <c r="E240" s="220" t="s">
        <v>324</v>
      </c>
      <c r="F240" s="221" t="s">
        <v>325</v>
      </c>
      <c r="G240" s="222" t="s">
        <v>298</v>
      </c>
      <c r="H240" s="223">
        <v>23.94</v>
      </c>
      <c r="I240" s="224"/>
      <c r="J240" s="225">
        <f>ROUND(I240*H240,2)</f>
        <v>0</v>
      </c>
      <c r="K240" s="221" t="s">
        <v>141</v>
      </c>
      <c r="L240" s="45"/>
      <c r="M240" s="226" t="s">
        <v>1</v>
      </c>
      <c r="N240" s="227" t="s">
        <v>38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142</v>
      </c>
      <c r="AT240" s="230" t="s">
        <v>137</v>
      </c>
      <c r="AU240" s="230" t="s">
        <v>135</v>
      </c>
      <c r="AY240" s="18" t="s">
        <v>132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81</v>
      </c>
      <c r="BK240" s="231">
        <f>ROUND(I240*H240,2)</f>
        <v>0</v>
      </c>
      <c r="BL240" s="18" t="s">
        <v>142</v>
      </c>
      <c r="BM240" s="230" t="s">
        <v>963</v>
      </c>
    </row>
    <row r="241" spans="1:63" s="12" customFormat="1" ht="22.8" customHeight="1">
      <c r="A241" s="12"/>
      <c r="B241" s="203"/>
      <c r="C241" s="204"/>
      <c r="D241" s="205" t="s">
        <v>72</v>
      </c>
      <c r="E241" s="217" t="s">
        <v>327</v>
      </c>
      <c r="F241" s="217" t="s">
        <v>328</v>
      </c>
      <c r="G241" s="204"/>
      <c r="H241" s="204"/>
      <c r="I241" s="207"/>
      <c r="J241" s="218">
        <f>BK241</f>
        <v>0</v>
      </c>
      <c r="K241" s="204"/>
      <c r="L241" s="209"/>
      <c r="M241" s="210"/>
      <c r="N241" s="211"/>
      <c r="O241" s="211"/>
      <c r="P241" s="212">
        <f>P242+P244+P252+P259+P283+P286+P291</f>
        <v>0</v>
      </c>
      <c r="Q241" s="211"/>
      <c r="R241" s="212">
        <f>R242+R244+R252+R259+R283+R286+R291</f>
        <v>4.14890682</v>
      </c>
      <c r="S241" s="211"/>
      <c r="T241" s="213">
        <f>T242+T244+T252+T259+T283+T286+T291</f>
        <v>0.3174208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4" t="s">
        <v>83</v>
      </c>
      <c r="AT241" s="215" t="s">
        <v>72</v>
      </c>
      <c r="AU241" s="215" t="s">
        <v>81</v>
      </c>
      <c r="AY241" s="214" t="s">
        <v>132</v>
      </c>
      <c r="BK241" s="216">
        <f>BK242+BK244+BK252+BK259+BK283+BK286+BK291</f>
        <v>0</v>
      </c>
    </row>
    <row r="242" spans="1:63" s="12" customFormat="1" ht="20.85" customHeight="1">
      <c r="A242" s="12"/>
      <c r="B242" s="203"/>
      <c r="C242" s="204"/>
      <c r="D242" s="205" t="s">
        <v>72</v>
      </c>
      <c r="E242" s="217" t="s">
        <v>377</v>
      </c>
      <c r="F242" s="217" t="s">
        <v>378</v>
      </c>
      <c r="G242" s="204"/>
      <c r="H242" s="204"/>
      <c r="I242" s="207"/>
      <c r="J242" s="218">
        <f>BK242</f>
        <v>0</v>
      </c>
      <c r="K242" s="204"/>
      <c r="L242" s="209"/>
      <c r="M242" s="210"/>
      <c r="N242" s="211"/>
      <c r="O242" s="211"/>
      <c r="P242" s="212">
        <f>P243</f>
        <v>0</v>
      </c>
      <c r="Q242" s="211"/>
      <c r="R242" s="212">
        <f>R243</f>
        <v>0</v>
      </c>
      <c r="S242" s="211"/>
      <c r="T242" s="213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4" t="s">
        <v>83</v>
      </c>
      <c r="AT242" s="215" t="s">
        <v>72</v>
      </c>
      <c r="AU242" s="215" t="s">
        <v>83</v>
      </c>
      <c r="AY242" s="214" t="s">
        <v>132</v>
      </c>
      <c r="BK242" s="216">
        <f>BK243</f>
        <v>0</v>
      </c>
    </row>
    <row r="243" spans="1:65" s="2" customFormat="1" ht="16.5" customHeight="1">
      <c r="A243" s="39"/>
      <c r="B243" s="40"/>
      <c r="C243" s="219" t="s">
        <v>352</v>
      </c>
      <c r="D243" s="219" t="s">
        <v>137</v>
      </c>
      <c r="E243" s="220" t="s">
        <v>964</v>
      </c>
      <c r="F243" s="221" t="s">
        <v>965</v>
      </c>
      <c r="G243" s="222" t="s">
        <v>954</v>
      </c>
      <c r="H243" s="223">
        <v>1</v>
      </c>
      <c r="I243" s="224"/>
      <c r="J243" s="225">
        <f>ROUND(I243*H243,2)</f>
        <v>0</v>
      </c>
      <c r="K243" s="221" t="s">
        <v>1</v>
      </c>
      <c r="L243" s="45"/>
      <c r="M243" s="226" t="s">
        <v>1</v>
      </c>
      <c r="N243" s="227" t="s">
        <v>38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230</v>
      </c>
      <c r="AT243" s="230" t="s">
        <v>137</v>
      </c>
      <c r="AU243" s="230" t="s">
        <v>135</v>
      </c>
      <c r="AY243" s="18" t="s">
        <v>132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81</v>
      </c>
      <c r="BK243" s="231">
        <f>ROUND(I243*H243,2)</f>
        <v>0</v>
      </c>
      <c r="BL243" s="18" t="s">
        <v>230</v>
      </c>
      <c r="BM243" s="230" t="s">
        <v>966</v>
      </c>
    </row>
    <row r="244" spans="1:63" s="12" customFormat="1" ht="20.85" customHeight="1">
      <c r="A244" s="12"/>
      <c r="B244" s="203"/>
      <c r="C244" s="204"/>
      <c r="D244" s="205" t="s">
        <v>72</v>
      </c>
      <c r="E244" s="217" t="s">
        <v>967</v>
      </c>
      <c r="F244" s="217" t="s">
        <v>968</v>
      </c>
      <c r="G244" s="204"/>
      <c r="H244" s="204"/>
      <c r="I244" s="207"/>
      <c r="J244" s="218">
        <f>BK244</f>
        <v>0</v>
      </c>
      <c r="K244" s="204"/>
      <c r="L244" s="209"/>
      <c r="M244" s="210"/>
      <c r="N244" s="211"/>
      <c r="O244" s="211"/>
      <c r="P244" s="212">
        <f>SUM(P245:P251)</f>
        <v>0</v>
      </c>
      <c r="Q244" s="211"/>
      <c r="R244" s="212">
        <f>SUM(R245:R251)</f>
        <v>1.4419625999999999</v>
      </c>
      <c r="S244" s="211"/>
      <c r="T244" s="213">
        <f>SUM(T245:T251)</f>
        <v>0.3174208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4" t="s">
        <v>83</v>
      </c>
      <c r="AT244" s="215" t="s">
        <v>72</v>
      </c>
      <c r="AU244" s="215" t="s">
        <v>83</v>
      </c>
      <c r="AY244" s="214" t="s">
        <v>132</v>
      </c>
      <c r="BK244" s="216">
        <f>SUM(BK245:BK251)</f>
        <v>0</v>
      </c>
    </row>
    <row r="245" spans="1:65" s="2" customFormat="1" ht="49.05" customHeight="1">
      <c r="A245" s="39"/>
      <c r="B245" s="40"/>
      <c r="C245" s="219" t="s">
        <v>358</v>
      </c>
      <c r="D245" s="219" t="s">
        <v>137</v>
      </c>
      <c r="E245" s="220" t="s">
        <v>969</v>
      </c>
      <c r="F245" s="221" t="s">
        <v>970</v>
      </c>
      <c r="G245" s="222" t="s">
        <v>155</v>
      </c>
      <c r="H245" s="223">
        <v>57.98</v>
      </c>
      <c r="I245" s="224"/>
      <c r="J245" s="225">
        <f>ROUND(I245*H245,2)</f>
        <v>0</v>
      </c>
      <c r="K245" s="221" t="s">
        <v>141</v>
      </c>
      <c r="L245" s="45"/>
      <c r="M245" s="226" t="s">
        <v>1</v>
      </c>
      <c r="N245" s="227" t="s">
        <v>38</v>
      </c>
      <c r="O245" s="92"/>
      <c r="P245" s="228">
        <f>O245*H245</f>
        <v>0</v>
      </c>
      <c r="Q245" s="228">
        <v>0.02487</v>
      </c>
      <c r="R245" s="228">
        <f>Q245*H245</f>
        <v>1.4419625999999999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230</v>
      </c>
      <c r="AT245" s="230" t="s">
        <v>137</v>
      </c>
      <c r="AU245" s="230" t="s">
        <v>135</v>
      </c>
      <c r="AY245" s="18" t="s">
        <v>132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81</v>
      </c>
      <c r="BK245" s="231">
        <f>ROUND(I245*H245,2)</f>
        <v>0</v>
      </c>
      <c r="BL245" s="18" t="s">
        <v>230</v>
      </c>
      <c r="BM245" s="230" t="s">
        <v>971</v>
      </c>
    </row>
    <row r="246" spans="1:51" s="13" customFormat="1" ht="12">
      <c r="A246" s="13"/>
      <c r="B246" s="232"/>
      <c r="C246" s="233"/>
      <c r="D246" s="234" t="s">
        <v>144</v>
      </c>
      <c r="E246" s="235" t="s">
        <v>1</v>
      </c>
      <c r="F246" s="236" t="s">
        <v>972</v>
      </c>
      <c r="G246" s="233"/>
      <c r="H246" s="237">
        <v>57.98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144</v>
      </c>
      <c r="AU246" s="243" t="s">
        <v>135</v>
      </c>
      <c r="AV246" s="13" t="s">
        <v>83</v>
      </c>
      <c r="AW246" s="13" t="s">
        <v>30</v>
      </c>
      <c r="AX246" s="13" t="s">
        <v>81</v>
      </c>
      <c r="AY246" s="243" t="s">
        <v>132</v>
      </c>
    </row>
    <row r="247" spans="1:65" s="2" customFormat="1" ht="49.05" customHeight="1">
      <c r="A247" s="39"/>
      <c r="B247" s="40"/>
      <c r="C247" s="219" t="s">
        <v>364</v>
      </c>
      <c r="D247" s="219" t="s">
        <v>137</v>
      </c>
      <c r="E247" s="220" t="s">
        <v>973</v>
      </c>
      <c r="F247" s="221" t="s">
        <v>974</v>
      </c>
      <c r="G247" s="222" t="s">
        <v>155</v>
      </c>
      <c r="H247" s="223">
        <v>16.48</v>
      </c>
      <c r="I247" s="224"/>
      <c r="J247" s="225">
        <f>ROUND(I247*H247,2)</f>
        <v>0</v>
      </c>
      <c r="K247" s="221" t="s">
        <v>141</v>
      </c>
      <c r="L247" s="45"/>
      <c r="M247" s="226" t="s">
        <v>1</v>
      </c>
      <c r="N247" s="227" t="s">
        <v>38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0.01721</v>
      </c>
      <c r="T247" s="229">
        <f>S247*H247</f>
        <v>0.2836208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230</v>
      </c>
      <c r="AT247" s="230" t="s">
        <v>137</v>
      </c>
      <c r="AU247" s="230" t="s">
        <v>135</v>
      </c>
      <c r="AY247" s="18" t="s">
        <v>132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81</v>
      </c>
      <c r="BK247" s="231">
        <f>ROUND(I247*H247,2)</f>
        <v>0</v>
      </c>
      <c r="BL247" s="18" t="s">
        <v>230</v>
      </c>
      <c r="BM247" s="230" t="s">
        <v>975</v>
      </c>
    </row>
    <row r="248" spans="1:51" s="13" customFormat="1" ht="12">
      <c r="A248" s="13"/>
      <c r="B248" s="232"/>
      <c r="C248" s="233"/>
      <c r="D248" s="234" t="s">
        <v>144</v>
      </c>
      <c r="E248" s="235" t="s">
        <v>1</v>
      </c>
      <c r="F248" s="236" t="s">
        <v>976</v>
      </c>
      <c r="G248" s="233"/>
      <c r="H248" s="237">
        <v>16.48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144</v>
      </c>
      <c r="AU248" s="243" t="s">
        <v>135</v>
      </c>
      <c r="AV248" s="13" t="s">
        <v>83</v>
      </c>
      <c r="AW248" s="13" t="s">
        <v>30</v>
      </c>
      <c r="AX248" s="13" t="s">
        <v>81</v>
      </c>
      <c r="AY248" s="243" t="s">
        <v>132</v>
      </c>
    </row>
    <row r="249" spans="1:65" s="2" customFormat="1" ht="37.8" customHeight="1">
      <c r="A249" s="39"/>
      <c r="B249" s="40"/>
      <c r="C249" s="219" t="s">
        <v>369</v>
      </c>
      <c r="D249" s="219" t="s">
        <v>137</v>
      </c>
      <c r="E249" s="220" t="s">
        <v>977</v>
      </c>
      <c r="F249" s="221" t="s">
        <v>978</v>
      </c>
      <c r="G249" s="222" t="s">
        <v>140</v>
      </c>
      <c r="H249" s="223">
        <v>2</v>
      </c>
      <c r="I249" s="224"/>
      <c r="J249" s="225">
        <f>ROUND(I249*H249,2)</f>
        <v>0</v>
      </c>
      <c r="K249" s="221" t="s">
        <v>141</v>
      </c>
      <c r="L249" s="45"/>
      <c r="M249" s="226" t="s">
        <v>1</v>
      </c>
      <c r="N249" s="227" t="s">
        <v>38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0.0169</v>
      </c>
      <c r="T249" s="229">
        <f>S249*H249</f>
        <v>0.0338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230</v>
      </c>
      <c r="AT249" s="230" t="s">
        <v>137</v>
      </c>
      <c r="AU249" s="230" t="s">
        <v>135</v>
      </c>
      <c r="AY249" s="18" t="s">
        <v>132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81</v>
      </c>
      <c r="BK249" s="231">
        <f>ROUND(I249*H249,2)</f>
        <v>0</v>
      </c>
      <c r="BL249" s="18" t="s">
        <v>230</v>
      </c>
      <c r="BM249" s="230" t="s">
        <v>979</v>
      </c>
    </row>
    <row r="250" spans="1:65" s="2" customFormat="1" ht="44.25" customHeight="1">
      <c r="A250" s="39"/>
      <c r="B250" s="40"/>
      <c r="C250" s="219" t="s">
        <v>373</v>
      </c>
      <c r="D250" s="219" t="s">
        <v>137</v>
      </c>
      <c r="E250" s="220" t="s">
        <v>980</v>
      </c>
      <c r="F250" s="221" t="s">
        <v>981</v>
      </c>
      <c r="G250" s="222" t="s">
        <v>298</v>
      </c>
      <c r="H250" s="223">
        <v>1.442</v>
      </c>
      <c r="I250" s="224"/>
      <c r="J250" s="225">
        <f>ROUND(I250*H250,2)</f>
        <v>0</v>
      </c>
      <c r="K250" s="221" t="s">
        <v>141</v>
      </c>
      <c r="L250" s="45"/>
      <c r="M250" s="226" t="s">
        <v>1</v>
      </c>
      <c r="N250" s="227" t="s">
        <v>38</v>
      </c>
      <c r="O250" s="92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230</v>
      </c>
      <c r="AT250" s="230" t="s">
        <v>137</v>
      </c>
      <c r="AU250" s="230" t="s">
        <v>135</v>
      </c>
      <c r="AY250" s="18" t="s">
        <v>132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81</v>
      </c>
      <c r="BK250" s="231">
        <f>ROUND(I250*H250,2)</f>
        <v>0</v>
      </c>
      <c r="BL250" s="18" t="s">
        <v>230</v>
      </c>
      <c r="BM250" s="230" t="s">
        <v>982</v>
      </c>
    </row>
    <row r="251" spans="1:65" s="2" customFormat="1" ht="49.05" customHeight="1">
      <c r="A251" s="39"/>
      <c r="B251" s="40"/>
      <c r="C251" s="219" t="s">
        <v>379</v>
      </c>
      <c r="D251" s="219" t="s">
        <v>137</v>
      </c>
      <c r="E251" s="220" t="s">
        <v>983</v>
      </c>
      <c r="F251" s="221" t="s">
        <v>984</v>
      </c>
      <c r="G251" s="222" t="s">
        <v>298</v>
      </c>
      <c r="H251" s="223">
        <v>1.442</v>
      </c>
      <c r="I251" s="224"/>
      <c r="J251" s="225">
        <f>ROUND(I251*H251,2)</f>
        <v>0</v>
      </c>
      <c r="K251" s="221" t="s">
        <v>141</v>
      </c>
      <c r="L251" s="45"/>
      <c r="M251" s="226" t="s">
        <v>1</v>
      </c>
      <c r="N251" s="227" t="s">
        <v>38</v>
      </c>
      <c r="O251" s="92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230</v>
      </c>
      <c r="AT251" s="230" t="s">
        <v>137</v>
      </c>
      <c r="AU251" s="230" t="s">
        <v>135</v>
      </c>
      <c r="AY251" s="18" t="s">
        <v>132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81</v>
      </c>
      <c r="BK251" s="231">
        <f>ROUND(I251*H251,2)</f>
        <v>0</v>
      </c>
      <c r="BL251" s="18" t="s">
        <v>230</v>
      </c>
      <c r="BM251" s="230" t="s">
        <v>985</v>
      </c>
    </row>
    <row r="252" spans="1:63" s="12" customFormat="1" ht="20.85" customHeight="1">
      <c r="A252" s="12"/>
      <c r="B252" s="203"/>
      <c r="C252" s="204"/>
      <c r="D252" s="205" t="s">
        <v>72</v>
      </c>
      <c r="E252" s="217" t="s">
        <v>572</v>
      </c>
      <c r="F252" s="217" t="s">
        <v>573</v>
      </c>
      <c r="G252" s="204"/>
      <c r="H252" s="204"/>
      <c r="I252" s="207"/>
      <c r="J252" s="218">
        <f>BK252</f>
        <v>0</v>
      </c>
      <c r="K252" s="204"/>
      <c r="L252" s="209"/>
      <c r="M252" s="210"/>
      <c r="N252" s="211"/>
      <c r="O252" s="211"/>
      <c r="P252" s="212">
        <f>SUM(P253:P258)</f>
        <v>0</v>
      </c>
      <c r="Q252" s="211"/>
      <c r="R252" s="212">
        <f>SUM(R253:R258)</f>
        <v>0.08099999999999999</v>
      </c>
      <c r="S252" s="211"/>
      <c r="T252" s="213">
        <f>SUM(T253:T258)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83</v>
      </c>
      <c r="AT252" s="215" t="s">
        <v>72</v>
      </c>
      <c r="AU252" s="215" t="s">
        <v>83</v>
      </c>
      <c r="AY252" s="214" t="s">
        <v>132</v>
      </c>
      <c r="BK252" s="216">
        <f>SUM(BK253:BK258)</f>
        <v>0</v>
      </c>
    </row>
    <row r="253" spans="1:65" s="2" customFormat="1" ht="37.8" customHeight="1">
      <c r="A253" s="39"/>
      <c r="B253" s="40"/>
      <c r="C253" s="219" t="s">
        <v>384</v>
      </c>
      <c r="D253" s="219" t="s">
        <v>137</v>
      </c>
      <c r="E253" s="220" t="s">
        <v>986</v>
      </c>
      <c r="F253" s="221" t="s">
        <v>987</v>
      </c>
      <c r="G253" s="222" t="s">
        <v>140</v>
      </c>
      <c r="H253" s="223">
        <v>1</v>
      </c>
      <c r="I253" s="224"/>
      <c r="J253" s="225">
        <f>ROUND(I253*H253,2)</f>
        <v>0</v>
      </c>
      <c r="K253" s="221" t="s">
        <v>141</v>
      </c>
      <c r="L253" s="45"/>
      <c r="M253" s="226" t="s">
        <v>1</v>
      </c>
      <c r="N253" s="227" t="s">
        <v>38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230</v>
      </c>
      <c r="AT253" s="230" t="s">
        <v>137</v>
      </c>
      <c r="AU253" s="230" t="s">
        <v>135</v>
      </c>
      <c r="AY253" s="18" t="s">
        <v>132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81</v>
      </c>
      <c r="BK253" s="231">
        <f>ROUND(I253*H253,2)</f>
        <v>0</v>
      </c>
      <c r="BL253" s="18" t="s">
        <v>230</v>
      </c>
      <c r="BM253" s="230" t="s">
        <v>988</v>
      </c>
    </row>
    <row r="254" spans="1:65" s="2" customFormat="1" ht="24.15" customHeight="1">
      <c r="A254" s="39"/>
      <c r="B254" s="40"/>
      <c r="C254" s="244" t="s">
        <v>389</v>
      </c>
      <c r="D254" s="244" t="s">
        <v>146</v>
      </c>
      <c r="E254" s="245" t="s">
        <v>989</v>
      </c>
      <c r="F254" s="246" t="s">
        <v>990</v>
      </c>
      <c r="G254" s="247" t="s">
        <v>140</v>
      </c>
      <c r="H254" s="248">
        <v>1</v>
      </c>
      <c r="I254" s="249"/>
      <c r="J254" s="250">
        <f>ROUND(I254*H254,2)</f>
        <v>0</v>
      </c>
      <c r="K254" s="246" t="s">
        <v>1</v>
      </c>
      <c r="L254" s="251"/>
      <c r="M254" s="252" t="s">
        <v>1</v>
      </c>
      <c r="N254" s="253" t="s">
        <v>38</v>
      </c>
      <c r="O254" s="92"/>
      <c r="P254" s="228">
        <f>O254*H254</f>
        <v>0</v>
      </c>
      <c r="Q254" s="228">
        <v>0.038</v>
      </c>
      <c r="R254" s="228">
        <f>Q254*H254</f>
        <v>0.038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309</v>
      </c>
      <c r="AT254" s="230" t="s">
        <v>146</v>
      </c>
      <c r="AU254" s="230" t="s">
        <v>135</v>
      </c>
      <c r="AY254" s="18" t="s">
        <v>132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81</v>
      </c>
      <c r="BK254" s="231">
        <f>ROUND(I254*H254,2)</f>
        <v>0</v>
      </c>
      <c r="BL254" s="18" t="s">
        <v>230</v>
      </c>
      <c r="BM254" s="230" t="s">
        <v>991</v>
      </c>
    </row>
    <row r="255" spans="1:65" s="2" customFormat="1" ht="37.8" customHeight="1">
      <c r="A255" s="39"/>
      <c r="B255" s="40"/>
      <c r="C255" s="219" t="s">
        <v>393</v>
      </c>
      <c r="D255" s="219" t="s">
        <v>137</v>
      </c>
      <c r="E255" s="220" t="s">
        <v>992</v>
      </c>
      <c r="F255" s="221" t="s">
        <v>993</v>
      </c>
      <c r="G255" s="222" t="s">
        <v>140</v>
      </c>
      <c r="H255" s="223">
        <v>1</v>
      </c>
      <c r="I255" s="224"/>
      <c r="J255" s="225">
        <f>ROUND(I255*H255,2)</f>
        <v>0</v>
      </c>
      <c r="K255" s="221" t="s">
        <v>141</v>
      </c>
      <c r="L255" s="45"/>
      <c r="M255" s="226" t="s">
        <v>1</v>
      </c>
      <c r="N255" s="227" t="s">
        <v>38</v>
      </c>
      <c r="O255" s="92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230</v>
      </c>
      <c r="AT255" s="230" t="s">
        <v>137</v>
      </c>
      <c r="AU255" s="230" t="s">
        <v>135</v>
      </c>
      <c r="AY255" s="18" t="s">
        <v>132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81</v>
      </c>
      <c r="BK255" s="231">
        <f>ROUND(I255*H255,2)</f>
        <v>0</v>
      </c>
      <c r="BL255" s="18" t="s">
        <v>230</v>
      </c>
      <c r="BM255" s="230" t="s">
        <v>994</v>
      </c>
    </row>
    <row r="256" spans="1:65" s="2" customFormat="1" ht="24.15" customHeight="1">
      <c r="A256" s="39"/>
      <c r="B256" s="40"/>
      <c r="C256" s="244" t="s">
        <v>397</v>
      </c>
      <c r="D256" s="244" t="s">
        <v>146</v>
      </c>
      <c r="E256" s="245" t="s">
        <v>995</v>
      </c>
      <c r="F256" s="246" t="s">
        <v>996</v>
      </c>
      <c r="G256" s="247" t="s">
        <v>140</v>
      </c>
      <c r="H256" s="248">
        <v>1</v>
      </c>
      <c r="I256" s="249"/>
      <c r="J256" s="250">
        <f>ROUND(I256*H256,2)</f>
        <v>0</v>
      </c>
      <c r="K256" s="246" t="s">
        <v>1</v>
      </c>
      <c r="L256" s="251"/>
      <c r="M256" s="252" t="s">
        <v>1</v>
      </c>
      <c r="N256" s="253" t="s">
        <v>38</v>
      </c>
      <c r="O256" s="92"/>
      <c r="P256" s="228">
        <f>O256*H256</f>
        <v>0</v>
      </c>
      <c r="Q256" s="228">
        <v>0.043</v>
      </c>
      <c r="R256" s="228">
        <f>Q256*H256</f>
        <v>0.043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309</v>
      </c>
      <c r="AT256" s="230" t="s">
        <v>146</v>
      </c>
      <c r="AU256" s="230" t="s">
        <v>135</v>
      </c>
      <c r="AY256" s="18" t="s">
        <v>132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81</v>
      </c>
      <c r="BK256" s="231">
        <f>ROUND(I256*H256,2)</f>
        <v>0</v>
      </c>
      <c r="BL256" s="18" t="s">
        <v>230</v>
      </c>
      <c r="BM256" s="230" t="s">
        <v>997</v>
      </c>
    </row>
    <row r="257" spans="1:65" s="2" customFormat="1" ht="49.05" customHeight="1">
      <c r="A257" s="39"/>
      <c r="B257" s="40"/>
      <c r="C257" s="219" t="s">
        <v>401</v>
      </c>
      <c r="D257" s="219" t="s">
        <v>137</v>
      </c>
      <c r="E257" s="220" t="s">
        <v>998</v>
      </c>
      <c r="F257" s="221" t="s">
        <v>999</v>
      </c>
      <c r="G257" s="222" t="s">
        <v>298</v>
      </c>
      <c r="H257" s="223">
        <v>0.081</v>
      </c>
      <c r="I257" s="224"/>
      <c r="J257" s="225">
        <f>ROUND(I257*H257,2)</f>
        <v>0</v>
      </c>
      <c r="K257" s="221" t="s">
        <v>141</v>
      </c>
      <c r="L257" s="45"/>
      <c r="M257" s="226" t="s">
        <v>1</v>
      </c>
      <c r="N257" s="227" t="s">
        <v>38</v>
      </c>
      <c r="O257" s="92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230</v>
      </c>
      <c r="AT257" s="230" t="s">
        <v>137</v>
      </c>
      <c r="AU257" s="230" t="s">
        <v>135</v>
      </c>
      <c r="AY257" s="18" t="s">
        <v>132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81</v>
      </c>
      <c r="BK257" s="231">
        <f>ROUND(I257*H257,2)</f>
        <v>0</v>
      </c>
      <c r="BL257" s="18" t="s">
        <v>230</v>
      </c>
      <c r="BM257" s="230" t="s">
        <v>1000</v>
      </c>
    </row>
    <row r="258" spans="1:65" s="2" customFormat="1" ht="49.05" customHeight="1">
      <c r="A258" s="39"/>
      <c r="B258" s="40"/>
      <c r="C258" s="219" t="s">
        <v>405</v>
      </c>
      <c r="D258" s="219" t="s">
        <v>137</v>
      </c>
      <c r="E258" s="220" t="s">
        <v>670</v>
      </c>
      <c r="F258" s="221" t="s">
        <v>671</v>
      </c>
      <c r="G258" s="222" t="s">
        <v>298</v>
      </c>
      <c r="H258" s="223">
        <v>0.081</v>
      </c>
      <c r="I258" s="224"/>
      <c r="J258" s="225">
        <f>ROUND(I258*H258,2)</f>
        <v>0</v>
      </c>
      <c r="K258" s="221" t="s">
        <v>141</v>
      </c>
      <c r="L258" s="45"/>
      <c r="M258" s="226" t="s">
        <v>1</v>
      </c>
      <c r="N258" s="227" t="s">
        <v>38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230</v>
      </c>
      <c r="AT258" s="230" t="s">
        <v>137</v>
      </c>
      <c r="AU258" s="230" t="s">
        <v>135</v>
      </c>
      <c r="AY258" s="18" t="s">
        <v>132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81</v>
      </c>
      <c r="BK258" s="231">
        <f>ROUND(I258*H258,2)</f>
        <v>0</v>
      </c>
      <c r="BL258" s="18" t="s">
        <v>230</v>
      </c>
      <c r="BM258" s="230" t="s">
        <v>1001</v>
      </c>
    </row>
    <row r="259" spans="1:63" s="12" customFormat="1" ht="20.85" customHeight="1">
      <c r="A259" s="12"/>
      <c r="B259" s="203"/>
      <c r="C259" s="204"/>
      <c r="D259" s="205" t="s">
        <v>72</v>
      </c>
      <c r="E259" s="217" t="s">
        <v>1002</v>
      </c>
      <c r="F259" s="217" t="s">
        <v>1003</v>
      </c>
      <c r="G259" s="204"/>
      <c r="H259" s="204"/>
      <c r="I259" s="207"/>
      <c r="J259" s="218">
        <f>BK259</f>
        <v>0</v>
      </c>
      <c r="K259" s="204"/>
      <c r="L259" s="209"/>
      <c r="M259" s="210"/>
      <c r="N259" s="211"/>
      <c r="O259" s="211"/>
      <c r="P259" s="212">
        <f>SUM(P260:P282)</f>
        <v>0</v>
      </c>
      <c r="Q259" s="211"/>
      <c r="R259" s="212">
        <f>SUM(R260:R282)</f>
        <v>1.70140772</v>
      </c>
      <c r="S259" s="211"/>
      <c r="T259" s="213">
        <f>SUM(T260:T282)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4" t="s">
        <v>83</v>
      </c>
      <c r="AT259" s="215" t="s">
        <v>72</v>
      </c>
      <c r="AU259" s="215" t="s">
        <v>83</v>
      </c>
      <c r="AY259" s="214" t="s">
        <v>132</v>
      </c>
      <c r="BK259" s="216">
        <f>SUM(BK260:BK282)</f>
        <v>0</v>
      </c>
    </row>
    <row r="260" spans="1:65" s="2" customFormat="1" ht="24.15" customHeight="1">
      <c r="A260" s="39"/>
      <c r="B260" s="40"/>
      <c r="C260" s="219" t="s">
        <v>409</v>
      </c>
      <c r="D260" s="219" t="s">
        <v>137</v>
      </c>
      <c r="E260" s="220" t="s">
        <v>1004</v>
      </c>
      <c r="F260" s="221" t="s">
        <v>1005</v>
      </c>
      <c r="G260" s="222" t="s">
        <v>155</v>
      </c>
      <c r="H260" s="223">
        <v>56.02</v>
      </c>
      <c r="I260" s="224"/>
      <c r="J260" s="225">
        <f>ROUND(I260*H260,2)</f>
        <v>0</v>
      </c>
      <c r="K260" s="221" t="s">
        <v>141</v>
      </c>
      <c r="L260" s="45"/>
      <c r="M260" s="226" t="s">
        <v>1</v>
      </c>
      <c r="N260" s="227" t="s">
        <v>38</v>
      </c>
      <c r="O260" s="92"/>
      <c r="P260" s="228">
        <f>O260*H260</f>
        <v>0</v>
      </c>
      <c r="Q260" s="228">
        <v>0.0003</v>
      </c>
      <c r="R260" s="228">
        <f>Q260*H260</f>
        <v>0.016805999999999998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230</v>
      </c>
      <c r="AT260" s="230" t="s">
        <v>137</v>
      </c>
      <c r="AU260" s="230" t="s">
        <v>135</v>
      </c>
      <c r="AY260" s="18" t="s">
        <v>132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81</v>
      </c>
      <c r="BK260" s="231">
        <f>ROUND(I260*H260,2)</f>
        <v>0</v>
      </c>
      <c r="BL260" s="18" t="s">
        <v>230</v>
      </c>
      <c r="BM260" s="230" t="s">
        <v>1006</v>
      </c>
    </row>
    <row r="261" spans="1:51" s="13" customFormat="1" ht="12">
      <c r="A261" s="13"/>
      <c r="B261" s="232"/>
      <c r="C261" s="233"/>
      <c r="D261" s="234" t="s">
        <v>144</v>
      </c>
      <c r="E261" s="235" t="s">
        <v>1</v>
      </c>
      <c r="F261" s="236" t="s">
        <v>1007</v>
      </c>
      <c r="G261" s="233"/>
      <c r="H261" s="237">
        <v>17.697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144</v>
      </c>
      <c r="AU261" s="243" t="s">
        <v>135</v>
      </c>
      <c r="AV261" s="13" t="s">
        <v>83</v>
      </c>
      <c r="AW261" s="13" t="s">
        <v>30</v>
      </c>
      <c r="AX261" s="13" t="s">
        <v>73</v>
      </c>
      <c r="AY261" s="243" t="s">
        <v>132</v>
      </c>
    </row>
    <row r="262" spans="1:51" s="13" customFormat="1" ht="12">
      <c r="A262" s="13"/>
      <c r="B262" s="232"/>
      <c r="C262" s="233"/>
      <c r="D262" s="234" t="s">
        <v>144</v>
      </c>
      <c r="E262" s="235" t="s">
        <v>1</v>
      </c>
      <c r="F262" s="236" t="s">
        <v>1008</v>
      </c>
      <c r="G262" s="233"/>
      <c r="H262" s="237">
        <v>19.32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144</v>
      </c>
      <c r="AU262" s="243" t="s">
        <v>135</v>
      </c>
      <c r="AV262" s="13" t="s">
        <v>83</v>
      </c>
      <c r="AW262" s="13" t="s">
        <v>30</v>
      </c>
      <c r="AX262" s="13" t="s">
        <v>73</v>
      </c>
      <c r="AY262" s="243" t="s">
        <v>132</v>
      </c>
    </row>
    <row r="263" spans="1:51" s="13" customFormat="1" ht="12">
      <c r="A263" s="13"/>
      <c r="B263" s="232"/>
      <c r="C263" s="233"/>
      <c r="D263" s="234" t="s">
        <v>144</v>
      </c>
      <c r="E263" s="235" t="s">
        <v>1</v>
      </c>
      <c r="F263" s="236" t="s">
        <v>1009</v>
      </c>
      <c r="G263" s="233"/>
      <c r="H263" s="237">
        <v>19.003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144</v>
      </c>
      <c r="AU263" s="243" t="s">
        <v>135</v>
      </c>
      <c r="AV263" s="13" t="s">
        <v>83</v>
      </c>
      <c r="AW263" s="13" t="s">
        <v>30</v>
      </c>
      <c r="AX263" s="13" t="s">
        <v>73</v>
      </c>
      <c r="AY263" s="243" t="s">
        <v>132</v>
      </c>
    </row>
    <row r="264" spans="1:51" s="15" customFormat="1" ht="12">
      <c r="A264" s="15"/>
      <c r="B264" s="264"/>
      <c r="C264" s="265"/>
      <c r="D264" s="234" t="s">
        <v>144</v>
      </c>
      <c r="E264" s="266" t="s">
        <v>1</v>
      </c>
      <c r="F264" s="267" t="s">
        <v>190</v>
      </c>
      <c r="G264" s="265"/>
      <c r="H264" s="268">
        <v>56.019999999999996</v>
      </c>
      <c r="I264" s="269"/>
      <c r="J264" s="265"/>
      <c r="K264" s="265"/>
      <c r="L264" s="270"/>
      <c r="M264" s="271"/>
      <c r="N264" s="272"/>
      <c r="O264" s="272"/>
      <c r="P264" s="272"/>
      <c r="Q264" s="272"/>
      <c r="R264" s="272"/>
      <c r="S264" s="272"/>
      <c r="T264" s="273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4" t="s">
        <v>144</v>
      </c>
      <c r="AU264" s="274" t="s">
        <v>135</v>
      </c>
      <c r="AV264" s="15" t="s">
        <v>142</v>
      </c>
      <c r="AW264" s="15" t="s">
        <v>30</v>
      </c>
      <c r="AX264" s="15" t="s">
        <v>81</v>
      </c>
      <c r="AY264" s="274" t="s">
        <v>132</v>
      </c>
    </row>
    <row r="265" spans="1:65" s="2" customFormat="1" ht="33" customHeight="1">
      <c r="A265" s="39"/>
      <c r="B265" s="40"/>
      <c r="C265" s="219" t="s">
        <v>413</v>
      </c>
      <c r="D265" s="219" t="s">
        <v>137</v>
      </c>
      <c r="E265" s="220" t="s">
        <v>1010</v>
      </c>
      <c r="F265" s="221" t="s">
        <v>1011</v>
      </c>
      <c r="G265" s="222" t="s">
        <v>208</v>
      </c>
      <c r="H265" s="223">
        <v>20.86</v>
      </c>
      <c r="I265" s="224"/>
      <c r="J265" s="225">
        <f>ROUND(I265*H265,2)</f>
        <v>0</v>
      </c>
      <c r="K265" s="221" t="s">
        <v>141</v>
      </c>
      <c r="L265" s="45"/>
      <c r="M265" s="226" t="s">
        <v>1</v>
      </c>
      <c r="N265" s="227" t="s">
        <v>38</v>
      </c>
      <c r="O265" s="92"/>
      <c r="P265" s="228">
        <f>O265*H265</f>
        <v>0</v>
      </c>
      <c r="Q265" s="228">
        <v>0.00034</v>
      </c>
      <c r="R265" s="228">
        <f>Q265*H265</f>
        <v>0.0070924000000000004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230</v>
      </c>
      <c r="AT265" s="230" t="s">
        <v>137</v>
      </c>
      <c r="AU265" s="230" t="s">
        <v>135</v>
      </c>
      <c r="AY265" s="18" t="s">
        <v>132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81</v>
      </c>
      <c r="BK265" s="231">
        <f>ROUND(I265*H265,2)</f>
        <v>0</v>
      </c>
      <c r="BL265" s="18" t="s">
        <v>230</v>
      </c>
      <c r="BM265" s="230" t="s">
        <v>1012</v>
      </c>
    </row>
    <row r="266" spans="1:51" s="13" customFormat="1" ht="12">
      <c r="A266" s="13"/>
      <c r="B266" s="232"/>
      <c r="C266" s="233"/>
      <c r="D266" s="234" t="s">
        <v>144</v>
      </c>
      <c r="E266" s="235" t="s">
        <v>1</v>
      </c>
      <c r="F266" s="236" t="s">
        <v>1013</v>
      </c>
      <c r="G266" s="233"/>
      <c r="H266" s="237">
        <v>20.86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144</v>
      </c>
      <c r="AU266" s="243" t="s">
        <v>135</v>
      </c>
      <c r="AV266" s="13" t="s">
        <v>83</v>
      </c>
      <c r="AW266" s="13" t="s">
        <v>30</v>
      </c>
      <c r="AX266" s="13" t="s">
        <v>81</v>
      </c>
      <c r="AY266" s="243" t="s">
        <v>132</v>
      </c>
    </row>
    <row r="267" spans="1:65" s="2" customFormat="1" ht="24.15" customHeight="1">
      <c r="A267" s="39"/>
      <c r="B267" s="40"/>
      <c r="C267" s="244" t="s">
        <v>417</v>
      </c>
      <c r="D267" s="244" t="s">
        <v>146</v>
      </c>
      <c r="E267" s="245" t="s">
        <v>1014</v>
      </c>
      <c r="F267" s="246" t="s">
        <v>1015</v>
      </c>
      <c r="G267" s="247" t="s">
        <v>208</v>
      </c>
      <c r="H267" s="248">
        <v>22.946</v>
      </c>
      <c r="I267" s="249"/>
      <c r="J267" s="250">
        <f>ROUND(I267*H267,2)</f>
        <v>0</v>
      </c>
      <c r="K267" s="246" t="s">
        <v>141</v>
      </c>
      <c r="L267" s="251"/>
      <c r="M267" s="252" t="s">
        <v>1</v>
      </c>
      <c r="N267" s="253" t="s">
        <v>38</v>
      </c>
      <c r="O267" s="92"/>
      <c r="P267" s="228">
        <f>O267*H267</f>
        <v>0</v>
      </c>
      <c r="Q267" s="228">
        <v>0.00112</v>
      </c>
      <c r="R267" s="228">
        <f>Q267*H267</f>
        <v>0.02569952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309</v>
      </c>
      <c r="AT267" s="230" t="s">
        <v>146</v>
      </c>
      <c r="AU267" s="230" t="s">
        <v>135</v>
      </c>
      <c r="AY267" s="18" t="s">
        <v>132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81</v>
      </c>
      <c r="BK267" s="231">
        <f>ROUND(I267*H267,2)</f>
        <v>0</v>
      </c>
      <c r="BL267" s="18" t="s">
        <v>230</v>
      </c>
      <c r="BM267" s="230" t="s">
        <v>1016</v>
      </c>
    </row>
    <row r="268" spans="1:51" s="13" customFormat="1" ht="12">
      <c r="A268" s="13"/>
      <c r="B268" s="232"/>
      <c r="C268" s="233"/>
      <c r="D268" s="234" t="s">
        <v>144</v>
      </c>
      <c r="E268" s="233"/>
      <c r="F268" s="236" t="s">
        <v>1017</v>
      </c>
      <c r="G268" s="233"/>
      <c r="H268" s="237">
        <v>22.946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144</v>
      </c>
      <c r="AU268" s="243" t="s">
        <v>135</v>
      </c>
      <c r="AV268" s="13" t="s">
        <v>83</v>
      </c>
      <c r="AW268" s="13" t="s">
        <v>4</v>
      </c>
      <c r="AX268" s="13" t="s">
        <v>81</v>
      </c>
      <c r="AY268" s="243" t="s">
        <v>132</v>
      </c>
    </row>
    <row r="269" spans="1:65" s="2" customFormat="1" ht="24.15" customHeight="1">
      <c r="A269" s="39"/>
      <c r="B269" s="40"/>
      <c r="C269" s="219" t="s">
        <v>421</v>
      </c>
      <c r="D269" s="219" t="s">
        <v>137</v>
      </c>
      <c r="E269" s="220" t="s">
        <v>1018</v>
      </c>
      <c r="F269" s="221" t="s">
        <v>1019</v>
      </c>
      <c r="G269" s="222" t="s">
        <v>208</v>
      </c>
      <c r="H269" s="223">
        <v>46</v>
      </c>
      <c r="I269" s="224"/>
      <c r="J269" s="225">
        <f>ROUND(I269*H269,2)</f>
        <v>0</v>
      </c>
      <c r="K269" s="221" t="s">
        <v>141</v>
      </c>
      <c r="L269" s="45"/>
      <c r="M269" s="226" t="s">
        <v>1</v>
      </c>
      <c r="N269" s="227" t="s">
        <v>38</v>
      </c>
      <c r="O269" s="92"/>
      <c r="P269" s="228">
        <f>O269*H269</f>
        <v>0</v>
      </c>
      <c r="Q269" s="228">
        <v>0.0003</v>
      </c>
      <c r="R269" s="228">
        <f>Q269*H269</f>
        <v>0.013799999999999998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230</v>
      </c>
      <c r="AT269" s="230" t="s">
        <v>137</v>
      </c>
      <c r="AU269" s="230" t="s">
        <v>135</v>
      </c>
      <c r="AY269" s="18" t="s">
        <v>132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81</v>
      </c>
      <c r="BK269" s="231">
        <f>ROUND(I269*H269,2)</f>
        <v>0</v>
      </c>
      <c r="BL269" s="18" t="s">
        <v>230</v>
      </c>
      <c r="BM269" s="230" t="s">
        <v>1020</v>
      </c>
    </row>
    <row r="270" spans="1:51" s="13" customFormat="1" ht="12">
      <c r="A270" s="13"/>
      <c r="B270" s="232"/>
      <c r="C270" s="233"/>
      <c r="D270" s="234" t="s">
        <v>144</v>
      </c>
      <c r="E270" s="235" t="s">
        <v>1</v>
      </c>
      <c r="F270" s="236" t="s">
        <v>1021</v>
      </c>
      <c r="G270" s="233"/>
      <c r="H270" s="237">
        <v>46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144</v>
      </c>
      <c r="AU270" s="243" t="s">
        <v>135</v>
      </c>
      <c r="AV270" s="13" t="s">
        <v>83</v>
      </c>
      <c r="AW270" s="13" t="s">
        <v>30</v>
      </c>
      <c r="AX270" s="13" t="s">
        <v>81</v>
      </c>
      <c r="AY270" s="243" t="s">
        <v>132</v>
      </c>
    </row>
    <row r="271" spans="1:65" s="2" customFormat="1" ht="33" customHeight="1">
      <c r="A271" s="39"/>
      <c r="B271" s="40"/>
      <c r="C271" s="244" t="s">
        <v>425</v>
      </c>
      <c r="D271" s="244" t="s">
        <v>146</v>
      </c>
      <c r="E271" s="245" t="s">
        <v>1022</v>
      </c>
      <c r="F271" s="246" t="s">
        <v>1023</v>
      </c>
      <c r="G271" s="247" t="s">
        <v>155</v>
      </c>
      <c r="H271" s="248">
        <v>3.588</v>
      </c>
      <c r="I271" s="249"/>
      <c r="J271" s="250">
        <f>ROUND(I271*H271,2)</f>
        <v>0</v>
      </c>
      <c r="K271" s="246" t="s">
        <v>141</v>
      </c>
      <c r="L271" s="251"/>
      <c r="M271" s="252" t="s">
        <v>1</v>
      </c>
      <c r="N271" s="253" t="s">
        <v>38</v>
      </c>
      <c r="O271" s="92"/>
      <c r="P271" s="228">
        <f>O271*H271</f>
        <v>0</v>
      </c>
      <c r="Q271" s="228">
        <v>0.0192</v>
      </c>
      <c r="R271" s="228">
        <f>Q271*H271</f>
        <v>0.0688896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309</v>
      </c>
      <c r="AT271" s="230" t="s">
        <v>146</v>
      </c>
      <c r="AU271" s="230" t="s">
        <v>135</v>
      </c>
      <c r="AY271" s="18" t="s">
        <v>132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81</v>
      </c>
      <c r="BK271" s="231">
        <f>ROUND(I271*H271,2)</f>
        <v>0</v>
      </c>
      <c r="BL271" s="18" t="s">
        <v>230</v>
      </c>
      <c r="BM271" s="230" t="s">
        <v>1024</v>
      </c>
    </row>
    <row r="272" spans="1:51" s="13" customFormat="1" ht="12">
      <c r="A272" s="13"/>
      <c r="B272" s="232"/>
      <c r="C272" s="233"/>
      <c r="D272" s="234" t="s">
        <v>144</v>
      </c>
      <c r="E272" s="235" t="s">
        <v>1</v>
      </c>
      <c r="F272" s="236" t="s">
        <v>1025</v>
      </c>
      <c r="G272" s="233"/>
      <c r="H272" s="237">
        <v>3.588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144</v>
      </c>
      <c r="AU272" s="243" t="s">
        <v>135</v>
      </c>
      <c r="AV272" s="13" t="s">
        <v>83</v>
      </c>
      <c r="AW272" s="13" t="s">
        <v>30</v>
      </c>
      <c r="AX272" s="13" t="s">
        <v>81</v>
      </c>
      <c r="AY272" s="243" t="s">
        <v>132</v>
      </c>
    </row>
    <row r="273" spans="1:65" s="2" customFormat="1" ht="49.05" customHeight="1">
      <c r="A273" s="39"/>
      <c r="B273" s="40"/>
      <c r="C273" s="219" t="s">
        <v>429</v>
      </c>
      <c r="D273" s="219" t="s">
        <v>137</v>
      </c>
      <c r="E273" s="220" t="s">
        <v>1026</v>
      </c>
      <c r="F273" s="221" t="s">
        <v>1027</v>
      </c>
      <c r="G273" s="222" t="s">
        <v>155</v>
      </c>
      <c r="H273" s="223">
        <v>56.02</v>
      </c>
      <c r="I273" s="224"/>
      <c r="J273" s="225">
        <f>ROUND(I273*H273,2)</f>
        <v>0</v>
      </c>
      <c r="K273" s="221" t="s">
        <v>141</v>
      </c>
      <c r="L273" s="45"/>
      <c r="M273" s="226" t="s">
        <v>1</v>
      </c>
      <c r="N273" s="227" t="s">
        <v>38</v>
      </c>
      <c r="O273" s="92"/>
      <c r="P273" s="228">
        <f>O273*H273</f>
        <v>0</v>
      </c>
      <c r="Q273" s="228">
        <v>0.00689</v>
      </c>
      <c r="R273" s="228">
        <f>Q273*H273</f>
        <v>0.38597780000000004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230</v>
      </c>
      <c r="AT273" s="230" t="s">
        <v>137</v>
      </c>
      <c r="AU273" s="230" t="s">
        <v>135</v>
      </c>
      <c r="AY273" s="18" t="s">
        <v>132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81</v>
      </c>
      <c r="BK273" s="231">
        <f>ROUND(I273*H273,2)</f>
        <v>0</v>
      </c>
      <c r="BL273" s="18" t="s">
        <v>230</v>
      </c>
      <c r="BM273" s="230" t="s">
        <v>1028</v>
      </c>
    </row>
    <row r="274" spans="1:51" s="13" customFormat="1" ht="12">
      <c r="A274" s="13"/>
      <c r="B274" s="232"/>
      <c r="C274" s="233"/>
      <c r="D274" s="234" t="s">
        <v>144</v>
      </c>
      <c r="E274" s="235" t="s">
        <v>1</v>
      </c>
      <c r="F274" s="236" t="s">
        <v>1007</v>
      </c>
      <c r="G274" s="233"/>
      <c r="H274" s="237">
        <v>17.697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144</v>
      </c>
      <c r="AU274" s="243" t="s">
        <v>135</v>
      </c>
      <c r="AV274" s="13" t="s">
        <v>83</v>
      </c>
      <c r="AW274" s="13" t="s">
        <v>30</v>
      </c>
      <c r="AX274" s="13" t="s">
        <v>73</v>
      </c>
      <c r="AY274" s="243" t="s">
        <v>132</v>
      </c>
    </row>
    <row r="275" spans="1:51" s="13" customFormat="1" ht="12">
      <c r="A275" s="13"/>
      <c r="B275" s="232"/>
      <c r="C275" s="233"/>
      <c r="D275" s="234" t="s">
        <v>144</v>
      </c>
      <c r="E275" s="235" t="s">
        <v>1</v>
      </c>
      <c r="F275" s="236" t="s">
        <v>1008</v>
      </c>
      <c r="G275" s="233"/>
      <c r="H275" s="237">
        <v>19.32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144</v>
      </c>
      <c r="AU275" s="243" t="s">
        <v>135</v>
      </c>
      <c r="AV275" s="13" t="s">
        <v>83</v>
      </c>
      <c r="AW275" s="13" t="s">
        <v>30</v>
      </c>
      <c r="AX275" s="13" t="s">
        <v>73</v>
      </c>
      <c r="AY275" s="243" t="s">
        <v>132</v>
      </c>
    </row>
    <row r="276" spans="1:51" s="13" customFormat="1" ht="12">
      <c r="A276" s="13"/>
      <c r="B276" s="232"/>
      <c r="C276" s="233"/>
      <c r="D276" s="234" t="s">
        <v>144</v>
      </c>
      <c r="E276" s="235" t="s">
        <v>1</v>
      </c>
      <c r="F276" s="236" t="s">
        <v>1009</v>
      </c>
      <c r="G276" s="233"/>
      <c r="H276" s="237">
        <v>19.003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144</v>
      </c>
      <c r="AU276" s="243" t="s">
        <v>135</v>
      </c>
      <c r="AV276" s="13" t="s">
        <v>83</v>
      </c>
      <c r="AW276" s="13" t="s">
        <v>30</v>
      </c>
      <c r="AX276" s="13" t="s">
        <v>73</v>
      </c>
      <c r="AY276" s="243" t="s">
        <v>132</v>
      </c>
    </row>
    <row r="277" spans="1:51" s="15" customFormat="1" ht="12">
      <c r="A277" s="15"/>
      <c r="B277" s="264"/>
      <c r="C277" s="265"/>
      <c r="D277" s="234" t="s">
        <v>144</v>
      </c>
      <c r="E277" s="266" t="s">
        <v>1</v>
      </c>
      <c r="F277" s="267" t="s">
        <v>190</v>
      </c>
      <c r="G277" s="265"/>
      <c r="H277" s="268">
        <v>56.019999999999996</v>
      </c>
      <c r="I277" s="269"/>
      <c r="J277" s="265"/>
      <c r="K277" s="265"/>
      <c r="L277" s="270"/>
      <c r="M277" s="271"/>
      <c r="N277" s="272"/>
      <c r="O277" s="272"/>
      <c r="P277" s="272"/>
      <c r="Q277" s="272"/>
      <c r="R277" s="272"/>
      <c r="S277" s="272"/>
      <c r="T277" s="27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4" t="s">
        <v>144</v>
      </c>
      <c r="AU277" s="274" t="s">
        <v>135</v>
      </c>
      <c r="AV277" s="15" t="s">
        <v>142</v>
      </c>
      <c r="AW277" s="15" t="s">
        <v>30</v>
      </c>
      <c r="AX277" s="15" t="s">
        <v>81</v>
      </c>
      <c r="AY277" s="274" t="s">
        <v>132</v>
      </c>
    </row>
    <row r="278" spans="1:65" s="2" customFormat="1" ht="37.8" customHeight="1">
      <c r="A278" s="39"/>
      <c r="B278" s="40"/>
      <c r="C278" s="244" t="s">
        <v>433</v>
      </c>
      <c r="D278" s="244" t="s">
        <v>146</v>
      </c>
      <c r="E278" s="245" t="s">
        <v>1029</v>
      </c>
      <c r="F278" s="246" t="s">
        <v>1030</v>
      </c>
      <c r="G278" s="247" t="s">
        <v>155</v>
      </c>
      <c r="H278" s="248">
        <v>61.622</v>
      </c>
      <c r="I278" s="249"/>
      <c r="J278" s="250">
        <f>ROUND(I278*H278,2)</f>
        <v>0</v>
      </c>
      <c r="K278" s="246" t="s">
        <v>141</v>
      </c>
      <c r="L278" s="251"/>
      <c r="M278" s="252" t="s">
        <v>1</v>
      </c>
      <c r="N278" s="253" t="s">
        <v>38</v>
      </c>
      <c r="O278" s="92"/>
      <c r="P278" s="228">
        <f>O278*H278</f>
        <v>0</v>
      </c>
      <c r="Q278" s="228">
        <v>0.0192</v>
      </c>
      <c r="R278" s="228">
        <f>Q278*H278</f>
        <v>1.1831424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309</v>
      </c>
      <c r="AT278" s="230" t="s">
        <v>146</v>
      </c>
      <c r="AU278" s="230" t="s">
        <v>135</v>
      </c>
      <c r="AY278" s="18" t="s">
        <v>132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81</v>
      </c>
      <c r="BK278" s="231">
        <f>ROUND(I278*H278,2)</f>
        <v>0</v>
      </c>
      <c r="BL278" s="18" t="s">
        <v>230</v>
      </c>
      <c r="BM278" s="230" t="s">
        <v>1031</v>
      </c>
    </row>
    <row r="279" spans="1:51" s="13" customFormat="1" ht="12">
      <c r="A279" s="13"/>
      <c r="B279" s="232"/>
      <c r="C279" s="233"/>
      <c r="D279" s="234" t="s">
        <v>144</v>
      </c>
      <c r="E279" s="233"/>
      <c r="F279" s="236" t="s">
        <v>1032</v>
      </c>
      <c r="G279" s="233"/>
      <c r="H279" s="237">
        <v>61.622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144</v>
      </c>
      <c r="AU279" s="243" t="s">
        <v>135</v>
      </c>
      <c r="AV279" s="13" t="s">
        <v>83</v>
      </c>
      <c r="AW279" s="13" t="s">
        <v>4</v>
      </c>
      <c r="AX279" s="13" t="s">
        <v>81</v>
      </c>
      <c r="AY279" s="243" t="s">
        <v>132</v>
      </c>
    </row>
    <row r="280" spans="1:65" s="2" customFormat="1" ht="37.8" customHeight="1">
      <c r="A280" s="39"/>
      <c r="B280" s="40"/>
      <c r="C280" s="219" t="s">
        <v>437</v>
      </c>
      <c r="D280" s="219" t="s">
        <v>137</v>
      </c>
      <c r="E280" s="220" t="s">
        <v>1033</v>
      </c>
      <c r="F280" s="221" t="s">
        <v>1034</v>
      </c>
      <c r="G280" s="222" t="s">
        <v>155</v>
      </c>
      <c r="H280" s="223">
        <v>56.02</v>
      </c>
      <c r="I280" s="224"/>
      <c r="J280" s="225">
        <f>ROUND(I280*H280,2)</f>
        <v>0</v>
      </c>
      <c r="K280" s="221" t="s">
        <v>141</v>
      </c>
      <c r="L280" s="45"/>
      <c r="M280" s="226" t="s">
        <v>1</v>
      </c>
      <c r="N280" s="227" t="s">
        <v>38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230</v>
      </c>
      <c r="AT280" s="230" t="s">
        <v>137</v>
      </c>
      <c r="AU280" s="230" t="s">
        <v>135</v>
      </c>
      <c r="AY280" s="18" t="s">
        <v>132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81</v>
      </c>
      <c r="BK280" s="231">
        <f>ROUND(I280*H280,2)</f>
        <v>0</v>
      </c>
      <c r="BL280" s="18" t="s">
        <v>230</v>
      </c>
      <c r="BM280" s="230" t="s">
        <v>1035</v>
      </c>
    </row>
    <row r="281" spans="1:65" s="2" customFormat="1" ht="49.05" customHeight="1">
      <c r="A281" s="39"/>
      <c r="B281" s="40"/>
      <c r="C281" s="219" t="s">
        <v>441</v>
      </c>
      <c r="D281" s="219" t="s">
        <v>137</v>
      </c>
      <c r="E281" s="220" t="s">
        <v>1036</v>
      </c>
      <c r="F281" s="221" t="s">
        <v>1037</v>
      </c>
      <c r="G281" s="222" t="s">
        <v>298</v>
      </c>
      <c r="H281" s="223">
        <v>1.701</v>
      </c>
      <c r="I281" s="224"/>
      <c r="J281" s="225">
        <f>ROUND(I281*H281,2)</f>
        <v>0</v>
      </c>
      <c r="K281" s="221" t="s">
        <v>141</v>
      </c>
      <c r="L281" s="45"/>
      <c r="M281" s="226" t="s">
        <v>1</v>
      </c>
      <c r="N281" s="227" t="s">
        <v>38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230</v>
      </c>
      <c r="AT281" s="230" t="s">
        <v>137</v>
      </c>
      <c r="AU281" s="230" t="s">
        <v>135</v>
      </c>
      <c r="AY281" s="18" t="s">
        <v>132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81</v>
      </c>
      <c r="BK281" s="231">
        <f>ROUND(I281*H281,2)</f>
        <v>0</v>
      </c>
      <c r="BL281" s="18" t="s">
        <v>230</v>
      </c>
      <c r="BM281" s="230" t="s">
        <v>1038</v>
      </c>
    </row>
    <row r="282" spans="1:65" s="2" customFormat="1" ht="49.05" customHeight="1">
      <c r="A282" s="39"/>
      <c r="B282" s="40"/>
      <c r="C282" s="219" t="s">
        <v>447</v>
      </c>
      <c r="D282" s="219" t="s">
        <v>137</v>
      </c>
      <c r="E282" s="220" t="s">
        <v>1039</v>
      </c>
      <c r="F282" s="221" t="s">
        <v>1040</v>
      </c>
      <c r="G282" s="222" t="s">
        <v>298</v>
      </c>
      <c r="H282" s="223">
        <v>1.701</v>
      </c>
      <c r="I282" s="224"/>
      <c r="J282" s="225">
        <f>ROUND(I282*H282,2)</f>
        <v>0</v>
      </c>
      <c r="K282" s="221" t="s">
        <v>141</v>
      </c>
      <c r="L282" s="45"/>
      <c r="M282" s="226" t="s">
        <v>1</v>
      </c>
      <c r="N282" s="227" t="s">
        <v>38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230</v>
      </c>
      <c r="AT282" s="230" t="s">
        <v>137</v>
      </c>
      <c r="AU282" s="230" t="s">
        <v>135</v>
      </c>
      <c r="AY282" s="18" t="s">
        <v>132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81</v>
      </c>
      <c r="BK282" s="231">
        <f>ROUND(I282*H282,2)</f>
        <v>0</v>
      </c>
      <c r="BL282" s="18" t="s">
        <v>230</v>
      </c>
      <c r="BM282" s="230" t="s">
        <v>1041</v>
      </c>
    </row>
    <row r="283" spans="1:63" s="12" customFormat="1" ht="20.85" customHeight="1">
      <c r="A283" s="12"/>
      <c r="B283" s="203"/>
      <c r="C283" s="204"/>
      <c r="D283" s="205" t="s">
        <v>72</v>
      </c>
      <c r="E283" s="217" t="s">
        <v>1042</v>
      </c>
      <c r="F283" s="217" t="s">
        <v>1043</v>
      </c>
      <c r="G283" s="204"/>
      <c r="H283" s="204"/>
      <c r="I283" s="207"/>
      <c r="J283" s="218">
        <f>BK283</f>
        <v>0</v>
      </c>
      <c r="K283" s="204"/>
      <c r="L283" s="209"/>
      <c r="M283" s="210"/>
      <c r="N283" s="211"/>
      <c r="O283" s="211"/>
      <c r="P283" s="212">
        <f>SUM(P284:P285)</f>
        <v>0</v>
      </c>
      <c r="Q283" s="211"/>
      <c r="R283" s="212">
        <f>SUM(R284:R285)</f>
        <v>0.045135999999999996</v>
      </c>
      <c r="S283" s="211"/>
      <c r="T283" s="213">
        <f>SUM(T284:T285)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4" t="s">
        <v>83</v>
      </c>
      <c r="AT283" s="215" t="s">
        <v>72</v>
      </c>
      <c r="AU283" s="215" t="s">
        <v>83</v>
      </c>
      <c r="AY283" s="214" t="s">
        <v>132</v>
      </c>
      <c r="BK283" s="216">
        <f>SUM(BK284:BK285)</f>
        <v>0</v>
      </c>
    </row>
    <row r="284" spans="1:65" s="2" customFormat="1" ht="37.8" customHeight="1">
      <c r="A284" s="39"/>
      <c r="B284" s="40"/>
      <c r="C284" s="219" t="s">
        <v>454</v>
      </c>
      <c r="D284" s="219" t="s">
        <v>137</v>
      </c>
      <c r="E284" s="220" t="s">
        <v>1044</v>
      </c>
      <c r="F284" s="221" t="s">
        <v>1045</v>
      </c>
      <c r="G284" s="222" t="s">
        <v>155</v>
      </c>
      <c r="H284" s="223">
        <v>347.2</v>
      </c>
      <c r="I284" s="224"/>
      <c r="J284" s="225">
        <f>ROUND(I284*H284,2)</f>
        <v>0</v>
      </c>
      <c r="K284" s="221" t="s">
        <v>141</v>
      </c>
      <c r="L284" s="45"/>
      <c r="M284" s="226" t="s">
        <v>1</v>
      </c>
      <c r="N284" s="227" t="s">
        <v>38</v>
      </c>
      <c r="O284" s="92"/>
      <c r="P284" s="228">
        <f>O284*H284</f>
        <v>0</v>
      </c>
      <c r="Q284" s="228">
        <v>0.00013</v>
      </c>
      <c r="R284" s="228">
        <f>Q284*H284</f>
        <v>0.045135999999999996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230</v>
      </c>
      <c r="AT284" s="230" t="s">
        <v>137</v>
      </c>
      <c r="AU284" s="230" t="s">
        <v>135</v>
      </c>
      <c r="AY284" s="18" t="s">
        <v>132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81</v>
      </c>
      <c r="BK284" s="231">
        <f>ROUND(I284*H284,2)</f>
        <v>0</v>
      </c>
      <c r="BL284" s="18" t="s">
        <v>230</v>
      </c>
      <c r="BM284" s="230" t="s">
        <v>1046</v>
      </c>
    </row>
    <row r="285" spans="1:51" s="13" customFormat="1" ht="12">
      <c r="A285" s="13"/>
      <c r="B285" s="232"/>
      <c r="C285" s="233"/>
      <c r="D285" s="234" t="s">
        <v>144</v>
      </c>
      <c r="E285" s="235" t="s">
        <v>1</v>
      </c>
      <c r="F285" s="236" t="s">
        <v>1047</v>
      </c>
      <c r="G285" s="233"/>
      <c r="H285" s="237">
        <v>347.2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144</v>
      </c>
      <c r="AU285" s="243" t="s">
        <v>135</v>
      </c>
      <c r="AV285" s="13" t="s">
        <v>83</v>
      </c>
      <c r="AW285" s="13" t="s">
        <v>30</v>
      </c>
      <c r="AX285" s="13" t="s">
        <v>81</v>
      </c>
      <c r="AY285" s="243" t="s">
        <v>132</v>
      </c>
    </row>
    <row r="286" spans="1:63" s="12" customFormat="1" ht="20.85" customHeight="1">
      <c r="A286" s="12"/>
      <c r="B286" s="203"/>
      <c r="C286" s="204"/>
      <c r="D286" s="205" t="s">
        <v>72</v>
      </c>
      <c r="E286" s="217" t="s">
        <v>1048</v>
      </c>
      <c r="F286" s="217" t="s">
        <v>1049</v>
      </c>
      <c r="G286" s="204"/>
      <c r="H286" s="204"/>
      <c r="I286" s="207"/>
      <c r="J286" s="218">
        <f>BK286</f>
        <v>0</v>
      </c>
      <c r="K286" s="204"/>
      <c r="L286" s="209"/>
      <c r="M286" s="210"/>
      <c r="N286" s="211"/>
      <c r="O286" s="211"/>
      <c r="P286" s="212">
        <f>SUM(P287:P290)</f>
        <v>0</v>
      </c>
      <c r="Q286" s="211"/>
      <c r="R286" s="212">
        <f>SUM(R287:R290)</f>
        <v>0.8794005</v>
      </c>
      <c r="S286" s="211"/>
      <c r="T286" s="213">
        <f>SUM(T287:T290)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4" t="s">
        <v>83</v>
      </c>
      <c r="AT286" s="215" t="s">
        <v>72</v>
      </c>
      <c r="AU286" s="215" t="s">
        <v>83</v>
      </c>
      <c r="AY286" s="214" t="s">
        <v>132</v>
      </c>
      <c r="BK286" s="216">
        <f>SUM(BK287:BK290)</f>
        <v>0</v>
      </c>
    </row>
    <row r="287" spans="1:65" s="2" customFormat="1" ht="37.8" customHeight="1">
      <c r="A287" s="39"/>
      <c r="B287" s="40"/>
      <c r="C287" s="219" t="s">
        <v>461</v>
      </c>
      <c r="D287" s="219" t="s">
        <v>137</v>
      </c>
      <c r="E287" s="220" t="s">
        <v>1050</v>
      </c>
      <c r="F287" s="221" t="s">
        <v>1051</v>
      </c>
      <c r="G287" s="222" t="s">
        <v>155</v>
      </c>
      <c r="H287" s="223">
        <v>36.795</v>
      </c>
      <c r="I287" s="224"/>
      <c r="J287" s="225">
        <f>ROUND(I287*H287,2)</f>
        <v>0</v>
      </c>
      <c r="K287" s="221" t="s">
        <v>1</v>
      </c>
      <c r="L287" s="45"/>
      <c r="M287" s="226" t="s">
        <v>1</v>
      </c>
      <c r="N287" s="227" t="s">
        <v>38</v>
      </c>
      <c r="O287" s="92"/>
      <c r="P287" s="228">
        <f>O287*H287</f>
        <v>0</v>
      </c>
      <c r="Q287" s="228">
        <v>0.0239</v>
      </c>
      <c r="R287" s="228">
        <f>Q287*H287</f>
        <v>0.8794005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230</v>
      </c>
      <c r="AT287" s="230" t="s">
        <v>137</v>
      </c>
      <c r="AU287" s="230" t="s">
        <v>135</v>
      </c>
      <c r="AY287" s="18" t="s">
        <v>132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81</v>
      </c>
      <c r="BK287" s="231">
        <f>ROUND(I287*H287,2)</f>
        <v>0</v>
      </c>
      <c r="BL287" s="18" t="s">
        <v>230</v>
      </c>
      <c r="BM287" s="230" t="s">
        <v>1052</v>
      </c>
    </row>
    <row r="288" spans="1:51" s="13" customFormat="1" ht="12">
      <c r="A288" s="13"/>
      <c r="B288" s="232"/>
      <c r="C288" s="233"/>
      <c r="D288" s="234" t="s">
        <v>144</v>
      </c>
      <c r="E288" s="235" t="s">
        <v>1</v>
      </c>
      <c r="F288" s="236" t="s">
        <v>1053</v>
      </c>
      <c r="G288" s="233"/>
      <c r="H288" s="237">
        <v>36.795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144</v>
      </c>
      <c r="AU288" s="243" t="s">
        <v>135</v>
      </c>
      <c r="AV288" s="13" t="s">
        <v>83</v>
      </c>
      <c r="AW288" s="13" t="s">
        <v>30</v>
      </c>
      <c r="AX288" s="13" t="s">
        <v>81</v>
      </c>
      <c r="AY288" s="243" t="s">
        <v>132</v>
      </c>
    </row>
    <row r="289" spans="1:65" s="2" customFormat="1" ht="44.25" customHeight="1">
      <c r="A289" s="39"/>
      <c r="B289" s="40"/>
      <c r="C289" s="219" t="s">
        <v>466</v>
      </c>
      <c r="D289" s="219" t="s">
        <v>137</v>
      </c>
      <c r="E289" s="220" t="s">
        <v>1054</v>
      </c>
      <c r="F289" s="221" t="s">
        <v>1055</v>
      </c>
      <c r="G289" s="222" t="s">
        <v>298</v>
      </c>
      <c r="H289" s="223">
        <v>0.879</v>
      </c>
      <c r="I289" s="224"/>
      <c r="J289" s="225">
        <f>ROUND(I289*H289,2)</f>
        <v>0</v>
      </c>
      <c r="K289" s="221" t="s">
        <v>141</v>
      </c>
      <c r="L289" s="45"/>
      <c r="M289" s="226" t="s">
        <v>1</v>
      </c>
      <c r="N289" s="227" t="s">
        <v>38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230</v>
      </c>
      <c r="AT289" s="230" t="s">
        <v>137</v>
      </c>
      <c r="AU289" s="230" t="s">
        <v>135</v>
      </c>
      <c r="AY289" s="18" t="s">
        <v>132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81</v>
      </c>
      <c r="BK289" s="231">
        <f>ROUND(I289*H289,2)</f>
        <v>0</v>
      </c>
      <c r="BL289" s="18" t="s">
        <v>230</v>
      </c>
      <c r="BM289" s="230" t="s">
        <v>1056</v>
      </c>
    </row>
    <row r="290" spans="1:65" s="2" customFormat="1" ht="49.05" customHeight="1">
      <c r="A290" s="39"/>
      <c r="B290" s="40"/>
      <c r="C290" s="219" t="s">
        <v>472</v>
      </c>
      <c r="D290" s="219" t="s">
        <v>137</v>
      </c>
      <c r="E290" s="220" t="s">
        <v>1057</v>
      </c>
      <c r="F290" s="221" t="s">
        <v>1058</v>
      </c>
      <c r="G290" s="222" t="s">
        <v>298</v>
      </c>
      <c r="H290" s="223">
        <v>0.879</v>
      </c>
      <c r="I290" s="224"/>
      <c r="J290" s="225">
        <f>ROUND(I290*H290,2)</f>
        <v>0</v>
      </c>
      <c r="K290" s="221" t="s">
        <v>141</v>
      </c>
      <c r="L290" s="45"/>
      <c r="M290" s="226" t="s">
        <v>1</v>
      </c>
      <c r="N290" s="227" t="s">
        <v>38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230</v>
      </c>
      <c r="AT290" s="230" t="s">
        <v>137</v>
      </c>
      <c r="AU290" s="230" t="s">
        <v>135</v>
      </c>
      <c r="AY290" s="18" t="s">
        <v>132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81</v>
      </c>
      <c r="BK290" s="231">
        <f>ROUND(I290*H290,2)</f>
        <v>0</v>
      </c>
      <c r="BL290" s="18" t="s">
        <v>230</v>
      </c>
      <c r="BM290" s="230" t="s">
        <v>1059</v>
      </c>
    </row>
    <row r="291" spans="1:63" s="12" customFormat="1" ht="20.85" customHeight="1">
      <c r="A291" s="12"/>
      <c r="B291" s="203"/>
      <c r="C291" s="204"/>
      <c r="D291" s="205" t="s">
        <v>72</v>
      </c>
      <c r="E291" s="217" t="s">
        <v>786</v>
      </c>
      <c r="F291" s="217" t="s">
        <v>787</v>
      </c>
      <c r="G291" s="204"/>
      <c r="H291" s="204"/>
      <c r="I291" s="207"/>
      <c r="J291" s="218">
        <f>BK291</f>
        <v>0</v>
      </c>
      <c r="K291" s="204"/>
      <c r="L291" s="209"/>
      <c r="M291" s="210"/>
      <c r="N291" s="211"/>
      <c r="O291" s="211"/>
      <c r="P291" s="212">
        <f>P292+P294+P296</f>
        <v>0</v>
      </c>
      <c r="Q291" s="211"/>
      <c r="R291" s="212">
        <f>R292+R294+R296</f>
        <v>0</v>
      </c>
      <c r="S291" s="211"/>
      <c r="T291" s="213">
        <f>T292+T294+T296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162</v>
      </c>
      <c r="AT291" s="215" t="s">
        <v>72</v>
      </c>
      <c r="AU291" s="215" t="s">
        <v>83</v>
      </c>
      <c r="AY291" s="214" t="s">
        <v>132</v>
      </c>
      <c r="BK291" s="216">
        <f>BK292+BK294+BK296</f>
        <v>0</v>
      </c>
    </row>
    <row r="292" spans="1:63" s="16" customFormat="1" ht="20.85" customHeight="1">
      <c r="A292" s="16"/>
      <c r="B292" s="280"/>
      <c r="C292" s="281"/>
      <c r="D292" s="282" t="s">
        <v>72</v>
      </c>
      <c r="E292" s="282" t="s">
        <v>788</v>
      </c>
      <c r="F292" s="282" t="s">
        <v>789</v>
      </c>
      <c r="G292" s="281"/>
      <c r="H292" s="281"/>
      <c r="I292" s="283"/>
      <c r="J292" s="284">
        <f>BK292</f>
        <v>0</v>
      </c>
      <c r="K292" s="281"/>
      <c r="L292" s="285"/>
      <c r="M292" s="286"/>
      <c r="N292" s="287"/>
      <c r="O292" s="287"/>
      <c r="P292" s="288">
        <f>P293</f>
        <v>0</v>
      </c>
      <c r="Q292" s="287"/>
      <c r="R292" s="288">
        <f>R293</f>
        <v>0</v>
      </c>
      <c r="S292" s="287"/>
      <c r="T292" s="289">
        <f>T293</f>
        <v>0</v>
      </c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R292" s="290" t="s">
        <v>162</v>
      </c>
      <c r="AT292" s="291" t="s">
        <v>72</v>
      </c>
      <c r="AU292" s="291" t="s">
        <v>135</v>
      </c>
      <c r="AY292" s="290" t="s">
        <v>132</v>
      </c>
      <c r="BK292" s="292">
        <f>BK293</f>
        <v>0</v>
      </c>
    </row>
    <row r="293" spans="1:65" s="2" customFormat="1" ht="16.5" customHeight="1">
      <c r="A293" s="39"/>
      <c r="B293" s="40"/>
      <c r="C293" s="219" t="s">
        <v>478</v>
      </c>
      <c r="D293" s="219" t="s">
        <v>137</v>
      </c>
      <c r="E293" s="220" t="s">
        <v>791</v>
      </c>
      <c r="F293" s="221" t="s">
        <v>792</v>
      </c>
      <c r="G293" s="222" t="s">
        <v>793</v>
      </c>
      <c r="H293" s="223">
        <v>1</v>
      </c>
      <c r="I293" s="224"/>
      <c r="J293" s="225">
        <f>ROUND(I293*H293,2)</f>
        <v>0</v>
      </c>
      <c r="K293" s="221" t="s">
        <v>141</v>
      </c>
      <c r="L293" s="45"/>
      <c r="M293" s="226" t="s">
        <v>1</v>
      </c>
      <c r="N293" s="227" t="s">
        <v>38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794</v>
      </c>
      <c r="AT293" s="230" t="s">
        <v>137</v>
      </c>
      <c r="AU293" s="230" t="s">
        <v>142</v>
      </c>
      <c r="AY293" s="18" t="s">
        <v>132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81</v>
      </c>
      <c r="BK293" s="231">
        <f>ROUND(I293*H293,2)</f>
        <v>0</v>
      </c>
      <c r="BL293" s="18" t="s">
        <v>794</v>
      </c>
      <c r="BM293" s="230" t="s">
        <v>1060</v>
      </c>
    </row>
    <row r="294" spans="1:63" s="16" customFormat="1" ht="20.85" customHeight="1">
      <c r="A294" s="16"/>
      <c r="B294" s="280"/>
      <c r="C294" s="281"/>
      <c r="D294" s="282" t="s">
        <v>72</v>
      </c>
      <c r="E294" s="282" t="s">
        <v>796</v>
      </c>
      <c r="F294" s="282" t="s">
        <v>797</v>
      </c>
      <c r="G294" s="281"/>
      <c r="H294" s="281"/>
      <c r="I294" s="283"/>
      <c r="J294" s="284">
        <f>BK294</f>
        <v>0</v>
      </c>
      <c r="K294" s="281"/>
      <c r="L294" s="285"/>
      <c r="M294" s="286"/>
      <c r="N294" s="287"/>
      <c r="O294" s="287"/>
      <c r="P294" s="288">
        <f>P295</f>
        <v>0</v>
      </c>
      <c r="Q294" s="287"/>
      <c r="R294" s="288">
        <f>R295</f>
        <v>0</v>
      </c>
      <c r="S294" s="287"/>
      <c r="T294" s="289">
        <f>T295</f>
        <v>0</v>
      </c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R294" s="290" t="s">
        <v>162</v>
      </c>
      <c r="AT294" s="291" t="s">
        <v>72</v>
      </c>
      <c r="AU294" s="291" t="s">
        <v>135</v>
      </c>
      <c r="AY294" s="290" t="s">
        <v>132</v>
      </c>
      <c r="BK294" s="292">
        <f>BK295</f>
        <v>0</v>
      </c>
    </row>
    <row r="295" spans="1:65" s="2" customFormat="1" ht="16.5" customHeight="1">
      <c r="A295" s="39"/>
      <c r="B295" s="40"/>
      <c r="C295" s="219" t="s">
        <v>483</v>
      </c>
      <c r="D295" s="219" t="s">
        <v>137</v>
      </c>
      <c r="E295" s="220" t="s">
        <v>799</v>
      </c>
      <c r="F295" s="221" t="s">
        <v>797</v>
      </c>
      <c r="G295" s="222" t="s">
        <v>793</v>
      </c>
      <c r="H295" s="223">
        <v>1</v>
      </c>
      <c r="I295" s="224"/>
      <c r="J295" s="225">
        <f>ROUND(I295*H295,2)</f>
        <v>0</v>
      </c>
      <c r="K295" s="221" t="s">
        <v>141</v>
      </c>
      <c r="L295" s="45"/>
      <c r="M295" s="226" t="s">
        <v>1</v>
      </c>
      <c r="N295" s="227" t="s">
        <v>38</v>
      </c>
      <c r="O295" s="92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794</v>
      </c>
      <c r="AT295" s="230" t="s">
        <v>137</v>
      </c>
      <c r="AU295" s="230" t="s">
        <v>142</v>
      </c>
      <c r="AY295" s="18" t="s">
        <v>132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81</v>
      </c>
      <c r="BK295" s="231">
        <f>ROUND(I295*H295,2)</f>
        <v>0</v>
      </c>
      <c r="BL295" s="18" t="s">
        <v>794</v>
      </c>
      <c r="BM295" s="230" t="s">
        <v>1061</v>
      </c>
    </row>
    <row r="296" spans="1:63" s="16" customFormat="1" ht="20.85" customHeight="1">
      <c r="A296" s="16"/>
      <c r="B296" s="280"/>
      <c r="C296" s="281"/>
      <c r="D296" s="282" t="s">
        <v>72</v>
      </c>
      <c r="E296" s="282" t="s">
        <v>801</v>
      </c>
      <c r="F296" s="282" t="s">
        <v>802</v>
      </c>
      <c r="G296" s="281"/>
      <c r="H296" s="281"/>
      <c r="I296" s="283"/>
      <c r="J296" s="284">
        <f>BK296</f>
        <v>0</v>
      </c>
      <c r="K296" s="281"/>
      <c r="L296" s="285"/>
      <c r="M296" s="286"/>
      <c r="N296" s="287"/>
      <c r="O296" s="287"/>
      <c r="P296" s="288">
        <f>P297</f>
        <v>0</v>
      </c>
      <c r="Q296" s="287"/>
      <c r="R296" s="288">
        <f>R297</f>
        <v>0</v>
      </c>
      <c r="S296" s="287"/>
      <c r="T296" s="289">
        <f>T297</f>
        <v>0</v>
      </c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R296" s="290" t="s">
        <v>162</v>
      </c>
      <c r="AT296" s="291" t="s">
        <v>72</v>
      </c>
      <c r="AU296" s="291" t="s">
        <v>135</v>
      </c>
      <c r="AY296" s="290" t="s">
        <v>132</v>
      </c>
      <c r="BK296" s="292">
        <f>BK297</f>
        <v>0</v>
      </c>
    </row>
    <row r="297" spans="1:65" s="2" customFormat="1" ht="16.5" customHeight="1">
      <c r="A297" s="39"/>
      <c r="B297" s="40"/>
      <c r="C297" s="219" t="s">
        <v>487</v>
      </c>
      <c r="D297" s="219" t="s">
        <v>137</v>
      </c>
      <c r="E297" s="220" t="s">
        <v>804</v>
      </c>
      <c r="F297" s="221" t="s">
        <v>802</v>
      </c>
      <c r="G297" s="222" t="s">
        <v>793</v>
      </c>
      <c r="H297" s="223">
        <v>1</v>
      </c>
      <c r="I297" s="224"/>
      <c r="J297" s="225">
        <f>ROUND(I297*H297,2)</f>
        <v>0</v>
      </c>
      <c r="K297" s="221" t="s">
        <v>141</v>
      </c>
      <c r="L297" s="45"/>
      <c r="M297" s="275" t="s">
        <v>1</v>
      </c>
      <c r="N297" s="276" t="s">
        <v>38</v>
      </c>
      <c r="O297" s="277"/>
      <c r="P297" s="278">
        <f>O297*H297</f>
        <v>0</v>
      </c>
      <c r="Q297" s="278">
        <v>0</v>
      </c>
      <c r="R297" s="278">
        <f>Q297*H297</f>
        <v>0</v>
      </c>
      <c r="S297" s="278">
        <v>0</v>
      </c>
      <c r="T297" s="27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794</v>
      </c>
      <c r="AT297" s="230" t="s">
        <v>137</v>
      </c>
      <c r="AU297" s="230" t="s">
        <v>142</v>
      </c>
      <c r="AY297" s="18" t="s">
        <v>132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81</v>
      </c>
      <c r="BK297" s="231">
        <f>ROUND(I297*H297,2)</f>
        <v>0</v>
      </c>
      <c r="BL297" s="18" t="s">
        <v>794</v>
      </c>
      <c r="BM297" s="230" t="s">
        <v>1062</v>
      </c>
    </row>
    <row r="298" spans="1:31" s="2" customFormat="1" ht="6.95" customHeight="1">
      <c r="A298" s="39"/>
      <c r="B298" s="67"/>
      <c r="C298" s="68"/>
      <c r="D298" s="68"/>
      <c r="E298" s="68"/>
      <c r="F298" s="68"/>
      <c r="G298" s="68"/>
      <c r="H298" s="68"/>
      <c r="I298" s="68"/>
      <c r="J298" s="68"/>
      <c r="K298" s="68"/>
      <c r="L298" s="45"/>
      <c r="M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</row>
  </sheetData>
  <sheetProtection password="CC35" sheet="1" objects="1" scenarios="1" formatColumns="0" formatRows="0" autoFilter="0"/>
  <autoFilter ref="C134:K297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DESKTOP-2FHCJ8N\acer</cp:lastModifiedBy>
  <dcterms:created xsi:type="dcterms:W3CDTF">2023-06-21T10:33:10Z</dcterms:created>
  <dcterms:modified xsi:type="dcterms:W3CDTF">2023-06-21T10:33:18Z</dcterms:modified>
  <cp:category/>
  <cp:version/>
  <cp:contentType/>
  <cp:contentStatus/>
</cp:coreProperties>
</file>