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c5c08096945d4b0/Documents/0014_InPoint/524 Domažlice město/310 DPS/_rozpočet a výkaz výměr/"/>
    </mc:Choice>
  </mc:AlternateContent>
  <xr:revisionPtr revIDLastSave="7" documentId="8_{6BE7E03C-1D70-4C9F-B3B9-DE871760B204}" xr6:coauthVersionLast="47" xr6:coauthVersionMax="47" xr10:uidLastSave="{BE2BA47C-1B24-42E1-9589-47C26EF4494C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  <sheet name="CHL" sheetId="13" r:id="rId5"/>
    <sheet name="EI" sheetId="15" r:id="rId6"/>
  </sheets>
  <externalReferences>
    <externalReference r:id="rId7"/>
    <externalReference r:id="rId8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 localSheetId="4">[2]Stavba!$G$24</definedName>
    <definedName name="DPHSni">Stavba!$G$24</definedName>
    <definedName name="DPHZakl" localSheetId="4">[2]Stavba!$G$26</definedName>
    <definedName name="DPHZakl">Stavba!$G$26</definedName>
    <definedName name="dpsc" localSheetId="1">Stavba!$C$13</definedName>
    <definedName name="IČO" localSheetId="1">Stavba!$I$11</definedName>
    <definedName name="Mena" localSheetId="4">[2]Stavba!$J$29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_xlnm.Print_Titles" localSheetId="5">EI!$6:$6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CHL!$A$1:$G$48</definedName>
    <definedName name="_xlnm.Print_Area" localSheetId="3">'Rozpočet Pol'!$A$1:$U$310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4">[2]Stavba!$G$23</definedName>
    <definedName name="ZakladDPHSni">Stavba!$G$23</definedName>
    <definedName name="ZakladDPHSniVypocet" localSheetId="1">Stavba!$F$40</definedName>
    <definedName name="ZakladDPHZakl" localSheetId="4">[2]Stavba!$G$25</definedName>
    <definedName name="ZakladDPHZakl">Stavba!$G$25</definedName>
    <definedName name="ZakladDPHZaklVypocet" localSheetId="1">Stavba!$G$40</definedName>
    <definedName name="ZaObjednatele">Stavba!$G$34</definedName>
    <definedName name="Zaokrouhleni" localSheetId="4">[2]Stavba!$G$27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5" l="1"/>
  <c r="F11" i="15"/>
  <c r="F12" i="15"/>
  <c r="F13" i="15"/>
  <c r="F14" i="15"/>
  <c r="F15" i="15"/>
  <c r="F16" i="15"/>
  <c r="F17" i="15"/>
  <c r="F18" i="15"/>
  <c r="F19" i="15"/>
  <c r="F20" i="15"/>
  <c r="F21" i="15"/>
  <c r="F22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91" i="15"/>
  <c r="F92" i="15"/>
  <c r="F93" i="15"/>
  <c r="F94" i="15"/>
  <c r="F95" i="15"/>
  <c r="F96" i="15"/>
  <c r="F97" i="15"/>
  <c r="F105" i="15"/>
  <c r="F106" i="15"/>
  <c r="F107" i="15"/>
  <c r="F108" i="15"/>
  <c r="F109" i="15"/>
  <c r="F110" i="15"/>
  <c r="F111" i="15"/>
  <c r="F112" i="15"/>
  <c r="F113" i="15"/>
  <c r="F114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80" i="15"/>
  <c r="F181" i="15"/>
  <c r="F182" i="15"/>
  <c r="F183" i="15"/>
  <c r="F184" i="15"/>
  <c r="F185" i="15"/>
  <c r="F186" i="15"/>
  <c r="F187" i="15"/>
  <c r="F188" i="15"/>
  <c r="F189" i="15"/>
  <c r="F190" i="15" l="1"/>
  <c r="F174" i="15"/>
  <c r="F155" i="15"/>
  <c r="F115" i="15"/>
  <c r="F87" i="15"/>
  <c r="F69" i="15"/>
  <c r="F23" i="15"/>
  <c r="F191" i="15" l="1"/>
  <c r="F274" i="12" s="1"/>
  <c r="F116" i="15"/>
  <c r="F192" i="15" l="1"/>
  <c r="F273" i="12"/>
  <c r="G9" i="13"/>
  <c r="G11" i="13"/>
  <c r="G13" i="13"/>
  <c r="G15" i="13"/>
  <c r="G16" i="13"/>
  <c r="G17" i="13"/>
  <c r="G47" i="13" s="1"/>
  <c r="F277" i="12" s="1"/>
  <c r="G23" i="13"/>
  <c r="G24" i="13"/>
  <c r="G26" i="13"/>
  <c r="G29" i="13"/>
  <c r="G30" i="13"/>
  <c r="G32" i="13"/>
  <c r="G37" i="13"/>
  <c r="G38" i="13"/>
  <c r="G39" i="13"/>
  <c r="G40" i="13"/>
  <c r="G41" i="13"/>
  <c r="G42" i="13"/>
  <c r="G43" i="13"/>
  <c r="G44" i="13"/>
  <c r="AC300" i="12" l="1"/>
  <c r="F39" i="1" s="1"/>
  <c r="BA118" i="12"/>
  <c r="BA117" i="12"/>
  <c r="G9" i="12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5" i="12"/>
  <c r="G15" i="12" s="1"/>
  <c r="M15" i="12" s="1"/>
  <c r="I15" i="12"/>
  <c r="K15" i="12"/>
  <c r="O15" i="12"/>
  <c r="Q15" i="12"/>
  <c r="U15" i="12"/>
  <c r="F17" i="12"/>
  <c r="G17" i="12"/>
  <c r="M17" i="12" s="1"/>
  <c r="I17" i="12"/>
  <c r="K17" i="12"/>
  <c r="O17" i="12"/>
  <c r="Q17" i="12"/>
  <c r="U17" i="12"/>
  <c r="F19" i="12"/>
  <c r="G19" i="12" s="1"/>
  <c r="M19" i="12" s="1"/>
  <c r="I19" i="12"/>
  <c r="K19" i="12"/>
  <c r="O19" i="12"/>
  <c r="Q19" i="12"/>
  <c r="U19" i="12"/>
  <c r="F21" i="12"/>
  <c r="G21" i="12" s="1"/>
  <c r="M21" i="12" s="1"/>
  <c r="I21" i="12"/>
  <c r="K21" i="12"/>
  <c r="O21" i="12"/>
  <c r="Q21" i="12"/>
  <c r="U21" i="12"/>
  <c r="F25" i="12"/>
  <c r="G25" i="12" s="1"/>
  <c r="M25" i="12" s="1"/>
  <c r="I25" i="12"/>
  <c r="K25" i="12"/>
  <c r="O25" i="12"/>
  <c r="Q25" i="12"/>
  <c r="U25" i="12"/>
  <c r="F28" i="12"/>
  <c r="G28" i="12"/>
  <c r="I28" i="12"/>
  <c r="K28" i="12"/>
  <c r="M28" i="12"/>
  <c r="O28" i="12"/>
  <c r="Q28" i="12"/>
  <c r="U28" i="12"/>
  <c r="F31" i="12"/>
  <c r="G31" i="12" s="1"/>
  <c r="I31" i="12"/>
  <c r="I30" i="12" s="1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44" i="12"/>
  <c r="G44" i="12" s="1"/>
  <c r="M44" i="12" s="1"/>
  <c r="I44" i="12"/>
  <c r="K44" i="12"/>
  <c r="O44" i="12"/>
  <c r="Q44" i="12"/>
  <c r="U44" i="12"/>
  <c r="F53" i="12"/>
  <c r="G53" i="12"/>
  <c r="M53" i="12" s="1"/>
  <c r="I53" i="12"/>
  <c r="K53" i="12"/>
  <c r="O53" i="12"/>
  <c r="Q53" i="12"/>
  <c r="U53" i="12"/>
  <c r="F55" i="12"/>
  <c r="G55" i="12" s="1"/>
  <c r="M55" i="12" s="1"/>
  <c r="I55" i="12"/>
  <c r="I52" i="12" s="1"/>
  <c r="K55" i="12"/>
  <c r="O55" i="12"/>
  <c r="Q55" i="12"/>
  <c r="U55" i="12"/>
  <c r="F57" i="12"/>
  <c r="G57" i="12" s="1"/>
  <c r="M57" i="12" s="1"/>
  <c r="I57" i="12"/>
  <c r="K57" i="12"/>
  <c r="O57" i="12"/>
  <c r="Q57" i="12"/>
  <c r="U57" i="12"/>
  <c r="F60" i="12"/>
  <c r="G60" i="12"/>
  <c r="M60" i="12" s="1"/>
  <c r="I60" i="12"/>
  <c r="K60" i="12"/>
  <c r="O60" i="12"/>
  <c r="O59" i="12" s="1"/>
  <c r="Q60" i="12"/>
  <c r="Q59" i="12" s="1"/>
  <c r="U60" i="12"/>
  <c r="U59" i="12" s="1"/>
  <c r="F62" i="12"/>
  <c r="G62" i="12" s="1"/>
  <c r="M62" i="12" s="1"/>
  <c r="I62" i="12"/>
  <c r="I59" i="12" s="1"/>
  <c r="K62" i="12"/>
  <c r="K59" i="12" s="1"/>
  <c r="O62" i="12"/>
  <c r="Q62" i="12"/>
  <c r="U62" i="12"/>
  <c r="F65" i="12"/>
  <c r="G65" i="12"/>
  <c r="I65" i="12"/>
  <c r="K65" i="12"/>
  <c r="M65" i="12"/>
  <c r="O65" i="12"/>
  <c r="Q65" i="12"/>
  <c r="U65" i="12"/>
  <c r="U64" i="12" s="1"/>
  <c r="F67" i="12"/>
  <c r="G67" i="12"/>
  <c r="G64" i="12" s="1"/>
  <c r="I53" i="1" s="1"/>
  <c r="I67" i="12"/>
  <c r="K67" i="12"/>
  <c r="O67" i="12"/>
  <c r="Q67" i="12"/>
  <c r="U67" i="12"/>
  <c r="F71" i="12"/>
  <c r="G71" i="12" s="1"/>
  <c r="I71" i="12"/>
  <c r="K71" i="12"/>
  <c r="O71" i="12"/>
  <c r="Q71" i="12"/>
  <c r="U71" i="12"/>
  <c r="F75" i="12"/>
  <c r="G75" i="12"/>
  <c r="I75" i="12"/>
  <c r="K75" i="12"/>
  <c r="M75" i="12"/>
  <c r="O75" i="12"/>
  <c r="Q75" i="12"/>
  <c r="U75" i="12"/>
  <c r="F76" i="12"/>
  <c r="G76" i="12" s="1"/>
  <c r="M76" i="12" s="1"/>
  <c r="I76" i="12"/>
  <c r="K76" i="12"/>
  <c r="O76" i="12"/>
  <c r="Q76" i="12"/>
  <c r="U76" i="12"/>
  <c r="F77" i="12"/>
  <c r="G77" i="12"/>
  <c r="I77" i="12"/>
  <c r="K77" i="12"/>
  <c r="M77" i="12"/>
  <c r="O77" i="12"/>
  <c r="Q77" i="12"/>
  <c r="U77" i="12"/>
  <c r="F78" i="12"/>
  <c r="G78" i="12" s="1"/>
  <c r="M78" i="12" s="1"/>
  <c r="I78" i="12"/>
  <c r="K78" i="12"/>
  <c r="O78" i="12"/>
  <c r="Q78" i="12"/>
  <c r="U78" i="12"/>
  <c r="F79" i="12"/>
  <c r="G79" i="12" s="1"/>
  <c r="M79" i="12" s="1"/>
  <c r="I79" i="12"/>
  <c r="K79" i="12"/>
  <c r="O79" i="12"/>
  <c r="Q79" i="12"/>
  <c r="U79" i="12"/>
  <c r="F80" i="12"/>
  <c r="G80" i="12" s="1"/>
  <c r="M80" i="12" s="1"/>
  <c r="I80" i="12"/>
  <c r="K80" i="12"/>
  <c r="O80" i="12"/>
  <c r="Q80" i="12"/>
  <c r="U80" i="12"/>
  <c r="F81" i="12"/>
  <c r="G81" i="12" s="1"/>
  <c r="M81" i="12" s="1"/>
  <c r="I81" i="12"/>
  <c r="K81" i="12"/>
  <c r="O81" i="12"/>
  <c r="Q81" i="12"/>
  <c r="U81" i="12"/>
  <c r="F82" i="12"/>
  <c r="G82" i="12" s="1"/>
  <c r="M82" i="12" s="1"/>
  <c r="I82" i="12"/>
  <c r="K82" i="12"/>
  <c r="O82" i="12"/>
  <c r="Q82" i="12"/>
  <c r="U82" i="12"/>
  <c r="F84" i="12"/>
  <c r="G84" i="12"/>
  <c r="M84" i="12" s="1"/>
  <c r="I84" i="12"/>
  <c r="K84" i="12"/>
  <c r="O84" i="12"/>
  <c r="Q84" i="12"/>
  <c r="U84" i="12"/>
  <c r="F90" i="12"/>
  <c r="G90" i="12" s="1"/>
  <c r="I90" i="12"/>
  <c r="K90" i="12"/>
  <c r="O90" i="12"/>
  <c r="O89" i="12" s="1"/>
  <c r="Q90" i="12"/>
  <c r="Q89" i="12" s="1"/>
  <c r="U90" i="12"/>
  <c r="F91" i="12"/>
  <c r="G91" i="12" s="1"/>
  <c r="M91" i="12" s="1"/>
  <c r="I91" i="12"/>
  <c r="K91" i="12"/>
  <c r="O91" i="12"/>
  <c r="Q91" i="12"/>
  <c r="U91" i="12"/>
  <c r="F93" i="12"/>
  <c r="G93" i="12" s="1"/>
  <c r="M93" i="12" s="1"/>
  <c r="I93" i="12"/>
  <c r="K93" i="12"/>
  <c r="O93" i="12"/>
  <c r="Q93" i="12"/>
  <c r="U93" i="12"/>
  <c r="F95" i="12"/>
  <c r="G95" i="12"/>
  <c r="M95" i="12" s="1"/>
  <c r="I95" i="12"/>
  <c r="K95" i="12"/>
  <c r="O95" i="12"/>
  <c r="Q95" i="12"/>
  <c r="U95" i="12"/>
  <c r="F96" i="12"/>
  <c r="G96" i="12" s="1"/>
  <c r="M96" i="12" s="1"/>
  <c r="I96" i="12"/>
  <c r="K96" i="12"/>
  <c r="O96" i="12"/>
  <c r="Q96" i="12"/>
  <c r="U96" i="12"/>
  <c r="F98" i="12"/>
  <c r="G98" i="12"/>
  <c r="I98" i="12"/>
  <c r="K98" i="12"/>
  <c r="M98" i="12"/>
  <c r="O98" i="12"/>
  <c r="Q98" i="12"/>
  <c r="U98" i="12"/>
  <c r="F105" i="12"/>
  <c r="G105" i="12"/>
  <c r="I105" i="12"/>
  <c r="K105" i="12"/>
  <c r="O105" i="12"/>
  <c r="Q105" i="12"/>
  <c r="U105" i="12"/>
  <c r="F106" i="12"/>
  <c r="G106" i="12" s="1"/>
  <c r="M106" i="12" s="1"/>
  <c r="I106" i="12"/>
  <c r="K106" i="12"/>
  <c r="O106" i="12"/>
  <c r="Q106" i="12"/>
  <c r="U106" i="12"/>
  <c r="F107" i="12"/>
  <c r="G107" i="12" s="1"/>
  <c r="M107" i="12" s="1"/>
  <c r="I107" i="12"/>
  <c r="K107" i="12"/>
  <c r="O107" i="12"/>
  <c r="Q107" i="12"/>
  <c r="U107" i="12"/>
  <c r="F109" i="12"/>
  <c r="G109" i="12"/>
  <c r="I109" i="12"/>
  <c r="K109" i="12"/>
  <c r="M109" i="12"/>
  <c r="O109" i="12"/>
  <c r="Q109" i="12"/>
  <c r="U109" i="12"/>
  <c r="F111" i="12"/>
  <c r="G111" i="12" s="1"/>
  <c r="M111" i="12" s="1"/>
  <c r="I111" i="12"/>
  <c r="K111" i="12"/>
  <c r="O111" i="12"/>
  <c r="Q111" i="12"/>
  <c r="U111" i="12"/>
  <c r="F113" i="12"/>
  <c r="G113" i="12"/>
  <c r="I113" i="12"/>
  <c r="K113" i="12"/>
  <c r="M113" i="12"/>
  <c r="O113" i="12"/>
  <c r="Q113" i="12"/>
  <c r="U113" i="12"/>
  <c r="F114" i="12"/>
  <c r="G114" i="12"/>
  <c r="M114" i="12" s="1"/>
  <c r="I114" i="12"/>
  <c r="K114" i="12"/>
  <c r="O114" i="12"/>
  <c r="Q114" i="12"/>
  <c r="U114" i="12"/>
  <c r="F115" i="12"/>
  <c r="G115" i="12"/>
  <c r="M115" i="12" s="1"/>
  <c r="I115" i="12"/>
  <c r="K115" i="12"/>
  <c r="O115" i="12"/>
  <c r="Q115" i="12"/>
  <c r="U115" i="12"/>
  <c r="F116" i="12"/>
  <c r="G116" i="12" s="1"/>
  <c r="M116" i="12" s="1"/>
  <c r="I116" i="12"/>
  <c r="K116" i="12"/>
  <c r="O116" i="12"/>
  <c r="Q116" i="12"/>
  <c r="U116" i="12"/>
  <c r="F122" i="12"/>
  <c r="G122" i="12"/>
  <c r="I122" i="12"/>
  <c r="K122" i="12"/>
  <c r="M122" i="12"/>
  <c r="O122" i="12"/>
  <c r="Q122" i="12"/>
  <c r="U122" i="12"/>
  <c r="F124" i="12"/>
  <c r="G124" i="12"/>
  <c r="M124" i="12" s="1"/>
  <c r="I124" i="12"/>
  <c r="K124" i="12"/>
  <c r="O124" i="12"/>
  <c r="Q124" i="12"/>
  <c r="U124" i="12"/>
  <c r="F127" i="12"/>
  <c r="G127" i="12" s="1"/>
  <c r="M127" i="12" s="1"/>
  <c r="I127" i="12"/>
  <c r="K127" i="12"/>
  <c r="O127" i="12"/>
  <c r="Q127" i="12"/>
  <c r="U127" i="12"/>
  <c r="F130" i="12"/>
  <c r="G130" i="12"/>
  <c r="M130" i="12" s="1"/>
  <c r="I130" i="12"/>
  <c r="K130" i="12"/>
  <c r="O130" i="12"/>
  <c r="Q130" i="12"/>
  <c r="U130" i="12"/>
  <c r="F133" i="12"/>
  <c r="G133" i="12" s="1"/>
  <c r="M133" i="12" s="1"/>
  <c r="I133" i="12"/>
  <c r="K133" i="12"/>
  <c r="O133" i="12"/>
  <c r="Q133" i="12"/>
  <c r="U133" i="12"/>
  <c r="F135" i="12"/>
  <c r="G135" i="12"/>
  <c r="M135" i="12" s="1"/>
  <c r="I135" i="12"/>
  <c r="K135" i="12"/>
  <c r="O135" i="12"/>
  <c r="Q135" i="12"/>
  <c r="U135" i="12"/>
  <c r="F138" i="12"/>
  <c r="G138" i="12"/>
  <c r="M138" i="12" s="1"/>
  <c r="I138" i="12"/>
  <c r="K138" i="12"/>
  <c r="O138" i="12"/>
  <c r="Q138" i="12"/>
  <c r="U138" i="12"/>
  <c r="F140" i="12"/>
  <c r="G140" i="12"/>
  <c r="M140" i="12" s="1"/>
  <c r="I140" i="12"/>
  <c r="K140" i="12"/>
  <c r="O140" i="12"/>
  <c r="Q140" i="12"/>
  <c r="U140" i="12"/>
  <c r="F142" i="12"/>
  <c r="G142" i="12"/>
  <c r="M142" i="12" s="1"/>
  <c r="I142" i="12"/>
  <c r="K142" i="12"/>
  <c r="O142" i="12"/>
  <c r="Q142" i="12"/>
  <c r="U142" i="12"/>
  <c r="F143" i="12"/>
  <c r="G143" i="12" s="1"/>
  <c r="M143" i="12" s="1"/>
  <c r="I143" i="12"/>
  <c r="K143" i="12"/>
  <c r="O143" i="12"/>
  <c r="Q143" i="12"/>
  <c r="U143" i="12"/>
  <c r="F145" i="12"/>
  <c r="G145" i="12" s="1"/>
  <c r="M145" i="12" s="1"/>
  <c r="I145" i="12"/>
  <c r="K145" i="12"/>
  <c r="O145" i="12"/>
  <c r="Q145" i="12"/>
  <c r="U145" i="12"/>
  <c r="F147" i="12"/>
  <c r="G147" i="12" s="1"/>
  <c r="I147" i="12"/>
  <c r="K147" i="12"/>
  <c r="O147" i="12"/>
  <c r="Q147" i="12"/>
  <c r="U147" i="12"/>
  <c r="U146" i="12" s="1"/>
  <c r="F148" i="12"/>
  <c r="G148" i="12" s="1"/>
  <c r="M148" i="12" s="1"/>
  <c r="I148" i="12"/>
  <c r="I146" i="12" s="1"/>
  <c r="K148" i="12"/>
  <c r="K146" i="12" s="1"/>
  <c r="O148" i="12"/>
  <c r="Q148" i="12"/>
  <c r="U148" i="12"/>
  <c r="F150" i="12"/>
  <c r="G150" i="12" s="1"/>
  <c r="M150" i="12" s="1"/>
  <c r="I150" i="12"/>
  <c r="K150" i="12"/>
  <c r="O150" i="12"/>
  <c r="Q150" i="12"/>
  <c r="U150" i="12"/>
  <c r="F151" i="12"/>
  <c r="G151" i="12" s="1"/>
  <c r="M151" i="12" s="1"/>
  <c r="I151" i="12"/>
  <c r="K151" i="12"/>
  <c r="O151" i="12"/>
  <c r="Q151" i="12"/>
  <c r="U151" i="12"/>
  <c r="F153" i="12"/>
  <c r="G153" i="12" s="1"/>
  <c r="M153" i="12" s="1"/>
  <c r="I153" i="12"/>
  <c r="K153" i="12"/>
  <c r="O153" i="12"/>
  <c r="Q153" i="12"/>
  <c r="U153" i="12"/>
  <c r="F154" i="12"/>
  <c r="G154" i="12" s="1"/>
  <c r="M154" i="12" s="1"/>
  <c r="I154" i="12"/>
  <c r="K154" i="12"/>
  <c r="O154" i="12"/>
  <c r="Q154" i="12"/>
  <c r="U154" i="12"/>
  <c r="F156" i="12"/>
  <c r="G156" i="12" s="1"/>
  <c r="I156" i="12"/>
  <c r="K156" i="12"/>
  <c r="K155" i="12" s="1"/>
  <c r="O156" i="12"/>
  <c r="Q156" i="12"/>
  <c r="Q155" i="12" s="1"/>
  <c r="U156" i="12"/>
  <c r="F157" i="12"/>
  <c r="G157" i="12"/>
  <c r="M157" i="12" s="1"/>
  <c r="I157" i="12"/>
  <c r="K157" i="12"/>
  <c r="O157" i="12"/>
  <c r="Q157" i="12"/>
  <c r="U157" i="12"/>
  <c r="F158" i="12"/>
  <c r="G158" i="12" s="1"/>
  <c r="M158" i="12" s="1"/>
  <c r="I158" i="12"/>
  <c r="K158" i="12"/>
  <c r="O158" i="12"/>
  <c r="Q158" i="12"/>
  <c r="U158" i="12"/>
  <c r="F159" i="12"/>
  <c r="G159" i="12"/>
  <c r="M159" i="12" s="1"/>
  <c r="I159" i="12"/>
  <c r="K159" i="12"/>
  <c r="O159" i="12"/>
  <c r="Q159" i="12"/>
  <c r="U159" i="12"/>
  <c r="F160" i="12"/>
  <c r="G160" i="12" s="1"/>
  <c r="M160" i="12" s="1"/>
  <c r="I160" i="12"/>
  <c r="K160" i="12"/>
  <c r="O160" i="12"/>
  <c r="Q160" i="12"/>
  <c r="U160" i="12"/>
  <c r="F161" i="12"/>
  <c r="G161" i="12"/>
  <c r="M161" i="12" s="1"/>
  <c r="I161" i="12"/>
  <c r="K161" i="12"/>
  <c r="O161" i="12"/>
  <c r="Q161" i="12"/>
  <c r="U161" i="12"/>
  <c r="F162" i="12"/>
  <c r="G162" i="12" s="1"/>
  <c r="M162" i="12" s="1"/>
  <c r="I162" i="12"/>
  <c r="K162" i="12"/>
  <c r="O162" i="12"/>
  <c r="Q162" i="12"/>
  <c r="U162" i="12"/>
  <c r="F163" i="12"/>
  <c r="G163" i="12" s="1"/>
  <c r="M163" i="12" s="1"/>
  <c r="I163" i="12"/>
  <c r="K163" i="12"/>
  <c r="O163" i="12"/>
  <c r="Q163" i="12"/>
  <c r="U163" i="12"/>
  <c r="F164" i="12"/>
  <c r="G164" i="12" s="1"/>
  <c r="M164" i="12" s="1"/>
  <c r="I164" i="12"/>
  <c r="K164" i="12"/>
  <c r="O164" i="12"/>
  <c r="Q164" i="12"/>
  <c r="U164" i="12"/>
  <c r="F165" i="12"/>
  <c r="G165" i="12" s="1"/>
  <c r="M165" i="12" s="1"/>
  <c r="I165" i="12"/>
  <c r="K165" i="12"/>
  <c r="O165" i="12"/>
  <c r="Q165" i="12"/>
  <c r="U165" i="12"/>
  <c r="F166" i="12"/>
  <c r="G166" i="12" s="1"/>
  <c r="M166" i="12" s="1"/>
  <c r="I166" i="12"/>
  <c r="K166" i="12"/>
  <c r="O166" i="12"/>
  <c r="Q166" i="12"/>
  <c r="U166" i="12"/>
  <c r="F167" i="12"/>
  <c r="G167" i="12" s="1"/>
  <c r="M167" i="12" s="1"/>
  <c r="I167" i="12"/>
  <c r="K167" i="12"/>
  <c r="O167" i="12"/>
  <c r="Q167" i="12"/>
  <c r="U167" i="12"/>
  <c r="F168" i="12"/>
  <c r="G168" i="12" s="1"/>
  <c r="M168" i="12" s="1"/>
  <c r="I168" i="12"/>
  <c r="K168" i="12"/>
  <c r="O168" i="12"/>
  <c r="Q168" i="12"/>
  <c r="U168" i="12"/>
  <c r="F170" i="12"/>
  <c r="G170" i="12" s="1"/>
  <c r="M170" i="12" s="1"/>
  <c r="I170" i="12"/>
  <c r="K170" i="12"/>
  <c r="O170" i="12"/>
  <c r="Q170" i="12"/>
  <c r="U170" i="12"/>
  <c r="F171" i="12"/>
  <c r="G171" i="12"/>
  <c r="M171" i="12" s="1"/>
  <c r="I171" i="12"/>
  <c r="K171" i="12"/>
  <c r="O171" i="12"/>
  <c r="Q171" i="12"/>
  <c r="U171" i="12"/>
  <c r="F172" i="12"/>
  <c r="G172" i="12" s="1"/>
  <c r="M172" i="12" s="1"/>
  <c r="I172" i="12"/>
  <c r="K172" i="12"/>
  <c r="O172" i="12"/>
  <c r="Q172" i="12"/>
  <c r="U172" i="12"/>
  <c r="F173" i="12"/>
  <c r="G173" i="12"/>
  <c r="M173" i="12" s="1"/>
  <c r="I173" i="12"/>
  <c r="K173" i="12"/>
  <c r="O173" i="12"/>
  <c r="Q173" i="12"/>
  <c r="U173" i="12"/>
  <c r="F174" i="12"/>
  <c r="G174" i="12"/>
  <c r="M174" i="12" s="1"/>
  <c r="I174" i="12"/>
  <c r="K174" i="12"/>
  <c r="O174" i="12"/>
  <c r="Q174" i="12"/>
  <c r="U174" i="12"/>
  <c r="F175" i="12"/>
  <c r="G175" i="12" s="1"/>
  <c r="M175" i="12" s="1"/>
  <c r="I175" i="12"/>
  <c r="K175" i="12"/>
  <c r="O175" i="12"/>
  <c r="Q175" i="12"/>
  <c r="U175" i="12"/>
  <c r="F176" i="12"/>
  <c r="G176" i="12"/>
  <c r="M176" i="12" s="1"/>
  <c r="I176" i="12"/>
  <c r="K176" i="12"/>
  <c r="O176" i="12"/>
  <c r="Q176" i="12"/>
  <c r="U176" i="12"/>
  <c r="F177" i="12"/>
  <c r="G177" i="12"/>
  <c r="M177" i="12" s="1"/>
  <c r="I177" i="12"/>
  <c r="K177" i="12"/>
  <c r="O177" i="12"/>
  <c r="Q177" i="12"/>
  <c r="U177" i="12"/>
  <c r="F178" i="12"/>
  <c r="G178" i="12"/>
  <c r="M178" i="12" s="1"/>
  <c r="I178" i="12"/>
  <c r="K178" i="12"/>
  <c r="O178" i="12"/>
  <c r="Q178" i="12"/>
  <c r="U178" i="12"/>
  <c r="F179" i="12"/>
  <c r="G179" i="12"/>
  <c r="M179" i="12" s="1"/>
  <c r="I179" i="12"/>
  <c r="K179" i="12"/>
  <c r="O179" i="12"/>
  <c r="Q179" i="12"/>
  <c r="U179" i="12"/>
  <c r="F180" i="12"/>
  <c r="G180" i="12" s="1"/>
  <c r="M180" i="12" s="1"/>
  <c r="I180" i="12"/>
  <c r="K180" i="12"/>
  <c r="O180" i="12"/>
  <c r="Q180" i="12"/>
  <c r="U180" i="12"/>
  <c r="F181" i="12"/>
  <c r="G181" i="12"/>
  <c r="M181" i="12" s="1"/>
  <c r="I181" i="12"/>
  <c r="K181" i="12"/>
  <c r="O181" i="12"/>
  <c r="Q181" i="12"/>
  <c r="U181" i="12"/>
  <c r="F183" i="12"/>
  <c r="G183" i="12" s="1"/>
  <c r="I183" i="12"/>
  <c r="K183" i="12"/>
  <c r="O183" i="12"/>
  <c r="Q183" i="12"/>
  <c r="U183" i="12"/>
  <c r="F184" i="12"/>
  <c r="G184" i="12"/>
  <c r="M184" i="12" s="1"/>
  <c r="I184" i="12"/>
  <c r="K184" i="12"/>
  <c r="O184" i="12"/>
  <c r="Q184" i="12"/>
  <c r="U184" i="12"/>
  <c r="F185" i="12"/>
  <c r="G185" i="12" s="1"/>
  <c r="M185" i="12" s="1"/>
  <c r="I185" i="12"/>
  <c r="K185" i="12"/>
  <c r="O185" i="12"/>
  <c r="Q185" i="12"/>
  <c r="U185" i="12"/>
  <c r="F186" i="12"/>
  <c r="G186" i="12"/>
  <c r="M186" i="12" s="1"/>
  <c r="I186" i="12"/>
  <c r="K186" i="12"/>
  <c r="O186" i="12"/>
  <c r="Q186" i="12"/>
  <c r="U186" i="12"/>
  <c r="F187" i="12"/>
  <c r="G187" i="12" s="1"/>
  <c r="M187" i="12" s="1"/>
  <c r="I187" i="12"/>
  <c r="K187" i="12"/>
  <c r="O187" i="12"/>
  <c r="Q187" i="12"/>
  <c r="U187" i="12"/>
  <c r="F188" i="12"/>
  <c r="G188" i="12" s="1"/>
  <c r="M188" i="12" s="1"/>
  <c r="I188" i="12"/>
  <c r="K188" i="12"/>
  <c r="O188" i="12"/>
  <c r="Q188" i="12"/>
  <c r="U188" i="12"/>
  <c r="F189" i="12"/>
  <c r="G189" i="12" s="1"/>
  <c r="M189" i="12" s="1"/>
  <c r="I189" i="12"/>
  <c r="K189" i="12"/>
  <c r="O189" i="12"/>
  <c r="Q189" i="12"/>
  <c r="U189" i="12"/>
  <c r="F190" i="12"/>
  <c r="G190" i="12"/>
  <c r="M190" i="12" s="1"/>
  <c r="I190" i="12"/>
  <c r="K190" i="12"/>
  <c r="O190" i="12"/>
  <c r="Q190" i="12"/>
  <c r="U190" i="12"/>
  <c r="F191" i="12"/>
  <c r="G191" i="12" s="1"/>
  <c r="M191" i="12" s="1"/>
  <c r="I191" i="12"/>
  <c r="K191" i="12"/>
  <c r="O191" i="12"/>
  <c r="Q191" i="12"/>
  <c r="U191" i="12"/>
  <c r="F192" i="12"/>
  <c r="G192" i="12" s="1"/>
  <c r="M192" i="12" s="1"/>
  <c r="I192" i="12"/>
  <c r="K192" i="12"/>
  <c r="O192" i="12"/>
  <c r="Q192" i="12"/>
  <c r="U192" i="12"/>
  <c r="F193" i="12"/>
  <c r="G193" i="12" s="1"/>
  <c r="M193" i="12" s="1"/>
  <c r="I193" i="12"/>
  <c r="K193" i="12"/>
  <c r="O193" i="12"/>
  <c r="Q193" i="12"/>
  <c r="U193" i="12"/>
  <c r="F194" i="12"/>
  <c r="G194" i="12"/>
  <c r="M194" i="12" s="1"/>
  <c r="I194" i="12"/>
  <c r="K194" i="12"/>
  <c r="O194" i="12"/>
  <c r="Q194" i="12"/>
  <c r="U194" i="12"/>
  <c r="F195" i="12"/>
  <c r="G195" i="12" s="1"/>
  <c r="M195" i="12" s="1"/>
  <c r="I195" i="12"/>
  <c r="K195" i="12"/>
  <c r="O195" i="12"/>
  <c r="Q195" i="12"/>
  <c r="U195" i="12"/>
  <c r="F196" i="12"/>
  <c r="G196" i="12"/>
  <c r="M196" i="12" s="1"/>
  <c r="I196" i="12"/>
  <c r="K196" i="12"/>
  <c r="O196" i="12"/>
  <c r="Q196" i="12"/>
  <c r="U196" i="12"/>
  <c r="F198" i="12"/>
  <c r="G198" i="12" s="1"/>
  <c r="I198" i="12"/>
  <c r="I197" i="12" s="1"/>
  <c r="K198" i="12"/>
  <c r="O198" i="12"/>
  <c r="O197" i="12" s="1"/>
  <c r="Q198" i="12"/>
  <c r="Q197" i="12" s="1"/>
  <c r="U198" i="12"/>
  <c r="F200" i="12"/>
  <c r="G200" i="12"/>
  <c r="I200" i="12"/>
  <c r="K200" i="12"/>
  <c r="M200" i="12"/>
  <c r="O200" i="12"/>
  <c r="Q200" i="12"/>
  <c r="U200" i="12"/>
  <c r="F202" i="12"/>
  <c r="G202" i="12" s="1"/>
  <c r="I202" i="12"/>
  <c r="I201" i="12" s="1"/>
  <c r="K202" i="12"/>
  <c r="O202" i="12"/>
  <c r="Q202" i="12"/>
  <c r="U202" i="12"/>
  <c r="F203" i="12"/>
  <c r="G203" i="12" s="1"/>
  <c r="M203" i="12" s="1"/>
  <c r="I203" i="12"/>
  <c r="K203" i="12"/>
  <c r="O203" i="12"/>
  <c r="Q203" i="12"/>
  <c r="U203" i="12"/>
  <c r="F204" i="12"/>
  <c r="G204" i="12" s="1"/>
  <c r="M204" i="12" s="1"/>
  <c r="I204" i="12"/>
  <c r="K204" i="12"/>
  <c r="O204" i="12"/>
  <c r="Q204" i="12"/>
  <c r="U204" i="12"/>
  <c r="F205" i="12"/>
  <c r="G205" i="12"/>
  <c r="M205" i="12" s="1"/>
  <c r="I205" i="12"/>
  <c r="K205" i="12"/>
  <c r="O205" i="12"/>
  <c r="Q205" i="12"/>
  <c r="U205" i="12"/>
  <c r="F210" i="12"/>
  <c r="G210" i="12" s="1"/>
  <c r="M210" i="12" s="1"/>
  <c r="I210" i="12"/>
  <c r="K210" i="12"/>
  <c r="O210" i="12"/>
  <c r="Q210" i="12"/>
  <c r="U210" i="12"/>
  <c r="F212" i="12"/>
  <c r="G212" i="12"/>
  <c r="M212" i="12" s="1"/>
  <c r="I212" i="12"/>
  <c r="K212" i="12"/>
  <c r="O212" i="12"/>
  <c r="Q212" i="12"/>
  <c r="U212" i="12"/>
  <c r="F213" i="12"/>
  <c r="G213" i="12" s="1"/>
  <c r="M213" i="12" s="1"/>
  <c r="I213" i="12"/>
  <c r="I211" i="12" s="1"/>
  <c r="K213" i="12"/>
  <c r="O213" i="12"/>
  <c r="Q213" i="12"/>
  <c r="Q211" i="12" s="1"/>
  <c r="U213" i="12"/>
  <c r="U211" i="12" s="1"/>
  <c r="F215" i="12"/>
  <c r="G215" i="12"/>
  <c r="M215" i="12" s="1"/>
  <c r="I215" i="12"/>
  <c r="K215" i="12"/>
  <c r="O215" i="12"/>
  <c r="Q215" i="12"/>
  <c r="U215" i="12"/>
  <c r="F217" i="12"/>
  <c r="G217" i="12"/>
  <c r="M217" i="12" s="1"/>
  <c r="I217" i="12"/>
  <c r="K217" i="12"/>
  <c r="O217" i="12"/>
  <c r="Q217" i="12"/>
  <c r="U217" i="12"/>
  <c r="F219" i="12"/>
  <c r="G219" i="12" s="1"/>
  <c r="I219" i="12"/>
  <c r="K219" i="12"/>
  <c r="O219" i="12"/>
  <c r="Q219" i="12"/>
  <c r="U219" i="12"/>
  <c r="F221" i="12"/>
  <c r="G221" i="12" s="1"/>
  <c r="M221" i="12" s="1"/>
  <c r="I221" i="12"/>
  <c r="K221" i="12"/>
  <c r="O221" i="12"/>
  <c r="Q221" i="12"/>
  <c r="U221" i="12"/>
  <c r="F224" i="12"/>
  <c r="G224" i="12"/>
  <c r="M224" i="12" s="1"/>
  <c r="I224" i="12"/>
  <c r="K224" i="12"/>
  <c r="O224" i="12"/>
  <c r="Q224" i="12"/>
  <c r="U224" i="12"/>
  <c r="F227" i="12"/>
  <c r="G227" i="12"/>
  <c r="M227" i="12" s="1"/>
  <c r="I227" i="12"/>
  <c r="K227" i="12"/>
  <c r="O227" i="12"/>
  <c r="Q227" i="12"/>
  <c r="U227" i="12"/>
  <c r="F229" i="12"/>
  <c r="G229" i="12" s="1"/>
  <c r="I229" i="12"/>
  <c r="K229" i="12"/>
  <c r="K228" i="12" s="1"/>
  <c r="O229" i="12"/>
  <c r="O228" i="12" s="1"/>
  <c r="Q229" i="12"/>
  <c r="U229" i="12"/>
  <c r="F230" i="12"/>
  <c r="G230" i="12" s="1"/>
  <c r="M230" i="12" s="1"/>
  <c r="I230" i="12"/>
  <c r="K230" i="12"/>
  <c r="O230" i="12"/>
  <c r="Q230" i="12"/>
  <c r="U230" i="12"/>
  <c r="F242" i="12"/>
  <c r="G242" i="12" s="1"/>
  <c r="M242" i="12" s="1"/>
  <c r="I242" i="12"/>
  <c r="K242" i="12"/>
  <c r="O242" i="12"/>
  <c r="Q242" i="12"/>
  <c r="Q228" i="12" s="1"/>
  <c r="U242" i="12"/>
  <c r="F243" i="12"/>
  <c r="G243" i="12" s="1"/>
  <c r="M243" i="12" s="1"/>
  <c r="I243" i="12"/>
  <c r="K243" i="12"/>
  <c r="O243" i="12"/>
  <c r="Q243" i="12"/>
  <c r="U243" i="12"/>
  <c r="F255" i="12"/>
  <c r="G255" i="12" s="1"/>
  <c r="M255" i="12" s="1"/>
  <c r="I255" i="12"/>
  <c r="K255" i="12"/>
  <c r="O255" i="12"/>
  <c r="Q255" i="12"/>
  <c r="U255" i="12"/>
  <c r="F258" i="12"/>
  <c r="G258" i="12" s="1"/>
  <c r="M258" i="12" s="1"/>
  <c r="I258" i="12"/>
  <c r="K258" i="12"/>
  <c r="O258" i="12"/>
  <c r="Q258" i="12"/>
  <c r="U258" i="12"/>
  <c r="F259" i="12"/>
  <c r="G259" i="12" s="1"/>
  <c r="M259" i="12" s="1"/>
  <c r="I259" i="12"/>
  <c r="K259" i="12"/>
  <c r="O259" i="12"/>
  <c r="Q259" i="12"/>
  <c r="U259" i="12"/>
  <c r="F261" i="12"/>
  <c r="G261" i="12" s="1"/>
  <c r="I261" i="12"/>
  <c r="I260" i="12" s="1"/>
  <c r="K261" i="12"/>
  <c r="K260" i="12" s="1"/>
  <c r="O261" i="12"/>
  <c r="O260" i="12" s="1"/>
  <c r="Q261" i="12"/>
  <c r="Q260" i="12" s="1"/>
  <c r="U261" i="12"/>
  <c r="U260" i="12" s="1"/>
  <c r="F264" i="12"/>
  <c r="G264" i="12" s="1"/>
  <c r="M264" i="12" s="1"/>
  <c r="I264" i="12"/>
  <c r="K264" i="12"/>
  <c r="O264" i="12"/>
  <c r="Q264" i="12"/>
  <c r="U264" i="12"/>
  <c r="F266" i="12"/>
  <c r="G266" i="12"/>
  <c r="M266" i="12" s="1"/>
  <c r="I266" i="12"/>
  <c r="K266" i="12"/>
  <c r="O266" i="12"/>
  <c r="Q266" i="12"/>
  <c r="Q263" i="12" s="1"/>
  <c r="U266" i="12"/>
  <c r="F268" i="12"/>
  <c r="G268" i="12" s="1"/>
  <c r="I268" i="12"/>
  <c r="K268" i="12"/>
  <c r="K267" i="12" s="1"/>
  <c r="O268" i="12"/>
  <c r="Q268" i="12"/>
  <c r="U268" i="12"/>
  <c r="U267" i="12" s="1"/>
  <c r="F270" i="12"/>
  <c r="G270" i="12" s="1"/>
  <c r="M270" i="12" s="1"/>
  <c r="I270" i="12"/>
  <c r="K270" i="12"/>
  <c r="O270" i="12"/>
  <c r="O267" i="12" s="1"/>
  <c r="Q270" i="12"/>
  <c r="Q267" i="12" s="1"/>
  <c r="U270" i="12"/>
  <c r="G273" i="12"/>
  <c r="I273" i="12"/>
  <c r="I272" i="12" s="1"/>
  <c r="K273" i="12"/>
  <c r="K272" i="12" s="1"/>
  <c r="O273" i="12"/>
  <c r="Q273" i="12"/>
  <c r="Q272" i="12" s="1"/>
  <c r="U273" i="12"/>
  <c r="U272" i="12" s="1"/>
  <c r="G274" i="12"/>
  <c r="M274" i="12" s="1"/>
  <c r="I274" i="12"/>
  <c r="K274" i="12"/>
  <c r="O274" i="12"/>
  <c r="Q274" i="12"/>
  <c r="U274" i="12"/>
  <c r="F275" i="12"/>
  <c r="G275" i="12" s="1"/>
  <c r="M275" i="12" s="1"/>
  <c r="I275" i="12"/>
  <c r="K275" i="12"/>
  <c r="O275" i="12"/>
  <c r="Q275" i="12"/>
  <c r="U275" i="12"/>
  <c r="G277" i="12"/>
  <c r="M277" i="12" s="1"/>
  <c r="I277" i="12"/>
  <c r="K277" i="12"/>
  <c r="O277" i="12"/>
  <c r="Q277" i="12"/>
  <c r="U277" i="12"/>
  <c r="F278" i="12"/>
  <c r="G278" i="12" s="1"/>
  <c r="M278" i="12" s="1"/>
  <c r="I278" i="12"/>
  <c r="I276" i="12" s="1"/>
  <c r="K278" i="12"/>
  <c r="O278" i="12"/>
  <c r="Q278" i="12"/>
  <c r="Q276" i="12" s="1"/>
  <c r="U278" i="12"/>
  <c r="O279" i="12"/>
  <c r="F280" i="12"/>
  <c r="G280" i="12" s="1"/>
  <c r="M280" i="12" s="1"/>
  <c r="M279" i="12" s="1"/>
  <c r="I280" i="12"/>
  <c r="K280" i="12"/>
  <c r="O280" i="12"/>
  <c r="Q280" i="12"/>
  <c r="Q279" i="12" s="1"/>
  <c r="U280" i="12"/>
  <c r="F281" i="12"/>
  <c r="G281" i="12"/>
  <c r="I281" i="12"/>
  <c r="K281" i="12"/>
  <c r="M281" i="12"/>
  <c r="O281" i="12"/>
  <c r="Q281" i="12"/>
  <c r="U281" i="12"/>
  <c r="F282" i="12"/>
  <c r="G282" i="12"/>
  <c r="M282" i="12" s="1"/>
  <c r="I282" i="12"/>
  <c r="K282" i="12"/>
  <c r="O282" i="12"/>
  <c r="Q282" i="12"/>
  <c r="U282" i="12"/>
  <c r="F284" i="12"/>
  <c r="G284" i="12" s="1"/>
  <c r="M284" i="12" s="1"/>
  <c r="I284" i="12"/>
  <c r="K284" i="12"/>
  <c r="O284" i="12"/>
  <c r="Q284" i="12"/>
  <c r="U284" i="12"/>
  <c r="F288" i="12"/>
  <c r="G288" i="12"/>
  <c r="M288" i="12" s="1"/>
  <c r="I288" i="12"/>
  <c r="K288" i="12"/>
  <c r="K283" i="12" s="1"/>
  <c r="O288" i="12"/>
  <c r="Q288" i="12"/>
  <c r="Q283" i="12" s="1"/>
  <c r="U288" i="12"/>
  <c r="F289" i="12"/>
  <c r="G289" i="12"/>
  <c r="M289" i="12" s="1"/>
  <c r="I289" i="12"/>
  <c r="K289" i="12"/>
  <c r="O289" i="12"/>
  <c r="Q289" i="12"/>
  <c r="U289" i="12"/>
  <c r="F290" i="12"/>
  <c r="G290" i="12" s="1"/>
  <c r="M290" i="12" s="1"/>
  <c r="I290" i="12"/>
  <c r="K290" i="12"/>
  <c r="O290" i="12"/>
  <c r="Q290" i="12"/>
  <c r="U290" i="12"/>
  <c r="F292" i="12"/>
  <c r="G292" i="12" s="1"/>
  <c r="I292" i="12"/>
  <c r="K292" i="12"/>
  <c r="O292" i="12"/>
  <c r="Q292" i="12"/>
  <c r="U292" i="12"/>
  <c r="F293" i="12"/>
  <c r="G293" i="12" s="1"/>
  <c r="M293" i="12" s="1"/>
  <c r="I293" i="12"/>
  <c r="K293" i="12"/>
  <c r="O293" i="12"/>
  <c r="Q293" i="12"/>
  <c r="U293" i="12"/>
  <c r="F294" i="12"/>
  <c r="G294" i="12" s="1"/>
  <c r="M294" i="12" s="1"/>
  <c r="I294" i="12"/>
  <c r="K294" i="12"/>
  <c r="O294" i="12"/>
  <c r="Q294" i="12"/>
  <c r="U294" i="12"/>
  <c r="F295" i="12"/>
  <c r="G295" i="12" s="1"/>
  <c r="M295" i="12" s="1"/>
  <c r="I295" i="12"/>
  <c r="K295" i="12"/>
  <c r="O295" i="12"/>
  <c r="Q295" i="12"/>
  <c r="U295" i="12"/>
  <c r="F296" i="12"/>
  <c r="G296" i="12" s="1"/>
  <c r="M296" i="12" s="1"/>
  <c r="I296" i="12"/>
  <c r="K296" i="12"/>
  <c r="O296" i="12"/>
  <c r="Q296" i="12"/>
  <c r="U296" i="12"/>
  <c r="G297" i="12"/>
  <c r="M297" i="12" s="1"/>
  <c r="I297" i="12"/>
  <c r="K297" i="12"/>
  <c r="O297" i="12"/>
  <c r="Q297" i="12"/>
  <c r="U297" i="12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M9" i="12" l="1"/>
  <c r="AD300" i="12"/>
  <c r="G39" i="1" s="1"/>
  <c r="G40" i="1" s="1"/>
  <c r="G25" i="1" s="1"/>
  <c r="G26" i="1" s="1"/>
  <c r="M219" i="12"/>
  <c r="G214" i="12"/>
  <c r="I64" i="1" s="1"/>
  <c r="F40" i="1"/>
  <c r="G23" i="1" s="1"/>
  <c r="Q97" i="12"/>
  <c r="O283" i="12"/>
  <c r="Q182" i="12"/>
  <c r="O97" i="12"/>
  <c r="O70" i="12"/>
  <c r="O182" i="12"/>
  <c r="K97" i="12"/>
  <c r="Q169" i="12"/>
  <c r="I89" i="12"/>
  <c r="O291" i="12"/>
  <c r="U283" i="12"/>
  <c r="O276" i="12"/>
  <c r="K263" i="12"/>
  <c r="U201" i="12"/>
  <c r="O64" i="12"/>
  <c r="I214" i="12"/>
  <c r="Q201" i="12"/>
  <c r="U182" i="12"/>
  <c r="U70" i="12"/>
  <c r="U228" i="12"/>
  <c r="O201" i="12"/>
  <c r="U155" i="12"/>
  <c r="Q70" i="12"/>
  <c r="K64" i="12"/>
  <c r="U52" i="12"/>
  <c r="U8" i="12"/>
  <c r="I279" i="12"/>
  <c r="I64" i="12"/>
  <c r="Q52" i="12"/>
  <c r="Q8" i="12"/>
  <c r="M211" i="12"/>
  <c r="I228" i="12"/>
  <c r="K70" i="12"/>
  <c r="I182" i="12"/>
  <c r="I291" i="12"/>
  <c r="I283" i="12"/>
  <c r="U276" i="12"/>
  <c r="O272" i="12"/>
  <c r="I267" i="12"/>
  <c r="U263" i="12"/>
  <c r="U214" i="12"/>
  <c r="K201" i="12"/>
  <c r="U169" i="12"/>
  <c r="O155" i="12"/>
  <c r="U89" i="12"/>
  <c r="O52" i="12"/>
  <c r="O8" i="12"/>
  <c r="K182" i="12"/>
  <c r="I155" i="12"/>
  <c r="Q146" i="12"/>
  <c r="O211" i="12"/>
  <c r="K291" i="12"/>
  <c r="U291" i="12"/>
  <c r="Q291" i="12"/>
  <c r="Q214" i="12"/>
  <c r="I70" i="12"/>
  <c r="K52" i="12"/>
  <c r="U279" i="12"/>
  <c r="O263" i="12"/>
  <c r="O214" i="12"/>
  <c r="U197" i="12"/>
  <c r="O169" i="12"/>
  <c r="I97" i="12"/>
  <c r="U30" i="12"/>
  <c r="K8" i="12"/>
  <c r="G97" i="12"/>
  <c r="I56" i="1" s="1"/>
  <c r="K89" i="12"/>
  <c r="Q30" i="12"/>
  <c r="K276" i="12"/>
  <c r="I263" i="12"/>
  <c r="K214" i="12"/>
  <c r="K211" i="12"/>
  <c r="I169" i="12"/>
  <c r="Q64" i="12"/>
  <c r="O30" i="12"/>
  <c r="K169" i="12"/>
  <c r="I8" i="12"/>
  <c r="K279" i="12"/>
  <c r="K197" i="12"/>
  <c r="O146" i="12"/>
  <c r="U97" i="12"/>
  <c r="K30" i="12"/>
  <c r="G276" i="12"/>
  <c r="I70" i="1" s="1"/>
  <c r="G197" i="12"/>
  <c r="I61" i="1" s="1"/>
  <c r="M198" i="12"/>
  <c r="M197" i="12" s="1"/>
  <c r="M31" i="12"/>
  <c r="M30" i="12" s="1"/>
  <c r="G30" i="12"/>
  <c r="I50" i="1" s="1"/>
  <c r="M268" i="12"/>
  <c r="M267" i="12" s="1"/>
  <c r="G267" i="12"/>
  <c r="I68" i="1" s="1"/>
  <c r="M229" i="12"/>
  <c r="M228" i="12" s="1"/>
  <c r="G228" i="12"/>
  <c r="I65" i="1" s="1"/>
  <c r="M156" i="12"/>
  <c r="M155" i="12" s="1"/>
  <c r="G155" i="12"/>
  <c r="I58" i="1" s="1"/>
  <c r="M202" i="12"/>
  <c r="M201" i="12" s="1"/>
  <c r="G201" i="12"/>
  <c r="I62" i="1" s="1"/>
  <c r="G272" i="12"/>
  <c r="I69" i="1" s="1"/>
  <c r="I18" i="1" s="1"/>
  <c r="M273" i="12"/>
  <c r="M272" i="12" s="1"/>
  <c r="M261" i="12"/>
  <c r="M260" i="12" s="1"/>
  <c r="G260" i="12"/>
  <c r="I66" i="1" s="1"/>
  <c r="G89" i="12"/>
  <c r="I55" i="1" s="1"/>
  <c r="M90" i="12"/>
  <c r="M89" i="12" s="1"/>
  <c r="M214" i="12"/>
  <c r="G146" i="12"/>
  <c r="I57" i="1" s="1"/>
  <c r="M147" i="12"/>
  <c r="M146" i="12" s="1"/>
  <c r="M59" i="12"/>
  <c r="M8" i="12"/>
  <c r="M283" i="12"/>
  <c r="M183" i="12"/>
  <c r="M182" i="12" s="1"/>
  <c r="G182" i="12"/>
  <c r="I60" i="1" s="1"/>
  <c r="M71" i="12"/>
  <c r="M70" i="12" s="1"/>
  <c r="G70" i="12"/>
  <c r="I54" i="1" s="1"/>
  <c r="M52" i="12"/>
  <c r="G8" i="12"/>
  <c r="M276" i="12"/>
  <c r="G291" i="12"/>
  <c r="I73" i="1" s="1"/>
  <c r="I19" i="1" s="1"/>
  <c r="M292" i="12"/>
  <c r="M291" i="12" s="1"/>
  <c r="M263" i="12"/>
  <c r="M169" i="12"/>
  <c r="G52" i="12"/>
  <c r="I51" i="1" s="1"/>
  <c r="G59" i="12"/>
  <c r="I52" i="1" s="1"/>
  <c r="G279" i="12"/>
  <c r="I71" i="1" s="1"/>
  <c r="G211" i="12"/>
  <c r="I63" i="1" s="1"/>
  <c r="G283" i="12"/>
  <c r="I72" i="1" s="1"/>
  <c r="I20" i="1" s="1"/>
  <c r="M67" i="12"/>
  <c r="M64" i="12" s="1"/>
  <c r="G263" i="12"/>
  <c r="I67" i="1" s="1"/>
  <c r="G169" i="12"/>
  <c r="I59" i="1" s="1"/>
  <c r="M105" i="12"/>
  <c r="M97" i="12" s="1"/>
  <c r="I17" i="1" l="1"/>
  <c r="I49" i="1"/>
  <c r="G300" i="12"/>
  <c r="G28" i="1"/>
  <c r="H39" i="1"/>
  <c r="G24" i="1"/>
  <c r="G29" i="1" s="1"/>
  <c r="H40" i="1" l="1"/>
  <c r="I39" i="1"/>
  <c r="I40" i="1" s="1"/>
  <c r="J39" i="1" s="1"/>
  <c r="J40" i="1" s="1"/>
  <c r="I74" i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<sst xmlns="http://schemas.openxmlformats.org/spreadsheetml/2006/main" count="1506" uniqueCount="742">
  <si>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</si>
  <si>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</si>
  <si>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</si>
  <si>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</si>
  <si>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</si>
  <si>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</si>
  <si>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</si>
  <si>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</si>
  <si>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</si>
  <si>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</si>
  <si>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</si>
  <si>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</si>
  <si>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</si>
  <si>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</si>
  <si>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</si>
  <si>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</si>
  <si>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</si>
  <si>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</si>
  <si>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</si>
  <si>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</si>
  <si>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</si>
  <si>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</si>
  <si>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</si>
  <si>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</si>
  <si>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</si>
  <si>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</si>
  <si>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</si>
  <si>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</si>
  <si>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</si>
  <si>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</si>
  <si>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</si>
  <si>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</si>
  <si>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</si>
  <si>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</si>
  <si>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</si>
  <si>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</si>
  <si>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</si>
  <si>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</si>
  <si>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</si>
  <si>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</si>
  <si>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</si>
  <si>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</si>
  <si>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U Nemocnice 579, Domažlice</t>
  </si>
  <si>
    <t>Rozpočet:</t>
  </si>
  <si>
    <t>Misto</t>
  </si>
  <si>
    <t>Ing. František Moška, In.point architekti</t>
  </si>
  <si>
    <t>Rekonstrukce 1.NP budovy MěÚ, U Nemocnice 579, Domažlice</t>
  </si>
  <si>
    <t>Město Domažlice</t>
  </si>
  <si>
    <t>náměstí Míru 1</t>
  </si>
  <si>
    <t>Domažlice-Město</t>
  </si>
  <si>
    <t>34401</t>
  </si>
  <si>
    <t>00253316</t>
  </si>
  <si>
    <t>CZ00253316</t>
  </si>
  <si>
    <t>Rozpočet</t>
  </si>
  <si>
    <t>Celkem za stavbu</t>
  </si>
  <si>
    <t>CZK</t>
  </si>
  <si>
    <t xml:space="preserve">Popis rozpočtu:  - </t>
  </si>
  <si>
    <t>V projektové dokumentaci a ve výkazu výměr jsou uvedeny referenční výrobky. Ty můžou být nabídnuty kvalitativně a technicky obdobným výrobkem, tj. nabídnout rovnocenné řešení.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</si>
  <si>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</si>
  <si>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</si>
  <si>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</si>
  <si>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</si>
  <si>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</si>
  <si>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</si>
  <si>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</si>
  <si>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</si>
  <si>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</si>
  <si>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</si>
  <si>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</si>
  <si>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</si>
  <si>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</si>
  <si>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</si>
  <si>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</si>
  <si>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</si>
  <si>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</si>
  <si>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</si>
  <si>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</si>
  <si>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</si>
  <si>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</si>
  <si>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</si>
  <si>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</si>
  <si>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</si>
  <si>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</si>
  <si>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</si>
  <si>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</si>
  <si>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</si>
  <si>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</si>
  <si>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</si>
  <si>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</si>
  <si>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</si>
  <si>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</si>
  <si>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</si>
  <si>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</si>
  <si>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</si>
  <si>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</si>
  <si>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</si>
  <si>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782</t>
  </si>
  <si>
    <t>Konstrukce z přírodního kamene</t>
  </si>
  <si>
    <t>784</t>
  </si>
  <si>
    <t>Malby</t>
  </si>
  <si>
    <t>M21</t>
  </si>
  <si>
    <t>Elektromontáže</t>
  </si>
  <si>
    <t>M24.1</t>
  </si>
  <si>
    <t>Chlazení</t>
  </si>
  <si>
    <t>M66</t>
  </si>
  <si>
    <t>Montáž výtahů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</si>
  <si>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</si>
  <si>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</si>
  <si>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</si>
  <si>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</si>
  <si>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</si>
  <si>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</si>
  <si>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</si>
  <si>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</si>
  <si>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</si>
  <si>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</si>
  <si>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</si>
  <si>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</si>
  <si>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</si>
  <si>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</si>
  <si>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</si>
  <si>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</si>
  <si>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</si>
  <si>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</si>
  <si>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</si>
  <si>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</si>
  <si>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</si>
  <si>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</si>
  <si>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</si>
  <si>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</si>
  <si>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</si>
  <si>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</si>
  <si>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</si>
  <si>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</si>
  <si>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</si>
  <si>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317121026R00</t>
  </si>
  <si>
    <t>Osazení překladu keramického vysokého, světlost do 1800 mm, "PR.01", dodatečné osazení</t>
  </si>
  <si>
    <t>kus</t>
  </si>
  <si>
    <t>POL1_0</t>
  </si>
  <si>
    <t>593408551R</t>
  </si>
  <si>
    <t>Překlad keramický HELUZ 23,8 b - 125 nosný, 1250 x 70 x 238 mm, referenční výrobek</t>
  </si>
  <si>
    <t>POL3_0</t>
  </si>
  <si>
    <t>317121027R00</t>
  </si>
  <si>
    <t>Osazení překladu keramického vysokého, světlost do 3750 mm, "PR.02", dodatečné osazení</t>
  </si>
  <si>
    <t>593408554R</t>
  </si>
  <si>
    <t>Překlad keramický HELUZ 23,8 a - 200 nosný, 2000 x 70 x 238 mm, referenční výrobek</t>
  </si>
  <si>
    <t>342261213RS1</t>
  </si>
  <si>
    <t>Příčka sádrokarton. ocel.kce, 2x oplášť. tl.150 mm, desky tl. 12,5 mm, izol. minerál tl. 8 cm, Rw=53dB</t>
  </si>
  <si>
    <t>m2</t>
  </si>
  <si>
    <t>3,25*(14,875+3*5,5)</t>
  </si>
  <si>
    <t>VV</t>
  </si>
  <si>
    <t>342261213RX1</t>
  </si>
  <si>
    <t>Příčka sádrokarton. ocel.kce, 2x oplášť. tl.150 mm, desky tl. 12,5 mm, izol. minerál tl. 8 cm, EI45DP1</t>
  </si>
  <si>
    <t>3,25*3,05</t>
  </si>
  <si>
    <t>347013109RS0</t>
  </si>
  <si>
    <t>Předstěna SDK,tl.125mm, 2x deska 12,5, izol. 80 mm</t>
  </si>
  <si>
    <t>m.č. 126:3,25*4,05</t>
  </si>
  <si>
    <t>347015119R00</t>
  </si>
  <si>
    <t>Předstěna SDK, tl.65mm,ocel.kce CW,1x RB 12,5mm</t>
  </si>
  <si>
    <t>m.č. 128:3,25*1,2</t>
  </si>
  <si>
    <t>310100011RAA</t>
  </si>
  <si>
    <t>Zazdívka otvorů ve zdivu, bez úpravy povrchu, tloušťky 30 cm</t>
  </si>
  <si>
    <t>POL2_0</t>
  </si>
  <si>
    <t>B.06:2,73*1,7</t>
  </si>
  <si>
    <t>B.08:0,6*1,5</t>
  </si>
  <si>
    <t>0,2</t>
  </si>
  <si>
    <t>340100012RAB</t>
  </si>
  <si>
    <t>Zazdívka otvorů v příčkách plochy do 4 m2, příčka tloušťky 15 cm</t>
  </si>
  <si>
    <t>B.02:0,9*2,05</t>
  </si>
  <si>
    <t>342240024RA0</t>
  </si>
  <si>
    <t>Příčka jednoduchá z bloků Porotherm tl. 140 mm</t>
  </si>
  <si>
    <t>nadpraží výtah. dveří:1,1*0,62</t>
  </si>
  <si>
    <t>342280060RA0</t>
  </si>
  <si>
    <t>Podhled zavěšený z desek sádrokartonových</t>
  </si>
  <si>
    <t>767586201RV4</t>
  </si>
  <si>
    <t>Podhled minerální 600/600 mm, "PD.01" nový</t>
  </si>
  <si>
    <t>m.č. 105:15,15</t>
  </si>
  <si>
    <t>m.č. 108:24,33</t>
  </si>
  <si>
    <t>m.č. 116a:34,21</t>
  </si>
  <si>
    <t>m.č. 126:36,4</t>
  </si>
  <si>
    <t>m.č. 128:20,64</t>
  </si>
  <si>
    <t>m.č. 129:19,97</t>
  </si>
  <si>
    <t>m.č. 130:20,03</t>
  </si>
  <si>
    <t>m.č. 131:22,58</t>
  </si>
  <si>
    <t>Mezisoučet</t>
  </si>
  <si>
    <t>0,1</t>
  </si>
  <si>
    <t/>
  </si>
  <si>
    <t>767586201RX4</t>
  </si>
  <si>
    <t>Podhled minerální 600/600 mm, "PD.02" oprava a doplnění 30%</t>
  </si>
  <si>
    <t>m.č. 101:6,89</t>
  </si>
  <si>
    <t>m.č. 102:78,31</t>
  </si>
  <si>
    <t>m.č. 104:15,25</t>
  </si>
  <si>
    <t>m.č. 106:13,11</t>
  </si>
  <si>
    <t>m.č. 116b:3,72</t>
  </si>
  <si>
    <t>612471101RA0</t>
  </si>
  <si>
    <t>Omítka stěn vnitřní ostění třívrstvá, vč. úpravy ostění nových oken a dveří jednací míst</t>
  </si>
  <si>
    <t>2*0,25*(1,0*2+1,5*2)+2,05*0,6*2+1,0*0,6</t>
  </si>
  <si>
    <t>611421331R00</t>
  </si>
  <si>
    <t>Oprava váp.omítek stropů do 30% plochy - štukových</t>
  </si>
  <si>
    <t>235,1</t>
  </si>
  <si>
    <t>612421331RT2</t>
  </si>
  <si>
    <t>Oprava vápen.omítek stěn do 30 % pl. - štukových, s použitím suché maltové směsi</t>
  </si>
  <si>
    <t>489,5</t>
  </si>
  <si>
    <t>622311150R00</t>
  </si>
  <si>
    <t>Baumit, povrchová úprava ostění KZS s omítkou, úprava kolem ostění okenních otvorů</t>
  </si>
  <si>
    <t>0,5*2*(2*1,0+2*1,5)</t>
  </si>
  <si>
    <t>622311153RT3</t>
  </si>
  <si>
    <t>Zateplovací systém Baumit, ostění, EPS F tl. 30 mm, s omítkou SilikonTop K2, lepidlo ProContact</t>
  </si>
  <si>
    <t>2*0,25*(2*1,0+2*1,5)</t>
  </si>
  <si>
    <t>631320022RAB</t>
  </si>
  <si>
    <t>Mazanina vyztužená sítí, kari síť 6/100/100mm, včetně obv. pásku a separační fólie</t>
  </si>
  <si>
    <t>m.č. 126:35,7</t>
  </si>
  <si>
    <t>632411106RX0</t>
  </si>
  <si>
    <t>Samonivelační opravná stěrka, ruč.zpraovaná, tl. 5 až 10 mm, "VN.01 a DL.01"</t>
  </si>
  <si>
    <t>13,9+15,7+13,1+24,6+34,9+4,2+35,7+20,6+20,0*2+22,6</t>
  </si>
  <si>
    <t>0,15</t>
  </si>
  <si>
    <t>766660014RR0</t>
  </si>
  <si>
    <t>Montáž dveří jednokřídlových šířky 80 cm, včetně montáže zárubně</t>
  </si>
  <si>
    <t>DV1.80/01:4</t>
  </si>
  <si>
    <t>DV1.80/02:3</t>
  </si>
  <si>
    <t>DV1.80/03:3</t>
  </si>
  <si>
    <t>611608003R.01</t>
  </si>
  <si>
    <t>DV1.80/01 - DVEŘE SE ZÁRUBNÍ - 800x1970 mm, kompletní dodávka včetně zárubně a kování</t>
  </si>
  <si>
    <t>611608003R.02</t>
  </si>
  <si>
    <t>DV1.80/02 - DVEŘE SE ZÁRUBNÍ - 800x1970 mm, kompletní dodávka včetně zárubně a kování</t>
  </si>
  <si>
    <t>611608003R.03</t>
  </si>
  <si>
    <t>DV1.80/03 - DVEŘE SE ZÁRUBNÍ - 800x1970 mm, kompletní dodávka včetně zárubně a kování</t>
  </si>
  <si>
    <t>642941211RT4</t>
  </si>
  <si>
    <t>Pouzdro pro posuvné dveře jednostranné, do SDK, jednostranné pouzdro 900/1970 mm, viz. "DV2.90/04"</t>
  </si>
  <si>
    <t>766666112R00</t>
  </si>
  <si>
    <t>Montáž dveří posuvných, osazení závěsu, 1kř., včetně montáže zárubně</t>
  </si>
  <si>
    <t>61169704R.04</t>
  </si>
  <si>
    <t>DV2.90/04 - DVEŘE POSUVNÉ - 900x1970 mm, kompletní dodávka včetně zárubně a kování</t>
  </si>
  <si>
    <t>766660014RR1</t>
  </si>
  <si>
    <t>DV/06 - STÁVAJÍCÍ DVEŘE, úprava a doplnění (viz. výpis výrobků)</t>
  </si>
  <si>
    <t>766679010RX1</t>
  </si>
  <si>
    <t>O/01 PLASTOVÉ OKNO DVOUKŘÍDLÉ, OTEVÍRAVÉ A SKLOPNÉ, kompletní dodávka, viz výpis výrobků</t>
  </si>
  <si>
    <t>1500/1000 mm:2</t>
  </si>
  <si>
    <t>640861010ZL0</t>
  </si>
  <si>
    <t>Zl/01 až Zl/04 INTERIÉROVÁ ŽALUZIE TEXTILNÍ, kopletní dodávka dle výpisu prvků</t>
  </si>
  <si>
    <t>ZL/01:1,6*2,3*7</t>
  </si>
  <si>
    <t>ZL/02:0,75*1,0*1</t>
  </si>
  <si>
    <t>ZL/03:1,3*2,3*6</t>
  </si>
  <si>
    <t>ZL/04:1,3*1,25*2</t>
  </si>
  <si>
    <t>941955004R00</t>
  </si>
  <si>
    <t>Lešení lehké pomocné, výška podlahy do 3,5 m</t>
  </si>
  <si>
    <t>941941031R00</t>
  </si>
  <si>
    <t>Montáž lešení leh.řad.s podlahami,š.do 1 m, H 10 m</t>
  </si>
  <si>
    <t>7*6</t>
  </si>
  <si>
    <t>941941111R00</t>
  </si>
  <si>
    <t>Pronájem lešení za den</t>
  </si>
  <si>
    <t>42*30</t>
  </si>
  <si>
    <t>941941831R00</t>
  </si>
  <si>
    <t>Demontáž lešení leh.řad.s podlahami,š.1 m, H 10 m</t>
  </si>
  <si>
    <t>998009101R00</t>
  </si>
  <si>
    <t>Přesun hmot lešení samostatně budovaného</t>
  </si>
  <si>
    <t>t</t>
  </si>
  <si>
    <t>962200051RRB</t>
  </si>
  <si>
    <t>Bourání příček, zděných a sádrokartonových, "B.01"</t>
  </si>
  <si>
    <t>3,35*(4,1+1,69+1,925*2+4,24+1,925+3,7+3,68+1,9+1,925+3,27+1,9)</t>
  </si>
  <si>
    <t>3,35*3,5</t>
  </si>
  <si>
    <t>Začátek provozního součtu</t>
  </si>
  <si>
    <t xml:space="preserve">  Mezisoučet</t>
  </si>
  <si>
    <t>Konec provozního součtu</t>
  </si>
  <si>
    <t>968072455R00</t>
  </si>
  <si>
    <t>Vybourání kovových dveřních zárubní, "B.02"</t>
  </si>
  <si>
    <t>968061125R00</t>
  </si>
  <si>
    <t>Vyvěšení dřevěných křídel do suti, "B.02"</t>
  </si>
  <si>
    <t>962032432R00</t>
  </si>
  <si>
    <t>Bourání zdiva z dutých cihel nebo tvárnic na MVC, "B.03"</t>
  </si>
  <si>
    <t>m3</t>
  </si>
  <si>
    <t>1,1*2,23*0,45</t>
  </si>
  <si>
    <t>971100021RAA</t>
  </si>
  <si>
    <t>Vybourání otvorů ve zdivu cihelném, tloušťka 30 cm, "B.04"</t>
  </si>
  <si>
    <t>1,5*1,3</t>
  </si>
  <si>
    <t>968062247RX0</t>
  </si>
  <si>
    <t>Vybourání pokladního okna, "B.06"</t>
  </si>
  <si>
    <t>2,73*1,7</t>
  </si>
  <si>
    <t>971100021RR0</t>
  </si>
  <si>
    <t>Vybourání otvorů ve zdivu cihelném, "B.07"</t>
  </si>
  <si>
    <t>968072455RX0</t>
  </si>
  <si>
    <t>Vybouránístávajícího rozvaděče, "B.08"</t>
  </si>
  <si>
    <t>973100040RA0</t>
  </si>
  <si>
    <t>Vysekání kapes ve zdivu z cihel, pro zapuštění hydrantu "B.09"</t>
  </si>
  <si>
    <t>971100041RAE</t>
  </si>
  <si>
    <t>Vybourání otvorů ve zdech železobetonových, tloušťka do 60 cm, "B.12" a "B.13"</t>
  </si>
  <si>
    <t>Bouráni okenních otvorů silně vyztužené železobetonové konstrukce trezoru, včetně obvodového zdiva a KZS.</t>
  </si>
  <si>
    <t>POP</t>
  </si>
  <si>
    <t>Demontáž trezorových dveří a bourání ostění a nadpraží otvoru silně vyztužené železobetonové konstrukce trezoru.</t>
  </si>
  <si>
    <t>okenní otvory:2*1,5*1</t>
  </si>
  <si>
    <t>dveře do trezoru:0,1*2,05*2+0,45*1,0</t>
  </si>
  <si>
    <t>968095001R00</t>
  </si>
  <si>
    <t>Bourání parapetů dřevěných š. do 25 cm</t>
  </si>
  <si>
    <t>m</t>
  </si>
  <si>
    <t>7*1,6+1*0,75+6*1,25+2*1,3</t>
  </si>
  <si>
    <t>776511820R00</t>
  </si>
  <si>
    <t>Odstranění PVC a koberců lepených s podložkou, "BP.01" včetně nesoudržné podkladní vrstvy</t>
  </si>
  <si>
    <t>13,9+15,7+12,1+8,9+12,5+7,5+5,4+11,3+12,3+20,0+33,0</t>
  </si>
  <si>
    <t>965081713RT1</t>
  </si>
  <si>
    <t>Bourání dlažeb keramických tl.10 mm, vč. podkl., ručně, dlaždice keramické "BP.02"</t>
  </si>
  <si>
    <t>13,8+16,1</t>
  </si>
  <si>
    <t>630900020RAC</t>
  </si>
  <si>
    <t>Vybourání betonové mazaniny, tl. do 15cm, "BP.03" včetně PVC podlahy</t>
  </si>
  <si>
    <t>35,7</t>
  </si>
  <si>
    <t>968990001RX0</t>
  </si>
  <si>
    <t>Demontáž vertikálních žaluzií</t>
  </si>
  <si>
    <t>2,2*(7*1,6+1*0,75+6*1,25+2*1,3)</t>
  </si>
  <si>
    <t>784402802R00</t>
  </si>
  <si>
    <t>Odstranění malby oškrábáním v místnosti H do 5 m</t>
  </si>
  <si>
    <t>stěny:(14,78+15,97+19,51+65,28)*3,21*1,25</t>
  </si>
  <si>
    <t>stropy:(13,11+15,49+21,89+137,59)*1,25</t>
  </si>
  <si>
    <t>978013141R00</t>
  </si>
  <si>
    <t>Otlučení omítek vnitřních stěn v rozsahu do 30 %, "BW.01"</t>
  </si>
  <si>
    <t>463,6</t>
  </si>
  <si>
    <t>978011141R00</t>
  </si>
  <si>
    <t>Otlučení omítek vnitřních stropů v rozsahu do 30 %, "BS.01"</t>
  </si>
  <si>
    <t>965100032RA0</t>
  </si>
  <si>
    <t>Bourání dlažeb a obkladů keramických, "BW.02"</t>
  </si>
  <si>
    <t>963016111R00</t>
  </si>
  <si>
    <t>Demontáž podhledu SDK, kovová kce., 1xoplášť.12,5 mm</t>
  </si>
  <si>
    <t>část m.č. 116a:5</t>
  </si>
  <si>
    <t>91310001.R00</t>
  </si>
  <si>
    <t>Hzs - Stavební dělník, vyklizení a nespecifikované práce - bourání</t>
  </si>
  <si>
    <t>h</t>
  </si>
  <si>
    <t>979082111R00</t>
  </si>
  <si>
    <t>Vnitrostaveništní doprava suti do 10 m</t>
  </si>
  <si>
    <t>979082121R00</t>
  </si>
  <si>
    <t>Příplatek k vnitrost. dopravě suti za dalších 5 m</t>
  </si>
  <si>
    <t>10*53,2</t>
  </si>
  <si>
    <t>979081111R00</t>
  </si>
  <si>
    <t>Odvoz suti a vybour. hmot na skládku do 1 km</t>
  </si>
  <si>
    <t>979081121R00</t>
  </si>
  <si>
    <t>Příplatek k odvozu za každý další 1 km</t>
  </si>
  <si>
    <t>20*53,2</t>
  </si>
  <si>
    <t>979990101R00</t>
  </si>
  <si>
    <t>Poplatek za uložení směsi odpadu</t>
  </si>
  <si>
    <t>998011002R00</t>
  </si>
  <si>
    <t>Přesun hmot</t>
  </si>
  <si>
    <t>721171809R00</t>
  </si>
  <si>
    <t>Demontáž potrubí z PVC do D 160 mm, včetně ostatních částí kanalizace, "B11"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</si>
  <si>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</si>
  <si>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</si>
  <si>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</si>
  <si>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</si>
  <si>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</si>
  <si>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</si>
  <si>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</si>
  <si>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</si>
  <si>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</si>
  <si>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</si>
  <si>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721194103R00</t>
  </si>
  <si>
    <t>Podomítková zápachová uzávěrka, k nástěnným klima jednotkám - HL138</t>
  </si>
  <si>
    <t>721194103RM1</t>
  </si>
  <si>
    <t>HL 4000.1 kompletační sada pro jeden spotřebič, (pračka/myčka), vhodná pro 4000.0</t>
  </si>
  <si>
    <t>721194105RM1</t>
  </si>
  <si>
    <t>Vyvedení odpadních výpustek, D 50 x 1,8 mm, včetně podomítkové zápachové uzávěrky HL 404.1</t>
  </si>
  <si>
    <t>721179191RXA</t>
  </si>
  <si>
    <t>Odvod kondenzátu pro venkovní jednotku chlazení, dle PD Chlazení, trubka a fasádí barva, topný kabe</t>
  </si>
  <si>
    <t>soubor</t>
  </si>
  <si>
    <t>721179191RXB</t>
  </si>
  <si>
    <t>Uchycovací a spojovací materiál</t>
  </si>
  <si>
    <t>721290112R00</t>
  </si>
  <si>
    <t>Zkouška těsnosti kanalizace vodou DN 200 mm</t>
  </si>
  <si>
    <t>998721103R00</t>
  </si>
  <si>
    <t>Přesun hmot pro vnitřní kanalizaci</t>
  </si>
  <si>
    <t>722260801R00</t>
  </si>
  <si>
    <t>Demontáž vodoměrů přírubových DN 50 mm</t>
  </si>
  <si>
    <t>722170804R00</t>
  </si>
  <si>
    <t>Demontáž rozvodů vody z plastů, "B.11"</t>
  </si>
  <si>
    <t>722170804R01</t>
  </si>
  <si>
    <t>Demontáž ostatního příslušenství, "B.11"</t>
  </si>
  <si>
    <t>722200003RAB</t>
  </si>
  <si>
    <t>Vodovod, potrubí polyetylenové D 20 x 2mm, ochrana, ochrana potrubí skruží Mirelon, včetně tvarovek</t>
  </si>
  <si>
    <t>725814101RX0</t>
  </si>
  <si>
    <t>Ventil rohový DN15 - 3/8"</t>
  </si>
  <si>
    <t>725814101RX1</t>
  </si>
  <si>
    <t>Průtokový ohřívač včetně příslušenství, dodávka a montáž, Dražice BTO 5 IN</t>
  </si>
  <si>
    <t>722254115RTX</t>
  </si>
  <si>
    <t>Demontáž a opětovná montáž hydrantu, přesunutí stávajícího hydrantu</t>
  </si>
  <si>
    <t>722179191R00</t>
  </si>
  <si>
    <t>Příplatek za malý rozsah do 20 m rozvodu</t>
  </si>
  <si>
    <t>722179191RXA</t>
  </si>
  <si>
    <t>722280106R00</t>
  </si>
  <si>
    <t>Tlaková zkouška vodovodního potrubí DN 32 mm</t>
  </si>
  <si>
    <t>722290234R00</t>
  </si>
  <si>
    <t>Proplach a dezinfekce vodovodního potrubí DN 80 mm</t>
  </si>
  <si>
    <t>998722101R00</t>
  </si>
  <si>
    <t>Přesun hmot pro vnitřní vodovod</t>
  </si>
  <si>
    <t>735200010RA0</t>
  </si>
  <si>
    <t>Demontáž otopných těles litinových článkových, "B.10"</t>
  </si>
  <si>
    <t>733120815R00</t>
  </si>
  <si>
    <t>Demontáž potrubí, "B.10"</t>
  </si>
  <si>
    <t>733163103R00</t>
  </si>
  <si>
    <t>Potrubí z měděných trubek vytápění D 18 x 1,0 mm, včetně tvarovek</t>
  </si>
  <si>
    <t>733167002R00</t>
  </si>
  <si>
    <t>Příplatek za zhotovení přípojky Cu 18/1</t>
  </si>
  <si>
    <t>733190306R00</t>
  </si>
  <si>
    <t>Tlaková zkouška Cu potrubí do D 35</t>
  </si>
  <si>
    <t>735119140R00</t>
  </si>
  <si>
    <t>Montáž těles otopných litinových článkových</t>
  </si>
  <si>
    <t>48451200R.XA1</t>
  </si>
  <si>
    <t>Těleso otopné litinové článkové 2015 w, vč. zátky, růžice, odvz.ventil, stěnová sada</t>
  </si>
  <si>
    <t>48451200R.XA2</t>
  </si>
  <si>
    <t xml:space="preserve">Termostatická hlavice </t>
  </si>
  <si>
    <t>730179191RXA</t>
  </si>
  <si>
    <t>735110911R00</t>
  </si>
  <si>
    <t>Oprava a kontrola stávajících radiátorů, včetně rozvodů</t>
  </si>
  <si>
    <t>735000912R00</t>
  </si>
  <si>
    <t>Vyregulování ventilů s termost.ovládáním</t>
  </si>
  <si>
    <t>735191902R00</t>
  </si>
  <si>
    <t>Vyzkoušení otopných těles litinových tlakem, včetně rozvodů</t>
  </si>
  <si>
    <t>735191910R00</t>
  </si>
  <si>
    <t>Vypuštění a napuštění vody do otopného systému</t>
  </si>
  <si>
    <t>998733101R00</t>
  </si>
  <si>
    <t>Přesun hmot pro topení</t>
  </si>
  <si>
    <t>764410310RAB</t>
  </si>
  <si>
    <t>Oplechování parapetů z Al plechu, rš 330 mm, kompletní dodávka viz. "K/01"</t>
  </si>
  <si>
    <t>1,6*2</t>
  </si>
  <si>
    <t>998764101R00</t>
  </si>
  <si>
    <t>Přesun hmot pro klempířské konstr., výšky do 6 m</t>
  </si>
  <si>
    <t>766622234RR1</t>
  </si>
  <si>
    <t>T/01 Dodávka a montáž výdejní interiérové okno, kompletní dodávka, viz. výpis výrobků</t>
  </si>
  <si>
    <t>766812115RT2</t>
  </si>
  <si>
    <t>Montáž kuchyňské linky včetně příslušenství, viz. výpis výrobků T/02</t>
  </si>
  <si>
    <t>766 812115.RT2</t>
  </si>
  <si>
    <t>Dodávka kuchyňské linky včetně příslušenství, viz. výpis výrobků T/02</t>
  </si>
  <si>
    <t>766690010RA0</t>
  </si>
  <si>
    <t>Desky parapetní aglomer. dodávka a montáž, viz. výpis výrobků "P/01 až P/04"</t>
  </si>
  <si>
    <t>P/01:1,6*7</t>
  </si>
  <si>
    <t>P/02:0,75*1</t>
  </si>
  <si>
    <t>P/03:1,25*6</t>
  </si>
  <si>
    <t>P/04:1,3*2</t>
  </si>
  <si>
    <t>998766102R00</t>
  </si>
  <si>
    <t>Přesun hmot pro truhlářské konstr.</t>
  </si>
  <si>
    <t>767990010RX1</t>
  </si>
  <si>
    <t>998767101R00</t>
  </si>
  <si>
    <t>Přesun hmot pro zámečnické konstr.</t>
  </si>
  <si>
    <t>771101210R00</t>
  </si>
  <si>
    <t>Penetrace podkladu pod dlažby, "DL.01"</t>
  </si>
  <si>
    <t>m.č. 116a:34,9*0,1+43,8</t>
  </si>
  <si>
    <t>771475014R00</t>
  </si>
  <si>
    <t>Obklad soklíků keramických, tmel, spárovací hmota, "DL.01"</t>
  </si>
  <si>
    <t>m.č. 116a:34,9</t>
  </si>
  <si>
    <t>771575118R00</t>
  </si>
  <si>
    <t>Montáž podlah keramických, tmel, spárovací hmota, "DL.01" 60x60 cm</t>
  </si>
  <si>
    <t>m.č. 116a:43,8</t>
  </si>
  <si>
    <t>59761005R001</t>
  </si>
  <si>
    <t>Dlaždice keramické 600 x 600 mm, "DL.01"</t>
  </si>
  <si>
    <t>43,8</t>
  </si>
  <si>
    <t>59761005R002</t>
  </si>
  <si>
    <t>Soklovka keramická dle dlažby, "DL.01"</t>
  </si>
  <si>
    <t>34,9</t>
  </si>
  <si>
    <t>998771101R00</t>
  </si>
  <si>
    <t>Přesun hmot pro podlahy z dlaždic, výšky do 6 m</t>
  </si>
  <si>
    <t>776101121R00</t>
  </si>
  <si>
    <t>Provedení penetrace podkladu pod.povlak.podlahy, "VN.01"</t>
  </si>
  <si>
    <t>776421100R00</t>
  </si>
  <si>
    <t>Lepení / kotvení podlahových soklíků z vinylu, "VN.01"</t>
  </si>
  <si>
    <t>m.č. 105:15,57</t>
  </si>
  <si>
    <t>m.č. 106:14,78</t>
  </si>
  <si>
    <t>m.č. 108:21,88</t>
  </si>
  <si>
    <t>m.č. 126:26,85</t>
  </si>
  <si>
    <t>m.č. 128:18,95</t>
  </si>
  <si>
    <t>m.č. 129:18,57</t>
  </si>
  <si>
    <t>m.č. 130:18,59</t>
  </si>
  <si>
    <t>m.č. 131:19,57</t>
  </si>
  <si>
    <t>28342451R01</t>
  </si>
  <si>
    <t>Lišta soklová pro vinyl, "VN.01"</t>
  </si>
  <si>
    <t>776521200R00</t>
  </si>
  <si>
    <t>Lepení povlakových podlah z dílců vinyl, 600 x 600 mm,"VN.01"</t>
  </si>
  <si>
    <t>m.č. 104:13,88</t>
  </si>
  <si>
    <t>m.č. 126:36,38</t>
  </si>
  <si>
    <t>28410301R</t>
  </si>
  <si>
    <t>Podlaha lepená Vinyl 600 x 600 mm, lamela s dekorem, "VN.01"</t>
  </si>
  <si>
    <t>213,98</t>
  </si>
  <si>
    <t>776981121R00</t>
  </si>
  <si>
    <t>Lišta nerezová přechodová, dodávka a montáž, "PRL"</t>
  </si>
  <si>
    <t>998776101R00</t>
  </si>
  <si>
    <t>Přesun hmot pro podlahy povlakové, výšky do 6 m</t>
  </si>
  <si>
    <t>781475114RA0</t>
  </si>
  <si>
    <t>Obklad vnitřní keram., tmel Mapei, do 30 x 30 cm, "OB.01"</t>
  </si>
  <si>
    <t>4,2*1,2</t>
  </si>
  <si>
    <t>782130010RA0</t>
  </si>
  <si>
    <t>Obklad stěn deskami z kamene, "OB.R.1"</t>
  </si>
  <si>
    <t>0,9*1,6</t>
  </si>
  <si>
    <t>998782101R00</t>
  </si>
  <si>
    <t>Přesun hmot pro obklady z kamene, výšky do 6 m</t>
  </si>
  <si>
    <t>784191101R00</t>
  </si>
  <si>
    <t>Penetrace podkladu univerzální 1x, "VYM.01"</t>
  </si>
  <si>
    <t>2*101,97+2*9,9+13,16+6,64+196,7*3,25</t>
  </si>
  <si>
    <t>784195422R00</t>
  </si>
  <si>
    <t>Malba bílá, bez penetrace, 2 x, "VYM.01"</t>
  </si>
  <si>
    <t>M21000100R01</t>
  </si>
  <si>
    <t>Silnoproud (viz. samostatný list)</t>
  </si>
  <si>
    <t>M21000100R02</t>
  </si>
  <si>
    <t>Slaboproud (viz. samostatný list)</t>
  </si>
  <si>
    <t>M21000100R03</t>
  </si>
  <si>
    <t>Stavební přípomoce silnoproud a slaboproud</t>
  </si>
  <si>
    <t>M241 00-0100.R0</t>
  </si>
  <si>
    <t>Chlazení (viz. samostatný list)</t>
  </si>
  <si>
    <t>M241 00-0100.R2</t>
  </si>
  <si>
    <t>Stavební přípomoce pro chlazení</t>
  </si>
  <si>
    <t>M66001000R01</t>
  </si>
  <si>
    <t>Úprava výtahu (zřízení nástupní stanice), kompletní dodávka</t>
  </si>
  <si>
    <t>M66001000R02</t>
  </si>
  <si>
    <t>DV3.80/05 - DVEŘE STANICE VÝTAHU - 800x2000 mm, kompletní dodávka</t>
  </si>
  <si>
    <t>M66001000R03</t>
  </si>
  <si>
    <t>Přesun hmot pro M66</t>
  </si>
  <si>
    <t>ON 010.Z01</t>
  </si>
  <si>
    <t>Zednické opravy a úpravy po bouraných otvorech, úpravy špalet</t>
  </si>
  <si>
    <t>B03:0,5*(2*1,1+2*2,23)</t>
  </si>
  <si>
    <t>B04:0,3*(2*1,5+2*1,3)</t>
  </si>
  <si>
    <t>B12:0,5*(2*1,5+2*1,0)*2</t>
  </si>
  <si>
    <t>ON 020.002</t>
  </si>
  <si>
    <t>Stavební přípomoce pro vodu, kanalizaci a topení</t>
  </si>
  <si>
    <t>ON 100.PHP</t>
  </si>
  <si>
    <t>Přenodní hasící přístroj, 21A, předpoklad, viz. "HP1"</t>
  </si>
  <si>
    <t>ON 900.001</t>
  </si>
  <si>
    <t>Úklid a vyklzení staveniště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</si>
  <si>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</si>
  <si>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</si>
  <si>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</si>
  <si>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</si>
  <si>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</si>
  <si>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</si>
  <si>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</si>
  <si>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004111020R</t>
  </si>
  <si>
    <t>Vypracování projektové dokumentace , výrobní dokumentace</t>
  </si>
  <si>
    <t>005241010R</t>
  </si>
  <si>
    <t xml:space="preserve">Dokumentace skutečného provedení </t>
  </si>
  <si>
    <t>004111010R</t>
  </si>
  <si>
    <t>Průzkumné práce , sondy</t>
  </si>
  <si>
    <t>SUM</t>
  </si>
  <si>
    <t>Poznámky uchazeče k zadání</t>
  </si>
  <si>
    <t>POPUZIV</t>
  </si>
  <si>
    <t>END</t>
  </si>
  <si>
    <t>Z/01 Demontáž stávajících trezorových dveří, viz. výpis výrobků</t>
  </si>
  <si>
    <t>Celkem Chlazení</t>
  </si>
  <si>
    <t>kpl</t>
  </si>
  <si>
    <t xml:space="preserve">Zaškolení a spuštění </t>
  </si>
  <si>
    <t>Spojovací materiál</t>
  </si>
  <si>
    <t>Uchycovací materiál</t>
  </si>
  <si>
    <t>Požární ucpávky</t>
  </si>
  <si>
    <t>Stavební přípomoce -drážky, zapravení a začistění drážek</t>
  </si>
  <si>
    <t>Dokumentace skutečného provedení stavby</t>
  </si>
  <si>
    <t>kg</t>
  </si>
  <si>
    <t>Napuštění chladiva</t>
  </si>
  <si>
    <t>Chladivo R410a - pro doplnění</t>
  </si>
  <si>
    <t>OSTATNÍ</t>
  </si>
  <si>
    <t>Montáž potrubí</t>
  </si>
  <si>
    <t>⌀15,88 mm (5/8")</t>
  </si>
  <si>
    <t>⌀9,52 mm (3/8")</t>
  </si>
  <si>
    <t xml:space="preserve">Izolované měděné potrubí chladivové s UV ochranou pro venkovní použití </t>
  </si>
  <si>
    <t>⌀9,52 mm (3/8")/⌀15,88 mm (5/8")</t>
  </si>
  <si>
    <t>⌀6,35 mm (1/4")/⌀9,52 mm (3/8")</t>
  </si>
  <si>
    <t>Izolované měděné potrubí chladivové - DUAL</t>
  </si>
  <si>
    <t xml:space="preserve">POTRUBÍ </t>
  </si>
  <si>
    <t>Počet</t>
  </si>
  <si>
    <t>M.J.</t>
  </si>
  <si>
    <t>Poznámka</t>
  </si>
  <si>
    <t>Zažízení</t>
  </si>
  <si>
    <t>Pozice</t>
  </si>
  <si>
    <t>ks</t>
  </si>
  <si>
    <t xml:space="preserve">Montáž  vnitřních jednotek </t>
  </si>
  <si>
    <t xml:space="preserve">Montáž venkovních jednotek </t>
  </si>
  <si>
    <t>Sada konzolí s výložníkem pro ukotvení venkovní jednotky</t>
  </si>
  <si>
    <t>PROPOJOVACÍ BRANCH BOX
ref. výrobek - MITSUBISHI PAC-MK54 BC
rozbočovač pro 5 vnitřních jednotek
ŠxHxV - 450x280x170 mm
UMÍSTĚN V PODHLEDU</t>
  </si>
  <si>
    <t xml:space="preserve">VNITŘNÍ NÁSTĚNNÁ JEDNOTKA 
ref. výrobek: MITSUBISHI MSZ-AP50VGK
Chladicí výkon - 5,0 kW(1,4-5,4)
Topný výkon - 5,8 kW (1,4-7,3)
Rozměry - 299x798x219 (VxŠxH)
Hmotnost - 10,5 kg
Hl. akustického tlaku - 28/40 dB(A)
Citelný chladicí výkon - 2,97 kW </t>
  </si>
  <si>
    <t>VENKOVNÍ JEDNOTKA
ref. výrobek - MITSUBISHI PUMY-SP140 YKM
Chladicí výkon - 15,5 kW 
Topný výkon - 16,5 kW
Příkon chlazení/topení - 4,7/4,02 kW
Chladivo - R410A
SEER - 6,38
Rozměry - 981x1050x330 (VxŠxH)
Hmotnost - 94 kg
El. Připojení -  400 V, dop. jištění 16A; 
provozní el. proud chlazení/vytápění 7,23/7,15
Hl. akustického tlaku v 1 m - 54-56 dB(A) -</t>
  </si>
  <si>
    <t xml:space="preserve">ZAŘÍZENÍ </t>
  </si>
  <si>
    <t>Celková cena bez DPH</t>
  </si>
  <si>
    <t>Jednotková cena</t>
  </si>
  <si>
    <t xml:space="preserve">VYTÁPĚNÍ A CHLAZENÍ </t>
  </si>
  <si>
    <t>hodin</t>
  </si>
  <si>
    <t>Ostatní demontážní práce</t>
  </si>
  <si>
    <t>Demontáž a sešrotovaní stávajících plastových elektroinstalačních lišt</t>
  </si>
  <si>
    <t>Demontáž a sešrotovaní stávajících datových zásuvek</t>
  </si>
  <si>
    <t>Demontáž a sešrotovaní stávajících datových UTP kabelu</t>
  </si>
  <si>
    <t>Demontáž a sešrotovaní stávajících kabelů elektrické požární signalizace</t>
  </si>
  <si>
    <t>Demontáž a sešrotovaní stávajících hlásičů požáru</t>
  </si>
  <si>
    <t>Demontáž stávajícího signalizačního panelů elektrické požární signalizace instalovaného ve velínu</t>
  </si>
  <si>
    <t>Demontáž a sešrotovaní stávající ústředny elektrické požární signalizace instalované v místností velínu</t>
  </si>
  <si>
    <t>Demontáž a sešrotovaní stávajícího externího panelu obsluhy systému elektrické požární signalizace instalovaného v zádveří vestibulu</t>
  </si>
  <si>
    <t>Demontáž a sešrotovaní stávajícího obslužného panelu požární  ochrany (OPPO) instalovaného v zádveří</t>
  </si>
  <si>
    <t>Skutečné množství demontovaných přístrojů a instalačního materiálu  a pracovních hodin ostatních demontážních práci bude upřesněno v průběhu výstavby a zápisem do stavebního deníku bude odsouhlaseno zástupcem dodavatele a stavebním dozorem</t>
  </si>
  <si>
    <t>Poznámka:</t>
  </si>
  <si>
    <t>III - Demontáž stávající instalace slaboproudu</t>
  </si>
  <si>
    <t>set</t>
  </si>
  <si>
    <t>Přeprogramovaní stávající ústředny elektrické zabezpečovací signalizace z důvodu připojení k systému nových prvků</t>
  </si>
  <si>
    <t>Přemístění stávající instalace elektrické zabezpečovací signalizace v místností velínu ze stávajících elektroinstalačních lišt do nových</t>
  </si>
  <si>
    <t>Plastová elektroinstalační lišta rozměru 60x40  mm, montáž v místností velínu pro úpravu stávající instalace elektrické zabezpečovací signalizace</t>
  </si>
  <si>
    <t>Demontáž a po dokončení stavebních uprav montáž do stejného místa a připojení k stejnému kabelu prostorového akustického detektoru rozbity skla, komplet včetně čistění a dočasného skladovaní detektoru</t>
  </si>
  <si>
    <t>Demontáž a po dokončení stavebních uprav montáž do stejného místa a připojení k stejnému kabelu prostorového PIR detektoru, komplet včetně čistění a dočasného skladovaní detektoru</t>
  </si>
  <si>
    <t>Vícepoziční rozbočovač sběrnice typ JA-110-Z-D Jablotron instalován do krytu stávající ústředny</t>
  </si>
  <si>
    <t>Sběrnicová interiérová siréna typ JA-110 A, Jablotron</t>
  </si>
  <si>
    <t>Přístupový modul s ovládací klávesnicí a RFID čtečkou karet pro ovládání zabezpečovacího systému.
Obsahuje jeden ovládací segment, typ JA-113E, Jablotron</t>
  </si>
  <si>
    <t>Bílá přisazena krabice pro montáž modulů zabezpečovací signalizace, rozměr 182x132x45 mm typ JA-194PL, Jablotron</t>
  </si>
  <si>
    <t>Sběrnicový rozšiřující 16zónový expandér typ JA-16H, (Žádný návrh), technická specifikace: 
-Klasifikace bezpečnosti stupeň 2 dle ČSN EN 50131-1, ČSN EN 50131-3
-Napájení ze sběrnice ústředny 12 V (9 … 15 V)
-Rozměry 102 x 66 x 20 mm</t>
  </si>
  <si>
    <t>Digitální detektor rozbití skla využívající pokročilou
technologii detekce a identifikace tříštění skla. Detekce je založená na analýze tlakové vlny vzniklé prolomením
skleněné plochy a na analýze následného tříštění skla.
Detektor lze provozovat ve dvou režimech citlivosti s dosahem 4,5 nebo 9 m. Hlídaná skleněná plocha musí být větší než 40 x 60 cm, příklad typu DG457 Glasstrek, Paradox</t>
  </si>
  <si>
    <t>QUAD PIR senzor, duální protichůdná detekce, ESG geometrie senzoru, 100% digitální detektor, SW ochrana "SHIELD", digitální automatický čítač pulzů - 2 úrovně, digitální teplotní kompenzace, kovový kryt, inteligentní přizpůsobení se prostředí, vyměnitelné čočky, odběr 15 mA, dosah 12 m/110°, -20 až 50°C, příklad typ DG65 quad, Paradox</t>
  </si>
  <si>
    <t>Plastová ohebná elektroinstalační trubka průměru 25 mm, montáž pod omítkou, pevnost v tlaku &gt;350 N/5 cm, komplet včetně sekaní zdiva</t>
  </si>
  <si>
    <t>Kabel LAM 6X 2x0.8+4x0.4</t>
  </si>
  <si>
    <t>Kabel J-Y(St)Y 2x2x0.8</t>
  </si>
  <si>
    <t>II - Elektrická zabezpečovací signalizace</t>
  </si>
  <si>
    <t>Průraz stropní deskou otvoru průměru 20 mm a požární těsnění otvoru po dokončení montáže kabelů</t>
  </si>
  <si>
    <t>Prostup zdivem tloušťky 400 mm otvoru průměru 20 mm a požární těsnění otvoru po dokončení montáže kabelů</t>
  </si>
  <si>
    <t>Šikmý prostup v zděném zdivu otvoru délky 600 mm průměru 50 mm a požární těsněný otvoru po dokončení montáže kabelů</t>
  </si>
  <si>
    <t>Demontáž a po ukončení instalace kabelu montáž desky 600x600 minerálního modulárního podhledu</t>
  </si>
  <si>
    <t>Měření a měřící protokol metalických datových kabelů</t>
  </si>
  <si>
    <t>Měření OTDR - oboustranné na 2.vl.délky, vypracování měřících protokolů</t>
  </si>
  <si>
    <t>Přemístění docházkového terminálu umístěného v 1. NP ve vestibulu</t>
  </si>
  <si>
    <t>Svaření optických vláken</t>
  </si>
  <si>
    <t>Připojení kabelu UTP4x2xAWG24 cat 6 do konektoru RJ45 datové zásuvky nebo patch panelu datového rozvaděče</t>
  </si>
  <si>
    <t>Drobní instalační materiál</t>
  </si>
  <si>
    <t xml:space="preserve">Ukončení datového kabelu konektorem RJ45 cat. 6 </t>
  </si>
  <si>
    <t>Krimpovací optický konektor SC/APC, singlemode,
univerzální pro 250um, 900um, 2mm, 3mm</t>
  </si>
  <si>
    <t>Patch kabel nestíněný UTP cat. 6 na obou koncích ukončen konektory RJ45 , délka 1 m</t>
  </si>
  <si>
    <t>Patch kabel optický duplex LC-LC 09/125 1m SM</t>
  </si>
  <si>
    <t>WiFi přístupový bod venkovní/vnitřní, 2 dBi, 1x LAN, 802.11b/g/n/a/ac L4 (2.4 a 5 GHz), napájení PoE, barva černá</t>
  </si>
  <si>
    <t>SFP optický modul, SM, 1310nm, 3km, 2x LC konektor, DDM</t>
  </si>
  <si>
    <t>Přepínač 48x 10/100/1000 RJ45 portů + 4x Gb SFP porty + 1x Dual-personality (RJ-45 nebo USB, micro-B) serial console port , PoE budget : 382 W, Power Over Ethernet Plus (IEEE 802.3at )  příklad typu HP 2530-48G PoE</t>
  </si>
  <si>
    <t>19" vanička velikostí 2U určena pro montáž napájecího panelu</t>
  </si>
  <si>
    <t>19 " napájecí panel AXON, přepěťová ochrana, 5 x zásuvka s ochranným kolíkem 230V/50Hz/16 A</t>
  </si>
  <si>
    <t>Keystone modul nestíněný kategorie 6 pro montáž do připojovacích (patch) panelu datového rozvaděče, příklad typu: HSEMRJ6UWS, Schrack Technik</t>
  </si>
  <si>
    <t xml:space="preserve">Kompletně vybaveny optický rozvaděč 12 x LC konektorů, ocelová nosná 19" skříň, kazeta, kryt kazety a odlehčení tahu jsou součástí dodávky. </t>
  </si>
  <si>
    <t>19" modulární nestíněný neosazený propojovací panel pro max. 24 modulů RJ45</t>
  </si>
  <si>
    <t>Datový nástěnný 19" rozvaděč velikostí 18U, hloubka 500 mm, šířka 600 mm</t>
  </si>
  <si>
    <t>Keystone modul nestíněný kategorie 6 pro montáž do nosič datové techniky podlahové přístrojové krabice (viz výkaz výměr silnoproudu)</t>
  </si>
  <si>
    <t>Keystone modul nestíněný kategorie 6 pro montáž do  montážního krytu datových zásuvek</t>
  </si>
  <si>
    <t>Datová modulová nestíněná vestavná zásuvka pro 1 konektory RJ45 8/8 kategorie 6, komplet včetně nosné masky a rámečku v designu zásuvek silnoproudu</t>
  </si>
  <si>
    <t>Datová modulová nestíněná vestavná zásuvka pro 2 konektory RJ45 8/8 kategorie 6, komplet včetně nosné masky a rámečku v designu zásuvek silnoproudu</t>
  </si>
  <si>
    <t>Nástěnný kryt modulární datové zásuvky 2 x RJ45</t>
  </si>
  <si>
    <t>Krabice univerzální vestavná přístrojová pro montáž do  sádrokartonových a zděných stěn</t>
  </si>
  <si>
    <t>Plastová elektroinstalační lišta rozměru 40x20 mm komplet spodní a vrchní díl a tvarovací díl</t>
  </si>
  <si>
    <t>Plastová ohebná elektroinstalační trubka průměru 25 mm, montáž v podlaze a pod omítkou, pevnost v tlaku &gt;750 N/5 cm, komplet včetně sekaní zdiva a podlahy, úprava podlahy a zdiva po dokončení montáže není předmětem dodávky elektro</t>
  </si>
  <si>
    <t>Optický 1výdový kabel samonosný univerzální, PU plášť černé barvy, d 3 mm, pevnost vtahu 350 N, vlákna 250 μm, bezgelové suché provedení, 8 optických vláken SM 9/125, G.657A,</t>
  </si>
  <si>
    <t>Datový nestíněný kabel UTP4x2xAWG24 cat. 6</t>
  </si>
  <si>
    <t>I - Datová síť</t>
  </si>
  <si>
    <t>Demontáž stávajících kabelů silnoproudu a odevzdáni kabelu do skladu investora</t>
  </si>
  <si>
    <t>Demontáž a sešrotovaní přístrojů silnoproudu (vestavné zásuvky, ovládače osvětlení apod.)</t>
  </si>
  <si>
    <t>Demontáž a sešrotovaní přisazených bodových žárovkových svítidel instalovaných v sociálních zařízeních</t>
  </si>
  <si>
    <t>Demontáž a sešrotovaní vestavných bodových svítidel s kompaktní zářivkou</t>
  </si>
  <si>
    <t>Demontáž a odevzdání do skladu investora 3trubicového přisazeného vestavného zářivkového svítidla rozměru 600x600x100 mm</t>
  </si>
  <si>
    <t>Demontáž a odevzdání do skladu investora 3trubicového přisazeného zářivkového svítidla rozměru 600x600x100 mm</t>
  </si>
  <si>
    <t>Demontáž a odevzdání do skladu investora 3trubicového přisazeného zářivkového svítidla rozměru 1200x600x100 mm</t>
  </si>
  <si>
    <t>Demontáž a odevzdání do skladu investora 2trubicového zářivkového přisazeného svítidla rozměru 1200x300x100 mm</t>
  </si>
  <si>
    <t>Skutečné množství demontovaných svítidel, elektroinstalačního materiálu a pracovních hodin ostatních demontážních práci bude upřesněno v průběhu výstavby a zápisem do stavebního deníku bude odsouhlaseno zástupcem dodavatele a stavebním dozorem</t>
  </si>
  <si>
    <t>V - Demontáž stávající instalace</t>
  </si>
  <si>
    <t>Demontáž přístrojů, montážní desky, a svorkovnic ze stávajícího rozvaděče R2 umístěného v 1. NP v prostoru schodiště, viz fotky č. 4 a č. 5 rozvaděče R2, technická zpráva, oddíl C-fotky stávajících rozvaděčů.. Stávající kabely budou odpojeny a ze skříně demontovány. Skříň rozvaděče zůstane prázdna a její případná demontáž a úprava stěny schodiště budou předmětem projektu a dodávky stavební části</t>
  </si>
  <si>
    <t xml:space="preserve">Demontáž a sešrotovaní stávajícího přisazeného rozvaděče R02 instalovaného v m.č. 105, viz fotka č. 3  rozvaděče R02, technická zpráva, oddíl C-fotky stávajících rozvaděčů, stávající kabely budou odpojeny, část kabelu bude přeložena a část zrušena (viz technická zpráva a výkres č. </t>
  </si>
  <si>
    <t>Demontáž a sešrotovaní stávajícího vestavného rozvaděče R01 instalovaného v prostoru stávající garáže, viz fotky č. 1 a č. 2 rozvaděče R01, technická zpráva, oddíl C-fotky stávajících rozvaděčů. Oprava zdiva po demontáži rozvaděče je předmětem dodávky stavební části</t>
  </si>
  <si>
    <t>Přisazená plastová 1řádová rozvodnice 1x12 modulů v provedení IP30/20, montážní výška v=1500 mm osově její součásti jsou:
- Nosná konstrukce včetně krycích desek pro ochranu u otevřeného rozvaděče IP20
- N a PE svorkovnice
- 3pólový vypínač Un=400 V AC, In=32 A
(Rozvaděč RS-velín - rezerva pro případnou rekonstrukce napájecích rozvodů v m.č. 109)</t>
  </si>
  <si>
    <t>Nový rozvaděč garáže RS-G vyhotoven podle výkresu číslo 13</t>
  </si>
  <si>
    <t>Rekonstrukce stávajícího rozvaděče R2.1 (nové označení R2-MU), viz fotka č. 6  rozvaděče R2.1, technická zpráva, oddíl C-fotky stávajících rozvaděčů, stávající přístroje budou demontovány a předány do skladu investora a budou osazeny nové přístroje podle výkresu číslo 12. Napájecí kabel bude zachován a všechny ostatní kabely budou zrušeny a demontovány mimo skříň rozvaděče</t>
  </si>
  <si>
    <t>Výměna v stávajícím hlavním rozvaděči objektu stávajícího 3pólov=ho jističe jmenovitého proudu In=40 A novým jističem jmenovitého proudu In=63 A, stávající kabel bude zachován</t>
  </si>
  <si>
    <t xml:space="preserve">IV - Rozvaděče (nové, rekonstrukce a demontáž  stávajících) </t>
  </si>
  <si>
    <t>Venkovní LED reflektor, nastavitelný směr svícení, těleso hliníkový odlitek, barva šedá, krycí sklo čiré, světelný zdroj LED modul Un=230 V AC, P=50W, světelný tok 5000lm, teplota chromatičnosti 4000K, vyzařovací úhel 50°, Ra&gt;80, Un=230V, krytí IP65, rozměry 206x206x45mm</t>
  </si>
  <si>
    <t>Svítidlo S11: Přisazené LED, těleso z polykarbonátu, opálový difusor, krytí IP20, světelný zdroj LED modul Un=230 V AC, elektronický nestmívatelný předřadník, světelný tok svítidla minimálně 1500 Lm, teplota chromatičností 4000 K, Ra&gt;80, životnost 30000 hodin</t>
  </si>
  <si>
    <t>Svítidlo S10: Přisazené venkovní LED svítidlo, těleso z polykarbonátu, opálový difusor, krytí IP65, rozměr ∅350 x 118 mm, matný reflektor, světelný zdroj LED modul Un=230 V AC, elektronický nestmívatelný předřadník, P=23 W, světelný tok svítidla 3000 Lm, teplota chromatičností 4000 K, Ra&gt;80, životnost 30000 hodin</t>
  </si>
  <si>
    <t>Svítidlo S9: Vestavné bodové kulaté LED svítidlo, těleso hliníkový odlitek bílé barvy, rozměr ∅185 x 93 mm, matný reflektor, světelný zdroj LED modul Un=230 V AC, elektronický nestmívatelný předřadník, P=24 W, světelný tok svítidla 2200 Lm, teplota chromatičností 4000 K, Ra&gt;80, životnost 50000 hodin (L70B50)</t>
  </si>
  <si>
    <t>Svítidlo S8: Vestavné LED svítidlo, těleso hliníkový odlitek bílé barvy, rozměr ∅185 x 93 mm, matný reflektor, světelný zdroj LED modul Un=230 V AC, elektronický nestmívatelný předřadník, P=14 W, světelný tok svítidla 1300 Lm, teplota chromatičností 4000 K, Ra&gt;80, životnost 50000 hodin (L70B50)</t>
  </si>
  <si>
    <t>Svítidlo S7: Přisazené průmyslové LED svítidlo pro přímé osvětlení délky 1200 mm, těleso z polyesteru plněným skelnými vlákny (GF), spony z nerezového ocelového plechu, krytí IP65, opálový difusor, světelný zdroj LED modul Un=230 V AC, elektronický nestmivatelný předřadník, P=39 W, světelný tok světelného zdroje 5300 Lm, teplota chromatičností 4000 K, Ra&gt;80, životnost 72000 hodin</t>
  </si>
  <si>
    <t>Svítidlo S6: Vestavné LED svítidlo pro montáž do modulového stropu s moduly velikosti 600x600 mm, těleso z ocelového plechu natřeno bílou práškovou barvou, krytí IP40/20, světelný zdroj LED modul Un=230 V AC, elektronický nestmivatelný předřadník, P=31 W, světelný tok svítidla 4302 Lm , teplota chromatičností 4000 K, Ra&gt;80, životnost minimálně 80000 hodin (L80B20)</t>
  </si>
  <si>
    <t>Svítidlo S5: Vestavné LED svítidlo pro montáž do modulového stropu s moduly velikosti 600x600 mm, těleso z ocelového plechu natřeno bílou práškovou barvou, krytí IP40/20, světelný zdroj LED modul Un=230 V AC, elektronický nestmivatelný předřadník, P=25 W, světelný tok svítidla 3490 Lm , teplota chromatičností 4000 K, Ra&gt;80, životnost minimálně 80000 hodin (L80B20)</t>
  </si>
  <si>
    <t>Svítidlo S4: LED čtvercové svítidlo  pro přímé osvětlení pro montáž do modulového stropu s moduly velikosti 600x600 mm, rozměru 595x590x30 mm, hliníkové těleso bílé barvy, krytí IP20, světelný zdroj LED modul Un=230 V AC, elektronický nestmivatelný předřadník, P=30 W, světelný tok svítidla 3650 Lm, teplota chromatičností 4000 K, Ra&gt;80, životnost 50000 hodin (L80B20)</t>
  </si>
  <si>
    <t>Svítidlo S3: Přisazené LED čtvercové svítidlo pro přímé osvětlení rozměru 595x590x30 mm, hliníkové těleso bílé barvy, krytí IP20, světelný zdroj LED modul Un=230 V AC, elektronický nestmivatelný předřadník, P=22 W, světelný tok svítidla 2730 Lm, teplota chromatičností 4000 K, Ra&gt;80, životnost 50000 hodin</t>
  </si>
  <si>
    <t>Nouzové evakuační svítidlo E2: Přisazené LED svítidlo nouzového značení únikových cest a východů, vestavný záložní zdroj autonomie 60 minut, těleso lakovaný ocelový plech rozměru 330 x 70 x 90 mm, piktogram únikového východu na průhledně desce z plexiskla rozměru 330 x 180 svisle upevněné do tělesa svítidla, krytí IP20, příkon 3 W, životnost 50000 hodin</t>
  </si>
  <si>
    <t>Nouzové evakuační svítidlo E1: Vestavné LED svítidlo nouzového značení únikových cest a východů, vestavný záložní zdroj autonomie 60 minut, těleso lakovaný ocelový plech rozměru 330 x 105 x 90 mm, piktogram únikového východu na průhledně desce z plexiskla rozměru 330 x 180 svisle upevněné do tělesa svítidla, krytí IP20, příkon 3 W, životnost 50000 hodin</t>
  </si>
  <si>
    <t>Nouzové svítidlo N2: Bodové LED vestavné kulaté svítidlo pro nouzové osvětlení, autonomie 60 minut, elektronický předřadník Un=230 V AC, P=3 W, světelný tok 360 Lm, životnost &gt;50000 Hodin, světelná charakteristika pro otevřené prostory (area)</t>
  </si>
  <si>
    <t>Nouzové svítidlo N1: Bodové LED vestavné kulaté svítidlo pro nouzové osvětlení, autonomie 60 minut, elektronický předřadník Un=230 V AC, P=3 W, světelný tok 340 Lm, životnost &gt;50000 Hodin, světelná charakteristika pro únikové cesty (road)</t>
  </si>
  <si>
    <t xml:space="preserve"> III - Svítidla</t>
  </si>
  <si>
    <t>Prostup zdivem tloušťky 400 mm otvoru průměru 30 mm a požární těsnění otvoru po dokončení montáže kabelů</t>
  </si>
  <si>
    <t>Proražení v zdivu tloušťky 400 mm otvoru rozměru 180x80 mm a požární těsnění prostupu po dokončení montáže kabelového žlabu a kabelů silnoproudu a slaboproudu</t>
  </si>
  <si>
    <t>Revize instalace silnoproudu a bleskosvodu</t>
  </si>
  <si>
    <t>Připojení do rozdělovacího boxu klimatizace umístěného v garáži napájecího kabelu CYKY3Jx1.5</t>
  </si>
  <si>
    <t>Připojení do venkovní kondenzační jednotky kabelu CYKY5Jx2.5</t>
  </si>
  <si>
    <t>odpojení od stávajícího ovládacího rozvaděči brány vjezdu do dvora stávajícího kabelu a připojení nového kabelu typ CYKY3Jx2.5, rozvaděč je instalován v prostoru garáže</t>
  </si>
  <si>
    <t>Odpojení od stávajícího elektrického pohonu vrat stávajícího kabelu a připojení k pohonu nového kabelu CYKY3Jx1.5 (2 x vstup do objektu, 1 x garáž)</t>
  </si>
  <si>
    <t>Ocelový dvoukomorový parapetní kanál rozměru 130x65 mm komplet včetně ocelové přepážky a plastového víka, barva bílá, příklad typu: kanál BRS 65 130 1901, víčko BRS 08029010 a p=Přepážka TWS70 VERZ</t>
  </si>
  <si>
    <t>Plastová elektroinstalační lišta, spodní a vrchní díl a tvarovací díly, rozměr 32x15 mm</t>
  </si>
  <si>
    <t>Stropní nosník kabelového žlabu z pozinkovaného plechu tloušťky 2 mm, šířka plechu 20 mm, rozpětí nosníku 155 mm, výška na místě uchyceni do stropu 59 mm, příklad typu DZM3/150. Upevnění nosníku do stropu bude provedeno pomocí vrutošroubu typ M8/100 ZN, který je na jedné straně šroub s metrickým závitem M8, s plochou pro šestihranný klíč a na straně druhé je vrut.</t>
  </si>
  <si>
    <t>Přepážka pro drátěné kabelový žlab výšky 50 mm, materiál: ocelový plech, povrchová úprava (provedení): sendzimirově zinkováno, komplet včetně spojek pro montáž do žlabu</t>
  </si>
  <si>
    <t>Kabelový drátěný ocelový galvanický pozinkovaný žlab rozměru 150x50 mm, průměr drátu 4 mm, komplet včetně spojek</t>
  </si>
  <si>
    <t>Vestavná rozvodná krabice s víčkem a svorkovnici, komplet včetně sekaní zdiva</t>
  </si>
  <si>
    <t>Přisazená rozvodná krabice v provedení IP44, komplet včetně průchodek a svorek, montáž do stropu nad podhledem</t>
  </si>
  <si>
    <t>Elektroinstalační vestavná krabice s bílím víčkem, rozměr 153x153x77 mm včetně víčka a 15 ks svorek 2,5 mm2, komplet včetně sekaní zdiva a propojení 10 ks kabelu průřezu do 3x2.5</t>
  </si>
  <si>
    <t>Zásuvka s ochranným kolíkem a vestavěnou přepěťovou ochranou, provedení modul 45, Un=230 V AC, In=16 A</t>
  </si>
  <si>
    <t>Zásuvka s ochranným kolíkem v provedení modul 45, Un=230 V AC, In=16 A</t>
  </si>
  <si>
    <t>Nosič datové techniky pro montáž dvou datových modulu RJ45, šikmý vývod, příklad typu DTS-2RM RW1, OBBO Bettermann</t>
  </si>
  <si>
    <t>Univerzální přístrojová krabice pro 3 přístroje příklad typuu modul 45, rozměr 165x76 x40 mm, komplet s montážními můstky, přepážkou a krytem, příklad typu UT4 P</t>
  </si>
  <si>
    <t>Podlahová přístrojová jednotka pro montáž 2 ks přístrojových nosičů  pro 3 jednotky modul 45, ve odklápěcím víku je manipulační třmen pro průchod kabelů ve zavřeném stavu vika a drážka pro podlahovou krytinu tloušťky 5 až 10 mm, příklad typu GES4- 7011</t>
  </si>
  <si>
    <t>Podlahová přístrojová jednotka pro montáž 2 ks přístrojových nosičů  pro 3 jednotky modul 45, ve odklápěcím víku je aretační západka pro průchod kabelů ve zavřeném stavu vika a drážka pro podlahovou krytinu tloušťky 5 až 10 mm, příklad typu GES4-2U10T 7011, OBBO Bettermann</t>
  </si>
  <si>
    <t>Podlahová protahovací a odbočovací pásově pozinkovaná krabice rozměru 308x308 mm pro montáž do podlah z mazaniny výšky 65-100 mm s 4 otvory na každou stranu pro plastové trubky průměru 25 mm, rozměr otvoru pro přístrojovou jednotku rozměru 254x202 mm, příklad typu UDSSD 25038 6, OBBO Bettermann</t>
  </si>
  <si>
    <t>Vestavná průmyslová zásuvka 3p+N+PE, Un=400 V AC, In=16 A, komplet včetně přístrojové krabice a sekaní zdiva, přiklad typu CUED 416-6 + krabice 2TKA130027G1</t>
  </si>
  <si>
    <t>Vestavná průmyslová zásuvka p+N+PE, Un=230 V AC, In=16 A, krytí IP44, montáž do přístrojové vestavné krabice, přiklad typu CUED 216-6</t>
  </si>
  <si>
    <t>Přisazená zásuvka p+N+PE s ochranným kolíkem, Un=230 V AC, In=16 A, montáž do 19" skříně datového rozvaděče do 19" desky, která je předmětem dodávky rozvaděče</t>
  </si>
  <si>
    <t xml:space="preserve">Panelový kompletně vybavený plastový otočný přepínač, 3 pevné otočné pozice 45° (pozice  1-0-2), průměr 22 mm, přepínač bude  zabudován do nerezového vestavného krytu, barva otočné hlavice bílá,  Un=230 V AC, In=10 A, příklad typu XB5AD33 (ZB5AZ103 + ZB5AD301) Harmony  </t>
  </si>
  <si>
    <t>Rámeček 4násobný, barva bílá</t>
  </si>
  <si>
    <t>Rámeček 2násobný, barva bílá</t>
  </si>
  <si>
    <t>Rámeček jednonásobný, barva bílá</t>
  </si>
  <si>
    <t>Jednonásobná zásuvka pod omítkou s ochranným kolíkem a vestavěnou přepěťovou ochranou typu 3, 2P+PE, Un=250 V AC, In=16A A, krytí IP20,  barva bílá</t>
  </si>
  <si>
    <t>Jednonásobná zásuvka pod omítkou s ochranným kolíkem, 2P+PE, Un=250 V AC, In=16A A, krytí IP20, barva bílá</t>
  </si>
  <si>
    <t>Detektor pohybu stropní vestavný, barva bílá, záběr 360°, dosah d=10m, zpoždění vypnutí 15s-30min, prahové osvětlení 10-2000Lx, zátěž max 2,3kW/AC1, Un=230V, krytí IP20</t>
  </si>
  <si>
    <t>Automatický nástěnný spínač reagující na pochyb, Un=230 V AC, spínací prvek relé 1 x spínací kontakt In=10 A AC, úhel pokryti 180 °, nastavitelná hodnota  prahového osvětlení  2-2000 Lx, zpoždění vypnuti 10s-10 min, krytí IP20</t>
  </si>
  <si>
    <t>Tlačítkový vestavný spínací ovládač Un=250V AC, In=10 A, krytí P20, součástí ovládače jsou přístroj a dělený kryt, barva bílá</t>
  </si>
  <si>
    <t>Žaluziový přepínač pod omítkou, 10A/250V AC, krytí  IP20 včetně přístroje a děleného krytu, barva bílá</t>
  </si>
  <si>
    <t>Sériový spínač pod omítkou, 10A/250V AC, krytí  IP20 včetně přístroje a děleného krytu, barva bílá</t>
  </si>
  <si>
    <t>1pólový vestavný spínač Un=250V AC, In=10 A, krytí P20, součástí spínače jsou přístroj a dělený kryt, barva bílá</t>
  </si>
  <si>
    <t xml:space="preserve">II - Elektroinstalační přístroje a materiál </t>
  </si>
  <si>
    <t>Konektor pro 1ks topného kabelu, se studeným koncem 1,5 m - 3x2,5 mm2, montáž v prostoru garáže, příklad typu RAYCLIC-CE-02</t>
  </si>
  <si>
    <t>Topný samoregulační kabel příkonu 10 W délky 2.5 m upevněn do plastové trubky kondenzátu kondenzační venkovní jednotky, Do trubky bude kabel upevněn hliníkovým samolepicím pasem který bude instalován  po celé délce styku trubky a kabelů a to ve dvou vrstvách, jedna vrstva podlepena pod kabel a druhá vrstva nalepena na kabel, komplet včetně hliníkových pásu</t>
  </si>
  <si>
    <t>Vodič H07V-K 16, včetně sekaní zdiva na trasách pod podhledem</t>
  </si>
  <si>
    <t>Kabel CYKY 5Jx10, včetně sekaní zdiva na trasách pod podhledem</t>
  </si>
  <si>
    <t>Kabel CYKY 5Jx4, včetně sekaní zdiva na trasách pod podhledem</t>
  </si>
  <si>
    <t>Kabel CYKY 5Jx2,5, včetně sekaní zdiva na trasách pod podhledem</t>
  </si>
  <si>
    <t>Kabel CYKY 3Jx2,5, včetně sekaní zdiva na trasách pod podhledem</t>
  </si>
  <si>
    <t>Kabel CYKY 5Ox1,5, včetně sekaní zdiva na trasách pod podhledem</t>
  </si>
  <si>
    <t>Kabel CYKY 5Jx1,5, včetně sekaní zdiva na trasách pod podhledem</t>
  </si>
  <si>
    <t>Kabel CYKY 3Ox1,5, včetně sekaní zdiva na trasách pod podhledem</t>
  </si>
  <si>
    <t>Kabel CYKY 3Jx1,5, včetně sekaní zdiva na trasách pod podhledem</t>
  </si>
  <si>
    <t>Kabel CYKY 2Ox1,5, včetně sekaní zdiva na trasách pod pohledem</t>
  </si>
  <si>
    <t>I - Kabely instalační a topné</t>
  </si>
  <si>
    <t>A - INSTALACE SILNOPROUDU</t>
  </si>
  <si>
    <t>j. m.</t>
  </si>
  <si>
    <t>popis a typ</t>
  </si>
  <si>
    <t>poř. číslo</t>
  </si>
  <si>
    <t>Mimo pro elektrickou zabezpečovací signalizaci jsou typy zařízení uvedeny v položkách referenční a může byt použít kvalitativně a technicky obdobný výrobek tj. dodavatelem muže byt navrženo rovnocenné řešení.</t>
  </si>
  <si>
    <t>Veškeré výrobky a typy zařízení uvedeny v položkách  jsou referenční a může byt použít kvalitativně a technicky obdobný výrobek tj. dodavatelem muže byt navrženo rovnocenné řešení.</t>
  </si>
  <si>
    <t>jed. cena</t>
  </si>
  <si>
    <t>celková cena</t>
  </si>
  <si>
    <t>Celkem I</t>
  </si>
  <si>
    <t>Celkem II</t>
  </si>
  <si>
    <t>Celkem III</t>
  </si>
  <si>
    <t>Celkem IV</t>
  </si>
  <si>
    <t>Celkem silnoproud</t>
  </si>
  <si>
    <t>Celkem slaboproud</t>
  </si>
  <si>
    <t>Celkem silnoproud a slaboproud</t>
  </si>
  <si>
    <t>b - INSTALACE SLABOPROUDU</t>
  </si>
  <si>
    <t>Zapuštěné montážní skříňka  pro 4 ks. ovládacích přístrojů průměru 22 mm která se skládá z následujících prvku:
· Kryt z anodizovaného hliníku rozměru 171x72 mm s 4 otvory průměru 22 mm pro montáž přístrojů, typ XAP E304, Schneider Elektric
· Vestavný ochranný box typ XAP E904, Schneider Electric
· 4 ks. nerezových šroubu se zapuštěnou hlavici</t>
  </si>
  <si>
    <t>POLOŽKOVÝ ROZPOČET</t>
  </si>
  <si>
    <t>Výkaz výměr, rozpočet stavby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</si>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</sst>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.00000"/>
    <numFmt numFmtId="165" formatCode="#,##0\ &quot;Kč&quot;"/>
    <numFmt numFmtId="166" formatCode="_(#,##0;\-\ #,##0;&quot;–&quot;???;_(@_)"/>
    <numFmt numFmtId="167" formatCode="#,##0&quot; Kč&quot;"/>
    <numFmt numFmtId="168" formatCode="_-* #,##0.00\ _K_č_-;\-* #,##0.00\ _K_č_-;_-* &quot;-&quot;??\ _K_č_-;_-@_-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8" fontId="26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515">
    <xf numFmtId="0" fontId="0" fillId="0" borderId="0" xfId="0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8" xfId="0" applyFont="1" applyFill="1" applyBorder="1"/>
    <xf numFmtId="49" fontId="9" fillId="0" borderId="0" xfId="0" applyNumberFormat="1" applyFont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5" fillId="0" borderId="0" xfId="0" applyFont="1"/>
    <xf numFmtId="0" fontId="17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/>
    <xf numFmtId="49" fontId="4" fillId="0" borderId="26" xfId="0" applyNumberFormat="1" applyFont="1" applyBorder="1" applyAlignment="1">
      <alignment vertical="center"/>
    </xf>
    <xf numFmtId="0" fontId="17" fillId="3" borderId="36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4" fillId="5" borderId="10" xfId="0" applyFont="1" applyFill="1" applyBorder="1"/>
    <xf numFmtId="0" fontId="4" fillId="5" borderId="6" xfId="0" applyFont="1" applyFill="1" applyBorder="1"/>
    <xf numFmtId="0" fontId="17" fillId="3" borderId="35" xfId="0" applyFont="1" applyFill="1" applyBorder="1" applyAlignment="1">
      <alignment horizontal="center" vertical="center" wrapText="1"/>
    </xf>
    <xf numFmtId="49" fontId="4" fillId="0" borderId="36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vertical="center"/>
    </xf>
    <xf numFmtId="4" fontId="4" fillId="0" borderId="33" xfId="0" applyNumberFormat="1" applyFont="1" applyBorder="1" applyAlignment="1">
      <alignment horizontal="center" vertical="center"/>
    </xf>
    <xf numFmtId="4" fontId="4" fillId="0" borderId="33" xfId="0" applyNumberFormat="1" applyFont="1" applyBorder="1" applyAlignment="1">
      <alignment vertical="center"/>
    </xf>
    <xf numFmtId="4" fontId="4" fillId="0" borderId="39" xfId="0" applyNumberFormat="1" applyFont="1" applyBorder="1" applyAlignment="1">
      <alignment horizontal="center" vertical="center"/>
    </xf>
    <xf numFmtId="4" fontId="4" fillId="0" borderId="39" xfId="0" applyNumberFormat="1" applyFont="1" applyBorder="1" applyAlignment="1">
      <alignment vertical="center"/>
    </xf>
    <xf numFmtId="4" fontId="4" fillId="5" borderId="39" xfId="0" applyNumberFormat="1" applyFont="1" applyFill="1" applyBorder="1" applyAlignment="1">
      <alignment horizontal="center"/>
    </xf>
    <xf numFmtId="4" fontId="4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5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8" fillId="0" borderId="33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19" fillId="0" borderId="33" xfId="0" applyFont="1" applyBorder="1" applyAlignment="1">
      <alignment vertical="top" wrapText="1" shrinkToFit="1"/>
    </xf>
    <xf numFmtId="0" fontId="20" fillId="0" borderId="33" xfId="0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21" fillId="0" borderId="33" xfId="0" applyFont="1" applyBorder="1" applyAlignment="1">
      <alignment vertical="top" wrapText="1" shrinkToFit="1"/>
    </xf>
    <xf numFmtId="0" fontId="22" fillId="0" borderId="33" xfId="0" applyFont="1" applyBorder="1" applyAlignment="1">
      <alignment vertical="top" wrapText="1" shrinkToFit="1"/>
    </xf>
    <xf numFmtId="0" fontId="23" fillId="0" borderId="33" xfId="0" applyFont="1" applyBorder="1" applyAlignment="1">
      <alignment vertical="top" wrapText="1" shrinkToFit="1"/>
    </xf>
    <xf numFmtId="164" fontId="18" fillId="0" borderId="33" xfId="0" applyNumberFormat="1" applyFont="1" applyBorder="1" applyAlignment="1">
      <alignment vertical="top" shrinkToFit="1"/>
    </xf>
    <xf numFmtId="164" fontId="19" fillId="0" borderId="33" xfId="0" applyNumberFormat="1" applyFont="1" applyBorder="1" applyAlignment="1">
      <alignment vertical="top" wrapText="1" shrinkToFit="1"/>
    </xf>
    <xf numFmtId="164" fontId="20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21" fillId="0" borderId="33" xfId="0" applyNumberFormat="1" applyFont="1" applyBorder="1" applyAlignment="1">
      <alignment vertical="top" wrapText="1" shrinkToFit="1"/>
    </xf>
    <xf numFmtId="164" fontId="22" fillId="0" borderId="33" xfId="0" applyNumberFormat="1" applyFont="1" applyBorder="1" applyAlignment="1">
      <alignment vertical="top" wrapText="1" shrinkToFit="1"/>
    </xf>
    <xf numFmtId="164" fontId="23" fillId="0" borderId="33" xfId="0" applyNumberFormat="1" applyFont="1" applyBorder="1" applyAlignment="1">
      <alignment vertical="top" wrapText="1" shrinkToFit="1"/>
    </xf>
    <xf numFmtId="4" fontId="18" fillId="4" borderId="33" xfId="0" applyNumberFormat="1" applyFont="1" applyFill="1" applyBorder="1" applyAlignment="1" applyProtection="1">
      <alignment vertical="top" shrinkToFit="1"/>
      <protection locked="0"/>
    </xf>
    <xf numFmtId="4" fontId="18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39" xfId="0" applyFont="1" applyBorder="1" applyAlignment="1">
      <alignment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0" borderId="39" xfId="0" applyNumberFormat="1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6" fillId="3" borderId="15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4" fontId="6" fillId="3" borderId="22" xfId="0" applyNumberFormat="1" applyFont="1" applyFill="1" applyBorder="1" applyAlignment="1">
      <alignment vertical="top"/>
    </xf>
    <xf numFmtId="0" fontId="18" fillId="0" borderId="33" xfId="0" applyFont="1" applyBorder="1" applyAlignment="1">
      <alignment horizontal="left" vertical="top" wrapText="1"/>
    </xf>
    <xf numFmtId="0" fontId="19" fillId="0" borderId="33" xfId="0" quotePrefix="1" applyFont="1" applyBorder="1" applyAlignment="1">
      <alignment horizontal="left" vertical="top" wrapText="1"/>
    </xf>
    <xf numFmtId="0" fontId="20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21" fillId="0" borderId="33" xfId="0" quotePrefix="1" applyFont="1" applyBorder="1" applyAlignment="1">
      <alignment horizontal="left" vertical="top" wrapText="1"/>
    </xf>
    <xf numFmtId="0" fontId="22" fillId="0" borderId="33" xfId="0" applyFont="1" applyBorder="1" applyAlignment="1">
      <alignment horizontal="left" vertical="top" wrapText="1"/>
    </xf>
    <xf numFmtId="0" fontId="22" fillId="0" borderId="33" xfId="0" quotePrefix="1" applyFont="1" applyBorder="1" applyAlignment="1">
      <alignment horizontal="left" vertical="top" wrapText="1"/>
    </xf>
    <xf numFmtId="0" fontId="23" fillId="0" borderId="33" xfId="0" applyFont="1" applyBorder="1" applyAlignment="1">
      <alignment horizontal="left" vertical="top" wrapText="1"/>
    </xf>
    <xf numFmtId="0" fontId="18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" fillId="0" borderId="0" xfId="2"/>
    <xf numFmtId="0" fontId="1" fillId="0" borderId="54" xfId="2" applyBorder="1"/>
    <xf numFmtId="0" fontId="1" fillId="0" borderId="5" xfId="2" applyBorder="1"/>
    <xf numFmtId="0" fontId="1" fillId="0" borderId="4" xfId="2" applyBorder="1"/>
    <xf numFmtId="0" fontId="1" fillId="0" borderId="3" xfId="2" applyBorder="1"/>
    <xf numFmtId="0" fontId="1" fillId="0" borderId="2" xfId="2" applyBorder="1"/>
    <xf numFmtId="0" fontId="1" fillId="0" borderId="1" xfId="2" applyBorder="1"/>
    <xf numFmtId="44" fontId="1" fillId="0" borderId="0" xfId="2" applyNumberFormat="1"/>
    <xf numFmtId="0" fontId="1" fillId="0" borderId="0" xfId="2" applyAlignment="1">
      <alignment horizontal="center" vertical="center"/>
    </xf>
    <xf numFmtId="0" fontId="1" fillId="0" borderId="0" xfId="2" applyAlignment="1">
      <alignment horizontal="left" vertical="top" wrapText="1"/>
    </xf>
    <xf numFmtId="0" fontId="1" fillId="0" borderId="0" xfId="2" applyAlignment="1">
      <alignment horizontal="left"/>
    </xf>
    <xf numFmtId="0" fontId="27" fillId="0" borderId="0" xfId="2" applyFont="1"/>
    <xf numFmtId="44" fontId="27" fillId="0" borderId="0" xfId="2" applyNumberFormat="1" applyFont="1"/>
    <xf numFmtId="0" fontId="28" fillId="0" borderId="0" xfId="2" applyFont="1"/>
    <xf numFmtId="44" fontId="28" fillId="0" borderId="0" xfId="2" applyNumberFormat="1" applyFont="1"/>
    <xf numFmtId="44" fontId="28" fillId="0" borderId="55" xfId="2" applyNumberFormat="1" applyFont="1" applyBorder="1"/>
    <xf numFmtId="0" fontId="27" fillId="0" borderId="56" xfId="2" applyFont="1" applyBorder="1"/>
    <xf numFmtId="0" fontId="27" fillId="6" borderId="56" xfId="2" applyFont="1" applyFill="1" applyBorder="1" applyAlignment="1" applyProtection="1">
      <alignment horizontal="center" vertical="center"/>
      <protection locked="0"/>
    </xf>
    <xf numFmtId="0" fontId="27" fillId="0" borderId="56" xfId="2" applyFont="1" applyBorder="1" applyAlignment="1">
      <alignment horizontal="center" vertical="center"/>
    </xf>
    <xf numFmtId="0" fontId="27" fillId="0" borderId="57" xfId="2" applyFont="1" applyBorder="1" applyAlignment="1">
      <alignment horizontal="center" vertical="center"/>
    </xf>
    <xf numFmtId="0" fontId="27" fillId="0" borderId="56" xfId="2" applyFont="1" applyBorder="1" applyAlignment="1">
      <alignment horizontal="left" vertical="center"/>
    </xf>
    <xf numFmtId="0" fontId="27" fillId="0" borderId="56" xfId="2" applyFont="1" applyBorder="1" applyAlignment="1">
      <alignment horizontal="left" vertical="top"/>
    </xf>
    <xf numFmtId="44" fontId="27" fillId="0" borderId="58" xfId="2" applyNumberFormat="1" applyFont="1" applyBorder="1" applyAlignment="1">
      <alignment horizontal="right" vertical="center"/>
    </xf>
    <xf numFmtId="44" fontId="27" fillId="6" borderId="58" xfId="2" applyNumberFormat="1" applyFont="1" applyFill="1" applyBorder="1" applyAlignment="1" applyProtection="1">
      <alignment horizontal="right" vertical="center"/>
      <protection locked="0"/>
    </xf>
    <xf numFmtId="0" fontId="27" fillId="0" borderId="58" xfId="2" applyFont="1" applyBorder="1" applyAlignment="1">
      <alignment horizontal="left" vertical="center" wrapText="1"/>
    </xf>
    <xf numFmtId="0" fontId="27" fillId="0" borderId="58" xfId="2" applyFont="1" applyBorder="1" applyAlignment="1">
      <alignment horizontal="left" vertical="top" wrapText="1"/>
    </xf>
    <xf numFmtId="0" fontId="27" fillId="0" borderId="58" xfId="2" applyFont="1" applyBorder="1"/>
    <xf numFmtId="0" fontId="27" fillId="0" borderId="59" xfId="2" applyFont="1" applyBorder="1" applyAlignment="1">
      <alignment horizontal="left" vertical="center" wrapText="1"/>
    </xf>
    <xf numFmtId="0" fontId="27" fillId="0" borderId="59" xfId="2" applyFont="1" applyBorder="1"/>
    <xf numFmtId="0" fontId="27" fillId="0" borderId="54" xfId="2" applyFont="1" applyBorder="1"/>
    <xf numFmtId="0" fontId="27" fillId="0" borderId="2" xfId="2" applyFont="1" applyBorder="1" applyAlignment="1">
      <alignment horizontal="center" vertical="center"/>
    </xf>
    <xf numFmtId="0" fontId="27" fillId="0" borderId="59" xfId="2" applyFont="1" applyBorder="1" applyAlignment="1">
      <alignment horizontal="center" vertical="center" wrapText="1"/>
    </xf>
    <xf numFmtId="0" fontId="27" fillId="0" borderId="54" xfId="2" applyFont="1" applyBorder="1" applyAlignment="1">
      <alignment horizontal="left" vertical="top" wrapText="1"/>
    </xf>
    <xf numFmtId="0" fontId="27" fillId="0" borderId="7" xfId="2" applyFont="1" applyBorder="1" applyAlignment="1">
      <alignment horizontal="center" vertical="center"/>
    </xf>
    <xf numFmtId="0" fontId="27" fillId="0" borderId="7" xfId="2" applyFont="1" applyBorder="1" applyAlignment="1">
      <alignment horizontal="left" vertical="center" wrapText="1"/>
    </xf>
    <xf numFmtId="0" fontId="27" fillId="0" borderId="7" xfId="2" applyFont="1" applyBorder="1" applyAlignment="1">
      <alignment horizontal="left" vertical="top" wrapText="1"/>
    </xf>
    <xf numFmtId="0" fontId="27" fillId="0" borderId="7" xfId="2" applyFont="1" applyBorder="1"/>
    <xf numFmtId="0" fontId="27" fillId="0" borderId="4" xfId="2" applyFont="1" applyBorder="1"/>
    <xf numFmtId="0" fontId="27" fillId="0" borderId="4" xfId="2" applyFont="1" applyBorder="1" applyAlignment="1">
      <alignment horizontal="center" vertical="center"/>
    </xf>
    <xf numFmtId="0" fontId="27" fillId="0" borderId="4" xfId="2" applyFont="1" applyBorder="1" applyAlignment="1">
      <alignment horizontal="left" vertical="center" wrapText="1"/>
    </xf>
    <xf numFmtId="0" fontId="27" fillId="0" borderId="4" xfId="2" applyFont="1" applyBorder="1" applyAlignment="1">
      <alignment horizontal="left" vertical="top" wrapText="1"/>
    </xf>
    <xf numFmtId="44" fontId="27" fillId="0" borderId="56" xfId="2" applyNumberFormat="1" applyFont="1" applyBorder="1" applyAlignment="1">
      <alignment horizontal="right" vertical="center"/>
    </xf>
    <xf numFmtId="0" fontId="27" fillId="0" borderId="56" xfId="2" applyFont="1" applyBorder="1" applyAlignment="1">
      <alignment horizontal="left" vertical="center" wrapText="1"/>
    </xf>
    <xf numFmtId="0" fontId="27" fillId="0" borderId="56" xfId="2" applyFont="1" applyBorder="1" applyAlignment="1">
      <alignment horizontal="left" vertical="top" wrapText="1"/>
    </xf>
    <xf numFmtId="0" fontId="27" fillId="0" borderId="60" xfId="2" applyFont="1" applyBorder="1"/>
    <xf numFmtId="0" fontId="27" fillId="0" borderId="58" xfId="2" applyFont="1" applyBorder="1" applyAlignment="1">
      <alignment horizontal="center" vertical="center"/>
    </xf>
    <xf numFmtId="0" fontId="27" fillId="0" borderId="14" xfId="2" applyFont="1" applyBorder="1"/>
    <xf numFmtId="0" fontId="27" fillId="0" borderId="58" xfId="2" applyFont="1" applyBorder="1" applyAlignment="1">
      <alignment horizontal="center"/>
    </xf>
    <xf numFmtId="0" fontId="27" fillId="0" borderId="58" xfId="2" applyFont="1" applyBorder="1" applyAlignment="1">
      <alignment vertical="top" wrapText="1"/>
    </xf>
    <xf numFmtId="0" fontId="27" fillId="0" borderId="25" xfId="2" applyFont="1" applyBorder="1" applyAlignment="1">
      <alignment horizontal="right" vertical="center"/>
    </xf>
    <xf numFmtId="0" fontId="27" fillId="0" borderId="25" xfId="2" applyFont="1" applyBorder="1"/>
    <xf numFmtId="0" fontId="27" fillId="0" borderId="61" xfId="2" applyFont="1" applyBorder="1"/>
    <xf numFmtId="0" fontId="28" fillId="0" borderId="61" xfId="2" applyFont="1" applyBorder="1" applyAlignment="1">
      <alignment horizontal="center" vertical="center" wrapText="1"/>
    </xf>
    <xf numFmtId="49" fontId="27" fillId="0" borderId="23" xfId="2" applyNumberFormat="1" applyFont="1" applyBorder="1" applyAlignment="1">
      <alignment horizontal="center" vertical="center"/>
    </xf>
    <xf numFmtId="0" fontId="27" fillId="0" borderId="13" xfId="2" applyFont="1" applyBorder="1" applyAlignment="1">
      <alignment horizontal="right" vertical="center"/>
    </xf>
    <xf numFmtId="0" fontId="27" fillId="0" borderId="13" xfId="2" applyFont="1" applyBorder="1" applyAlignment="1">
      <alignment horizontal="center"/>
    </xf>
    <xf numFmtId="0" fontId="27" fillId="0" borderId="55" xfId="2" applyFont="1" applyBorder="1" applyAlignment="1">
      <alignment horizontal="center"/>
    </xf>
    <xf numFmtId="0" fontId="27" fillId="0" borderId="55" xfId="2" applyFont="1" applyBorder="1"/>
    <xf numFmtId="0" fontId="27" fillId="0" borderId="11" xfId="2" applyFont="1" applyBorder="1"/>
    <xf numFmtId="0" fontId="27" fillId="0" borderId="8" xfId="2" applyFont="1" applyBorder="1" applyAlignment="1">
      <alignment horizontal="center" vertical="center"/>
    </xf>
    <xf numFmtId="0" fontId="27" fillId="0" borderId="58" xfId="2" applyFont="1" applyBorder="1" applyAlignment="1">
      <alignment vertical="center" wrapText="1"/>
    </xf>
    <xf numFmtId="0" fontId="29" fillId="0" borderId="59" xfId="2" applyFont="1" applyBorder="1" applyAlignment="1">
      <alignment horizontal="center" vertical="center" wrapText="1"/>
    </xf>
    <xf numFmtId="49" fontId="27" fillId="0" borderId="14" xfId="2" applyNumberFormat="1" applyFont="1" applyBorder="1" applyAlignment="1">
      <alignment horizontal="center" vertical="center"/>
    </xf>
    <xf numFmtId="0" fontId="27" fillId="0" borderId="59" xfId="2" applyFont="1" applyBorder="1" applyAlignment="1">
      <alignment vertical="center" wrapText="1"/>
    </xf>
    <xf numFmtId="49" fontId="27" fillId="0" borderId="9" xfId="2" applyNumberFormat="1" applyFont="1" applyBorder="1" applyAlignment="1">
      <alignment horizontal="center" vertical="center"/>
    </xf>
    <xf numFmtId="0" fontId="27" fillId="0" borderId="8" xfId="2" applyFont="1" applyBorder="1"/>
    <xf numFmtId="44" fontId="27" fillId="0" borderId="0" xfId="2" applyNumberFormat="1" applyFont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0" fontId="27" fillId="0" borderId="59" xfId="2" applyFont="1" applyBorder="1" applyAlignment="1">
      <alignment horizontal="center" vertical="center"/>
    </xf>
    <xf numFmtId="0" fontId="27" fillId="0" borderId="61" xfId="2" applyFont="1" applyBorder="1" applyAlignment="1">
      <alignment vertical="center" wrapText="1"/>
    </xf>
    <xf numFmtId="0" fontId="27" fillId="0" borderId="13" xfId="2" applyFont="1" applyBorder="1" applyAlignment="1">
      <alignment horizontal="center" vertical="center"/>
    </xf>
    <xf numFmtId="0" fontId="27" fillId="0" borderId="1" xfId="2" applyFont="1" applyBorder="1"/>
    <xf numFmtId="0" fontId="27" fillId="0" borderId="2" xfId="2" applyFont="1" applyBorder="1"/>
    <xf numFmtId="0" fontId="27" fillId="0" borderId="3" xfId="2" applyFont="1" applyBorder="1"/>
    <xf numFmtId="0" fontId="27" fillId="0" borderId="5" xfId="2" applyFont="1" applyBorder="1"/>
    <xf numFmtId="49" fontId="27" fillId="0" borderId="73" xfId="2" applyNumberFormat="1" applyFont="1" applyBorder="1" applyAlignment="1">
      <alignment horizontal="center" vertical="center"/>
    </xf>
    <xf numFmtId="0" fontId="27" fillId="0" borderId="75" xfId="2" applyFont="1" applyBorder="1" applyAlignment="1">
      <alignment horizontal="center" vertical="center"/>
    </xf>
    <xf numFmtId="0" fontId="27" fillId="0" borderId="76" xfId="2" applyFont="1" applyBorder="1" applyAlignment="1">
      <alignment horizontal="center" vertical="center"/>
    </xf>
    <xf numFmtId="49" fontId="27" fillId="0" borderId="11" xfId="2" applyNumberFormat="1" applyFont="1" applyBorder="1" applyAlignment="1">
      <alignment horizontal="center" vertical="center"/>
    </xf>
    <xf numFmtId="0" fontId="27" fillId="0" borderId="75" xfId="2" applyFont="1" applyBorder="1" applyAlignment="1">
      <alignment horizontal="center"/>
    </xf>
    <xf numFmtId="0" fontId="27" fillId="0" borderId="74" xfId="2" applyFont="1" applyBorder="1" applyAlignment="1">
      <alignment horizontal="center" vertical="center"/>
    </xf>
    <xf numFmtId="0" fontId="27" fillId="0" borderId="73" xfId="2" applyFont="1" applyBorder="1"/>
    <xf numFmtId="0" fontId="27" fillId="0" borderId="76" xfId="2" applyFont="1" applyBorder="1" applyAlignment="1">
      <alignment horizontal="left" vertical="top" wrapText="1"/>
    </xf>
    <xf numFmtId="44" fontId="27" fillId="0" borderId="13" xfId="2" applyNumberFormat="1" applyFont="1" applyBorder="1"/>
    <xf numFmtId="0" fontId="27" fillId="0" borderId="76" xfId="2" applyFont="1" applyBorder="1"/>
    <xf numFmtId="0" fontId="27" fillId="0" borderId="76" xfId="2" applyFont="1" applyBorder="1" applyAlignment="1">
      <alignment horizontal="left" vertical="center" wrapText="1"/>
    </xf>
    <xf numFmtId="0" fontId="27" fillId="0" borderId="0" xfId="2" applyFont="1" applyAlignment="1">
      <alignment horizontal="left" vertical="top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2" fillId="0" borderId="0" xfId="4"/>
    <xf numFmtId="0" fontId="30" fillId="0" borderId="0" xfId="4" applyFont="1" applyAlignment="1">
      <alignment vertical="top"/>
    </xf>
    <xf numFmtId="0" fontId="30" fillId="0" borderId="0" xfId="4" applyFont="1" applyAlignment="1">
      <alignment horizontal="center" vertical="top"/>
    </xf>
    <xf numFmtId="0" fontId="2" fillId="0" borderId="0" xfId="4" applyAlignment="1">
      <alignment vertical="top"/>
    </xf>
    <xf numFmtId="165" fontId="30" fillId="0" borderId="0" xfId="4" applyNumberFormat="1" applyFont="1" applyAlignment="1">
      <alignment vertical="top"/>
    </xf>
    <xf numFmtId="165" fontId="31" fillId="0" borderId="78" xfId="4" applyNumberFormat="1" applyFont="1" applyBorder="1" applyAlignment="1">
      <alignment vertical="top"/>
    </xf>
    <xf numFmtId="0" fontId="31" fillId="0" borderId="78" xfId="4" applyFont="1" applyBorder="1" applyAlignment="1">
      <alignment horizontal="right" vertical="top"/>
    </xf>
    <xf numFmtId="0" fontId="30" fillId="0" borderId="78" xfId="4" applyFont="1" applyBorder="1" applyAlignment="1">
      <alignment vertical="top"/>
    </xf>
    <xf numFmtId="0" fontId="30" fillId="0" borderId="78" xfId="4" applyFont="1" applyBorder="1" applyAlignment="1">
      <alignment horizontal="center" vertical="top"/>
    </xf>
    <xf numFmtId="0" fontId="2" fillId="0" borderId="78" xfId="4" applyBorder="1" applyAlignment="1">
      <alignment vertical="top"/>
    </xf>
    <xf numFmtId="165" fontId="31" fillId="0" borderId="77" xfId="4" applyNumberFormat="1" applyFont="1" applyBorder="1" applyAlignment="1">
      <alignment horizontal="right" vertical="top" wrapText="1"/>
    </xf>
    <xf numFmtId="0" fontId="32" fillId="0" borderId="77" xfId="4" applyFont="1" applyBorder="1" applyAlignment="1">
      <alignment vertical="top" wrapText="1"/>
    </xf>
    <xf numFmtId="0" fontId="30" fillId="0" borderId="77" xfId="4" applyFont="1" applyBorder="1" applyAlignment="1">
      <alignment horizontal="center" vertical="top" wrapText="1"/>
    </xf>
    <xf numFmtId="0" fontId="30" fillId="0" borderId="77" xfId="4" applyFont="1" applyBorder="1" applyAlignment="1">
      <alignment vertical="top" wrapText="1"/>
    </xf>
    <xf numFmtId="0" fontId="33" fillId="0" borderId="77" xfId="4" applyFont="1" applyBorder="1" applyAlignment="1">
      <alignment horizontal="center" vertical="top" wrapText="1"/>
    </xf>
    <xf numFmtId="165" fontId="31" fillId="0" borderId="62" xfId="4" applyNumberFormat="1" applyFont="1" applyBorder="1" applyAlignment="1">
      <alignment horizontal="right" vertical="top" wrapText="1"/>
    </xf>
    <xf numFmtId="0" fontId="31" fillId="0" borderId="62" xfId="4" applyFont="1" applyBorder="1" applyAlignment="1">
      <alignment horizontal="right" vertical="top"/>
    </xf>
    <xf numFmtId="0" fontId="32" fillId="0" borderId="62" xfId="4" applyFont="1" applyBorder="1" applyAlignment="1">
      <alignment horizontal="right" vertical="top" wrapText="1"/>
    </xf>
    <xf numFmtId="0" fontId="31" fillId="0" borderId="62" xfId="4" applyFont="1" applyBorder="1" applyAlignment="1">
      <alignment horizontal="left" vertical="top" wrapText="1"/>
    </xf>
    <xf numFmtId="0" fontId="33" fillId="0" borderId="62" xfId="4" applyFont="1" applyBorder="1" applyAlignment="1">
      <alignment horizontal="center" vertical="top" wrapText="1"/>
    </xf>
    <xf numFmtId="165" fontId="30" fillId="0" borderId="66" xfId="4" applyNumberFormat="1" applyFont="1" applyBorder="1" applyAlignment="1">
      <alignment horizontal="right" vertical="top" wrapText="1"/>
    </xf>
    <xf numFmtId="0" fontId="2" fillId="0" borderId="66" xfId="4" applyBorder="1" applyAlignment="1">
      <alignment vertical="top"/>
    </xf>
    <xf numFmtId="0" fontId="2" fillId="0" borderId="66" xfId="4" applyBorder="1" applyAlignment="1">
      <alignment horizontal="center" vertical="top"/>
    </xf>
    <xf numFmtId="0" fontId="2" fillId="0" borderId="66" xfId="4" applyBorder="1" applyAlignment="1">
      <alignment horizontal="left" vertical="top" wrapText="1"/>
    </xf>
    <xf numFmtId="0" fontId="33" fillId="0" borderId="39" xfId="4" applyFont="1" applyBorder="1" applyAlignment="1">
      <alignment horizontal="center" vertical="top" wrapText="1"/>
    </xf>
    <xf numFmtId="165" fontId="30" fillId="0" borderId="66" xfId="4" applyNumberFormat="1" applyFont="1" applyBorder="1" applyAlignment="1">
      <alignment vertical="top"/>
    </xf>
    <xf numFmtId="0" fontId="33" fillId="0" borderId="39" xfId="4" applyFont="1" applyBorder="1" applyAlignment="1">
      <alignment vertical="top" wrapText="1"/>
    </xf>
    <xf numFmtId="0" fontId="30" fillId="0" borderId="39" xfId="4" applyFont="1" applyBorder="1" applyAlignment="1">
      <alignment horizontal="center" vertical="top" wrapText="1"/>
    </xf>
    <xf numFmtId="0" fontId="30" fillId="0" borderId="39" xfId="4" applyFont="1" applyBorder="1" applyAlignment="1">
      <alignment vertical="top" wrapText="1"/>
    </xf>
    <xf numFmtId="0" fontId="33" fillId="0" borderId="66" xfId="4" applyFont="1" applyBorder="1" applyAlignment="1">
      <alignment vertical="top" wrapText="1"/>
    </xf>
    <xf numFmtId="0" fontId="30" fillId="0" borderId="66" xfId="4" applyFont="1" applyBorder="1" applyAlignment="1">
      <alignment horizontal="center" vertical="top" wrapText="1"/>
    </xf>
    <xf numFmtId="0" fontId="30" fillId="0" borderId="66" xfId="4" applyFont="1" applyBorder="1" applyAlignment="1">
      <alignment vertical="top" wrapText="1"/>
    </xf>
    <xf numFmtId="0" fontId="33" fillId="0" borderId="66" xfId="4" applyFont="1" applyBorder="1" applyAlignment="1">
      <alignment horizontal="center" vertical="top" wrapText="1"/>
    </xf>
    <xf numFmtId="0" fontId="30" fillId="0" borderId="66" xfId="4" applyFont="1" applyBorder="1" applyAlignment="1">
      <alignment horizontal="left" vertical="top" wrapText="1"/>
    </xf>
    <xf numFmtId="0" fontId="31" fillId="0" borderId="67" xfId="4" applyFont="1" applyBorder="1" applyAlignment="1">
      <alignment horizontal="left" vertical="top" wrapText="1"/>
    </xf>
    <xf numFmtId="0" fontId="32" fillId="0" borderId="39" xfId="4" applyFont="1" applyBorder="1" applyAlignment="1">
      <alignment vertical="top" wrapText="1"/>
    </xf>
    <xf numFmtId="0" fontId="31" fillId="0" borderId="39" xfId="4" applyFont="1" applyBorder="1" applyAlignment="1">
      <alignment horizontal="center" vertical="top" wrapText="1"/>
    </xf>
    <xf numFmtId="0" fontId="31" fillId="0" borderId="39" xfId="4" applyFont="1" applyBorder="1" applyAlignment="1">
      <alignment vertical="top" wrapText="1"/>
    </xf>
    <xf numFmtId="0" fontId="32" fillId="0" borderId="39" xfId="4" applyFont="1" applyBorder="1" applyAlignment="1">
      <alignment horizontal="center" vertical="top" wrapText="1"/>
    </xf>
    <xf numFmtId="165" fontId="2" fillId="0" borderId="66" xfId="4" applyNumberFormat="1" applyBorder="1" applyAlignment="1">
      <alignment vertical="top"/>
    </xf>
    <xf numFmtId="3" fontId="2" fillId="0" borderId="66" xfId="4" applyNumberFormat="1" applyBorder="1" applyAlignment="1">
      <alignment vertical="top"/>
    </xf>
    <xf numFmtId="0" fontId="2" fillId="0" borderId="66" xfId="4" applyBorder="1" applyAlignment="1">
      <alignment horizontal="center" vertical="top" shrinkToFit="1"/>
    </xf>
    <xf numFmtId="0" fontId="30" fillId="0" borderId="39" xfId="4" applyFont="1" applyBorder="1" applyAlignment="1">
      <alignment vertical="top"/>
    </xf>
    <xf numFmtId="165" fontId="30" fillId="0" borderId="39" xfId="4" applyNumberFormat="1" applyFont="1" applyBorder="1" applyAlignment="1">
      <alignment horizontal="right" vertical="top" wrapText="1"/>
    </xf>
    <xf numFmtId="0" fontId="31" fillId="0" borderId="66" xfId="4" applyFont="1" applyBorder="1" applyAlignment="1">
      <alignment vertical="top" wrapText="1"/>
    </xf>
    <xf numFmtId="165" fontId="30" fillId="0" borderId="66" xfId="4" applyNumberFormat="1" applyFont="1" applyBorder="1" applyAlignment="1">
      <alignment vertical="top" wrapText="1"/>
    </xf>
    <xf numFmtId="1" fontId="30" fillId="0" borderId="66" xfId="4" applyNumberFormat="1" applyFont="1" applyBorder="1" applyAlignment="1">
      <alignment horizontal="right" vertical="top" wrapText="1"/>
    </xf>
    <xf numFmtId="0" fontId="33" fillId="0" borderId="67" xfId="4" applyFont="1" applyBorder="1" applyAlignment="1">
      <alignment horizontal="center" vertical="top" wrapText="1"/>
    </xf>
    <xf numFmtId="0" fontId="30" fillId="0" borderId="66" xfId="4" applyFont="1" applyBorder="1" applyAlignment="1">
      <alignment vertical="top"/>
    </xf>
    <xf numFmtId="0" fontId="30" fillId="0" borderId="66" xfId="4" applyFont="1" applyBorder="1" applyAlignment="1">
      <alignment horizontal="center" vertical="top"/>
    </xf>
    <xf numFmtId="0" fontId="30" fillId="0" borderId="67" xfId="4" applyFont="1" applyBorder="1" applyAlignment="1">
      <alignment vertical="top"/>
    </xf>
    <xf numFmtId="0" fontId="30" fillId="0" borderId="67" xfId="4" applyFont="1" applyBorder="1" applyAlignment="1">
      <alignment horizontal="center" vertical="top"/>
    </xf>
    <xf numFmtId="0" fontId="30" fillId="0" borderId="67" xfId="4" applyFont="1" applyBorder="1" applyAlignment="1">
      <alignment vertical="top" wrapText="1"/>
    </xf>
    <xf numFmtId="166" fontId="30" fillId="0" borderId="66" xfId="4" applyNumberFormat="1" applyFont="1" applyBorder="1" applyAlignment="1">
      <alignment horizontal="right" vertical="top"/>
    </xf>
    <xf numFmtId="49" fontId="30" fillId="0" borderId="66" xfId="4" applyNumberFormat="1" applyFont="1" applyBorder="1" applyAlignment="1">
      <alignment horizontal="center" vertical="top"/>
    </xf>
    <xf numFmtId="49" fontId="30" fillId="0" borderId="66" xfId="4" applyNumberFormat="1" applyFont="1" applyBorder="1" applyAlignment="1">
      <alignment horizontal="left" vertical="top" wrapText="1"/>
    </xf>
    <xf numFmtId="49" fontId="30" fillId="0" borderId="70" xfId="4" applyNumberFormat="1" applyFont="1" applyBorder="1" applyAlignment="1">
      <alignment horizontal="left" vertical="top" wrapText="1"/>
    </xf>
    <xf numFmtId="0" fontId="33" fillId="0" borderId="66" xfId="4" applyFont="1" applyBorder="1" applyAlignment="1">
      <alignment horizontal="right" vertical="top" wrapText="1"/>
    </xf>
    <xf numFmtId="0" fontId="30" fillId="0" borderId="66" xfId="4" applyFont="1" applyBorder="1" applyAlignment="1">
      <alignment horizontal="right" vertical="top"/>
    </xf>
    <xf numFmtId="0" fontId="30" fillId="0" borderId="66" xfId="4" applyFont="1" applyBorder="1" applyAlignment="1">
      <alignment wrapText="1"/>
    </xf>
    <xf numFmtId="4" fontId="30" fillId="0" borderId="66" xfId="4" applyNumberFormat="1" applyFont="1" applyBorder="1" applyAlignment="1">
      <alignment vertical="top" wrapText="1"/>
    </xf>
    <xf numFmtId="0" fontId="30" fillId="0" borderId="66" xfId="4" applyFont="1" applyBorder="1" applyAlignment="1" applyProtection="1">
      <alignment vertical="top" wrapText="1"/>
      <protection locked="0"/>
    </xf>
    <xf numFmtId="0" fontId="30" fillId="0" borderId="66" xfId="4" applyFont="1" applyBorder="1" applyAlignment="1" applyProtection="1">
      <alignment horizontal="right" vertical="top" wrapText="1"/>
      <protection locked="0"/>
    </xf>
    <xf numFmtId="0" fontId="30" fillId="0" borderId="66" xfId="4" applyFont="1" applyBorder="1" applyAlignment="1" applyProtection="1">
      <alignment horizontal="center" vertical="top" wrapText="1"/>
      <protection locked="0"/>
    </xf>
    <xf numFmtId="0" fontId="30" fillId="0" borderId="70" xfId="4" applyFont="1" applyBorder="1" applyAlignment="1">
      <alignment horizontal="right" vertical="top" wrapText="1"/>
    </xf>
    <xf numFmtId="0" fontId="33" fillId="0" borderId="70" xfId="4" applyFont="1" applyBorder="1" applyAlignment="1">
      <alignment horizontal="right" vertical="top" wrapText="1"/>
    </xf>
    <xf numFmtId="0" fontId="34" fillId="0" borderId="0" xfId="4" applyFont="1" applyAlignment="1">
      <alignment vertical="top" wrapText="1"/>
    </xf>
    <xf numFmtId="0" fontId="30" fillId="0" borderId="66" xfId="4" applyFont="1" applyBorder="1" applyAlignment="1">
      <alignment horizontal="right" vertical="top" wrapText="1"/>
    </xf>
    <xf numFmtId="0" fontId="32" fillId="0" borderId="67" xfId="4" applyFont="1" applyBorder="1" applyAlignment="1">
      <alignment horizontal="center" vertical="center" wrapText="1"/>
    </xf>
    <xf numFmtId="0" fontId="31" fillId="0" borderId="67" xfId="4" applyFont="1" applyBorder="1" applyAlignment="1">
      <alignment horizontal="center" vertical="center" wrapText="1"/>
    </xf>
    <xf numFmtId="0" fontId="31" fillId="0" borderId="67" xfId="4" applyFont="1" applyBorder="1" applyAlignment="1">
      <alignment horizontal="center" vertical="top" wrapText="1"/>
    </xf>
    <xf numFmtId="165" fontId="32" fillId="0" borderId="62" xfId="4" applyNumberFormat="1" applyFont="1" applyBorder="1" applyAlignment="1">
      <alignment horizontal="right" vertical="top" wrapText="1"/>
    </xf>
    <xf numFmtId="0" fontId="33" fillId="0" borderId="62" xfId="4" applyFont="1" applyBorder="1" applyAlignment="1">
      <alignment vertical="top" wrapText="1"/>
    </xf>
    <xf numFmtId="0" fontId="2" fillId="0" borderId="66" xfId="4" applyBorder="1"/>
    <xf numFmtId="0" fontId="30" fillId="0" borderId="67" xfId="4" applyFont="1" applyBorder="1" applyAlignment="1">
      <alignment horizontal="left" vertical="top" wrapText="1"/>
    </xf>
    <xf numFmtId="0" fontId="30" fillId="0" borderId="67" xfId="4" applyFont="1" applyBorder="1" applyAlignment="1">
      <alignment horizontal="center" vertical="top" wrapText="1"/>
    </xf>
    <xf numFmtId="165" fontId="31" fillId="0" borderId="66" xfId="4" applyNumberFormat="1" applyFont="1" applyBorder="1" applyAlignment="1">
      <alignment horizontal="right" vertical="top" wrapText="1"/>
    </xf>
    <xf numFmtId="165" fontId="32" fillId="0" borderId="66" xfId="4" applyNumberFormat="1" applyFont="1" applyBorder="1" applyAlignment="1">
      <alignment horizontal="right" vertical="top" wrapText="1"/>
    </xf>
    <xf numFmtId="0" fontId="33" fillId="0" borderId="67" xfId="4" applyFont="1" applyBorder="1" applyAlignment="1">
      <alignment vertical="top" wrapText="1"/>
    </xf>
    <xf numFmtId="167" fontId="31" fillId="0" borderId="63" xfId="4" applyNumberFormat="1" applyFont="1" applyBorder="1" applyAlignment="1">
      <alignment horizontal="right" vertical="top" wrapText="1"/>
    </xf>
    <xf numFmtId="0" fontId="30" fillId="0" borderId="63" xfId="5" applyNumberFormat="1" applyFont="1" applyFill="1" applyBorder="1" applyAlignment="1" applyProtection="1">
      <alignment vertical="top"/>
      <protection locked="0"/>
    </xf>
    <xf numFmtId="0" fontId="30" fillId="0" borderId="63" xfId="5" applyNumberFormat="1" applyFont="1" applyFill="1" applyBorder="1" applyAlignment="1" applyProtection="1">
      <alignment horizontal="center" vertical="top"/>
      <protection locked="0"/>
    </xf>
    <xf numFmtId="0" fontId="30" fillId="0" borderId="63" xfId="4" applyFont="1" applyBorder="1" applyAlignment="1" applyProtection="1">
      <alignment horizontal="left" vertical="top" wrapText="1"/>
      <protection locked="0"/>
    </xf>
    <xf numFmtId="0" fontId="33" fillId="0" borderId="63" xfId="4" applyFont="1" applyBorder="1" applyAlignment="1">
      <alignment horizontal="center" vertical="top" wrapText="1"/>
    </xf>
    <xf numFmtId="0" fontId="35" fillId="0" borderId="66" xfId="4" applyFont="1" applyBorder="1" applyAlignment="1">
      <alignment vertical="top" wrapText="1"/>
    </xf>
    <xf numFmtId="167" fontId="30" fillId="0" borderId="65" xfId="4" applyNumberFormat="1" applyFont="1" applyBorder="1" applyAlignment="1">
      <alignment horizontal="right" vertical="top" wrapText="1"/>
    </xf>
    <xf numFmtId="0" fontId="33" fillId="0" borderId="65" xfId="4" applyFont="1" applyBorder="1" applyAlignment="1">
      <alignment vertical="top" wrapText="1"/>
    </xf>
    <xf numFmtId="0" fontId="33" fillId="0" borderId="65" xfId="4" applyFont="1" applyBorder="1" applyAlignment="1">
      <alignment horizontal="center" vertical="top" wrapText="1"/>
    </xf>
    <xf numFmtId="0" fontId="32" fillId="0" borderId="65" xfId="4" applyFont="1" applyBorder="1" applyAlignment="1">
      <alignment vertical="top" wrapText="1"/>
    </xf>
    <xf numFmtId="0" fontId="32" fillId="0" borderId="62" xfId="4" applyFont="1" applyBorder="1" applyAlignment="1">
      <alignment vertical="top" wrapText="1"/>
    </xf>
    <xf numFmtId="0" fontId="32" fillId="0" borderId="62" xfId="4" applyFont="1" applyBorder="1" applyAlignment="1">
      <alignment horizontal="center" vertical="top" wrapText="1"/>
    </xf>
    <xf numFmtId="0" fontId="30" fillId="0" borderId="62" xfId="4" applyFont="1" applyBorder="1" applyAlignment="1">
      <alignment vertical="top" wrapText="1"/>
    </xf>
    <xf numFmtId="1" fontId="30" fillId="0" borderId="66" xfId="4" applyNumberFormat="1" applyFont="1" applyBorder="1" applyAlignment="1">
      <alignment vertical="top" wrapText="1"/>
    </xf>
    <xf numFmtId="0" fontId="30" fillId="0" borderId="68" xfId="4" applyFont="1" applyBorder="1" applyAlignment="1">
      <alignment vertical="top" wrapText="1"/>
    </xf>
    <xf numFmtId="0" fontId="31" fillId="0" borderId="66" xfId="4" applyFont="1" applyBorder="1" applyAlignment="1">
      <alignment wrapText="1"/>
    </xf>
    <xf numFmtId="0" fontId="32" fillId="0" borderId="69" xfId="4" applyFont="1" applyBorder="1" applyAlignment="1">
      <alignment horizontal="center" vertical="center" wrapText="1"/>
    </xf>
    <xf numFmtId="0" fontId="31" fillId="0" borderId="69" xfId="4" applyFont="1" applyBorder="1" applyAlignment="1">
      <alignment horizontal="center" vertical="center" wrapText="1"/>
    </xf>
    <xf numFmtId="0" fontId="31" fillId="0" borderId="69" xfId="4" applyFont="1" applyBorder="1" applyAlignment="1">
      <alignment horizontal="center" vertical="top" wrapText="1"/>
    </xf>
    <xf numFmtId="0" fontId="31" fillId="0" borderId="0" xfId="4" applyFont="1" applyAlignment="1">
      <alignment horizontal="center"/>
    </xf>
    <xf numFmtId="0" fontId="31" fillId="0" borderId="0" xfId="4" applyFont="1" applyAlignment="1">
      <alignment vertical="top"/>
    </xf>
    <xf numFmtId="0" fontId="31" fillId="0" borderId="0" xfId="4" applyFont="1" applyAlignment="1">
      <alignment horizontal="center" vertical="top"/>
    </xf>
    <xf numFmtId="0" fontId="6" fillId="0" borderId="0" xfId="4" applyFont="1" applyAlignment="1">
      <alignment horizontal="center" vertical="top"/>
    </xf>
    <xf numFmtId="165" fontId="30" fillId="8" borderId="66" xfId="4" applyNumberFormat="1" applyFont="1" applyFill="1" applyBorder="1" applyAlignment="1">
      <alignment horizontal="right" vertical="top" wrapText="1"/>
    </xf>
    <xf numFmtId="165" fontId="33" fillId="8" borderId="66" xfId="4" applyNumberFormat="1" applyFont="1" applyFill="1" applyBorder="1" applyAlignment="1">
      <alignment vertical="top" wrapText="1"/>
    </xf>
    <xf numFmtId="165" fontId="33" fillId="8" borderId="66" xfId="4" applyNumberFormat="1" applyFont="1" applyFill="1" applyBorder="1" applyAlignment="1">
      <alignment horizontal="right" vertical="top" wrapText="1"/>
    </xf>
    <xf numFmtId="165" fontId="2" fillId="8" borderId="66" xfId="4" applyNumberFormat="1" applyFill="1" applyBorder="1" applyAlignment="1">
      <alignment vertical="top"/>
    </xf>
    <xf numFmtId="165" fontId="30" fillId="8" borderId="66" xfId="4" applyNumberFormat="1" applyFont="1" applyFill="1" applyBorder="1" applyAlignment="1">
      <alignment vertical="top"/>
    </xf>
    <xf numFmtId="165" fontId="30" fillId="8" borderId="67" xfId="4" applyNumberFormat="1" applyFont="1" applyFill="1" applyBorder="1" applyAlignment="1">
      <alignment vertical="top"/>
    </xf>
    <xf numFmtId="167" fontId="33" fillId="8" borderId="66" xfId="4" applyNumberFormat="1" applyFont="1" applyFill="1" applyBorder="1" applyAlignment="1">
      <alignment vertical="top" wrapText="1"/>
    </xf>
    <xf numFmtId="165" fontId="30" fillId="8" borderId="66" xfId="4" applyNumberFormat="1" applyFont="1" applyFill="1" applyBorder="1" applyAlignment="1">
      <alignment vertical="top" wrapText="1"/>
    </xf>
    <xf numFmtId="4" fontId="30" fillId="8" borderId="66" xfId="4" applyNumberFormat="1" applyFont="1" applyFill="1" applyBorder="1" applyAlignment="1">
      <alignment horizontal="right" vertical="top" wrapText="1"/>
    </xf>
    <xf numFmtId="165" fontId="30" fillId="8" borderId="66" xfId="4" applyNumberFormat="1" applyFont="1" applyFill="1" applyBorder="1" applyAlignment="1" applyProtection="1">
      <alignment vertical="top" wrapText="1"/>
      <protection locked="0"/>
    </xf>
    <xf numFmtId="165" fontId="31" fillId="0" borderId="77" xfId="4" applyNumberFormat="1" applyFont="1" applyBorder="1" applyAlignment="1">
      <alignment horizontal="right" vertical="top"/>
    </xf>
    <xf numFmtId="165" fontId="31" fillId="0" borderId="66" xfId="4" applyNumberFormat="1" applyFont="1" applyBorder="1" applyAlignment="1">
      <alignment vertical="top"/>
    </xf>
    <xf numFmtId="3" fontId="31" fillId="0" borderId="62" xfId="4" applyNumberFormat="1" applyFont="1" applyBorder="1" applyAlignment="1">
      <alignment horizontal="right" vertical="top" wrapText="1"/>
    </xf>
    <xf numFmtId="167" fontId="31" fillId="0" borderId="64" xfId="4" applyNumberFormat="1" applyFont="1" applyBorder="1" applyAlignment="1" applyProtection="1">
      <alignment horizontal="left" vertical="top"/>
      <protection locked="0"/>
    </xf>
    <xf numFmtId="3" fontId="31" fillId="0" borderId="66" xfId="4" applyNumberFormat="1" applyFont="1" applyBorder="1" applyAlignment="1">
      <alignment horizontal="right" vertical="top" wrapText="1"/>
    </xf>
    <xf numFmtId="165" fontId="31" fillId="0" borderId="62" xfId="4" applyNumberFormat="1" applyFont="1" applyBorder="1" applyAlignment="1" applyProtection="1">
      <alignment horizontal="left" vertical="top"/>
      <protection locked="0"/>
    </xf>
    <xf numFmtId="167" fontId="33" fillId="0" borderId="65" xfId="4" applyNumberFormat="1" applyFont="1" applyBorder="1" applyAlignment="1">
      <alignment vertical="top" wrapText="1"/>
    </xf>
    <xf numFmtId="167" fontId="33" fillId="0" borderId="66" xfId="4" applyNumberFormat="1" applyFont="1" applyBorder="1" applyAlignment="1">
      <alignment vertical="top" wrapText="1"/>
    </xf>
    <xf numFmtId="0" fontId="27" fillId="0" borderId="2" xfId="2" applyFont="1" applyBorder="1" applyAlignment="1" applyProtection="1">
      <alignment horizontal="center" vertical="center"/>
      <protection locked="0"/>
    </xf>
    <xf numFmtId="0" fontId="27" fillId="0" borderId="75" xfId="2" applyFont="1" applyBorder="1" applyAlignment="1" applyProtection="1">
      <alignment horizontal="right" vertical="center"/>
      <protection locked="0"/>
    </xf>
    <xf numFmtId="44" fontId="27" fillId="0" borderId="56" xfId="2" applyNumberFormat="1" applyFont="1" applyBorder="1" applyAlignment="1" applyProtection="1">
      <alignment horizontal="right" vertical="center"/>
      <protection locked="0"/>
    </xf>
    <xf numFmtId="44" fontId="27" fillId="0" borderId="58" xfId="2" applyNumberFormat="1" applyFont="1" applyBorder="1" applyAlignment="1" applyProtection="1">
      <alignment horizontal="right" vertical="center"/>
      <protection locked="0"/>
    </xf>
    <xf numFmtId="0" fontId="27" fillId="0" borderId="7" xfId="2" applyFont="1" applyBorder="1" applyAlignment="1">
      <alignment horizontal="right" vertical="center"/>
    </xf>
    <xf numFmtId="0" fontId="27" fillId="0" borderId="25" xfId="2" applyFont="1" applyBorder="1" applyAlignment="1" applyProtection="1">
      <alignment horizontal="right" vertical="center"/>
      <protection locked="0"/>
    </xf>
    <xf numFmtId="0" fontId="27" fillId="0" borderId="25" xfId="2" applyFont="1" applyBorder="1" applyAlignment="1" applyProtection="1">
      <alignment horizontal="center" vertical="center"/>
      <protection locked="0"/>
    </xf>
    <xf numFmtId="0" fontId="27" fillId="0" borderId="8" xfId="2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wrapText="1"/>
    </xf>
    <xf numFmtId="49" fontId="7" fillId="3" borderId="18" xfId="0" applyNumberFormat="1" applyFont="1" applyFill="1" applyBorder="1" applyAlignment="1">
      <alignment horizontal="left" vertical="center" indent="1" shrinkToFit="1"/>
    </xf>
    <xf numFmtId="0" fontId="7" fillId="3" borderId="18" xfId="0" applyFont="1" applyFill="1" applyBorder="1" applyAlignment="1">
      <alignment horizontal="left" vertical="center" indent="1" shrinkToFit="1"/>
    </xf>
    <xf numFmtId="0" fontId="7" fillId="3" borderId="19" xfId="0" applyFont="1" applyFill="1" applyBorder="1" applyAlignment="1">
      <alignment horizontal="left" vertical="center" indent="1" shrinkToFi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9" fillId="3" borderId="0" xfId="0" applyNumberFormat="1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 indent="1"/>
    </xf>
    <xf numFmtId="4" fontId="4" fillId="0" borderId="35" xfId="0" applyNumberFormat="1" applyFont="1" applyBorder="1" applyAlignment="1">
      <alignment vertical="center"/>
    </xf>
    <xf numFmtId="49" fontId="4" fillId="0" borderId="36" xfId="0" applyNumberFormat="1" applyFont="1" applyBorder="1" applyAlignment="1">
      <alignment vertical="center" wrapText="1"/>
    </xf>
    <xf numFmtId="49" fontId="4" fillId="0" borderId="18" xfId="0" applyNumberFormat="1" applyFont="1" applyBorder="1" applyAlignment="1">
      <alignment vertical="center" wrapTex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9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6" fillId="0" borderId="0" xfId="0" applyFont="1" applyAlignment="1">
      <alignment wrapText="1"/>
    </xf>
    <xf numFmtId="0" fontId="17" fillId="3" borderId="35" xfId="0" applyFont="1" applyFill="1" applyBorder="1" applyAlignment="1">
      <alignment horizontal="center" vertical="center" wrapText="1"/>
    </xf>
    <xf numFmtId="4" fontId="4" fillId="0" borderId="33" xfId="0" applyNumberFormat="1" applyFont="1" applyBorder="1" applyAlignment="1">
      <alignment vertical="center"/>
    </xf>
    <xf numFmtId="49" fontId="4" fillId="0" borderId="26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" fontId="4" fillId="5" borderId="39" xfId="0" applyNumberFormat="1" applyFont="1" applyFill="1" applyBorder="1"/>
    <xf numFmtId="4" fontId="4" fillId="0" borderId="3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5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24" fillId="0" borderId="26" xfId="0" applyFont="1" applyBorder="1" applyAlignment="1">
      <alignment horizontal="left" vertical="top" wrapText="1"/>
    </xf>
    <xf numFmtId="0" fontId="24" fillId="0" borderId="0" xfId="0" applyFont="1" applyAlignment="1">
      <alignment vertical="top" wrapText="1" shrinkToFit="1"/>
    </xf>
    <xf numFmtId="164" fontId="24" fillId="0" borderId="0" xfId="0" applyNumberFormat="1" applyFont="1" applyAlignment="1">
      <alignment vertical="top" wrapText="1" shrinkToFit="1"/>
    </xf>
    <xf numFmtId="4" fontId="24" fillId="0" borderId="0" xfId="0" applyNumberFormat="1" applyFont="1" applyAlignment="1">
      <alignment vertical="top" wrapText="1" shrinkToFit="1"/>
    </xf>
    <xf numFmtId="4" fontId="24" fillId="0" borderId="34" xfId="0" applyNumberFormat="1" applyFont="1" applyBorder="1" applyAlignment="1">
      <alignment vertical="top" wrapText="1" shrinkToFit="1"/>
    </xf>
    <xf numFmtId="0" fontId="28" fillId="7" borderId="11" xfId="2" applyFont="1" applyFill="1" applyBorder="1" applyAlignment="1">
      <alignment horizontal="center"/>
    </xf>
    <xf numFmtId="0" fontId="28" fillId="7" borderId="7" xfId="2" applyFont="1" applyFill="1" applyBorder="1" applyAlignment="1">
      <alignment horizontal="center"/>
    </xf>
    <xf numFmtId="0" fontId="28" fillId="7" borderId="13" xfId="2" applyFont="1" applyFill="1" applyBorder="1" applyAlignment="1">
      <alignment horizontal="center"/>
    </xf>
    <xf numFmtId="0" fontId="1" fillId="0" borderId="0" xfId="2" applyAlignment="1">
      <alignment horizontal="left"/>
    </xf>
    <xf numFmtId="0" fontId="27" fillId="0" borderId="11" xfId="2" applyFont="1" applyBorder="1" applyAlignment="1">
      <alignment horizontal="left" vertical="top"/>
    </xf>
    <xf numFmtId="0" fontId="27" fillId="0" borderId="7" xfId="2" applyFont="1" applyBorder="1" applyAlignment="1">
      <alignment horizontal="left" vertical="top"/>
    </xf>
    <xf numFmtId="0" fontId="27" fillId="0" borderId="13" xfId="2" applyFont="1" applyBorder="1" applyAlignment="1">
      <alignment horizontal="left" vertical="top"/>
    </xf>
    <xf numFmtId="0" fontId="1" fillId="0" borderId="0" xfId="2" applyAlignment="1">
      <alignment horizontal="left" vertical="top"/>
    </xf>
    <xf numFmtId="0" fontId="28" fillId="0" borderId="11" xfId="2" applyFont="1" applyBorder="1" applyAlignment="1">
      <alignment horizontal="left"/>
    </xf>
    <xf numFmtId="0" fontId="28" fillId="0" borderId="7" xfId="2" applyFont="1" applyBorder="1" applyAlignment="1">
      <alignment horizontal="left"/>
    </xf>
    <xf numFmtId="0" fontId="28" fillId="0" borderId="13" xfId="2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2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49" fontId="31" fillId="0" borderId="9" xfId="0" applyNumberFormat="1" applyFont="1" applyBorder="1" applyAlignment="1">
      <alignment horizontal="left" vertical="top" wrapText="1"/>
    </xf>
    <xf numFmtId="49" fontId="31" fillId="0" borderId="6" xfId="0" applyNumberFormat="1" applyFont="1" applyBorder="1" applyAlignment="1">
      <alignment horizontal="left" vertical="top" wrapText="1"/>
    </xf>
    <xf numFmtId="49" fontId="31" fillId="0" borderId="8" xfId="0" applyNumberFormat="1" applyFont="1" applyBorder="1" applyAlignment="1">
      <alignment horizontal="left" vertical="top" wrapText="1"/>
    </xf>
    <xf numFmtId="0" fontId="36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36" fillId="0" borderId="0" xfId="0" applyFont="1" applyAlignment="1">
      <alignment horizontal="left"/>
    </xf>
    <xf numFmtId="0" fontId="31" fillId="0" borderId="71" xfId="0" applyFont="1" applyBorder="1" applyAlignment="1">
      <alignment horizontal="left" vertical="top" wrapText="1"/>
    </xf>
    <xf numFmtId="0" fontId="31" fillId="0" borderId="68" xfId="0" applyFont="1" applyBorder="1" applyAlignment="1">
      <alignment horizontal="left" vertical="top" wrapText="1"/>
    </xf>
    <xf numFmtId="0" fontId="31" fillId="0" borderId="70" xfId="0" applyFont="1" applyBorder="1" applyAlignment="1">
      <alignment horizontal="left" vertical="top" wrapText="1"/>
    </xf>
  </cellXfs>
  <cellStyles count="6">
    <cellStyle name="Čárka 2" xfId="3" xr:uid="{BBECA3AC-6504-47DF-AB83-D976C73D08CF}"/>
    <cellStyle name="Čárka 3" xfId="5" xr:uid="{D92781A6-0B41-49B8-BDDA-4844A19F6107}"/>
    <cellStyle name="Normální" xfId="0" builtinId="0"/>
    <cellStyle name="normální 2" xfId="1" xr:uid="{00000000-0005-0000-0000-000001000000}"/>
    <cellStyle name="Normální 3" xfId="4" xr:uid="{26F488D2-BCEA-4DC9-9D69-18FFCD2C90A0}"/>
    <cellStyle name="Normální 4" xfId="2" xr:uid="{6DE5C5B1-7DAE-4093-92B1-0AC3A6ED2CA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c5c08096945d4b0/Documents/0014_InPoint/524%20Doma&#382;lice%20m&#283;sto/310%20DPS/_rozpo&#269;et%20a%20v&#253;kaz%20v&#253;m&#283;r/524%20VV%20MU%20Doma&#382;lice%2000.xlsx" TargetMode="External"/><Relationship Id="rId1" Type="http://schemas.openxmlformats.org/officeDocument/2006/relationships/externalLinkPath" Target="524%20VV%20MU%20Doma&#382;lice%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Rozpočet Pol"/>
      <sheetName val="EI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412" t="s">
        <v>39</v>
      </c>
      <c r="B2" s="412"/>
      <c r="C2" s="412"/>
      <c r="D2" s="412"/>
      <c r="E2" s="412"/>
      <c r="F2" s="412"/>
      <c r="G2" s="41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7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2" t="s">
        <v>36</v>
      </c>
      <c r="B1" s="425" t="s">
        <v>740</v>
      </c>
      <c r="C1" s="426"/>
      <c r="D1" s="426"/>
      <c r="E1" s="426"/>
      <c r="F1" s="426"/>
      <c r="G1" s="426"/>
      <c r="H1" s="426"/>
      <c r="I1" s="426"/>
      <c r="J1" s="427"/>
    </row>
    <row r="2" spans="1:15" ht="23.25" customHeight="1" x14ac:dyDescent="0.2">
      <c r="A2" s="3"/>
      <c r="B2" s="70" t="s">
        <v>40</v>
      </c>
      <c r="C2" s="71"/>
      <c r="D2" s="413" t="s">
        <v>46</v>
      </c>
      <c r="E2" s="414"/>
      <c r="F2" s="414"/>
      <c r="G2" s="414"/>
      <c r="H2" s="414"/>
      <c r="I2" s="414"/>
      <c r="J2" s="415"/>
      <c r="O2" s="1"/>
    </row>
    <row r="3" spans="1:15" ht="23.25" customHeight="1" x14ac:dyDescent="0.2">
      <c r="A3" s="3"/>
      <c r="B3" s="72" t="s">
        <v>44</v>
      </c>
      <c r="C3" s="73"/>
      <c r="D3" s="420" t="s">
        <v>42</v>
      </c>
      <c r="E3" s="421"/>
      <c r="F3" s="421"/>
      <c r="G3" s="421"/>
      <c r="H3" s="421"/>
      <c r="I3" s="421"/>
      <c r="J3" s="422"/>
    </row>
    <row r="4" spans="1:15" ht="23.25" hidden="1" customHeight="1" x14ac:dyDescent="0.2">
      <c r="A4" s="3"/>
      <c r="B4" s="74" t="s">
        <v>43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51</v>
      </c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52</v>
      </c>
      <c r="J6" s="9"/>
    </row>
    <row r="7" spans="1:15" ht="15.75" customHeight="1" x14ac:dyDescent="0.2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436"/>
      <c r="E11" s="436"/>
      <c r="F11" s="436"/>
      <c r="G11" s="436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423"/>
      <c r="E12" s="423"/>
      <c r="F12" s="423"/>
      <c r="G12" s="423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424"/>
      <c r="E13" s="424"/>
      <c r="F13" s="424"/>
      <c r="G13" s="424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 t="s">
        <v>45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419"/>
      <c r="F15" s="419"/>
      <c r="G15" s="444"/>
      <c r="H15" s="444"/>
      <c r="I15" s="444" t="s">
        <v>28</v>
      </c>
      <c r="J15" s="445"/>
    </row>
    <row r="16" spans="1:15" ht="23.25" customHeight="1" x14ac:dyDescent="0.2">
      <c r="A16" s="129" t="s">
        <v>23</v>
      </c>
      <c r="B16" s="130" t="s">
        <v>23</v>
      </c>
      <c r="C16" s="47"/>
      <c r="D16" s="48"/>
      <c r="E16" s="416"/>
      <c r="F16" s="417"/>
      <c r="G16" s="416"/>
      <c r="H16" s="417"/>
      <c r="I16" s="416">
        <f>SUMIF(F49:F73,A16,I49:I73)+SUMIF(F49:F73,"PSU",I49:I73)</f>
        <v>0</v>
      </c>
      <c r="J16" s="418"/>
    </row>
    <row r="17" spans="1:10" ht="23.25" customHeight="1" x14ac:dyDescent="0.2">
      <c r="A17" s="129" t="s">
        <v>24</v>
      </c>
      <c r="B17" s="130" t="s">
        <v>24</v>
      </c>
      <c r="C17" s="47"/>
      <c r="D17" s="48"/>
      <c r="E17" s="416"/>
      <c r="F17" s="417"/>
      <c r="G17" s="416"/>
      <c r="H17" s="417"/>
      <c r="I17" s="416">
        <f>SUMIF(F49:F73,A17,I49:I73)</f>
        <v>0</v>
      </c>
      <c r="J17" s="418"/>
    </row>
    <row r="18" spans="1:10" ht="23.25" customHeight="1" x14ac:dyDescent="0.2">
      <c r="A18" s="129" t="s">
        <v>25</v>
      </c>
      <c r="B18" s="130" t="s">
        <v>25</v>
      </c>
      <c r="C18" s="47"/>
      <c r="D18" s="48"/>
      <c r="E18" s="416"/>
      <c r="F18" s="417"/>
      <c r="G18" s="416"/>
      <c r="H18" s="417"/>
      <c r="I18" s="416">
        <f>SUMIF(F49:F73,A18,I49:I73)</f>
        <v>0</v>
      </c>
      <c r="J18" s="418"/>
    </row>
    <row r="19" spans="1:10" ht="23.25" customHeight="1" x14ac:dyDescent="0.2">
      <c r="A19" s="129" t="s">
        <v>107</v>
      </c>
      <c r="B19" s="130" t="s">
        <v>26</v>
      </c>
      <c r="C19" s="47"/>
      <c r="D19" s="48"/>
      <c r="E19" s="416"/>
      <c r="F19" s="417"/>
      <c r="G19" s="416"/>
      <c r="H19" s="417"/>
      <c r="I19" s="416">
        <f>SUMIF(F49:F73,A19,I49:I73)</f>
        <v>0</v>
      </c>
      <c r="J19" s="418"/>
    </row>
    <row r="20" spans="1:10" ht="23.25" customHeight="1" x14ac:dyDescent="0.2">
      <c r="A20" s="129" t="s">
        <v>106</v>
      </c>
      <c r="B20" s="130" t="s">
        <v>27</v>
      </c>
      <c r="C20" s="47"/>
      <c r="D20" s="48"/>
      <c r="E20" s="416"/>
      <c r="F20" s="417"/>
      <c r="G20" s="416"/>
      <c r="H20" s="417"/>
      <c r="I20" s="416">
        <f>SUMIF(F49:F73,A20,I49:I73)</f>
        <v>0</v>
      </c>
      <c r="J20" s="418"/>
    </row>
    <row r="21" spans="1:10" ht="23.25" customHeight="1" x14ac:dyDescent="0.2">
      <c r="A21" s="3"/>
      <c r="B21" s="63" t="s">
        <v>28</v>
      </c>
      <c r="C21" s="64"/>
      <c r="D21" s="65"/>
      <c r="E21" s="434"/>
      <c r="F21" s="435"/>
      <c r="G21" s="434"/>
      <c r="H21" s="435"/>
      <c r="I21" s="434">
        <f>SUM(I16:J20)</f>
        <v>0</v>
      </c>
      <c r="J21" s="439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432">
        <f>ZakladDPHSniVypocet</f>
        <v>0</v>
      </c>
      <c r="H23" s="433"/>
      <c r="I23" s="433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437">
        <f>ZakladDPHSni*SazbaDPH1/100</f>
        <v>0</v>
      </c>
      <c r="H24" s="438"/>
      <c r="I24" s="438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432">
        <f>ZakladDPHZaklVypocet</f>
        <v>0</v>
      </c>
      <c r="H25" s="433"/>
      <c r="I25" s="433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428">
        <f>ZakladDPHZakl*SazbaDPH2/100</f>
        <v>0</v>
      </c>
      <c r="H26" s="429"/>
      <c r="I26" s="429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430">
        <f>0</f>
        <v>0</v>
      </c>
      <c r="H27" s="430"/>
      <c r="I27" s="430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443">
        <f>ZakladDPHSniVypocet+ZakladDPHZaklVypocet</f>
        <v>0</v>
      </c>
      <c r="H28" s="443"/>
      <c r="I28" s="443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431">
        <f>ZakladDPHSni+DPHSni+ZakladDPHZakl+DPHZakl+Zaokrouhleni</f>
        <v>0</v>
      </c>
      <c r="H29" s="431"/>
      <c r="I29" s="431"/>
      <c r="J29" s="107" t="s">
        <v>55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45189</v>
      </c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446"/>
      <c r="E34" s="446"/>
      <c r="G34" s="446"/>
      <c r="H34" s="446"/>
      <c r="I34" s="446"/>
      <c r="J34" s="31"/>
    </row>
    <row r="35" spans="1:52" ht="12.75" customHeight="1" x14ac:dyDescent="0.2">
      <c r="A35" s="3"/>
      <c r="B35" s="3"/>
      <c r="D35" s="447" t="s">
        <v>2</v>
      </c>
      <c r="E35" s="447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52" ht="25.5" hidden="1" customHeight="1" x14ac:dyDescent="0.2">
      <c r="A39" s="85">
        <v>1</v>
      </c>
      <c r="B39" s="91" t="s">
        <v>53</v>
      </c>
      <c r="C39" s="448" t="s">
        <v>46</v>
      </c>
      <c r="D39" s="449"/>
      <c r="E39" s="449"/>
      <c r="F39" s="96">
        <f>'Rozpočet Pol'!AC300</f>
        <v>0</v>
      </c>
      <c r="G39" s="97">
        <f>'Rozpočet Pol'!AD300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52" ht="25.5" hidden="1" customHeight="1" x14ac:dyDescent="0.2">
      <c r="A40" s="85"/>
      <c r="B40" s="450" t="s">
        <v>54</v>
      </c>
      <c r="C40" s="451"/>
      <c r="D40" s="451"/>
      <c r="E40" s="452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2" spans="1:52" x14ac:dyDescent="0.2">
      <c r="B42" t="s">
        <v>56</v>
      </c>
    </row>
    <row r="43" spans="1:52" ht="25.5" x14ac:dyDescent="0.2">
      <c r="B43" s="453" t="s">
        <v>57</v>
      </c>
      <c r="C43" s="453"/>
      <c r="D43" s="453"/>
      <c r="E43" s="453"/>
      <c r="F43" s="453"/>
      <c r="G43" s="453"/>
      <c r="H43" s="453"/>
      <c r="I43" s="453"/>
      <c r="J43" s="453"/>
      <c r="AZ43" s="108" t="str">
        <f>B43</f>
        <v>V projektové dokumentaci a ve výkazu výměr jsou uvedeny referenční výrobky. Ty můžou být nabídnuty kvalitativně a technicky obdobným výrobkem, tj. nabídnout rovnocenné řešení.</v>
      </c>
    </row>
    <row r="46" spans="1:52" ht="15.75" x14ac:dyDescent="0.25">
      <c r="B46" s="109" t="s">
        <v>58</v>
      </c>
    </row>
    <row r="48" spans="1:52" ht="25.5" customHeight="1" x14ac:dyDescent="0.2">
      <c r="A48" s="110"/>
      <c r="B48" s="114" t="s">
        <v>16</v>
      </c>
      <c r="C48" s="114" t="s">
        <v>5</v>
      </c>
      <c r="D48" s="115"/>
      <c r="E48" s="115"/>
      <c r="F48" s="118" t="s">
        <v>59</v>
      </c>
      <c r="G48" s="118"/>
      <c r="H48" s="118"/>
      <c r="I48" s="454" t="s">
        <v>28</v>
      </c>
      <c r="J48" s="454"/>
    </row>
    <row r="49" spans="1:10" ht="25.5" customHeight="1" x14ac:dyDescent="0.2">
      <c r="A49" s="111"/>
      <c r="B49" s="119" t="s">
        <v>60</v>
      </c>
      <c r="C49" s="441" t="s">
        <v>61</v>
      </c>
      <c r="D49" s="442"/>
      <c r="E49" s="442"/>
      <c r="F49" s="121" t="s">
        <v>23</v>
      </c>
      <c r="G49" s="122"/>
      <c r="H49" s="122"/>
      <c r="I49" s="440">
        <f>'Rozpočet Pol'!G8</f>
        <v>0</v>
      </c>
      <c r="J49" s="440"/>
    </row>
    <row r="50" spans="1:10" ht="25.5" customHeight="1" x14ac:dyDescent="0.2">
      <c r="A50" s="111"/>
      <c r="B50" s="113" t="s">
        <v>62</v>
      </c>
      <c r="C50" s="456" t="s">
        <v>63</v>
      </c>
      <c r="D50" s="457"/>
      <c r="E50" s="457"/>
      <c r="F50" s="123" t="s">
        <v>23</v>
      </c>
      <c r="G50" s="124"/>
      <c r="H50" s="124"/>
      <c r="I50" s="455">
        <f>'Rozpočet Pol'!G30</f>
        <v>0</v>
      </c>
      <c r="J50" s="455"/>
    </row>
    <row r="51" spans="1:10" ht="25.5" customHeight="1" x14ac:dyDescent="0.2">
      <c r="A51" s="111"/>
      <c r="B51" s="113" t="s">
        <v>64</v>
      </c>
      <c r="C51" s="456" t="s">
        <v>65</v>
      </c>
      <c r="D51" s="457"/>
      <c r="E51" s="457"/>
      <c r="F51" s="123" t="s">
        <v>23</v>
      </c>
      <c r="G51" s="124"/>
      <c r="H51" s="124"/>
      <c r="I51" s="455">
        <f>'Rozpočet Pol'!G52</f>
        <v>0</v>
      </c>
      <c r="J51" s="455"/>
    </row>
    <row r="52" spans="1:10" ht="25.5" customHeight="1" x14ac:dyDescent="0.2">
      <c r="A52" s="111"/>
      <c r="B52" s="113" t="s">
        <v>66</v>
      </c>
      <c r="C52" s="456" t="s">
        <v>67</v>
      </c>
      <c r="D52" s="457"/>
      <c r="E52" s="457"/>
      <c r="F52" s="123" t="s">
        <v>23</v>
      </c>
      <c r="G52" s="124"/>
      <c r="H52" s="124"/>
      <c r="I52" s="455">
        <f>'Rozpočet Pol'!G59</f>
        <v>0</v>
      </c>
      <c r="J52" s="455"/>
    </row>
    <row r="53" spans="1:10" ht="25.5" customHeight="1" x14ac:dyDescent="0.2">
      <c r="A53" s="111"/>
      <c r="B53" s="113" t="s">
        <v>68</v>
      </c>
      <c r="C53" s="456" t="s">
        <v>69</v>
      </c>
      <c r="D53" s="457"/>
      <c r="E53" s="457"/>
      <c r="F53" s="123" t="s">
        <v>23</v>
      </c>
      <c r="G53" s="124"/>
      <c r="H53" s="124"/>
      <c r="I53" s="455">
        <f>'Rozpočet Pol'!G64</f>
        <v>0</v>
      </c>
      <c r="J53" s="455"/>
    </row>
    <row r="54" spans="1:10" ht="25.5" customHeight="1" x14ac:dyDescent="0.2">
      <c r="A54" s="111"/>
      <c r="B54" s="113" t="s">
        <v>70</v>
      </c>
      <c r="C54" s="456" t="s">
        <v>71</v>
      </c>
      <c r="D54" s="457"/>
      <c r="E54" s="457"/>
      <c r="F54" s="123" t="s">
        <v>23</v>
      </c>
      <c r="G54" s="124"/>
      <c r="H54" s="124"/>
      <c r="I54" s="455">
        <f>'Rozpočet Pol'!G70</f>
        <v>0</v>
      </c>
      <c r="J54" s="455"/>
    </row>
    <row r="55" spans="1:10" ht="25.5" customHeight="1" x14ac:dyDescent="0.2">
      <c r="A55" s="111"/>
      <c r="B55" s="113" t="s">
        <v>72</v>
      </c>
      <c r="C55" s="456" t="s">
        <v>73</v>
      </c>
      <c r="D55" s="457"/>
      <c r="E55" s="457"/>
      <c r="F55" s="123" t="s">
        <v>23</v>
      </c>
      <c r="G55" s="124"/>
      <c r="H55" s="124"/>
      <c r="I55" s="455">
        <f>'Rozpočet Pol'!G89</f>
        <v>0</v>
      </c>
      <c r="J55" s="455"/>
    </row>
    <row r="56" spans="1:10" ht="25.5" customHeight="1" x14ac:dyDescent="0.2">
      <c r="A56" s="111"/>
      <c r="B56" s="113" t="s">
        <v>74</v>
      </c>
      <c r="C56" s="456" t="s">
        <v>75</v>
      </c>
      <c r="D56" s="457"/>
      <c r="E56" s="457"/>
      <c r="F56" s="123" t="s">
        <v>23</v>
      </c>
      <c r="G56" s="124"/>
      <c r="H56" s="124"/>
      <c r="I56" s="455">
        <f>'Rozpočet Pol'!G97</f>
        <v>0</v>
      </c>
      <c r="J56" s="455"/>
    </row>
    <row r="57" spans="1:10" ht="25.5" customHeight="1" x14ac:dyDescent="0.2">
      <c r="A57" s="111"/>
      <c r="B57" s="113" t="s">
        <v>76</v>
      </c>
      <c r="C57" s="456" t="s">
        <v>77</v>
      </c>
      <c r="D57" s="457"/>
      <c r="E57" s="457"/>
      <c r="F57" s="123" t="s">
        <v>23</v>
      </c>
      <c r="G57" s="124"/>
      <c r="H57" s="124"/>
      <c r="I57" s="455">
        <f>'Rozpočet Pol'!G146</f>
        <v>0</v>
      </c>
      <c r="J57" s="455"/>
    </row>
    <row r="58" spans="1:10" ht="25.5" customHeight="1" x14ac:dyDescent="0.2">
      <c r="A58" s="111"/>
      <c r="B58" s="113" t="s">
        <v>78</v>
      </c>
      <c r="C58" s="456" t="s">
        <v>79</v>
      </c>
      <c r="D58" s="457"/>
      <c r="E58" s="457"/>
      <c r="F58" s="123" t="s">
        <v>24</v>
      </c>
      <c r="G58" s="124"/>
      <c r="H58" s="124"/>
      <c r="I58" s="455">
        <f>'Rozpočet Pol'!G155</f>
        <v>0</v>
      </c>
      <c r="J58" s="455"/>
    </row>
    <row r="59" spans="1:10" ht="25.5" customHeight="1" x14ac:dyDescent="0.2">
      <c r="A59" s="111"/>
      <c r="B59" s="113" t="s">
        <v>80</v>
      </c>
      <c r="C59" s="456" t="s">
        <v>81</v>
      </c>
      <c r="D59" s="457"/>
      <c r="E59" s="457"/>
      <c r="F59" s="123" t="s">
        <v>24</v>
      </c>
      <c r="G59" s="124"/>
      <c r="H59" s="124"/>
      <c r="I59" s="455">
        <f>'Rozpočet Pol'!G169</f>
        <v>0</v>
      </c>
      <c r="J59" s="455"/>
    </row>
    <row r="60" spans="1:10" ht="25.5" customHeight="1" x14ac:dyDescent="0.2">
      <c r="A60" s="111"/>
      <c r="B60" s="113" t="s">
        <v>82</v>
      </c>
      <c r="C60" s="456" t="s">
        <v>83</v>
      </c>
      <c r="D60" s="457"/>
      <c r="E60" s="457"/>
      <c r="F60" s="123" t="s">
        <v>24</v>
      </c>
      <c r="G60" s="124"/>
      <c r="H60" s="124"/>
      <c r="I60" s="455">
        <f>'Rozpočet Pol'!G182</f>
        <v>0</v>
      </c>
      <c r="J60" s="455"/>
    </row>
    <row r="61" spans="1:10" ht="25.5" customHeight="1" x14ac:dyDescent="0.2">
      <c r="A61" s="111"/>
      <c r="B61" s="113" t="s">
        <v>84</v>
      </c>
      <c r="C61" s="456" t="s">
        <v>85</v>
      </c>
      <c r="D61" s="457"/>
      <c r="E61" s="457"/>
      <c r="F61" s="123" t="s">
        <v>24</v>
      </c>
      <c r="G61" s="124"/>
      <c r="H61" s="124"/>
      <c r="I61" s="455">
        <f>'Rozpočet Pol'!G197</f>
        <v>0</v>
      </c>
      <c r="J61" s="455"/>
    </row>
    <row r="62" spans="1:10" ht="25.5" customHeight="1" x14ac:dyDescent="0.2">
      <c r="A62" s="111"/>
      <c r="B62" s="113" t="s">
        <v>86</v>
      </c>
      <c r="C62" s="456" t="s">
        <v>87</v>
      </c>
      <c r="D62" s="457"/>
      <c r="E62" s="457"/>
      <c r="F62" s="123" t="s">
        <v>24</v>
      </c>
      <c r="G62" s="124"/>
      <c r="H62" s="124"/>
      <c r="I62" s="455">
        <f>'Rozpočet Pol'!G201</f>
        <v>0</v>
      </c>
      <c r="J62" s="455"/>
    </row>
    <row r="63" spans="1:10" ht="25.5" customHeight="1" x14ac:dyDescent="0.2">
      <c r="A63" s="111"/>
      <c r="B63" s="113" t="s">
        <v>88</v>
      </c>
      <c r="C63" s="456" t="s">
        <v>89</v>
      </c>
      <c r="D63" s="457"/>
      <c r="E63" s="457"/>
      <c r="F63" s="123" t="s">
        <v>24</v>
      </c>
      <c r="G63" s="124"/>
      <c r="H63" s="124"/>
      <c r="I63" s="455">
        <f>'Rozpočet Pol'!G211</f>
        <v>0</v>
      </c>
      <c r="J63" s="455"/>
    </row>
    <row r="64" spans="1:10" ht="25.5" customHeight="1" x14ac:dyDescent="0.2">
      <c r="A64" s="111"/>
      <c r="B64" s="113" t="s">
        <v>90</v>
      </c>
      <c r="C64" s="456" t="s">
        <v>91</v>
      </c>
      <c r="D64" s="457"/>
      <c r="E64" s="457"/>
      <c r="F64" s="123" t="s">
        <v>24</v>
      </c>
      <c r="G64" s="124"/>
      <c r="H64" s="124"/>
      <c r="I64" s="455">
        <f>'Rozpočet Pol'!G214</f>
        <v>0</v>
      </c>
      <c r="J64" s="455"/>
    </row>
    <row r="65" spans="1:10" ht="25.5" customHeight="1" x14ac:dyDescent="0.2">
      <c r="A65" s="111"/>
      <c r="B65" s="113" t="s">
        <v>92</v>
      </c>
      <c r="C65" s="456" t="s">
        <v>93</v>
      </c>
      <c r="D65" s="457"/>
      <c r="E65" s="457"/>
      <c r="F65" s="123" t="s">
        <v>24</v>
      </c>
      <c r="G65" s="124"/>
      <c r="H65" s="124"/>
      <c r="I65" s="455">
        <f>'Rozpočet Pol'!G228</f>
        <v>0</v>
      </c>
      <c r="J65" s="455"/>
    </row>
    <row r="66" spans="1:10" ht="25.5" customHeight="1" x14ac:dyDescent="0.2">
      <c r="A66" s="111"/>
      <c r="B66" s="113" t="s">
        <v>94</v>
      </c>
      <c r="C66" s="456" t="s">
        <v>95</v>
      </c>
      <c r="D66" s="457"/>
      <c r="E66" s="457"/>
      <c r="F66" s="123" t="s">
        <v>24</v>
      </c>
      <c r="G66" s="124"/>
      <c r="H66" s="124"/>
      <c r="I66" s="455">
        <f>'Rozpočet Pol'!G260</f>
        <v>0</v>
      </c>
      <c r="J66" s="455"/>
    </row>
    <row r="67" spans="1:10" ht="25.5" customHeight="1" x14ac:dyDescent="0.2">
      <c r="A67" s="111"/>
      <c r="B67" s="113" t="s">
        <v>96</v>
      </c>
      <c r="C67" s="456" t="s">
        <v>97</v>
      </c>
      <c r="D67" s="457"/>
      <c r="E67" s="457"/>
      <c r="F67" s="123" t="s">
        <v>24</v>
      </c>
      <c r="G67" s="124"/>
      <c r="H67" s="124"/>
      <c r="I67" s="455">
        <f>'Rozpočet Pol'!G263</f>
        <v>0</v>
      </c>
      <c r="J67" s="455"/>
    </row>
    <row r="68" spans="1:10" ht="25.5" customHeight="1" x14ac:dyDescent="0.2">
      <c r="A68" s="111"/>
      <c r="B68" s="113" t="s">
        <v>98</v>
      </c>
      <c r="C68" s="456" t="s">
        <v>99</v>
      </c>
      <c r="D68" s="457"/>
      <c r="E68" s="457"/>
      <c r="F68" s="123" t="s">
        <v>24</v>
      </c>
      <c r="G68" s="124"/>
      <c r="H68" s="124"/>
      <c r="I68" s="455">
        <f>'Rozpočet Pol'!G267</f>
        <v>0</v>
      </c>
      <c r="J68" s="455"/>
    </row>
    <row r="69" spans="1:10" ht="25.5" customHeight="1" x14ac:dyDescent="0.2">
      <c r="A69" s="111"/>
      <c r="B69" s="113" t="s">
        <v>100</v>
      </c>
      <c r="C69" s="456" t="s">
        <v>101</v>
      </c>
      <c r="D69" s="457"/>
      <c r="E69" s="457"/>
      <c r="F69" s="123" t="s">
        <v>25</v>
      </c>
      <c r="G69" s="124"/>
      <c r="H69" s="124"/>
      <c r="I69" s="455">
        <f>'Rozpočet Pol'!G272</f>
        <v>0</v>
      </c>
      <c r="J69" s="455"/>
    </row>
    <row r="70" spans="1:10" ht="25.5" customHeight="1" x14ac:dyDescent="0.2">
      <c r="A70" s="111"/>
      <c r="B70" s="113" t="s">
        <v>102</v>
      </c>
      <c r="C70" s="456" t="s">
        <v>103</v>
      </c>
      <c r="D70" s="457"/>
      <c r="E70" s="457"/>
      <c r="F70" s="123" t="s">
        <v>24</v>
      </c>
      <c r="G70" s="124"/>
      <c r="H70" s="124"/>
      <c r="I70" s="455">
        <f>'Rozpočet Pol'!G276</f>
        <v>0</v>
      </c>
      <c r="J70" s="455"/>
    </row>
    <row r="71" spans="1:10" ht="25.5" customHeight="1" x14ac:dyDescent="0.2">
      <c r="A71" s="111"/>
      <c r="B71" s="113" t="s">
        <v>104</v>
      </c>
      <c r="C71" s="456" t="s">
        <v>105</v>
      </c>
      <c r="D71" s="457"/>
      <c r="E71" s="457"/>
      <c r="F71" s="123" t="s">
        <v>24</v>
      </c>
      <c r="G71" s="124"/>
      <c r="H71" s="124"/>
      <c r="I71" s="455">
        <f>'Rozpočet Pol'!G279</f>
        <v>0</v>
      </c>
      <c r="J71" s="455"/>
    </row>
    <row r="72" spans="1:10" ht="25.5" customHeight="1" x14ac:dyDescent="0.2">
      <c r="A72" s="111"/>
      <c r="B72" s="113" t="s">
        <v>106</v>
      </c>
      <c r="C72" s="456" t="s">
        <v>27</v>
      </c>
      <c r="D72" s="457"/>
      <c r="E72" s="457"/>
      <c r="F72" s="123" t="s">
        <v>106</v>
      </c>
      <c r="G72" s="124"/>
      <c r="H72" s="124"/>
      <c r="I72" s="455">
        <f>'Rozpočet Pol'!G283</f>
        <v>0</v>
      </c>
      <c r="J72" s="455"/>
    </row>
    <row r="73" spans="1:10" ht="25.5" customHeight="1" x14ac:dyDescent="0.2">
      <c r="A73" s="111"/>
      <c r="B73" s="120" t="s">
        <v>107</v>
      </c>
      <c r="C73" s="460" t="s">
        <v>26</v>
      </c>
      <c r="D73" s="461"/>
      <c r="E73" s="461"/>
      <c r="F73" s="125" t="s">
        <v>107</v>
      </c>
      <c r="G73" s="126"/>
      <c r="H73" s="126"/>
      <c r="I73" s="459">
        <f>'Rozpočet Pol'!G291</f>
        <v>0</v>
      </c>
      <c r="J73" s="459"/>
    </row>
    <row r="74" spans="1:10" ht="25.5" customHeight="1" x14ac:dyDescent="0.2">
      <c r="A74" s="112"/>
      <c r="B74" s="116" t="s">
        <v>1</v>
      </c>
      <c r="C74" s="116"/>
      <c r="D74" s="117"/>
      <c r="E74" s="117"/>
      <c r="F74" s="127"/>
      <c r="G74" s="128"/>
      <c r="H74" s="128"/>
      <c r="I74" s="458">
        <f>SUM(I49:I73)</f>
        <v>0</v>
      </c>
      <c r="J74" s="458"/>
    </row>
    <row r="75" spans="1:10" x14ac:dyDescent="0.2">
      <c r="F75" s="84"/>
      <c r="G75" s="84"/>
      <c r="H75" s="84"/>
      <c r="I75" s="84"/>
      <c r="J75" s="84"/>
    </row>
    <row r="76" spans="1:10" x14ac:dyDescent="0.2">
      <c r="F76" s="84"/>
      <c r="G76" s="84"/>
      <c r="H76" s="84"/>
      <c r="I76" s="84"/>
      <c r="J76" s="84"/>
    </row>
    <row r="77" spans="1:10" x14ac:dyDescent="0.2">
      <c r="F77" s="84"/>
      <c r="G77" s="84"/>
      <c r="H77" s="84"/>
      <c r="I77" s="84"/>
      <c r="J77" s="84"/>
    </row>
  </sheetData>
  <sheetProtection algorithmName="SHA-512" hashValue="6hDKxnMBCdt3sq5y2DWHVm2Ee1myXpSk0JgpGwQP2P7JF2P/6S3wBvV/eUSu4nbCmhxwQRPfRdrHsA38pXmRcg==" saltValue="dCnWv1+VxjDhe2dsa3DWr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2">
    <mergeCell ref="I74:J74"/>
    <mergeCell ref="I71:J71"/>
    <mergeCell ref="C71:E71"/>
    <mergeCell ref="I72:J72"/>
    <mergeCell ref="C72:E72"/>
    <mergeCell ref="I73:J73"/>
    <mergeCell ref="C73:E73"/>
    <mergeCell ref="I68:J68"/>
    <mergeCell ref="C68:E68"/>
    <mergeCell ref="I69:J69"/>
    <mergeCell ref="C69:E69"/>
    <mergeCell ref="I70:J70"/>
    <mergeCell ref="C70:E70"/>
    <mergeCell ref="I65:J65"/>
    <mergeCell ref="C65:E65"/>
    <mergeCell ref="I66:J66"/>
    <mergeCell ref="C66:E66"/>
    <mergeCell ref="I67:J67"/>
    <mergeCell ref="C67:E67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462" t="s">
        <v>6</v>
      </c>
      <c r="B1" s="462"/>
      <c r="C1" s="463"/>
      <c r="D1" s="462"/>
      <c r="E1" s="462"/>
      <c r="F1" s="462"/>
      <c r="G1" s="462"/>
    </row>
    <row r="2" spans="1:7" ht="24.95" customHeight="1" x14ac:dyDescent="0.2">
      <c r="A2" s="68" t="s">
        <v>41</v>
      </c>
      <c r="B2" s="67"/>
      <c r="C2" s="464"/>
      <c r="D2" s="464"/>
      <c r="E2" s="464"/>
      <c r="F2" s="464"/>
      <c r="G2" s="465"/>
    </row>
    <row r="3" spans="1:7" ht="24.95" hidden="1" customHeight="1" x14ac:dyDescent="0.2">
      <c r="A3" s="68" t="s">
        <v>7</v>
      </c>
      <c r="B3" s="67"/>
      <c r="C3" s="464"/>
      <c r="D3" s="464"/>
      <c r="E3" s="464"/>
      <c r="F3" s="464"/>
      <c r="G3" s="465"/>
    </row>
    <row r="4" spans="1:7" ht="24.95" hidden="1" customHeight="1" x14ac:dyDescent="0.2">
      <c r="A4" s="68" t="s">
        <v>8</v>
      </c>
      <c r="B4" s="67"/>
      <c r="C4" s="464"/>
      <c r="D4" s="464"/>
      <c r="E4" s="464"/>
      <c r="F4" s="464"/>
      <c r="G4" s="465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10"/>
  <sheetViews>
    <sheetView topLeftCell="A270" workbookViewId="0">
      <selection activeCell="F298" sqref="F298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480" t="s">
        <v>6</v>
      </c>
      <c r="B1" s="480"/>
      <c r="C1" s="480"/>
      <c r="D1" s="480"/>
      <c r="E1" s="480"/>
      <c r="F1" s="480"/>
      <c r="G1" s="480"/>
      <c r="AE1" t="s">
        <v>109</v>
      </c>
    </row>
    <row r="2" spans="1:60" ht="24.95" customHeight="1" x14ac:dyDescent="0.2">
      <c r="A2" s="133" t="s">
        <v>108</v>
      </c>
      <c r="B2" s="131"/>
      <c r="C2" s="481" t="s">
        <v>46</v>
      </c>
      <c r="D2" s="482"/>
      <c r="E2" s="482"/>
      <c r="F2" s="482"/>
      <c r="G2" s="483"/>
      <c r="AE2" t="s">
        <v>110</v>
      </c>
    </row>
    <row r="3" spans="1:60" ht="24.95" customHeight="1" x14ac:dyDescent="0.2">
      <c r="A3" s="134" t="s">
        <v>7</v>
      </c>
      <c r="B3" s="132"/>
      <c r="C3" s="484" t="s">
        <v>42</v>
      </c>
      <c r="D3" s="485"/>
      <c r="E3" s="485"/>
      <c r="F3" s="485"/>
      <c r="G3" s="486"/>
      <c r="AE3" t="s">
        <v>111</v>
      </c>
    </row>
    <row r="4" spans="1:60" ht="24.95" hidden="1" customHeight="1" x14ac:dyDescent="0.2">
      <c r="A4" s="134" t="s">
        <v>8</v>
      </c>
      <c r="B4" s="132"/>
      <c r="C4" s="484"/>
      <c r="D4" s="485"/>
      <c r="E4" s="485"/>
      <c r="F4" s="485"/>
      <c r="G4" s="486"/>
      <c r="AE4" t="s">
        <v>112</v>
      </c>
    </row>
    <row r="5" spans="1:60" hidden="1" x14ac:dyDescent="0.2">
      <c r="A5" s="135" t="s">
        <v>113</v>
      </c>
      <c r="B5" s="136"/>
      <c r="C5" s="136"/>
      <c r="D5" s="137"/>
      <c r="E5" s="137"/>
      <c r="F5" s="137"/>
      <c r="G5" s="138"/>
      <c r="AE5" t="s">
        <v>114</v>
      </c>
    </row>
    <row r="7" spans="1:60" ht="38.25" x14ac:dyDescent="0.2">
      <c r="A7" s="144" t="s">
        <v>115</v>
      </c>
      <c r="B7" s="145" t="s">
        <v>116</v>
      </c>
      <c r="C7" s="145" t="s">
        <v>117</v>
      </c>
      <c r="D7" s="144" t="s">
        <v>118</v>
      </c>
      <c r="E7" s="144" t="s">
        <v>119</v>
      </c>
      <c r="F7" s="139" t="s">
        <v>120</v>
      </c>
      <c r="G7" s="167" t="s">
        <v>28</v>
      </c>
      <c r="H7" s="168" t="s">
        <v>29</v>
      </c>
      <c r="I7" s="168" t="s">
        <v>121</v>
      </c>
      <c r="J7" s="168" t="s">
        <v>30</v>
      </c>
      <c r="K7" s="168" t="s">
        <v>122</v>
      </c>
      <c r="L7" s="168" t="s">
        <v>123</v>
      </c>
      <c r="M7" s="168" t="s">
        <v>124</v>
      </c>
      <c r="N7" s="168" t="s">
        <v>125</v>
      </c>
      <c r="O7" s="168" t="s">
        <v>126</v>
      </c>
      <c r="P7" s="168" t="s">
        <v>127</v>
      </c>
      <c r="Q7" s="168" t="s">
        <v>128</v>
      </c>
      <c r="R7" s="168" t="s">
        <v>129</v>
      </c>
      <c r="S7" s="168" t="s">
        <v>130</v>
      </c>
      <c r="T7" s="168" t="s">
        <v>131</v>
      </c>
      <c r="U7" s="147" t="s">
        <v>132</v>
      </c>
    </row>
    <row r="8" spans="1:60" x14ac:dyDescent="0.2">
      <c r="A8" s="169" t="s">
        <v>133</v>
      </c>
      <c r="B8" s="170" t="s">
        <v>60</v>
      </c>
      <c r="C8" s="171" t="s">
        <v>61</v>
      </c>
      <c r="D8" s="146"/>
      <c r="E8" s="172"/>
      <c r="F8" s="173"/>
      <c r="G8" s="173">
        <f>SUMIF(AE9:AE29,"&lt;&gt;NOR",G9:G29)</f>
        <v>0</v>
      </c>
      <c r="H8" s="173"/>
      <c r="I8" s="173">
        <f>SUM(I9:I29)</f>
        <v>0</v>
      </c>
      <c r="J8" s="173"/>
      <c r="K8" s="173">
        <f>SUM(K9:K29)</f>
        <v>0</v>
      </c>
      <c r="L8" s="173"/>
      <c r="M8" s="173">
        <f>SUM(M9:M29)</f>
        <v>0</v>
      </c>
      <c r="N8" s="146"/>
      <c r="O8" s="146">
        <f>SUM(O9:O29)</f>
        <v>10.094200000000001</v>
      </c>
      <c r="P8" s="146"/>
      <c r="Q8" s="146">
        <f>SUM(Q9:Q29)</f>
        <v>0</v>
      </c>
      <c r="R8" s="146"/>
      <c r="S8" s="146"/>
      <c r="T8" s="169"/>
      <c r="U8" s="146">
        <f>SUM(U9:U29)</f>
        <v>202.00000000000003</v>
      </c>
      <c r="AE8" t="s">
        <v>134</v>
      </c>
    </row>
    <row r="9" spans="1:60" ht="22.5" outlineLevel="1" x14ac:dyDescent="0.2">
      <c r="A9" s="141">
        <v>1</v>
      </c>
      <c r="B9" s="141" t="s">
        <v>135</v>
      </c>
      <c r="C9" s="183" t="s">
        <v>136</v>
      </c>
      <c r="D9" s="148" t="s">
        <v>137</v>
      </c>
      <c r="E9" s="157">
        <v>2</v>
      </c>
      <c r="F9" s="164">
        <v>0</v>
      </c>
      <c r="G9" s="165">
        <f>ROUND(E9*F9,2)</f>
        <v>0</v>
      </c>
      <c r="H9" s="165"/>
      <c r="I9" s="165">
        <f>ROUND(E9*H9,2)</f>
        <v>0</v>
      </c>
      <c r="J9" s="165"/>
      <c r="K9" s="165">
        <f>ROUND(E9*J9,2)</f>
        <v>0</v>
      </c>
      <c r="L9" s="165">
        <v>21</v>
      </c>
      <c r="M9" s="165">
        <f>G9*(1+L9/100)</f>
        <v>0</v>
      </c>
      <c r="N9" s="148">
        <v>3.5599999999999998E-3</v>
      </c>
      <c r="O9" s="148">
        <f>ROUND(E9*N9,5)</f>
        <v>7.1199999999999996E-3</v>
      </c>
      <c r="P9" s="148">
        <v>0</v>
      </c>
      <c r="Q9" s="148">
        <f>ROUND(E9*P9,5)</f>
        <v>0</v>
      </c>
      <c r="R9" s="148"/>
      <c r="S9" s="148"/>
      <c r="T9" s="149">
        <v>0.3</v>
      </c>
      <c r="U9" s="148">
        <f>ROUND(E9*T9,2)</f>
        <v>0.6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138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ht="22.5" outlineLevel="1" x14ac:dyDescent="0.2">
      <c r="A10" s="141">
        <v>2</v>
      </c>
      <c r="B10" s="141" t="s">
        <v>139</v>
      </c>
      <c r="C10" s="183" t="s">
        <v>140</v>
      </c>
      <c r="D10" s="148" t="s">
        <v>137</v>
      </c>
      <c r="E10" s="157">
        <v>2</v>
      </c>
      <c r="F10" s="164">
        <f>H10+J10</f>
        <v>0</v>
      </c>
      <c r="G10" s="165">
        <f>ROUND(E10*F10,2)</f>
        <v>0</v>
      </c>
      <c r="H10" s="165"/>
      <c r="I10" s="165">
        <f>ROUND(E10*H10,2)</f>
        <v>0</v>
      </c>
      <c r="J10" s="165"/>
      <c r="K10" s="165">
        <f>ROUND(E10*J10,2)</f>
        <v>0</v>
      </c>
      <c r="L10" s="165">
        <v>21</v>
      </c>
      <c r="M10" s="165">
        <f>G10*(1+L10/100)</f>
        <v>0</v>
      </c>
      <c r="N10" s="148">
        <v>4.3999999999999997E-2</v>
      </c>
      <c r="O10" s="148">
        <f>ROUND(E10*N10,5)</f>
        <v>8.7999999999999995E-2</v>
      </c>
      <c r="P10" s="148">
        <v>0</v>
      </c>
      <c r="Q10" s="148">
        <f>ROUND(E10*P10,5)</f>
        <v>0</v>
      </c>
      <c r="R10" s="148"/>
      <c r="S10" s="148"/>
      <c r="T10" s="149">
        <v>0</v>
      </c>
      <c r="U10" s="148">
        <f>ROUND(E10*T10,2)</f>
        <v>0</v>
      </c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141</v>
      </c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ht="22.5" outlineLevel="1" x14ac:dyDescent="0.2">
      <c r="A11" s="141">
        <v>3</v>
      </c>
      <c r="B11" s="141" t="s">
        <v>142</v>
      </c>
      <c r="C11" s="183" t="s">
        <v>143</v>
      </c>
      <c r="D11" s="148" t="s">
        <v>137</v>
      </c>
      <c r="E11" s="157">
        <v>4</v>
      </c>
      <c r="F11" s="164">
        <f>H11+J11</f>
        <v>0</v>
      </c>
      <c r="G11" s="165">
        <f>ROUND(E11*F11,2)</f>
        <v>0</v>
      </c>
      <c r="H11" s="165"/>
      <c r="I11" s="165">
        <f>ROUND(E11*H11,2)</f>
        <v>0</v>
      </c>
      <c r="J11" s="165"/>
      <c r="K11" s="165">
        <f>ROUND(E11*J11,2)</f>
        <v>0</v>
      </c>
      <c r="L11" s="165">
        <v>21</v>
      </c>
      <c r="M11" s="165">
        <f>G11*(1+L11/100)</f>
        <v>0</v>
      </c>
      <c r="N11" s="148">
        <v>4.7499999999999999E-3</v>
      </c>
      <c r="O11" s="148">
        <f>ROUND(E11*N11,5)</f>
        <v>1.9E-2</v>
      </c>
      <c r="P11" s="148">
        <v>0</v>
      </c>
      <c r="Q11" s="148">
        <f>ROUND(E11*P11,5)</f>
        <v>0</v>
      </c>
      <c r="R11" s="148"/>
      <c r="S11" s="148"/>
      <c r="T11" s="149">
        <v>0.48</v>
      </c>
      <c r="U11" s="148">
        <f>ROUND(E11*T11,2)</f>
        <v>1.92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138</v>
      </c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ht="22.5" outlineLevel="1" x14ac:dyDescent="0.2">
      <c r="A12" s="141">
        <v>4</v>
      </c>
      <c r="B12" s="141" t="s">
        <v>144</v>
      </c>
      <c r="C12" s="183" t="s">
        <v>145</v>
      </c>
      <c r="D12" s="148" t="s">
        <v>137</v>
      </c>
      <c r="E12" s="157">
        <v>4</v>
      </c>
      <c r="F12" s="164">
        <f>H12+J12</f>
        <v>0</v>
      </c>
      <c r="G12" s="165">
        <f>ROUND(E12*F12,2)</f>
        <v>0</v>
      </c>
      <c r="H12" s="165"/>
      <c r="I12" s="165">
        <f>ROUND(E12*H12,2)</f>
        <v>0</v>
      </c>
      <c r="J12" s="165"/>
      <c r="K12" s="165">
        <f>ROUND(E12*J12,2)</f>
        <v>0</v>
      </c>
      <c r="L12" s="165">
        <v>21</v>
      </c>
      <c r="M12" s="165">
        <f>G12*(1+L12/100)</f>
        <v>0</v>
      </c>
      <c r="N12" s="148">
        <v>7.0000000000000007E-2</v>
      </c>
      <c r="O12" s="148">
        <f>ROUND(E12*N12,5)</f>
        <v>0.28000000000000003</v>
      </c>
      <c r="P12" s="148">
        <v>0</v>
      </c>
      <c r="Q12" s="148">
        <f>ROUND(E12*P12,5)</f>
        <v>0</v>
      </c>
      <c r="R12" s="148"/>
      <c r="S12" s="148"/>
      <c r="T12" s="149">
        <v>0</v>
      </c>
      <c r="U12" s="148">
        <f>ROUND(E12*T12,2)</f>
        <v>0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141</v>
      </c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ht="22.5" outlineLevel="1" x14ac:dyDescent="0.2">
      <c r="A13" s="141">
        <v>5</v>
      </c>
      <c r="B13" s="141" t="s">
        <v>146</v>
      </c>
      <c r="C13" s="183" t="s">
        <v>147</v>
      </c>
      <c r="D13" s="148" t="s">
        <v>148</v>
      </c>
      <c r="E13" s="157">
        <v>101.96875</v>
      </c>
      <c r="F13" s="164">
        <f>H13+J13</f>
        <v>0</v>
      </c>
      <c r="G13" s="165">
        <f>ROUND(E13*F13,2)</f>
        <v>0</v>
      </c>
      <c r="H13" s="165"/>
      <c r="I13" s="165">
        <f>ROUND(E13*H13,2)</f>
        <v>0</v>
      </c>
      <c r="J13" s="165"/>
      <c r="K13" s="165">
        <f>ROUND(E13*J13,2)</f>
        <v>0</v>
      </c>
      <c r="L13" s="165">
        <v>21</v>
      </c>
      <c r="M13" s="165">
        <f>G13*(1+L13/100)</f>
        <v>0</v>
      </c>
      <c r="N13" s="148">
        <v>4.5440000000000001E-2</v>
      </c>
      <c r="O13" s="148">
        <f>ROUND(E13*N13,5)</f>
        <v>4.6334600000000004</v>
      </c>
      <c r="P13" s="148">
        <v>0</v>
      </c>
      <c r="Q13" s="148">
        <f>ROUND(E13*P13,5)</f>
        <v>0</v>
      </c>
      <c r="R13" s="148"/>
      <c r="S13" s="148"/>
      <c r="T13" s="149">
        <v>1.452</v>
      </c>
      <c r="U13" s="148">
        <f>ROUND(E13*T13,2)</f>
        <v>148.06</v>
      </c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138</v>
      </c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outlineLevel="1" x14ac:dyDescent="0.2">
      <c r="A14" s="141"/>
      <c r="B14" s="141"/>
      <c r="C14" s="184" t="s">
        <v>149</v>
      </c>
      <c r="D14" s="150"/>
      <c r="E14" s="158">
        <v>101.96875</v>
      </c>
      <c r="F14" s="165"/>
      <c r="G14" s="165"/>
      <c r="H14" s="165"/>
      <c r="I14" s="165"/>
      <c r="J14" s="165"/>
      <c r="K14" s="165"/>
      <c r="L14" s="165"/>
      <c r="M14" s="165"/>
      <c r="N14" s="148"/>
      <c r="O14" s="148"/>
      <c r="P14" s="148"/>
      <c r="Q14" s="148"/>
      <c r="R14" s="148"/>
      <c r="S14" s="148"/>
      <c r="T14" s="149"/>
      <c r="U14" s="148"/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150</v>
      </c>
      <c r="AF14" s="140">
        <v>0</v>
      </c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ht="22.5" outlineLevel="1" x14ac:dyDescent="0.2">
      <c r="A15" s="141">
        <v>6</v>
      </c>
      <c r="B15" s="141" t="s">
        <v>151</v>
      </c>
      <c r="C15" s="183" t="s">
        <v>152</v>
      </c>
      <c r="D15" s="148" t="s">
        <v>148</v>
      </c>
      <c r="E15" s="157">
        <v>9.9124999999999996</v>
      </c>
      <c r="F15" s="164">
        <f>H15+J15</f>
        <v>0</v>
      </c>
      <c r="G15" s="165">
        <f>ROUND(E15*F15,2)</f>
        <v>0</v>
      </c>
      <c r="H15" s="165"/>
      <c r="I15" s="165">
        <f>ROUND(E15*H15,2)</f>
        <v>0</v>
      </c>
      <c r="J15" s="165"/>
      <c r="K15" s="165">
        <f>ROUND(E15*J15,2)</f>
        <v>0</v>
      </c>
      <c r="L15" s="165">
        <v>21</v>
      </c>
      <c r="M15" s="165">
        <f>G15*(1+L15/100)</f>
        <v>0</v>
      </c>
      <c r="N15" s="148">
        <v>4.5440000000000001E-2</v>
      </c>
      <c r="O15" s="148">
        <f>ROUND(E15*N15,5)</f>
        <v>0.45041999999999999</v>
      </c>
      <c r="P15" s="148">
        <v>0</v>
      </c>
      <c r="Q15" s="148">
        <f>ROUND(E15*P15,5)</f>
        <v>0</v>
      </c>
      <c r="R15" s="148"/>
      <c r="S15" s="148"/>
      <c r="T15" s="149">
        <v>1.452</v>
      </c>
      <c r="U15" s="148">
        <f>ROUND(E15*T15,2)</f>
        <v>14.39</v>
      </c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138</v>
      </c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outlineLevel="1" x14ac:dyDescent="0.2">
      <c r="A16" s="141"/>
      <c r="B16" s="141"/>
      <c r="C16" s="184" t="s">
        <v>153</v>
      </c>
      <c r="D16" s="150"/>
      <c r="E16" s="158">
        <v>9.9124999999999996</v>
      </c>
      <c r="F16" s="165"/>
      <c r="G16" s="165"/>
      <c r="H16" s="165"/>
      <c r="I16" s="165"/>
      <c r="J16" s="165"/>
      <c r="K16" s="165"/>
      <c r="L16" s="165"/>
      <c r="M16" s="165"/>
      <c r="N16" s="148"/>
      <c r="O16" s="148"/>
      <c r="P16" s="148"/>
      <c r="Q16" s="148"/>
      <c r="R16" s="148"/>
      <c r="S16" s="148"/>
      <c r="T16" s="149"/>
      <c r="U16" s="148"/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150</v>
      </c>
      <c r="AF16" s="140">
        <v>0</v>
      </c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outlineLevel="1" x14ac:dyDescent="0.2">
      <c r="A17" s="141">
        <v>7</v>
      </c>
      <c r="B17" s="141" t="s">
        <v>154</v>
      </c>
      <c r="C17" s="183" t="s">
        <v>155</v>
      </c>
      <c r="D17" s="148" t="s">
        <v>148</v>
      </c>
      <c r="E17" s="157">
        <v>13.1625</v>
      </c>
      <c r="F17" s="164">
        <f>H17+J17</f>
        <v>0</v>
      </c>
      <c r="G17" s="165">
        <f>ROUND(E17*F17,2)</f>
        <v>0</v>
      </c>
      <c r="H17" s="165"/>
      <c r="I17" s="165">
        <f>ROUND(E17*H17,2)</f>
        <v>0</v>
      </c>
      <c r="J17" s="165"/>
      <c r="K17" s="165">
        <f>ROUND(E17*J17,2)</f>
        <v>0</v>
      </c>
      <c r="L17" s="165">
        <v>21</v>
      </c>
      <c r="M17" s="165">
        <f>G17*(1+L17/100)</f>
        <v>0</v>
      </c>
      <c r="N17" s="148">
        <v>1.5730000000000001E-2</v>
      </c>
      <c r="O17" s="148">
        <f>ROUND(E17*N17,5)</f>
        <v>0.20705000000000001</v>
      </c>
      <c r="P17" s="148">
        <v>0</v>
      </c>
      <c r="Q17" s="148">
        <f>ROUND(E17*P17,5)</f>
        <v>0</v>
      </c>
      <c r="R17" s="148"/>
      <c r="S17" s="148"/>
      <c r="T17" s="149">
        <v>0.85</v>
      </c>
      <c r="U17" s="148">
        <f>ROUND(E17*T17,2)</f>
        <v>11.19</v>
      </c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138</v>
      </c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outlineLevel="1" x14ac:dyDescent="0.2">
      <c r="A18" s="141"/>
      <c r="B18" s="141"/>
      <c r="C18" s="184" t="s">
        <v>156</v>
      </c>
      <c r="D18" s="150"/>
      <c r="E18" s="158">
        <v>13.1625</v>
      </c>
      <c r="F18" s="165"/>
      <c r="G18" s="165"/>
      <c r="H18" s="165"/>
      <c r="I18" s="165"/>
      <c r="J18" s="165"/>
      <c r="K18" s="165"/>
      <c r="L18" s="165"/>
      <c r="M18" s="165"/>
      <c r="N18" s="148"/>
      <c r="O18" s="148"/>
      <c r="P18" s="148"/>
      <c r="Q18" s="148"/>
      <c r="R18" s="148"/>
      <c r="S18" s="148"/>
      <c r="T18" s="149"/>
      <c r="U18" s="148"/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150</v>
      </c>
      <c r="AF18" s="140">
        <v>0</v>
      </c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outlineLevel="1" x14ac:dyDescent="0.2">
      <c r="A19" s="141">
        <v>8</v>
      </c>
      <c r="B19" s="141" t="s">
        <v>157</v>
      </c>
      <c r="C19" s="183" t="s">
        <v>158</v>
      </c>
      <c r="D19" s="148" t="s">
        <v>148</v>
      </c>
      <c r="E19" s="157">
        <v>3.9</v>
      </c>
      <c r="F19" s="164">
        <f>H19+J19</f>
        <v>0</v>
      </c>
      <c r="G19" s="165">
        <f>ROUND(E19*F19,2)</f>
        <v>0</v>
      </c>
      <c r="H19" s="165"/>
      <c r="I19" s="165">
        <f>ROUND(E19*H19,2)</f>
        <v>0</v>
      </c>
      <c r="J19" s="165"/>
      <c r="K19" s="165">
        <f>ROUND(E19*J19,2)</f>
        <v>0</v>
      </c>
      <c r="L19" s="165">
        <v>21</v>
      </c>
      <c r="M19" s="165">
        <f>G19*(1+L19/100)</f>
        <v>0</v>
      </c>
      <c r="N19" s="148">
        <v>1.627E-2</v>
      </c>
      <c r="O19" s="148">
        <f>ROUND(E19*N19,5)</f>
        <v>6.3450000000000006E-2</v>
      </c>
      <c r="P19" s="148">
        <v>0</v>
      </c>
      <c r="Q19" s="148">
        <f>ROUND(E19*P19,5)</f>
        <v>0</v>
      </c>
      <c r="R19" s="148"/>
      <c r="S19" s="148"/>
      <c r="T19" s="149">
        <v>0.8</v>
      </c>
      <c r="U19" s="148">
        <f>ROUND(E19*T19,2)</f>
        <v>3.12</v>
      </c>
      <c r="V19" s="140"/>
      <c r="W19" s="140"/>
      <c r="X19" s="140"/>
      <c r="Y19" s="140"/>
      <c r="Z19" s="140"/>
      <c r="AA19" s="140"/>
      <c r="AB19" s="140"/>
      <c r="AC19" s="140"/>
      <c r="AD19" s="140"/>
      <c r="AE19" s="140" t="s">
        <v>138</v>
      </c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outlineLevel="1" x14ac:dyDescent="0.2">
      <c r="A20" s="141"/>
      <c r="B20" s="141"/>
      <c r="C20" s="184" t="s">
        <v>159</v>
      </c>
      <c r="D20" s="150"/>
      <c r="E20" s="158">
        <v>3.9</v>
      </c>
      <c r="F20" s="165"/>
      <c r="G20" s="165"/>
      <c r="H20" s="165"/>
      <c r="I20" s="165"/>
      <c r="J20" s="165"/>
      <c r="K20" s="165"/>
      <c r="L20" s="165"/>
      <c r="M20" s="165"/>
      <c r="N20" s="148"/>
      <c r="O20" s="148"/>
      <c r="P20" s="148"/>
      <c r="Q20" s="148"/>
      <c r="R20" s="148"/>
      <c r="S20" s="148"/>
      <c r="T20" s="149"/>
      <c r="U20" s="148"/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150</v>
      </c>
      <c r="AF20" s="140">
        <v>0</v>
      </c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ht="22.5" outlineLevel="1" x14ac:dyDescent="0.2">
      <c r="A21" s="141">
        <v>9</v>
      </c>
      <c r="B21" s="141" t="s">
        <v>160</v>
      </c>
      <c r="C21" s="183" t="s">
        <v>161</v>
      </c>
      <c r="D21" s="148" t="s">
        <v>148</v>
      </c>
      <c r="E21" s="157">
        <v>6.6492000000000004</v>
      </c>
      <c r="F21" s="164">
        <f>H21+J21</f>
        <v>0</v>
      </c>
      <c r="G21" s="165">
        <f>ROUND(E21*F21,2)</f>
        <v>0</v>
      </c>
      <c r="H21" s="165"/>
      <c r="I21" s="165">
        <f>ROUND(E21*H21,2)</f>
        <v>0</v>
      </c>
      <c r="J21" s="165"/>
      <c r="K21" s="165">
        <f>ROUND(E21*J21,2)</f>
        <v>0</v>
      </c>
      <c r="L21" s="165">
        <v>21</v>
      </c>
      <c r="M21" s="165">
        <f>G21*(1+L21/100)</f>
        <v>0</v>
      </c>
      <c r="N21" s="148">
        <v>0.55242999999999998</v>
      </c>
      <c r="O21" s="148">
        <f>ROUND(E21*N21,5)</f>
        <v>3.6732200000000002</v>
      </c>
      <c r="P21" s="148">
        <v>0</v>
      </c>
      <c r="Q21" s="148">
        <f>ROUND(E21*P21,5)</f>
        <v>0</v>
      </c>
      <c r="R21" s="148"/>
      <c r="S21" s="148"/>
      <c r="T21" s="149">
        <v>2.8618100000000002</v>
      </c>
      <c r="U21" s="148">
        <f>ROUND(E21*T21,2)</f>
        <v>19.03</v>
      </c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162</v>
      </c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outlineLevel="1" x14ac:dyDescent="0.2">
      <c r="A22" s="141"/>
      <c r="B22" s="141"/>
      <c r="C22" s="184" t="s">
        <v>163</v>
      </c>
      <c r="D22" s="150"/>
      <c r="E22" s="158">
        <v>4.641</v>
      </c>
      <c r="F22" s="165"/>
      <c r="G22" s="165"/>
      <c r="H22" s="165"/>
      <c r="I22" s="165"/>
      <c r="J22" s="165"/>
      <c r="K22" s="165"/>
      <c r="L22" s="165"/>
      <c r="M22" s="165"/>
      <c r="N22" s="148"/>
      <c r="O22" s="148"/>
      <c r="P22" s="148"/>
      <c r="Q22" s="148"/>
      <c r="R22" s="148"/>
      <c r="S22" s="148"/>
      <c r="T22" s="149"/>
      <c r="U22" s="148"/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150</v>
      </c>
      <c r="AF22" s="140">
        <v>0</v>
      </c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1" x14ac:dyDescent="0.2">
      <c r="A23" s="141"/>
      <c r="B23" s="141"/>
      <c r="C23" s="184" t="s">
        <v>164</v>
      </c>
      <c r="D23" s="150"/>
      <c r="E23" s="158">
        <v>0.9</v>
      </c>
      <c r="F23" s="165"/>
      <c r="G23" s="165"/>
      <c r="H23" s="165"/>
      <c r="I23" s="165"/>
      <c r="J23" s="165"/>
      <c r="K23" s="165"/>
      <c r="L23" s="165"/>
      <c r="M23" s="165"/>
      <c r="N23" s="148"/>
      <c r="O23" s="148"/>
      <c r="P23" s="148"/>
      <c r="Q23" s="148"/>
      <c r="R23" s="148"/>
      <c r="S23" s="148"/>
      <c r="T23" s="149"/>
      <c r="U23" s="148"/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150</v>
      </c>
      <c r="AF23" s="140">
        <v>0</v>
      </c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outlineLevel="1" x14ac:dyDescent="0.2">
      <c r="A24" s="141"/>
      <c r="B24" s="141"/>
      <c r="C24" s="185" t="s">
        <v>165</v>
      </c>
      <c r="D24" s="151"/>
      <c r="E24" s="159">
        <v>1.1082000000000001</v>
      </c>
      <c r="F24" s="165"/>
      <c r="G24" s="165"/>
      <c r="H24" s="165"/>
      <c r="I24" s="165"/>
      <c r="J24" s="165"/>
      <c r="K24" s="165"/>
      <c r="L24" s="165"/>
      <c r="M24" s="165"/>
      <c r="N24" s="148"/>
      <c r="O24" s="148"/>
      <c r="P24" s="148"/>
      <c r="Q24" s="148"/>
      <c r="R24" s="148"/>
      <c r="S24" s="148"/>
      <c r="T24" s="149"/>
      <c r="U24" s="148"/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150</v>
      </c>
      <c r="AF24" s="140">
        <v>4</v>
      </c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ht="22.5" outlineLevel="1" x14ac:dyDescent="0.2">
      <c r="A25" s="141">
        <v>10</v>
      </c>
      <c r="B25" s="141" t="s">
        <v>166</v>
      </c>
      <c r="C25" s="183" t="s">
        <v>167</v>
      </c>
      <c r="D25" s="148" t="s">
        <v>148</v>
      </c>
      <c r="E25" s="157">
        <v>2.214</v>
      </c>
      <c r="F25" s="164">
        <f>H25+J25</f>
        <v>0</v>
      </c>
      <c r="G25" s="165">
        <f>ROUND(E25*F25,2)</f>
        <v>0</v>
      </c>
      <c r="H25" s="165"/>
      <c r="I25" s="165">
        <f>ROUND(E25*H25,2)</f>
        <v>0</v>
      </c>
      <c r="J25" s="165"/>
      <c r="K25" s="165">
        <f>ROUND(E25*J25,2)</f>
        <v>0</v>
      </c>
      <c r="L25" s="165">
        <v>21</v>
      </c>
      <c r="M25" s="165">
        <f>G25*(1+L25/100)</f>
        <v>0</v>
      </c>
      <c r="N25" s="148">
        <v>0.26538</v>
      </c>
      <c r="O25" s="148">
        <f>ROUND(E25*N25,5)</f>
        <v>0.58755000000000002</v>
      </c>
      <c r="P25" s="148">
        <v>0</v>
      </c>
      <c r="Q25" s="148">
        <f>ROUND(E25*P25,5)</f>
        <v>0</v>
      </c>
      <c r="R25" s="148"/>
      <c r="S25" s="148"/>
      <c r="T25" s="149">
        <v>1.48288</v>
      </c>
      <c r="U25" s="148">
        <f>ROUND(E25*T25,2)</f>
        <v>3.28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162</v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outlineLevel="1" x14ac:dyDescent="0.2">
      <c r="A26" s="141"/>
      <c r="B26" s="141"/>
      <c r="C26" s="184" t="s">
        <v>168</v>
      </c>
      <c r="D26" s="150"/>
      <c r="E26" s="158">
        <v>1.845</v>
      </c>
      <c r="F26" s="165"/>
      <c r="G26" s="165"/>
      <c r="H26" s="165"/>
      <c r="I26" s="165"/>
      <c r="J26" s="165"/>
      <c r="K26" s="165"/>
      <c r="L26" s="165"/>
      <c r="M26" s="165"/>
      <c r="N26" s="148"/>
      <c r="O26" s="148"/>
      <c r="P26" s="148"/>
      <c r="Q26" s="148"/>
      <c r="R26" s="148"/>
      <c r="S26" s="148"/>
      <c r="T26" s="149"/>
      <c r="U26" s="148"/>
      <c r="V26" s="140"/>
      <c r="W26" s="140"/>
      <c r="X26" s="140"/>
      <c r="Y26" s="140"/>
      <c r="Z26" s="140"/>
      <c r="AA26" s="140"/>
      <c r="AB26" s="140"/>
      <c r="AC26" s="140"/>
      <c r="AD26" s="140"/>
      <c r="AE26" s="140" t="s">
        <v>150</v>
      </c>
      <c r="AF26" s="140">
        <v>0</v>
      </c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outlineLevel="1" x14ac:dyDescent="0.2">
      <c r="A27" s="141"/>
      <c r="B27" s="141"/>
      <c r="C27" s="185" t="s">
        <v>165</v>
      </c>
      <c r="D27" s="151"/>
      <c r="E27" s="159">
        <v>0.36899999999999999</v>
      </c>
      <c r="F27" s="165"/>
      <c r="G27" s="165"/>
      <c r="H27" s="165"/>
      <c r="I27" s="165"/>
      <c r="J27" s="165"/>
      <c r="K27" s="165"/>
      <c r="L27" s="165"/>
      <c r="M27" s="165"/>
      <c r="N27" s="148"/>
      <c r="O27" s="148"/>
      <c r="P27" s="148"/>
      <c r="Q27" s="148"/>
      <c r="R27" s="148"/>
      <c r="S27" s="148"/>
      <c r="T27" s="149"/>
      <c r="U27" s="148"/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150</v>
      </c>
      <c r="AF27" s="140">
        <v>4</v>
      </c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outlineLevel="1" x14ac:dyDescent="0.2">
      <c r="A28" s="141">
        <v>11</v>
      </c>
      <c r="B28" s="141" t="s">
        <v>169</v>
      </c>
      <c r="C28" s="183" t="s">
        <v>170</v>
      </c>
      <c r="D28" s="148" t="s">
        <v>148</v>
      </c>
      <c r="E28" s="157">
        <v>0.68200000000000005</v>
      </c>
      <c r="F28" s="164">
        <f>H28+J28</f>
        <v>0</v>
      </c>
      <c r="G28" s="165">
        <f>ROUND(E28*F28,2)</f>
        <v>0</v>
      </c>
      <c r="H28" s="165"/>
      <c r="I28" s="165">
        <f>ROUND(E28*H28,2)</f>
        <v>0</v>
      </c>
      <c r="J28" s="165"/>
      <c r="K28" s="165">
        <f>ROUND(E28*J28,2)</f>
        <v>0</v>
      </c>
      <c r="L28" s="165">
        <v>21</v>
      </c>
      <c r="M28" s="165">
        <f>G28*(1+L28/100)</f>
        <v>0</v>
      </c>
      <c r="N28" s="148">
        <v>0.12453</v>
      </c>
      <c r="O28" s="148">
        <f>ROUND(E28*N28,5)</f>
        <v>8.4930000000000005E-2</v>
      </c>
      <c r="P28" s="148">
        <v>0</v>
      </c>
      <c r="Q28" s="148">
        <f>ROUND(E28*P28,5)</f>
        <v>0</v>
      </c>
      <c r="R28" s="148"/>
      <c r="S28" s="148"/>
      <c r="T28" s="149">
        <v>0.59499000000000002</v>
      </c>
      <c r="U28" s="148">
        <f>ROUND(E28*T28,2)</f>
        <v>0.41</v>
      </c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162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outlineLevel="1" x14ac:dyDescent="0.2">
      <c r="A29" s="141"/>
      <c r="B29" s="141"/>
      <c r="C29" s="184" t="s">
        <v>171</v>
      </c>
      <c r="D29" s="150"/>
      <c r="E29" s="158">
        <v>0.68200000000000005</v>
      </c>
      <c r="F29" s="165"/>
      <c r="G29" s="165"/>
      <c r="H29" s="165"/>
      <c r="I29" s="165"/>
      <c r="J29" s="165"/>
      <c r="K29" s="165"/>
      <c r="L29" s="165"/>
      <c r="M29" s="165"/>
      <c r="N29" s="148"/>
      <c r="O29" s="148"/>
      <c r="P29" s="148"/>
      <c r="Q29" s="148"/>
      <c r="R29" s="148"/>
      <c r="S29" s="148"/>
      <c r="T29" s="149"/>
      <c r="U29" s="148"/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150</v>
      </c>
      <c r="AF29" s="140">
        <v>0</v>
      </c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x14ac:dyDescent="0.2">
      <c r="A30" s="142" t="s">
        <v>133</v>
      </c>
      <c r="B30" s="142" t="s">
        <v>62</v>
      </c>
      <c r="C30" s="186" t="s">
        <v>63</v>
      </c>
      <c r="D30" s="152"/>
      <c r="E30" s="160"/>
      <c r="F30" s="166"/>
      <c r="G30" s="166">
        <f>SUMIF(AE31:AE51,"&lt;&gt;NOR",G31:G51)</f>
        <v>0</v>
      </c>
      <c r="H30" s="166"/>
      <c r="I30" s="166">
        <f>SUM(I31:I51)</f>
        <v>0</v>
      </c>
      <c r="J30" s="166"/>
      <c r="K30" s="166">
        <f>SUM(K31:K51)</f>
        <v>0</v>
      </c>
      <c r="L30" s="166"/>
      <c r="M30" s="166">
        <f>SUM(M31:M51)</f>
        <v>0</v>
      </c>
      <c r="N30" s="152"/>
      <c r="O30" s="152">
        <f>SUM(O31:O51)</f>
        <v>1.8840699999999999</v>
      </c>
      <c r="P30" s="152"/>
      <c r="Q30" s="152">
        <f>SUM(Q31:Q51)</f>
        <v>0</v>
      </c>
      <c r="R30" s="152"/>
      <c r="S30" s="152"/>
      <c r="T30" s="153"/>
      <c r="U30" s="152">
        <f>SUM(U31:U51)</f>
        <v>145.05000000000001</v>
      </c>
      <c r="AE30" t="s">
        <v>134</v>
      </c>
    </row>
    <row r="31" spans="1:60" outlineLevel="1" x14ac:dyDescent="0.2">
      <c r="A31" s="141">
        <v>12</v>
      </c>
      <c r="B31" s="141" t="s">
        <v>172</v>
      </c>
      <c r="C31" s="183" t="s">
        <v>173</v>
      </c>
      <c r="D31" s="148" t="s">
        <v>148</v>
      </c>
      <c r="E31" s="157">
        <v>1</v>
      </c>
      <c r="F31" s="164">
        <f>H31+J31</f>
        <v>0</v>
      </c>
      <c r="G31" s="165">
        <f>ROUND(E31*F31,2)</f>
        <v>0</v>
      </c>
      <c r="H31" s="165"/>
      <c r="I31" s="165">
        <f>ROUND(E31*H31,2)</f>
        <v>0</v>
      </c>
      <c r="J31" s="165"/>
      <c r="K31" s="165">
        <f>ROUND(E31*J31,2)</f>
        <v>0</v>
      </c>
      <c r="L31" s="165">
        <v>21</v>
      </c>
      <c r="M31" s="165">
        <f>G31*(1+L31/100)</f>
        <v>0</v>
      </c>
      <c r="N31" s="148">
        <v>1.8669999999999999E-2</v>
      </c>
      <c r="O31" s="148">
        <f>ROUND(E31*N31,5)</f>
        <v>1.8669999999999999E-2</v>
      </c>
      <c r="P31" s="148">
        <v>0</v>
      </c>
      <c r="Q31" s="148">
        <f>ROUND(E31*P31,5)</f>
        <v>0</v>
      </c>
      <c r="R31" s="148"/>
      <c r="S31" s="148"/>
      <c r="T31" s="149">
        <v>1.5645100000000001</v>
      </c>
      <c r="U31" s="148">
        <f>ROUND(E31*T31,2)</f>
        <v>1.56</v>
      </c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162</v>
      </c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outlineLevel="1" x14ac:dyDescent="0.2">
      <c r="A32" s="141">
        <v>13</v>
      </c>
      <c r="B32" s="141" t="s">
        <v>174</v>
      </c>
      <c r="C32" s="183" t="s">
        <v>175</v>
      </c>
      <c r="D32" s="148" t="s">
        <v>148</v>
      </c>
      <c r="E32" s="157">
        <v>212.64099999999999</v>
      </c>
      <c r="F32" s="164">
        <f>H32+J32</f>
        <v>0</v>
      </c>
      <c r="G32" s="165">
        <f>ROUND(E32*F32,2)</f>
        <v>0</v>
      </c>
      <c r="H32" s="165"/>
      <c r="I32" s="165">
        <f>ROUND(E32*H32,2)</f>
        <v>0</v>
      </c>
      <c r="J32" s="165"/>
      <c r="K32" s="165">
        <f>ROUND(E32*J32,2)</f>
        <v>0</v>
      </c>
      <c r="L32" s="165">
        <v>21</v>
      </c>
      <c r="M32" s="165">
        <f>G32*(1+L32/100)</f>
        <v>0</v>
      </c>
      <c r="N32" s="148">
        <v>5.4599999999999996E-3</v>
      </c>
      <c r="O32" s="148">
        <f>ROUND(E32*N32,5)</f>
        <v>1.1610199999999999</v>
      </c>
      <c r="P32" s="148">
        <v>0</v>
      </c>
      <c r="Q32" s="148">
        <f>ROUND(E32*P32,5)</f>
        <v>0</v>
      </c>
      <c r="R32" s="148"/>
      <c r="S32" s="148"/>
      <c r="T32" s="149">
        <v>0.42</v>
      </c>
      <c r="U32" s="148">
        <f>ROUND(E32*T32,2)</f>
        <v>89.31</v>
      </c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138</v>
      </c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outlineLevel="1" x14ac:dyDescent="0.2">
      <c r="A33" s="141"/>
      <c r="B33" s="141"/>
      <c r="C33" s="184" t="s">
        <v>176</v>
      </c>
      <c r="D33" s="150"/>
      <c r="E33" s="158">
        <v>15.15</v>
      </c>
      <c r="F33" s="165"/>
      <c r="G33" s="165"/>
      <c r="H33" s="165"/>
      <c r="I33" s="165"/>
      <c r="J33" s="165"/>
      <c r="K33" s="165"/>
      <c r="L33" s="165"/>
      <c r="M33" s="165"/>
      <c r="N33" s="148"/>
      <c r="O33" s="148"/>
      <c r="P33" s="148"/>
      <c r="Q33" s="148"/>
      <c r="R33" s="148"/>
      <c r="S33" s="148"/>
      <c r="T33" s="149"/>
      <c r="U33" s="148"/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150</v>
      </c>
      <c r="AF33" s="140">
        <v>0</v>
      </c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outlineLevel="1" x14ac:dyDescent="0.2">
      <c r="A34" s="141"/>
      <c r="B34" s="141"/>
      <c r="C34" s="184" t="s">
        <v>177</v>
      </c>
      <c r="D34" s="150"/>
      <c r="E34" s="158">
        <v>24.33</v>
      </c>
      <c r="F34" s="165"/>
      <c r="G34" s="165"/>
      <c r="H34" s="165"/>
      <c r="I34" s="165"/>
      <c r="J34" s="165"/>
      <c r="K34" s="165"/>
      <c r="L34" s="165"/>
      <c r="M34" s="165"/>
      <c r="N34" s="148"/>
      <c r="O34" s="148"/>
      <c r="P34" s="148"/>
      <c r="Q34" s="148"/>
      <c r="R34" s="148"/>
      <c r="S34" s="148"/>
      <c r="T34" s="149"/>
      <c r="U34" s="148"/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150</v>
      </c>
      <c r="AF34" s="140">
        <v>0</v>
      </c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outlineLevel="1" x14ac:dyDescent="0.2">
      <c r="A35" s="141"/>
      <c r="B35" s="141"/>
      <c r="C35" s="184" t="s">
        <v>178</v>
      </c>
      <c r="D35" s="150"/>
      <c r="E35" s="158">
        <v>34.21</v>
      </c>
      <c r="F35" s="165"/>
      <c r="G35" s="165"/>
      <c r="H35" s="165"/>
      <c r="I35" s="165"/>
      <c r="J35" s="165"/>
      <c r="K35" s="165"/>
      <c r="L35" s="165"/>
      <c r="M35" s="165"/>
      <c r="N35" s="148"/>
      <c r="O35" s="148"/>
      <c r="P35" s="148"/>
      <c r="Q35" s="148"/>
      <c r="R35" s="148"/>
      <c r="S35" s="148"/>
      <c r="T35" s="149"/>
      <c r="U35" s="148"/>
      <c r="V35" s="140"/>
      <c r="W35" s="140"/>
      <c r="X35" s="140"/>
      <c r="Y35" s="140"/>
      <c r="Z35" s="140"/>
      <c r="AA35" s="140"/>
      <c r="AB35" s="140"/>
      <c r="AC35" s="140"/>
      <c r="AD35" s="140"/>
      <c r="AE35" s="140" t="s">
        <v>150</v>
      </c>
      <c r="AF35" s="140">
        <v>0</v>
      </c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outlineLevel="1" x14ac:dyDescent="0.2">
      <c r="A36" s="141"/>
      <c r="B36" s="141"/>
      <c r="C36" s="184" t="s">
        <v>179</v>
      </c>
      <c r="D36" s="150"/>
      <c r="E36" s="158">
        <v>36.4</v>
      </c>
      <c r="F36" s="165"/>
      <c r="G36" s="165"/>
      <c r="H36" s="165"/>
      <c r="I36" s="165"/>
      <c r="J36" s="165"/>
      <c r="K36" s="165"/>
      <c r="L36" s="165"/>
      <c r="M36" s="165"/>
      <c r="N36" s="148"/>
      <c r="O36" s="148"/>
      <c r="P36" s="148"/>
      <c r="Q36" s="148"/>
      <c r="R36" s="148"/>
      <c r="S36" s="148"/>
      <c r="T36" s="149"/>
      <c r="U36" s="148"/>
      <c r="V36" s="140"/>
      <c r="W36" s="140"/>
      <c r="X36" s="140"/>
      <c r="Y36" s="140"/>
      <c r="Z36" s="140"/>
      <c r="AA36" s="140"/>
      <c r="AB36" s="140"/>
      <c r="AC36" s="140"/>
      <c r="AD36" s="140"/>
      <c r="AE36" s="140" t="s">
        <v>150</v>
      </c>
      <c r="AF36" s="140">
        <v>0</v>
      </c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outlineLevel="1" x14ac:dyDescent="0.2">
      <c r="A37" s="141"/>
      <c r="B37" s="141"/>
      <c r="C37" s="184" t="s">
        <v>180</v>
      </c>
      <c r="D37" s="150"/>
      <c r="E37" s="158">
        <v>20.64</v>
      </c>
      <c r="F37" s="165"/>
      <c r="G37" s="165"/>
      <c r="H37" s="165"/>
      <c r="I37" s="165"/>
      <c r="J37" s="165"/>
      <c r="K37" s="165"/>
      <c r="L37" s="165"/>
      <c r="M37" s="165"/>
      <c r="N37" s="148"/>
      <c r="O37" s="148"/>
      <c r="P37" s="148"/>
      <c r="Q37" s="148"/>
      <c r="R37" s="148"/>
      <c r="S37" s="148"/>
      <c r="T37" s="149"/>
      <c r="U37" s="148"/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150</v>
      </c>
      <c r="AF37" s="140">
        <v>0</v>
      </c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outlineLevel="1" x14ac:dyDescent="0.2">
      <c r="A38" s="141"/>
      <c r="B38" s="141"/>
      <c r="C38" s="184" t="s">
        <v>181</v>
      </c>
      <c r="D38" s="150"/>
      <c r="E38" s="158">
        <v>19.97</v>
      </c>
      <c r="F38" s="165"/>
      <c r="G38" s="165"/>
      <c r="H38" s="165"/>
      <c r="I38" s="165"/>
      <c r="J38" s="165"/>
      <c r="K38" s="165"/>
      <c r="L38" s="165"/>
      <c r="M38" s="165"/>
      <c r="N38" s="148"/>
      <c r="O38" s="148"/>
      <c r="P38" s="148"/>
      <c r="Q38" s="148"/>
      <c r="R38" s="148"/>
      <c r="S38" s="148"/>
      <c r="T38" s="149"/>
      <c r="U38" s="148"/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150</v>
      </c>
      <c r="AF38" s="140">
        <v>0</v>
      </c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outlineLevel="1" x14ac:dyDescent="0.2">
      <c r="A39" s="141"/>
      <c r="B39" s="141"/>
      <c r="C39" s="184" t="s">
        <v>182</v>
      </c>
      <c r="D39" s="150"/>
      <c r="E39" s="158">
        <v>20.03</v>
      </c>
      <c r="F39" s="165"/>
      <c r="G39" s="165"/>
      <c r="H39" s="165"/>
      <c r="I39" s="165"/>
      <c r="J39" s="165"/>
      <c r="K39" s="165"/>
      <c r="L39" s="165"/>
      <c r="M39" s="165"/>
      <c r="N39" s="148"/>
      <c r="O39" s="148"/>
      <c r="P39" s="148"/>
      <c r="Q39" s="148"/>
      <c r="R39" s="148"/>
      <c r="S39" s="148"/>
      <c r="T39" s="149"/>
      <c r="U39" s="148"/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150</v>
      </c>
      <c r="AF39" s="140">
        <v>0</v>
      </c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outlineLevel="1" x14ac:dyDescent="0.2">
      <c r="A40" s="141"/>
      <c r="B40" s="141"/>
      <c r="C40" s="184" t="s">
        <v>183</v>
      </c>
      <c r="D40" s="150"/>
      <c r="E40" s="158">
        <v>22.58</v>
      </c>
      <c r="F40" s="165"/>
      <c r="G40" s="165"/>
      <c r="H40" s="165"/>
      <c r="I40" s="165"/>
      <c r="J40" s="165"/>
      <c r="K40" s="165"/>
      <c r="L40" s="165"/>
      <c r="M40" s="165"/>
      <c r="N40" s="148"/>
      <c r="O40" s="148"/>
      <c r="P40" s="148"/>
      <c r="Q40" s="148"/>
      <c r="R40" s="148"/>
      <c r="S40" s="148"/>
      <c r="T40" s="149"/>
      <c r="U40" s="148"/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150</v>
      </c>
      <c r="AF40" s="140">
        <v>0</v>
      </c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outlineLevel="1" x14ac:dyDescent="0.2">
      <c r="A41" s="141"/>
      <c r="B41" s="141"/>
      <c r="C41" s="187" t="s">
        <v>184</v>
      </c>
      <c r="D41" s="154"/>
      <c r="E41" s="161">
        <v>193.31</v>
      </c>
      <c r="F41" s="165"/>
      <c r="G41" s="165"/>
      <c r="H41" s="165"/>
      <c r="I41" s="165"/>
      <c r="J41" s="165"/>
      <c r="K41" s="165"/>
      <c r="L41" s="165"/>
      <c r="M41" s="165"/>
      <c r="N41" s="148"/>
      <c r="O41" s="148"/>
      <c r="P41" s="148"/>
      <c r="Q41" s="148"/>
      <c r="R41" s="148"/>
      <c r="S41" s="148"/>
      <c r="T41" s="149"/>
      <c r="U41" s="148"/>
      <c r="V41" s="140"/>
      <c r="W41" s="140"/>
      <c r="X41" s="140"/>
      <c r="Y41" s="140"/>
      <c r="Z41" s="140"/>
      <c r="AA41" s="140"/>
      <c r="AB41" s="140"/>
      <c r="AC41" s="140"/>
      <c r="AD41" s="140"/>
      <c r="AE41" s="140" t="s">
        <v>150</v>
      </c>
      <c r="AF41" s="140">
        <v>1</v>
      </c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outlineLevel="1" x14ac:dyDescent="0.2">
      <c r="A42" s="141"/>
      <c r="B42" s="141"/>
      <c r="C42" s="185" t="s">
        <v>185</v>
      </c>
      <c r="D42" s="151"/>
      <c r="E42" s="159">
        <v>19.331</v>
      </c>
      <c r="F42" s="165"/>
      <c r="G42" s="165"/>
      <c r="H42" s="165"/>
      <c r="I42" s="165"/>
      <c r="J42" s="165"/>
      <c r="K42" s="165"/>
      <c r="L42" s="165"/>
      <c r="M42" s="165"/>
      <c r="N42" s="148"/>
      <c r="O42" s="148"/>
      <c r="P42" s="148"/>
      <c r="Q42" s="148"/>
      <c r="R42" s="148"/>
      <c r="S42" s="148"/>
      <c r="T42" s="149"/>
      <c r="U42" s="148"/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150</v>
      </c>
      <c r="AF42" s="140">
        <v>4</v>
      </c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outlineLevel="1" x14ac:dyDescent="0.2">
      <c r="A43" s="141"/>
      <c r="B43" s="141"/>
      <c r="C43" s="185" t="s">
        <v>186</v>
      </c>
      <c r="D43" s="151"/>
      <c r="E43" s="159"/>
      <c r="F43" s="165"/>
      <c r="G43" s="165"/>
      <c r="H43" s="165"/>
      <c r="I43" s="165"/>
      <c r="J43" s="165"/>
      <c r="K43" s="165"/>
      <c r="L43" s="165"/>
      <c r="M43" s="165"/>
      <c r="N43" s="148"/>
      <c r="O43" s="148"/>
      <c r="P43" s="148"/>
      <c r="Q43" s="148"/>
      <c r="R43" s="148"/>
      <c r="S43" s="148"/>
      <c r="T43" s="149"/>
      <c r="U43" s="148"/>
      <c r="V43" s="140"/>
      <c r="W43" s="140"/>
      <c r="X43" s="140"/>
      <c r="Y43" s="140"/>
      <c r="Z43" s="140"/>
      <c r="AA43" s="140"/>
      <c r="AB43" s="140"/>
      <c r="AC43" s="140"/>
      <c r="AD43" s="140"/>
      <c r="AE43" s="140" t="s">
        <v>150</v>
      </c>
      <c r="AF43" s="140">
        <v>4</v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ht="22.5" outlineLevel="1" x14ac:dyDescent="0.2">
      <c r="A44" s="141">
        <v>14</v>
      </c>
      <c r="B44" s="141" t="s">
        <v>187</v>
      </c>
      <c r="C44" s="183" t="s">
        <v>188</v>
      </c>
      <c r="D44" s="148" t="s">
        <v>148</v>
      </c>
      <c r="E44" s="157">
        <v>129.00800000000001</v>
      </c>
      <c r="F44" s="164">
        <f>H44+J44</f>
        <v>0</v>
      </c>
      <c r="G44" s="165">
        <f>ROUND(E44*F44,2)</f>
        <v>0</v>
      </c>
      <c r="H44" s="165"/>
      <c r="I44" s="165">
        <f>ROUND(E44*H44,2)</f>
        <v>0</v>
      </c>
      <c r="J44" s="165"/>
      <c r="K44" s="165">
        <f>ROUND(E44*J44,2)</f>
        <v>0</v>
      </c>
      <c r="L44" s="165">
        <v>21</v>
      </c>
      <c r="M44" s="165">
        <f>G44*(1+L44/100)</f>
        <v>0</v>
      </c>
      <c r="N44" s="148">
        <v>5.4599999999999996E-3</v>
      </c>
      <c r="O44" s="148">
        <f>ROUND(E44*N44,5)</f>
        <v>0.70438000000000001</v>
      </c>
      <c r="P44" s="148">
        <v>0</v>
      </c>
      <c r="Q44" s="148">
        <f>ROUND(E44*P44,5)</f>
        <v>0</v>
      </c>
      <c r="R44" s="148"/>
      <c r="S44" s="148"/>
      <c r="T44" s="149">
        <v>0.42</v>
      </c>
      <c r="U44" s="148">
        <f>ROUND(E44*T44,2)</f>
        <v>54.18</v>
      </c>
      <c r="V44" s="140"/>
      <c r="W44" s="140"/>
      <c r="X44" s="140"/>
      <c r="Y44" s="140"/>
      <c r="Z44" s="140"/>
      <c r="AA44" s="140"/>
      <c r="AB44" s="140"/>
      <c r="AC44" s="140"/>
      <c r="AD44" s="140"/>
      <c r="AE44" s="140" t="s">
        <v>138</v>
      </c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outlineLevel="1" x14ac:dyDescent="0.2">
      <c r="A45" s="141"/>
      <c r="B45" s="141"/>
      <c r="C45" s="184" t="s">
        <v>189</v>
      </c>
      <c r="D45" s="150"/>
      <c r="E45" s="158">
        <v>6.89</v>
      </c>
      <c r="F45" s="165"/>
      <c r="G45" s="165"/>
      <c r="H45" s="165"/>
      <c r="I45" s="165"/>
      <c r="J45" s="165"/>
      <c r="K45" s="165"/>
      <c r="L45" s="165"/>
      <c r="M45" s="165"/>
      <c r="N45" s="148"/>
      <c r="O45" s="148"/>
      <c r="P45" s="148"/>
      <c r="Q45" s="148"/>
      <c r="R45" s="148"/>
      <c r="S45" s="148"/>
      <c r="T45" s="149"/>
      <c r="U45" s="148"/>
      <c r="V45" s="140"/>
      <c r="W45" s="140"/>
      <c r="X45" s="140"/>
      <c r="Y45" s="140"/>
      <c r="Z45" s="140"/>
      <c r="AA45" s="140"/>
      <c r="AB45" s="140"/>
      <c r="AC45" s="140"/>
      <c r="AD45" s="140"/>
      <c r="AE45" s="140" t="s">
        <v>150</v>
      </c>
      <c r="AF45" s="140">
        <v>0</v>
      </c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outlineLevel="1" x14ac:dyDescent="0.2">
      <c r="A46" s="141"/>
      <c r="B46" s="141"/>
      <c r="C46" s="184" t="s">
        <v>190</v>
      </c>
      <c r="D46" s="150"/>
      <c r="E46" s="158">
        <v>78.31</v>
      </c>
      <c r="F46" s="165"/>
      <c r="G46" s="165"/>
      <c r="H46" s="165"/>
      <c r="I46" s="165"/>
      <c r="J46" s="165"/>
      <c r="K46" s="165"/>
      <c r="L46" s="165"/>
      <c r="M46" s="165"/>
      <c r="N46" s="148"/>
      <c r="O46" s="148"/>
      <c r="P46" s="148"/>
      <c r="Q46" s="148"/>
      <c r="R46" s="148"/>
      <c r="S46" s="148"/>
      <c r="T46" s="149"/>
      <c r="U46" s="148"/>
      <c r="V46" s="140"/>
      <c r="W46" s="140"/>
      <c r="X46" s="140"/>
      <c r="Y46" s="140"/>
      <c r="Z46" s="140"/>
      <c r="AA46" s="140"/>
      <c r="AB46" s="140"/>
      <c r="AC46" s="140"/>
      <c r="AD46" s="140"/>
      <c r="AE46" s="140" t="s">
        <v>150</v>
      </c>
      <c r="AF46" s="140">
        <v>0</v>
      </c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outlineLevel="1" x14ac:dyDescent="0.2">
      <c r="A47" s="141"/>
      <c r="B47" s="141"/>
      <c r="C47" s="184" t="s">
        <v>191</v>
      </c>
      <c r="D47" s="150"/>
      <c r="E47" s="158">
        <v>15.25</v>
      </c>
      <c r="F47" s="165"/>
      <c r="G47" s="165"/>
      <c r="H47" s="165"/>
      <c r="I47" s="165"/>
      <c r="J47" s="165"/>
      <c r="K47" s="165"/>
      <c r="L47" s="165"/>
      <c r="M47" s="165"/>
      <c r="N47" s="148"/>
      <c r="O47" s="148"/>
      <c r="P47" s="148"/>
      <c r="Q47" s="148"/>
      <c r="R47" s="148"/>
      <c r="S47" s="148"/>
      <c r="T47" s="149"/>
      <c r="U47" s="148"/>
      <c r="V47" s="140"/>
      <c r="W47" s="140"/>
      <c r="X47" s="140"/>
      <c r="Y47" s="140"/>
      <c r="Z47" s="140"/>
      <c r="AA47" s="140"/>
      <c r="AB47" s="140"/>
      <c r="AC47" s="140"/>
      <c r="AD47" s="140"/>
      <c r="AE47" s="140" t="s">
        <v>150</v>
      </c>
      <c r="AF47" s="140">
        <v>0</v>
      </c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outlineLevel="1" x14ac:dyDescent="0.2">
      <c r="A48" s="141"/>
      <c r="B48" s="141"/>
      <c r="C48" s="184" t="s">
        <v>192</v>
      </c>
      <c r="D48" s="150"/>
      <c r="E48" s="158">
        <v>13.11</v>
      </c>
      <c r="F48" s="165"/>
      <c r="G48" s="165"/>
      <c r="H48" s="165"/>
      <c r="I48" s="165"/>
      <c r="J48" s="165"/>
      <c r="K48" s="165"/>
      <c r="L48" s="165"/>
      <c r="M48" s="165"/>
      <c r="N48" s="148"/>
      <c r="O48" s="148"/>
      <c r="P48" s="148"/>
      <c r="Q48" s="148"/>
      <c r="R48" s="148"/>
      <c r="S48" s="148"/>
      <c r="T48" s="149"/>
      <c r="U48" s="148"/>
      <c r="V48" s="140"/>
      <c r="W48" s="140"/>
      <c r="X48" s="140"/>
      <c r="Y48" s="140"/>
      <c r="Z48" s="140"/>
      <c r="AA48" s="140"/>
      <c r="AB48" s="140"/>
      <c r="AC48" s="140"/>
      <c r="AD48" s="140"/>
      <c r="AE48" s="140" t="s">
        <v>150</v>
      </c>
      <c r="AF48" s="140">
        <v>0</v>
      </c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outlineLevel="1" x14ac:dyDescent="0.2">
      <c r="A49" s="141"/>
      <c r="B49" s="141"/>
      <c r="C49" s="184" t="s">
        <v>193</v>
      </c>
      <c r="D49" s="150"/>
      <c r="E49" s="158">
        <v>3.72</v>
      </c>
      <c r="F49" s="165"/>
      <c r="G49" s="165"/>
      <c r="H49" s="165"/>
      <c r="I49" s="165"/>
      <c r="J49" s="165"/>
      <c r="K49" s="165"/>
      <c r="L49" s="165"/>
      <c r="M49" s="165"/>
      <c r="N49" s="148"/>
      <c r="O49" s="148"/>
      <c r="P49" s="148"/>
      <c r="Q49" s="148"/>
      <c r="R49" s="148"/>
      <c r="S49" s="148"/>
      <c r="T49" s="149"/>
      <c r="U49" s="148"/>
      <c r="V49" s="140"/>
      <c r="W49" s="140"/>
      <c r="X49" s="140"/>
      <c r="Y49" s="140"/>
      <c r="Z49" s="140"/>
      <c r="AA49" s="140"/>
      <c r="AB49" s="140"/>
      <c r="AC49" s="140"/>
      <c r="AD49" s="140"/>
      <c r="AE49" s="140" t="s">
        <v>150</v>
      </c>
      <c r="AF49" s="140">
        <v>0</v>
      </c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outlineLevel="1" x14ac:dyDescent="0.2">
      <c r="A50" s="141"/>
      <c r="B50" s="141"/>
      <c r="C50" s="187" t="s">
        <v>184</v>
      </c>
      <c r="D50" s="154"/>
      <c r="E50" s="161">
        <v>117.28</v>
      </c>
      <c r="F50" s="165"/>
      <c r="G50" s="165"/>
      <c r="H50" s="165"/>
      <c r="I50" s="165"/>
      <c r="J50" s="165"/>
      <c r="K50" s="165"/>
      <c r="L50" s="165"/>
      <c r="M50" s="165"/>
      <c r="N50" s="148"/>
      <c r="O50" s="148"/>
      <c r="P50" s="148"/>
      <c r="Q50" s="148"/>
      <c r="R50" s="148"/>
      <c r="S50" s="148"/>
      <c r="T50" s="149"/>
      <c r="U50" s="148"/>
      <c r="V50" s="140"/>
      <c r="W50" s="140"/>
      <c r="X50" s="140"/>
      <c r="Y50" s="140"/>
      <c r="Z50" s="140"/>
      <c r="AA50" s="140"/>
      <c r="AB50" s="140"/>
      <c r="AC50" s="140"/>
      <c r="AD50" s="140"/>
      <c r="AE50" s="140" t="s">
        <v>150</v>
      </c>
      <c r="AF50" s="140">
        <v>1</v>
      </c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outlineLevel="1" x14ac:dyDescent="0.2">
      <c r="A51" s="141"/>
      <c r="B51" s="141"/>
      <c r="C51" s="185" t="s">
        <v>185</v>
      </c>
      <c r="D51" s="151"/>
      <c r="E51" s="159">
        <v>11.728</v>
      </c>
      <c r="F51" s="165"/>
      <c r="G51" s="165"/>
      <c r="H51" s="165"/>
      <c r="I51" s="165"/>
      <c r="J51" s="165"/>
      <c r="K51" s="165"/>
      <c r="L51" s="165"/>
      <c r="M51" s="165"/>
      <c r="N51" s="148"/>
      <c r="O51" s="148"/>
      <c r="P51" s="148"/>
      <c r="Q51" s="148"/>
      <c r="R51" s="148"/>
      <c r="S51" s="148"/>
      <c r="T51" s="149"/>
      <c r="U51" s="148"/>
      <c r="V51" s="140"/>
      <c r="W51" s="140"/>
      <c r="X51" s="140"/>
      <c r="Y51" s="140"/>
      <c r="Z51" s="140"/>
      <c r="AA51" s="140"/>
      <c r="AB51" s="140"/>
      <c r="AC51" s="140"/>
      <c r="AD51" s="140"/>
      <c r="AE51" s="140" t="s">
        <v>150</v>
      </c>
      <c r="AF51" s="140">
        <v>4</v>
      </c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</row>
    <row r="52" spans="1:60" x14ac:dyDescent="0.2">
      <c r="A52" s="142" t="s">
        <v>133</v>
      </c>
      <c r="B52" s="142" t="s">
        <v>64</v>
      </c>
      <c r="C52" s="186" t="s">
        <v>65</v>
      </c>
      <c r="D52" s="152"/>
      <c r="E52" s="160"/>
      <c r="F52" s="166"/>
      <c r="G52" s="166">
        <f>SUMIF(AE53:AE58,"&lt;&gt;NOR",G53:G58)</f>
        <v>0</v>
      </c>
      <c r="H52" s="166"/>
      <c r="I52" s="166">
        <f>SUM(I53:I58)</f>
        <v>0</v>
      </c>
      <c r="J52" s="166"/>
      <c r="K52" s="166">
        <f>SUM(K53:K58)</f>
        <v>0</v>
      </c>
      <c r="L52" s="166"/>
      <c r="M52" s="166">
        <f>SUM(M53:M58)</f>
        <v>0</v>
      </c>
      <c r="N52" s="152"/>
      <c r="O52" s="152">
        <f>SUM(O53:O58)</f>
        <v>9.3774100000000011</v>
      </c>
      <c r="P52" s="152"/>
      <c r="Q52" s="152">
        <f>SUM(Q53:Q58)</f>
        <v>0</v>
      </c>
      <c r="R52" s="152"/>
      <c r="S52" s="152"/>
      <c r="T52" s="153"/>
      <c r="U52" s="152">
        <f>SUM(U53:U58)</f>
        <v>260.15999999999997</v>
      </c>
      <c r="AE52" t="s">
        <v>134</v>
      </c>
    </row>
    <row r="53" spans="1:60" ht="22.5" outlineLevel="1" x14ac:dyDescent="0.2">
      <c r="A53" s="141">
        <v>15</v>
      </c>
      <c r="B53" s="141" t="s">
        <v>194</v>
      </c>
      <c r="C53" s="183" t="s">
        <v>195</v>
      </c>
      <c r="D53" s="148" t="s">
        <v>148</v>
      </c>
      <c r="E53" s="157">
        <v>5.56</v>
      </c>
      <c r="F53" s="164">
        <f>H53+J53</f>
        <v>0</v>
      </c>
      <c r="G53" s="165">
        <f>ROUND(E53*F53,2)</f>
        <v>0</v>
      </c>
      <c r="H53" s="165"/>
      <c r="I53" s="165">
        <f>ROUND(E53*H53,2)</f>
        <v>0</v>
      </c>
      <c r="J53" s="165"/>
      <c r="K53" s="165">
        <f>ROUND(E53*J53,2)</f>
        <v>0</v>
      </c>
      <c r="L53" s="165">
        <v>21</v>
      </c>
      <c r="M53" s="165">
        <f>G53*(1+L53/100)</f>
        <v>0</v>
      </c>
      <c r="N53" s="148">
        <v>2.5149999999999999E-2</v>
      </c>
      <c r="O53" s="148">
        <f>ROUND(E53*N53,5)</f>
        <v>0.13983000000000001</v>
      </c>
      <c r="P53" s="148">
        <v>0</v>
      </c>
      <c r="Q53" s="148">
        <f>ROUND(E53*P53,5)</f>
        <v>0</v>
      </c>
      <c r="R53" s="148"/>
      <c r="S53" s="148"/>
      <c r="T53" s="149">
        <v>0.76266999999999996</v>
      </c>
      <c r="U53" s="148">
        <f>ROUND(E53*T53,2)</f>
        <v>4.24</v>
      </c>
      <c r="V53" s="140"/>
      <c r="W53" s="140"/>
      <c r="X53" s="140"/>
      <c r="Y53" s="140"/>
      <c r="Z53" s="140"/>
      <c r="AA53" s="140"/>
      <c r="AB53" s="140"/>
      <c r="AC53" s="140"/>
      <c r="AD53" s="140"/>
      <c r="AE53" s="140" t="s">
        <v>162</v>
      </c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outlineLevel="1" x14ac:dyDescent="0.2">
      <c r="A54" s="141"/>
      <c r="B54" s="141"/>
      <c r="C54" s="184" t="s">
        <v>196</v>
      </c>
      <c r="D54" s="150"/>
      <c r="E54" s="158">
        <v>5.56</v>
      </c>
      <c r="F54" s="165"/>
      <c r="G54" s="165"/>
      <c r="H54" s="165"/>
      <c r="I54" s="165"/>
      <c r="J54" s="165"/>
      <c r="K54" s="165"/>
      <c r="L54" s="165"/>
      <c r="M54" s="165"/>
      <c r="N54" s="148"/>
      <c r="O54" s="148"/>
      <c r="P54" s="148"/>
      <c r="Q54" s="148"/>
      <c r="R54" s="148"/>
      <c r="S54" s="148"/>
      <c r="T54" s="149"/>
      <c r="U54" s="148"/>
      <c r="V54" s="140"/>
      <c r="W54" s="140"/>
      <c r="X54" s="140"/>
      <c r="Y54" s="140"/>
      <c r="Z54" s="140"/>
      <c r="AA54" s="140"/>
      <c r="AB54" s="140"/>
      <c r="AC54" s="140"/>
      <c r="AD54" s="140"/>
      <c r="AE54" s="140" t="s">
        <v>150</v>
      </c>
      <c r="AF54" s="140">
        <v>0</v>
      </c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ht="22.5" outlineLevel="1" x14ac:dyDescent="0.2">
      <c r="A55" s="141">
        <v>16</v>
      </c>
      <c r="B55" s="141" t="s">
        <v>197</v>
      </c>
      <c r="C55" s="183" t="s">
        <v>198</v>
      </c>
      <c r="D55" s="148" t="s">
        <v>148</v>
      </c>
      <c r="E55" s="157">
        <v>235.1</v>
      </c>
      <c r="F55" s="164">
        <f>H55+J55</f>
        <v>0</v>
      </c>
      <c r="G55" s="165">
        <f>ROUND(E55*F55,2)</f>
        <v>0</v>
      </c>
      <c r="H55" s="165"/>
      <c r="I55" s="165">
        <f>ROUND(E55*H55,2)</f>
        <v>0</v>
      </c>
      <c r="J55" s="165"/>
      <c r="K55" s="165">
        <f>ROUND(E55*J55,2)</f>
        <v>0</v>
      </c>
      <c r="L55" s="165">
        <v>21</v>
      </c>
      <c r="M55" s="165">
        <f>G55*(1+L55/100)</f>
        <v>0</v>
      </c>
      <c r="N55" s="148">
        <v>1.7680000000000001E-2</v>
      </c>
      <c r="O55" s="148">
        <f>ROUND(E55*N55,5)</f>
        <v>4.1565700000000003</v>
      </c>
      <c r="P55" s="148">
        <v>0</v>
      </c>
      <c r="Q55" s="148">
        <f>ROUND(E55*P55,5)</f>
        <v>0</v>
      </c>
      <c r="R55" s="148"/>
      <c r="S55" s="148"/>
      <c r="T55" s="149">
        <v>0.38716</v>
      </c>
      <c r="U55" s="148">
        <f>ROUND(E55*T55,2)</f>
        <v>91.02</v>
      </c>
      <c r="V55" s="140"/>
      <c r="W55" s="140"/>
      <c r="X55" s="140"/>
      <c r="Y55" s="140"/>
      <c r="Z55" s="140"/>
      <c r="AA55" s="140"/>
      <c r="AB55" s="140"/>
      <c r="AC55" s="140"/>
      <c r="AD55" s="140"/>
      <c r="AE55" s="140" t="s">
        <v>138</v>
      </c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outlineLevel="1" x14ac:dyDescent="0.2">
      <c r="A56" s="141"/>
      <c r="B56" s="141"/>
      <c r="C56" s="184" t="s">
        <v>199</v>
      </c>
      <c r="D56" s="150"/>
      <c r="E56" s="158">
        <v>235.1</v>
      </c>
      <c r="F56" s="165"/>
      <c r="G56" s="165"/>
      <c r="H56" s="165"/>
      <c r="I56" s="165"/>
      <c r="J56" s="165"/>
      <c r="K56" s="165"/>
      <c r="L56" s="165"/>
      <c r="M56" s="165"/>
      <c r="N56" s="148"/>
      <c r="O56" s="148"/>
      <c r="P56" s="148"/>
      <c r="Q56" s="148"/>
      <c r="R56" s="148"/>
      <c r="S56" s="148"/>
      <c r="T56" s="149"/>
      <c r="U56" s="148"/>
      <c r="V56" s="140"/>
      <c r="W56" s="140"/>
      <c r="X56" s="140"/>
      <c r="Y56" s="140"/>
      <c r="Z56" s="140"/>
      <c r="AA56" s="140"/>
      <c r="AB56" s="140"/>
      <c r="AC56" s="140"/>
      <c r="AD56" s="140"/>
      <c r="AE56" s="140" t="s">
        <v>150</v>
      </c>
      <c r="AF56" s="140">
        <v>0</v>
      </c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ht="22.5" outlineLevel="1" x14ac:dyDescent="0.2">
      <c r="A57" s="141">
        <v>17</v>
      </c>
      <c r="B57" s="141" t="s">
        <v>200</v>
      </c>
      <c r="C57" s="183" t="s">
        <v>201</v>
      </c>
      <c r="D57" s="148" t="s">
        <v>148</v>
      </c>
      <c r="E57" s="157">
        <v>489.5</v>
      </c>
      <c r="F57" s="164">
        <f>H57+J57</f>
        <v>0</v>
      </c>
      <c r="G57" s="165">
        <f>ROUND(E57*F57,2)</f>
        <v>0</v>
      </c>
      <c r="H57" s="165"/>
      <c r="I57" s="165">
        <f>ROUND(E57*H57,2)</f>
        <v>0</v>
      </c>
      <c r="J57" s="165"/>
      <c r="K57" s="165">
        <f>ROUND(E57*J57,2)</f>
        <v>0</v>
      </c>
      <c r="L57" s="165">
        <v>21</v>
      </c>
      <c r="M57" s="165">
        <f>G57*(1+L57/100)</f>
        <v>0</v>
      </c>
      <c r="N57" s="148">
        <v>1.038E-2</v>
      </c>
      <c r="O57" s="148">
        <f>ROUND(E57*N57,5)</f>
        <v>5.08101</v>
      </c>
      <c r="P57" s="148">
        <v>0</v>
      </c>
      <c r="Q57" s="148">
        <f>ROUND(E57*P57,5)</f>
        <v>0</v>
      </c>
      <c r="R57" s="148"/>
      <c r="S57" s="148"/>
      <c r="T57" s="149">
        <v>0.33688000000000001</v>
      </c>
      <c r="U57" s="148">
        <f>ROUND(E57*T57,2)</f>
        <v>164.9</v>
      </c>
      <c r="V57" s="140"/>
      <c r="W57" s="140"/>
      <c r="X57" s="140"/>
      <c r="Y57" s="140"/>
      <c r="Z57" s="140"/>
      <c r="AA57" s="140"/>
      <c r="AB57" s="140"/>
      <c r="AC57" s="140"/>
      <c r="AD57" s="140"/>
      <c r="AE57" s="140" t="s">
        <v>138</v>
      </c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outlineLevel="1" x14ac:dyDescent="0.2">
      <c r="A58" s="141"/>
      <c r="B58" s="141"/>
      <c r="C58" s="184" t="s">
        <v>202</v>
      </c>
      <c r="D58" s="150"/>
      <c r="E58" s="158">
        <v>489.5</v>
      </c>
      <c r="F58" s="165"/>
      <c r="G58" s="165"/>
      <c r="H58" s="165"/>
      <c r="I58" s="165"/>
      <c r="J58" s="165"/>
      <c r="K58" s="165"/>
      <c r="L58" s="165"/>
      <c r="M58" s="165"/>
      <c r="N58" s="148"/>
      <c r="O58" s="148"/>
      <c r="P58" s="148"/>
      <c r="Q58" s="148"/>
      <c r="R58" s="148"/>
      <c r="S58" s="148"/>
      <c r="T58" s="149"/>
      <c r="U58" s="148"/>
      <c r="V58" s="140"/>
      <c r="W58" s="140"/>
      <c r="X58" s="140"/>
      <c r="Y58" s="140"/>
      <c r="Z58" s="140"/>
      <c r="AA58" s="140"/>
      <c r="AB58" s="140"/>
      <c r="AC58" s="140"/>
      <c r="AD58" s="140"/>
      <c r="AE58" s="140" t="s">
        <v>150</v>
      </c>
      <c r="AF58" s="140">
        <v>0</v>
      </c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x14ac:dyDescent="0.2">
      <c r="A59" s="142" t="s">
        <v>133</v>
      </c>
      <c r="B59" s="142" t="s">
        <v>66</v>
      </c>
      <c r="C59" s="186" t="s">
        <v>67</v>
      </c>
      <c r="D59" s="152"/>
      <c r="E59" s="160"/>
      <c r="F59" s="166"/>
      <c r="G59" s="166">
        <f>SUMIF(AE60:AE63,"&lt;&gt;NOR",G60:G63)</f>
        <v>0</v>
      </c>
      <c r="H59" s="166"/>
      <c r="I59" s="166">
        <f>SUM(I60:I63)</f>
        <v>0</v>
      </c>
      <c r="J59" s="166"/>
      <c r="K59" s="166">
        <f>SUM(K60:K63)</f>
        <v>0</v>
      </c>
      <c r="L59" s="166"/>
      <c r="M59" s="166">
        <f>SUM(M60:M63)</f>
        <v>0</v>
      </c>
      <c r="N59" s="152"/>
      <c r="O59" s="152">
        <f>SUM(O60:O63)</f>
        <v>8.3479999999999999E-2</v>
      </c>
      <c r="P59" s="152"/>
      <c r="Q59" s="152">
        <f>SUM(Q60:Q63)</f>
        <v>0</v>
      </c>
      <c r="R59" s="152"/>
      <c r="S59" s="152"/>
      <c r="T59" s="153"/>
      <c r="U59" s="152">
        <f>SUM(U60:U63)</f>
        <v>18.21</v>
      </c>
      <c r="AE59" t="s">
        <v>134</v>
      </c>
    </row>
    <row r="60" spans="1:60" ht="22.5" outlineLevel="1" x14ac:dyDescent="0.2">
      <c r="A60" s="141">
        <v>18</v>
      </c>
      <c r="B60" s="141" t="s">
        <v>203</v>
      </c>
      <c r="C60" s="183" t="s">
        <v>204</v>
      </c>
      <c r="D60" s="148" t="s">
        <v>148</v>
      </c>
      <c r="E60" s="157">
        <v>5</v>
      </c>
      <c r="F60" s="164">
        <f>H60+J60</f>
        <v>0</v>
      </c>
      <c r="G60" s="165">
        <f>ROUND(E60*F60,2)</f>
        <v>0</v>
      </c>
      <c r="H60" s="165"/>
      <c r="I60" s="165">
        <f>ROUND(E60*H60,2)</f>
        <v>0</v>
      </c>
      <c r="J60" s="165"/>
      <c r="K60" s="165">
        <f>ROUND(E60*J60,2)</f>
        <v>0</v>
      </c>
      <c r="L60" s="165">
        <v>21</v>
      </c>
      <c r="M60" s="165">
        <f>G60*(1+L60/100)</f>
        <v>0</v>
      </c>
      <c r="N60" s="148">
        <v>1.022E-2</v>
      </c>
      <c r="O60" s="148">
        <f>ROUND(E60*N60,5)</f>
        <v>5.11E-2</v>
      </c>
      <c r="P60" s="148">
        <v>0</v>
      </c>
      <c r="Q60" s="148">
        <f>ROUND(E60*P60,5)</f>
        <v>0</v>
      </c>
      <c r="R60" s="148"/>
      <c r="S60" s="148"/>
      <c r="T60" s="149">
        <v>2.19</v>
      </c>
      <c r="U60" s="148">
        <f>ROUND(E60*T60,2)</f>
        <v>10.95</v>
      </c>
      <c r="V60" s="140"/>
      <c r="W60" s="140"/>
      <c r="X60" s="140"/>
      <c r="Y60" s="140"/>
      <c r="Z60" s="140"/>
      <c r="AA60" s="140"/>
      <c r="AB60" s="140"/>
      <c r="AC60" s="140"/>
      <c r="AD60" s="140"/>
      <c r="AE60" s="140" t="s">
        <v>138</v>
      </c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outlineLevel="1" x14ac:dyDescent="0.2">
      <c r="A61" s="141"/>
      <c r="B61" s="141"/>
      <c r="C61" s="184" t="s">
        <v>205</v>
      </c>
      <c r="D61" s="150"/>
      <c r="E61" s="158">
        <v>5</v>
      </c>
      <c r="F61" s="165"/>
      <c r="G61" s="165"/>
      <c r="H61" s="165"/>
      <c r="I61" s="165"/>
      <c r="J61" s="165"/>
      <c r="K61" s="165"/>
      <c r="L61" s="165"/>
      <c r="M61" s="165"/>
      <c r="N61" s="148"/>
      <c r="O61" s="148"/>
      <c r="P61" s="148"/>
      <c r="Q61" s="148"/>
      <c r="R61" s="148"/>
      <c r="S61" s="148"/>
      <c r="T61" s="149"/>
      <c r="U61" s="148"/>
      <c r="V61" s="140"/>
      <c r="W61" s="140"/>
      <c r="X61" s="140"/>
      <c r="Y61" s="140"/>
      <c r="Z61" s="140"/>
      <c r="AA61" s="140"/>
      <c r="AB61" s="140"/>
      <c r="AC61" s="140"/>
      <c r="AD61" s="140"/>
      <c r="AE61" s="140" t="s">
        <v>150</v>
      </c>
      <c r="AF61" s="140">
        <v>0</v>
      </c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ht="22.5" outlineLevel="1" x14ac:dyDescent="0.2">
      <c r="A62" s="141">
        <v>19</v>
      </c>
      <c r="B62" s="141" t="s">
        <v>206</v>
      </c>
      <c r="C62" s="183" t="s">
        <v>207</v>
      </c>
      <c r="D62" s="148" t="s">
        <v>148</v>
      </c>
      <c r="E62" s="157">
        <v>2.5</v>
      </c>
      <c r="F62" s="164">
        <f>H62+J62</f>
        <v>0</v>
      </c>
      <c r="G62" s="165">
        <f>ROUND(E62*F62,2)</f>
        <v>0</v>
      </c>
      <c r="H62" s="165"/>
      <c r="I62" s="165">
        <f>ROUND(E62*H62,2)</f>
        <v>0</v>
      </c>
      <c r="J62" s="165"/>
      <c r="K62" s="165">
        <f>ROUND(E62*J62,2)</f>
        <v>0</v>
      </c>
      <c r="L62" s="165">
        <v>21</v>
      </c>
      <c r="M62" s="165">
        <f>G62*(1+L62/100)</f>
        <v>0</v>
      </c>
      <c r="N62" s="148">
        <v>1.295E-2</v>
      </c>
      <c r="O62" s="148">
        <f>ROUND(E62*N62,5)</f>
        <v>3.2379999999999999E-2</v>
      </c>
      <c r="P62" s="148">
        <v>0</v>
      </c>
      <c r="Q62" s="148">
        <f>ROUND(E62*P62,5)</f>
        <v>0</v>
      </c>
      <c r="R62" s="148"/>
      <c r="S62" s="148"/>
      <c r="T62" s="149">
        <v>2.9020000000000001</v>
      </c>
      <c r="U62" s="148">
        <f>ROUND(E62*T62,2)</f>
        <v>7.26</v>
      </c>
      <c r="V62" s="140"/>
      <c r="W62" s="140"/>
      <c r="X62" s="140"/>
      <c r="Y62" s="140"/>
      <c r="Z62" s="140"/>
      <c r="AA62" s="140"/>
      <c r="AB62" s="140"/>
      <c r="AC62" s="140"/>
      <c r="AD62" s="140"/>
      <c r="AE62" s="140" t="s">
        <v>138</v>
      </c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outlineLevel="1" x14ac:dyDescent="0.2">
      <c r="A63" s="141"/>
      <c r="B63" s="141"/>
      <c r="C63" s="184" t="s">
        <v>208</v>
      </c>
      <c r="D63" s="150"/>
      <c r="E63" s="158">
        <v>2.5</v>
      </c>
      <c r="F63" s="165"/>
      <c r="G63" s="165"/>
      <c r="H63" s="165"/>
      <c r="I63" s="165"/>
      <c r="J63" s="165"/>
      <c r="K63" s="165"/>
      <c r="L63" s="165"/>
      <c r="M63" s="165"/>
      <c r="N63" s="148"/>
      <c r="O63" s="148"/>
      <c r="P63" s="148"/>
      <c r="Q63" s="148"/>
      <c r="R63" s="148"/>
      <c r="S63" s="148"/>
      <c r="T63" s="149"/>
      <c r="U63" s="148"/>
      <c r="V63" s="140"/>
      <c r="W63" s="140"/>
      <c r="X63" s="140"/>
      <c r="Y63" s="140"/>
      <c r="Z63" s="140"/>
      <c r="AA63" s="140"/>
      <c r="AB63" s="140"/>
      <c r="AC63" s="140"/>
      <c r="AD63" s="140"/>
      <c r="AE63" s="140" t="s">
        <v>150</v>
      </c>
      <c r="AF63" s="140">
        <v>0</v>
      </c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x14ac:dyDescent="0.2">
      <c r="A64" s="142" t="s">
        <v>133</v>
      </c>
      <c r="B64" s="142" t="s">
        <v>68</v>
      </c>
      <c r="C64" s="186" t="s">
        <v>69</v>
      </c>
      <c r="D64" s="152"/>
      <c r="E64" s="160"/>
      <c r="F64" s="166"/>
      <c r="G64" s="166">
        <f>SUMIF(AE65:AE69,"&lt;&gt;NOR",G65:G69)</f>
        <v>0</v>
      </c>
      <c r="H64" s="166"/>
      <c r="I64" s="166">
        <f>SUM(I65:I69)</f>
        <v>0</v>
      </c>
      <c r="J64" s="166"/>
      <c r="K64" s="166">
        <f>SUM(K65:K69)</f>
        <v>0</v>
      </c>
      <c r="L64" s="166"/>
      <c r="M64" s="166">
        <f>SUM(M65:M69)</f>
        <v>0</v>
      </c>
      <c r="N64" s="152"/>
      <c r="O64" s="152">
        <f>SUM(O65:O69)</f>
        <v>11.97551</v>
      </c>
      <c r="P64" s="152"/>
      <c r="Q64" s="152">
        <f>SUM(Q65:Q69)</f>
        <v>0</v>
      </c>
      <c r="R64" s="152"/>
      <c r="S64" s="152"/>
      <c r="T64" s="153"/>
      <c r="U64" s="152">
        <f>SUM(U65:U69)</f>
        <v>88.93</v>
      </c>
      <c r="AE64" t="s">
        <v>134</v>
      </c>
    </row>
    <row r="65" spans="1:60" ht="22.5" outlineLevel="1" x14ac:dyDescent="0.2">
      <c r="A65" s="141">
        <v>20</v>
      </c>
      <c r="B65" s="141" t="s">
        <v>209</v>
      </c>
      <c r="C65" s="183" t="s">
        <v>210</v>
      </c>
      <c r="D65" s="148" t="s">
        <v>148</v>
      </c>
      <c r="E65" s="157">
        <v>35.700000000000003</v>
      </c>
      <c r="F65" s="164">
        <f>H65+J65</f>
        <v>0</v>
      </c>
      <c r="G65" s="165">
        <f>ROUND(E65*F65,2)</f>
        <v>0</v>
      </c>
      <c r="H65" s="165"/>
      <c r="I65" s="165">
        <f>ROUND(E65*H65,2)</f>
        <v>0</v>
      </c>
      <c r="J65" s="165"/>
      <c r="K65" s="165">
        <f>ROUND(E65*J65,2)</f>
        <v>0</v>
      </c>
      <c r="L65" s="165">
        <v>21</v>
      </c>
      <c r="M65" s="165">
        <f>G65*(1+L65/100)</f>
        <v>0</v>
      </c>
      <c r="N65" s="148">
        <v>0.25772</v>
      </c>
      <c r="O65" s="148">
        <f>ROUND(E65*N65,5)</f>
        <v>9.2005999999999997</v>
      </c>
      <c r="P65" s="148">
        <v>0</v>
      </c>
      <c r="Q65" s="148">
        <f>ROUND(E65*P65,5)</f>
        <v>0</v>
      </c>
      <c r="R65" s="148"/>
      <c r="S65" s="148"/>
      <c r="T65" s="149">
        <v>0.59319999999999995</v>
      </c>
      <c r="U65" s="148">
        <f>ROUND(E65*T65,2)</f>
        <v>21.18</v>
      </c>
      <c r="V65" s="140"/>
      <c r="W65" s="140"/>
      <c r="X65" s="140"/>
      <c r="Y65" s="140"/>
      <c r="Z65" s="140"/>
      <c r="AA65" s="140"/>
      <c r="AB65" s="140"/>
      <c r="AC65" s="140"/>
      <c r="AD65" s="140"/>
      <c r="AE65" s="140" t="s">
        <v>162</v>
      </c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outlineLevel="1" x14ac:dyDescent="0.2">
      <c r="A66" s="141"/>
      <c r="B66" s="141"/>
      <c r="C66" s="184" t="s">
        <v>211</v>
      </c>
      <c r="D66" s="150"/>
      <c r="E66" s="158">
        <v>35.700000000000003</v>
      </c>
      <c r="F66" s="165"/>
      <c r="G66" s="165"/>
      <c r="H66" s="165"/>
      <c r="I66" s="165"/>
      <c r="J66" s="165"/>
      <c r="K66" s="165"/>
      <c r="L66" s="165"/>
      <c r="M66" s="165"/>
      <c r="N66" s="148"/>
      <c r="O66" s="148"/>
      <c r="P66" s="148"/>
      <c r="Q66" s="148"/>
      <c r="R66" s="148"/>
      <c r="S66" s="148"/>
      <c r="T66" s="149"/>
      <c r="U66" s="148"/>
      <c r="V66" s="140"/>
      <c r="W66" s="140"/>
      <c r="X66" s="140"/>
      <c r="Y66" s="140"/>
      <c r="Z66" s="140"/>
      <c r="AA66" s="140"/>
      <c r="AB66" s="140"/>
      <c r="AC66" s="140"/>
      <c r="AD66" s="140"/>
      <c r="AE66" s="140" t="s">
        <v>150</v>
      </c>
      <c r="AF66" s="140">
        <v>0</v>
      </c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ht="22.5" outlineLevel="1" x14ac:dyDescent="0.2">
      <c r="A67" s="141">
        <v>21</v>
      </c>
      <c r="B67" s="141" t="s">
        <v>212</v>
      </c>
      <c r="C67" s="183" t="s">
        <v>213</v>
      </c>
      <c r="D67" s="148" t="s">
        <v>148</v>
      </c>
      <c r="E67" s="157">
        <v>259.09500000000003</v>
      </c>
      <c r="F67" s="164">
        <f>H67+J67</f>
        <v>0</v>
      </c>
      <c r="G67" s="165">
        <f>ROUND(E67*F67,2)</f>
        <v>0</v>
      </c>
      <c r="H67" s="165"/>
      <c r="I67" s="165">
        <f>ROUND(E67*H67,2)</f>
        <v>0</v>
      </c>
      <c r="J67" s="165"/>
      <c r="K67" s="165">
        <f>ROUND(E67*J67,2)</f>
        <v>0</v>
      </c>
      <c r="L67" s="165">
        <v>21</v>
      </c>
      <c r="M67" s="165">
        <f>G67*(1+L67/100)</f>
        <v>0</v>
      </c>
      <c r="N67" s="148">
        <v>1.0710000000000001E-2</v>
      </c>
      <c r="O67" s="148">
        <f>ROUND(E67*N67,5)</f>
        <v>2.7749100000000002</v>
      </c>
      <c r="P67" s="148">
        <v>0</v>
      </c>
      <c r="Q67" s="148">
        <f>ROUND(E67*P67,5)</f>
        <v>0</v>
      </c>
      <c r="R67" s="148"/>
      <c r="S67" s="148"/>
      <c r="T67" s="149">
        <v>0.26150000000000001</v>
      </c>
      <c r="U67" s="148">
        <f>ROUND(E67*T67,2)</f>
        <v>67.75</v>
      </c>
      <c r="V67" s="140"/>
      <c r="W67" s="140"/>
      <c r="X67" s="140"/>
      <c r="Y67" s="140"/>
      <c r="Z67" s="140"/>
      <c r="AA67" s="140"/>
      <c r="AB67" s="140"/>
      <c r="AC67" s="140"/>
      <c r="AD67" s="140"/>
      <c r="AE67" s="140" t="s">
        <v>138</v>
      </c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ht="22.5" outlineLevel="1" x14ac:dyDescent="0.2">
      <c r="A68" s="141"/>
      <c r="B68" s="141"/>
      <c r="C68" s="184" t="s">
        <v>214</v>
      </c>
      <c r="D68" s="150"/>
      <c r="E68" s="158">
        <v>225.3</v>
      </c>
      <c r="F68" s="165"/>
      <c r="G68" s="165"/>
      <c r="H68" s="165"/>
      <c r="I68" s="165"/>
      <c r="J68" s="165"/>
      <c r="K68" s="165"/>
      <c r="L68" s="165"/>
      <c r="M68" s="165"/>
      <c r="N68" s="148"/>
      <c r="O68" s="148"/>
      <c r="P68" s="148"/>
      <c r="Q68" s="148"/>
      <c r="R68" s="148"/>
      <c r="S68" s="148"/>
      <c r="T68" s="149"/>
      <c r="U68" s="148"/>
      <c r="V68" s="140"/>
      <c r="W68" s="140"/>
      <c r="X68" s="140"/>
      <c r="Y68" s="140"/>
      <c r="Z68" s="140"/>
      <c r="AA68" s="140"/>
      <c r="AB68" s="140"/>
      <c r="AC68" s="140"/>
      <c r="AD68" s="140"/>
      <c r="AE68" s="140" t="s">
        <v>150</v>
      </c>
      <c r="AF68" s="140">
        <v>0</v>
      </c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outlineLevel="1" x14ac:dyDescent="0.2">
      <c r="A69" s="141"/>
      <c r="B69" s="141"/>
      <c r="C69" s="185" t="s">
        <v>215</v>
      </c>
      <c r="D69" s="151"/>
      <c r="E69" s="159">
        <v>33.795000000000002</v>
      </c>
      <c r="F69" s="165"/>
      <c r="G69" s="165"/>
      <c r="H69" s="165"/>
      <c r="I69" s="165"/>
      <c r="J69" s="165"/>
      <c r="K69" s="165"/>
      <c r="L69" s="165"/>
      <c r="M69" s="165"/>
      <c r="N69" s="148"/>
      <c r="O69" s="148"/>
      <c r="P69" s="148"/>
      <c r="Q69" s="148"/>
      <c r="R69" s="148"/>
      <c r="S69" s="148"/>
      <c r="T69" s="149"/>
      <c r="U69" s="148"/>
      <c r="V69" s="140"/>
      <c r="W69" s="140"/>
      <c r="X69" s="140"/>
      <c r="Y69" s="140"/>
      <c r="Z69" s="140"/>
      <c r="AA69" s="140"/>
      <c r="AB69" s="140"/>
      <c r="AC69" s="140"/>
      <c r="AD69" s="140"/>
      <c r="AE69" s="140" t="s">
        <v>150</v>
      </c>
      <c r="AF69" s="140">
        <v>4</v>
      </c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x14ac:dyDescent="0.2">
      <c r="A70" s="142" t="s">
        <v>133</v>
      </c>
      <c r="B70" s="142" t="s">
        <v>70</v>
      </c>
      <c r="C70" s="186" t="s">
        <v>71</v>
      </c>
      <c r="D70" s="152"/>
      <c r="E70" s="160"/>
      <c r="F70" s="166"/>
      <c r="G70" s="166">
        <f>SUMIF(AE71:AE88,"&lt;&gt;NOR",G71:G88)</f>
        <v>0</v>
      </c>
      <c r="H70" s="166"/>
      <c r="I70" s="166">
        <f>SUM(I71:I88)</f>
        <v>0</v>
      </c>
      <c r="J70" s="166"/>
      <c r="K70" s="166">
        <f>SUM(K71:K88)</f>
        <v>0</v>
      </c>
      <c r="L70" s="166"/>
      <c r="M70" s="166">
        <f>SUM(M71:M88)</f>
        <v>0</v>
      </c>
      <c r="N70" s="152"/>
      <c r="O70" s="152">
        <f>SUM(O71:O88)</f>
        <v>0.92066999999999999</v>
      </c>
      <c r="P70" s="152"/>
      <c r="Q70" s="152">
        <f>SUM(Q71:Q88)</f>
        <v>0</v>
      </c>
      <c r="R70" s="152"/>
      <c r="S70" s="152"/>
      <c r="T70" s="153"/>
      <c r="U70" s="152">
        <f>SUM(U71:U88)</f>
        <v>31.700000000000003</v>
      </c>
      <c r="AE70" t="s">
        <v>134</v>
      </c>
    </row>
    <row r="71" spans="1:60" ht="22.5" outlineLevel="1" x14ac:dyDescent="0.2">
      <c r="A71" s="141">
        <v>22</v>
      </c>
      <c r="B71" s="141" t="s">
        <v>216</v>
      </c>
      <c r="C71" s="183" t="s">
        <v>217</v>
      </c>
      <c r="D71" s="148" t="s">
        <v>137</v>
      </c>
      <c r="E71" s="157">
        <v>10</v>
      </c>
      <c r="F71" s="164">
        <f>H71+J71</f>
        <v>0</v>
      </c>
      <c r="G71" s="165">
        <f>ROUND(E71*F71,2)</f>
        <v>0</v>
      </c>
      <c r="H71" s="165"/>
      <c r="I71" s="165">
        <f>ROUND(E71*H71,2)</f>
        <v>0</v>
      </c>
      <c r="J71" s="165"/>
      <c r="K71" s="165">
        <f>ROUND(E71*J71,2)</f>
        <v>0</v>
      </c>
      <c r="L71" s="165">
        <v>21</v>
      </c>
      <c r="M71" s="165">
        <f>G71*(1+L71/100)</f>
        <v>0</v>
      </c>
      <c r="N71" s="148">
        <v>1.6199999999999999E-3</v>
      </c>
      <c r="O71" s="148">
        <f>ROUND(E71*N71,5)</f>
        <v>1.6199999999999999E-2</v>
      </c>
      <c r="P71" s="148">
        <v>0</v>
      </c>
      <c r="Q71" s="148">
        <f>ROUND(E71*P71,5)</f>
        <v>0</v>
      </c>
      <c r="R71" s="148"/>
      <c r="S71" s="148"/>
      <c r="T71" s="149">
        <v>2.04392</v>
      </c>
      <c r="U71" s="148">
        <f>ROUND(E71*T71,2)</f>
        <v>20.440000000000001</v>
      </c>
      <c r="V71" s="140"/>
      <c r="W71" s="140"/>
      <c r="X71" s="140"/>
      <c r="Y71" s="140"/>
      <c r="Z71" s="140"/>
      <c r="AA71" s="140"/>
      <c r="AB71" s="140"/>
      <c r="AC71" s="140"/>
      <c r="AD71" s="140"/>
      <c r="AE71" s="140" t="s">
        <v>138</v>
      </c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outlineLevel="1" x14ac:dyDescent="0.2">
      <c r="A72" s="141"/>
      <c r="B72" s="141"/>
      <c r="C72" s="184" t="s">
        <v>218</v>
      </c>
      <c r="D72" s="150"/>
      <c r="E72" s="158">
        <v>4</v>
      </c>
      <c r="F72" s="165"/>
      <c r="G72" s="165"/>
      <c r="H72" s="165"/>
      <c r="I72" s="165"/>
      <c r="J72" s="165"/>
      <c r="K72" s="165"/>
      <c r="L72" s="165"/>
      <c r="M72" s="165"/>
      <c r="N72" s="148"/>
      <c r="O72" s="148"/>
      <c r="P72" s="148"/>
      <c r="Q72" s="148"/>
      <c r="R72" s="148"/>
      <c r="S72" s="148"/>
      <c r="T72" s="149"/>
      <c r="U72" s="148"/>
      <c r="V72" s="140"/>
      <c r="W72" s="140"/>
      <c r="X72" s="140"/>
      <c r="Y72" s="140"/>
      <c r="Z72" s="140"/>
      <c r="AA72" s="140"/>
      <c r="AB72" s="140"/>
      <c r="AC72" s="140"/>
      <c r="AD72" s="140"/>
      <c r="AE72" s="140" t="s">
        <v>150</v>
      </c>
      <c r="AF72" s="140">
        <v>0</v>
      </c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outlineLevel="1" x14ac:dyDescent="0.2">
      <c r="A73" s="141"/>
      <c r="B73" s="141"/>
      <c r="C73" s="184" t="s">
        <v>219</v>
      </c>
      <c r="D73" s="150"/>
      <c r="E73" s="158">
        <v>3</v>
      </c>
      <c r="F73" s="165"/>
      <c r="G73" s="165"/>
      <c r="H73" s="165"/>
      <c r="I73" s="165"/>
      <c r="J73" s="165"/>
      <c r="K73" s="165"/>
      <c r="L73" s="165"/>
      <c r="M73" s="165"/>
      <c r="N73" s="148"/>
      <c r="O73" s="148"/>
      <c r="P73" s="148"/>
      <c r="Q73" s="148"/>
      <c r="R73" s="148"/>
      <c r="S73" s="148"/>
      <c r="T73" s="149"/>
      <c r="U73" s="148"/>
      <c r="V73" s="140"/>
      <c r="W73" s="140"/>
      <c r="X73" s="140"/>
      <c r="Y73" s="140"/>
      <c r="Z73" s="140"/>
      <c r="AA73" s="140"/>
      <c r="AB73" s="140"/>
      <c r="AC73" s="140"/>
      <c r="AD73" s="140"/>
      <c r="AE73" s="140" t="s">
        <v>150</v>
      </c>
      <c r="AF73" s="140">
        <v>0</v>
      </c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outlineLevel="1" x14ac:dyDescent="0.2">
      <c r="A74" s="141"/>
      <c r="B74" s="141"/>
      <c r="C74" s="184" t="s">
        <v>220</v>
      </c>
      <c r="D74" s="150"/>
      <c r="E74" s="158">
        <v>3</v>
      </c>
      <c r="F74" s="165"/>
      <c r="G74" s="165"/>
      <c r="H74" s="165"/>
      <c r="I74" s="165"/>
      <c r="J74" s="165"/>
      <c r="K74" s="165"/>
      <c r="L74" s="165"/>
      <c r="M74" s="165"/>
      <c r="N74" s="148"/>
      <c r="O74" s="148"/>
      <c r="P74" s="148"/>
      <c r="Q74" s="148"/>
      <c r="R74" s="148"/>
      <c r="S74" s="148"/>
      <c r="T74" s="149"/>
      <c r="U74" s="148"/>
      <c r="V74" s="140"/>
      <c r="W74" s="140"/>
      <c r="X74" s="140"/>
      <c r="Y74" s="140"/>
      <c r="Z74" s="140"/>
      <c r="AA74" s="140"/>
      <c r="AB74" s="140"/>
      <c r="AC74" s="140"/>
      <c r="AD74" s="140"/>
      <c r="AE74" s="140" t="s">
        <v>150</v>
      </c>
      <c r="AF74" s="140">
        <v>0</v>
      </c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ht="22.5" outlineLevel="1" x14ac:dyDescent="0.2">
      <c r="A75" s="141">
        <v>23</v>
      </c>
      <c r="B75" s="141" t="s">
        <v>221</v>
      </c>
      <c r="C75" s="183" t="s">
        <v>222</v>
      </c>
      <c r="D75" s="148" t="s">
        <v>137</v>
      </c>
      <c r="E75" s="157">
        <v>4</v>
      </c>
      <c r="F75" s="164">
        <f t="shared" ref="F75:F82" si="0">H75+J75</f>
        <v>0</v>
      </c>
      <c r="G75" s="165">
        <f t="shared" ref="G75:G82" si="1">ROUND(E75*F75,2)</f>
        <v>0</v>
      </c>
      <c r="H75" s="165"/>
      <c r="I75" s="165">
        <f t="shared" ref="I75:I82" si="2">ROUND(E75*H75,2)</f>
        <v>0</v>
      </c>
      <c r="J75" s="165"/>
      <c r="K75" s="165">
        <f t="shared" ref="K75:K82" si="3">ROUND(E75*J75,2)</f>
        <v>0</v>
      </c>
      <c r="L75" s="165">
        <v>21</v>
      </c>
      <c r="M75" s="165">
        <f t="shared" ref="M75:M82" si="4">G75*(1+L75/100)</f>
        <v>0</v>
      </c>
      <c r="N75" s="148">
        <v>2.4E-2</v>
      </c>
      <c r="O75" s="148">
        <f t="shared" ref="O75:O82" si="5">ROUND(E75*N75,5)</f>
        <v>9.6000000000000002E-2</v>
      </c>
      <c r="P75" s="148">
        <v>0</v>
      </c>
      <c r="Q75" s="148">
        <f t="shared" ref="Q75:Q82" si="6">ROUND(E75*P75,5)</f>
        <v>0</v>
      </c>
      <c r="R75" s="148"/>
      <c r="S75" s="148"/>
      <c r="T75" s="149">
        <v>0</v>
      </c>
      <c r="U75" s="148">
        <f t="shared" ref="U75:U82" si="7">ROUND(E75*T75,2)</f>
        <v>0</v>
      </c>
      <c r="V75" s="140"/>
      <c r="W75" s="140"/>
      <c r="X75" s="140"/>
      <c r="Y75" s="140"/>
      <c r="Z75" s="140"/>
      <c r="AA75" s="140"/>
      <c r="AB75" s="140"/>
      <c r="AC75" s="140"/>
      <c r="AD75" s="140"/>
      <c r="AE75" s="140" t="s">
        <v>141</v>
      </c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ht="22.5" outlineLevel="1" x14ac:dyDescent="0.2">
      <c r="A76" s="141">
        <v>24</v>
      </c>
      <c r="B76" s="141" t="s">
        <v>223</v>
      </c>
      <c r="C76" s="183" t="s">
        <v>224</v>
      </c>
      <c r="D76" s="148" t="s">
        <v>137</v>
      </c>
      <c r="E76" s="157">
        <v>3</v>
      </c>
      <c r="F76" s="164">
        <f t="shared" si="0"/>
        <v>0</v>
      </c>
      <c r="G76" s="165">
        <f t="shared" si="1"/>
        <v>0</v>
      </c>
      <c r="H76" s="165"/>
      <c r="I76" s="165">
        <f t="shared" si="2"/>
        <v>0</v>
      </c>
      <c r="J76" s="165"/>
      <c r="K76" s="165">
        <f t="shared" si="3"/>
        <v>0</v>
      </c>
      <c r="L76" s="165">
        <v>21</v>
      </c>
      <c r="M76" s="165">
        <f t="shared" si="4"/>
        <v>0</v>
      </c>
      <c r="N76" s="148">
        <v>2.4E-2</v>
      </c>
      <c r="O76" s="148">
        <f t="shared" si="5"/>
        <v>7.1999999999999995E-2</v>
      </c>
      <c r="P76" s="148">
        <v>0</v>
      </c>
      <c r="Q76" s="148">
        <f t="shared" si="6"/>
        <v>0</v>
      </c>
      <c r="R76" s="148"/>
      <c r="S76" s="148"/>
      <c r="T76" s="149">
        <v>0</v>
      </c>
      <c r="U76" s="148">
        <f t="shared" si="7"/>
        <v>0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 t="s">
        <v>141</v>
      </c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ht="22.5" outlineLevel="1" x14ac:dyDescent="0.2">
      <c r="A77" s="141">
        <v>25</v>
      </c>
      <c r="B77" s="141" t="s">
        <v>225</v>
      </c>
      <c r="C77" s="183" t="s">
        <v>226</v>
      </c>
      <c r="D77" s="148" t="s">
        <v>137</v>
      </c>
      <c r="E77" s="157">
        <v>3</v>
      </c>
      <c r="F77" s="164">
        <f t="shared" si="0"/>
        <v>0</v>
      </c>
      <c r="G77" s="165">
        <f t="shared" si="1"/>
        <v>0</v>
      </c>
      <c r="H77" s="165"/>
      <c r="I77" s="165">
        <f t="shared" si="2"/>
        <v>0</v>
      </c>
      <c r="J77" s="165"/>
      <c r="K77" s="165">
        <f t="shared" si="3"/>
        <v>0</v>
      </c>
      <c r="L77" s="165">
        <v>21</v>
      </c>
      <c r="M77" s="165">
        <f t="shared" si="4"/>
        <v>0</v>
      </c>
      <c r="N77" s="148">
        <v>2.4E-2</v>
      </c>
      <c r="O77" s="148">
        <f t="shared" si="5"/>
        <v>7.1999999999999995E-2</v>
      </c>
      <c r="P77" s="148">
        <v>0</v>
      </c>
      <c r="Q77" s="148">
        <f t="shared" si="6"/>
        <v>0</v>
      </c>
      <c r="R77" s="148"/>
      <c r="S77" s="148"/>
      <c r="T77" s="149">
        <v>0</v>
      </c>
      <c r="U77" s="148">
        <f t="shared" si="7"/>
        <v>0</v>
      </c>
      <c r="V77" s="140"/>
      <c r="W77" s="140"/>
      <c r="X77" s="140"/>
      <c r="Y77" s="140"/>
      <c r="Z77" s="140"/>
      <c r="AA77" s="140"/>
      <c r="AB77" s="140"/>
      <c r="AC77" s="140"/>
      <c r="AD77" s="140"/>
      <c r="AE77" s="140" t="s">
        <v>141</v>
      </c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ht="33.75" outlineLevel="1" x14ac:dyDescent="0.2">
      <c r="A78" s="141">
        <v>26</v>
      </c>
      <c r="B78" s="141" t="s">
        <v>227</v>
      </c>
      <c r="C78" s="183" t="s">
        <v>228</v>
      </c>
      <c r="D78" s="148" t="s">
        <v>137</v>
      </c>
      <c r="E78" s="157">
        <v>1</v>
      </c>
      <c r="F78" s="164">
        <f t="shared" si="0"/>
        <v>0</v>
      </c>
      <c r="G78" s="165">
        <f t="shared" si="1"/>
        <v>0</v>
      </c>
      <c r="H78" s="165"/>
      <c r="I78" s="165">
        <f t="shared" si="2"/>
        <v>0</v>
      </c>
      <c r="J78" s="165"/>
      <c r="K78" s="165">
        <f t="shared" si="3"/>
        <v>0</v>
      </c>
      <c r="L78" s="165">
        <v>21</v>
      </c>
      <c r="M78" s="165">
        <f t="shared" si="4"/>
        <v>0</v>
      </c>
      <c r="N78" s="148">
        <v>4.5650000000000003E-2</v>
      </c>
      <c r="O78" s="148">
        <f t="shared" si="5"/>
        <v>4.5650000000000003E-2</v>
      </c>
      <c r="P78" s="148">
        <v>0</v>
      </c>
      <c r="Q78" s="148">
        <f t="shared" si="6"/>
        <v>0</v>
      </c>
      <c r="R78" s="148"/>
      <c r="S78" s="148"/>
      <c r="T78" s="149">
        <v>2</v>
      </c>
      <c r="U78" s="148">
        <f t="shared" si="7"/>
        <v>2</v>
      </c>
      <c r="V78" s="140"/>
      <c r="W78" s="140"/>
      <c r="X78" s="140"/>
      <c r="Y78" s="140"/>
      <c r="Z78" s="140"/>
      <c r="AA78" s="140"/>
      <c r="AB78" s="140"/>
      <c r="AC78" s="140"/>
      <c r="AD78" s="140"/>
      <c r="AE78" s="140" t="s">
        <v>138</v>
      </c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ht="22.5" outlineLevel="1" x14ac:dyDescent="0.2">
      <c r="A79" s="141">
        <v>27</v>
      </c>
      <c r="B79" s="141" t="s">
        <v>229</v>
      </c>
      <c r="C79" s="183" t="s">
        <v>230</v>
      </c>
      <c r="D79" s="148" t="s">
        <v>137</v>
      </c>
      <c r="E79" s="157">
        <v>1</v>
      </c>
      <c r="F79" s="164">
        <f t="shared" si="0"/>
        <v>0</v>
      </c>
      <c r="G79" s="165">
        <f t="shared" si="1"/>
        <v>0</v>
      </c>
      <c r="H79" s="165"/>
      <c r="I79" s="165">
        <f t="shared" si="2"/>
        <v>0</v>
      </c>
      <c r="J79" s="165"/>
      <c r="K79" s="165">
        <f t="shared" si="3"/>
        <v>0</v>
      </c>
      <c r="L79" s="165">
        <v>21</v>
      </c>
      <c r="M79" s="165">
        <f t="shared" si="4"/>
        <v>0</v>
      </c>
      <c r="N79" s="148">
        <v>0</v>
      </c>
      <c r="O79" s="148">
        <f t="shared" si="5"/>
        <v>0</v>
      </c>
      <c r="P79" s="148">
        <v>0</v>
      </c>
      <c r="Q79" s="148">
        <f t="shared" si="6"/>
        <v>0</v>
      </c>
      <c r="R79" s="148"/>
      <c r="S79" s="148"/>
      <c r="T79" s="149">
        <v>2.5099999999999998</v>
      </c>
      <c r="U79" s="148">
        <f t="shared" si="7"/>
        <v>2.5099999999999998</v>
      </c>
      <c r="V79" s="140"/>
      <c r="W79" s="140"/>
      <c r="X79" s="140"/>
      <c r="Y79" s="140"/>
      <c r="Z79" s="140"/>
      <c r="AA79" s="140"/>
      <c r="AB79" s="140"/>
      <c r="AC79" s="140"/>
      <c r="AD79" s="140"/>
      <c r="AE79" s="140" t="s">
        <v>138</v>
      </c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ht="22.5" outlineLevel="1" x14ac:dyDescent="0.2">
      <c r="A80" s="141">
        <v>28</v>
      </c>
      <c r="B80" s="141" t="s">
        <v>231</v>
      </c>
      <c r="C80" s="183" t="s">
        <v>232</v>
      </c>
      <c r="D80" s="148" t="s">
        <v>137</v>
      </c>
      <c r="E80" s="157">
        <v>1</v>
      </c>
      <c r="F80" s="164">
        <f t="shared" si="0"/>
        <v>0</v>
      </c>
      <c r="G80" s="165">
        <f t="shared" si="1"/>
        <v>0</v>
      </c>
      <c r="H80" s="165"/>
      <c r="I80" s="165">
        <f t="shared" si="2"/>
        <v>0</v>
      </c>
      <c r="J80" s="165"/>
      <c r="K80" s="165">
        <f t="shared" si="3"/>
        <v>0</v>
      </c>
      <c r="L80" s="165">
        <v>21</v>
      </c>
      <c r="M80" s="165">
        <f t="shared" si="4"/>
        <v>0</v>
      </c>
      <c r="N80" s="148">
        <v>0.05</v>
      </c>
      <c r="O80" s="148">
        <f t="shared" si="5"/>
        <v>0.05</v>
      </c>
      <c r="P80" s="148">
        <v>0</v>
      </c>
      <c r="Q80" s="148">
        <f t="shared" si="6"/>
        <v>0</v>
      </c>
      <c r="R80" s="148"/>
      <c r="S80" s="148"/>
      <c r="T80" s="149">
        <v>0</v>
      </c>
      <c r="U80" s="148">
        <f t="shared" si="7"/>
        <v>0</v>
      </c>
      <c r="V80" s="140"/>
      <c r="W80" s="140"/>
      <c r="X80" s="140"/>
      <c r="Y80" s="140"/>
      <c r="Z80" s="140"/>
      <c r="AA80" s="140"/>
      <c r="AB80" s="140"/>
      <c r="AC80" s="140"/>
      <c r="AD80" s="140"/>
      <c r="AE80" s="140" t="s">
        <v>141</v>
      </c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ht="22.5" outlineLevel="1" x14ac:dyDescent="0.2">
      <c r="A81" s="141">
        <v>29</v>
      </c>
      <c r="B81" s="141" t="s">
        <v>233</v>
      </c>
      <c r="C81" s="183" t="s">
        <v>234</v>
      </c>
      <c r="D81" s="148" t="s">
        <v>137</v>
      </c>
      <c r="E81" s="157">
        <v>1</v>
      </c>
      <c r="F81" s="164">
        <f t="shared" si="0"/>
        <v>0</v>
      </c>
      <c r="G81" s="165">
        <f t="shared" si="1"/>
        <v>0</v>
      </c>
      <c r="H81" s="165"/>
      <c r="I81" s="165">
        <f t="shared" si="2"/>
        <v>0</v>
      </c>
      <c r="J81" s="165"/>
      <c r="K81" s="165">
        <f t="shared" si="3"/>
        <v>0</v>
      </c>
      <c r="L81" s="165">
        <v>21</v>
      </c>
      <c r="M81" s="165">
        <f t="shared" si="4"/>
        <v>0</v>
      </c>
      <c r="N81" s="148">
        <v>1.6199999999999999E-3</v>
      </c>
      <c r="O81" s="148">
        <f t="shared" si="5"/>
        <v>1.6199999999999999E-3</v>
      </c>
      <c r="P81" s="148">
        <v>0</v>
      </c>
      <c r="Q81" s="148">
        <f t="shared" si="6"/>
        <v>0</v>
      </c>
      <c r="R81" s="148"/>
      <c r="S81" s="148"/>
      <c r="T81" s="149">
        <v>2.04392</v>
      </c>
      <c r="U81" s="148">
        <f t="shared" si="7"/>
        <v>2.04</v>
      </c>
      <c r="V81" s="140"/>
      <c r="W81" s="140"/>
      <c r="X81" s="140"/>
      <c r="Y81" s="140"/>
      <c r="Z81" s="140"/>
      <c r="AA81" s="140"/>
      <c r="AB81" s="140"/>
      <c r="AC81" s="140"/>
      <c r="AD81" s="140"/>
      <c r="AE81" s="140" t="s">
        <v>138</v>
      </c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</row>
    <row r="82" spans="1:60" ht="22.5" outlineLevel="1" x14ac:dyDescent="0.2">
      <c r="A82" s="141">
        <v>30</v>
      </c>
      <c r="B82" s="141" t="s">
        <v>235</v>
      </c>
      <c r="C82" s="183" t="s">
        <v>236</v>
      </c>
      <c r="D82" s="148" t="s">
        <v>137</v>
      </c>
      <c r="E82" s="157">
        <v>2</v>
      </c>
      <c r="F82" s="164">
        <f t="shared" si="0"/>
        <v>0</v>
      </c>
      <c r="G82" s="165">
        <f t="shared" si="1"/>
        <v>0</v>
      </c>
      <c r="H82" s="165"/>
      <c r="I82" s="165">
        <f t="shared" si="2"/>
        <v>0</v>
      </c>
      <c r="J82" s="165"/>
      <c r="K82" s="165">
        <f t="shared" si="3"/>
        <v>0</v>
      </c>
      <c r="L82" s="165">
        <v>21</v>
      </c>
      <c r="M82" s="165">
        <f t="shared" si="4"/>
        <v>0</v>
      </c>
      <c r="N82" s="148">
        <v>4.5100000000000001E-2</v>
      </c>
      <c r="O82" s="148">
        <f t="shared" si="5"/>
        <v>9.0200000000000002E-2</v>
      </c>
      <c r="P82" s="148">
        <v>0</v>
      </c>
      <c r="Q82" s="148">
        <f t="shared" si="6"/>
        <v>0</v>
      </c>
      <c r="R82" s="148"/>
      <c r="S82" s="148"/>
      <c r="T82" s="149">
        <v>2.3555899999999999</v>
      </c>
      <c r="U82" s="148">
        <f t="shared" si="7"/>
        <v>4.71</v>
      </c>
      <c r="V82" s="140"/>
      <c r="W82" s="140"/>
      <c r="X82" s="140"/>
      <c r="Y82" s="140"/>
      <c r="Z82" s="140"/>
      <c r="AA82" s="140"/>
      <c r="AB82" s="140"/>
      <c r="AC82" s="140"/>
      <c r="AD82" s="140"/>
      <c r="AE82" s="140" t="s">
        <v>138</v>
      </c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outlineLevel="1" x14ac:dyDescent="0.2">
      <c r="A83" s="141"/>
      <c r="B83" s="141"/>
      <c r="C83" s="184" t="s">
        <v>237</v>
      </c>
      <c r="D83" s="150"/>
      <c r="E83" s="158">
        <v>2</v>
      </c>
      <c r="F83" s="165"/>
      <c r="G83" s="165"/>
      <c r="H83" s="165"/>
      <c r="I83" s="165"/>
      <c r="J83" s="165"/>
      <c r="K83" s="165"/>
      <c r="L83" s="165"/>
      <c r="M83" s="165"/>
      <c r="N83" s="148"/>
      <c r="O83" s="148"/>
      <c r="P83" s="148"/>
      <c r="Q83" s="148"/>
      <c r="R83" s="148"/>
      <c r="S83" s="148"/>
      <c r="T83" s="149"/>
      <c r="U83" s="148"/>
      <c r="V83" s="140"/>
      <c r="W83" s="140"/>
      <c r="X83" s="140"/>
      <c r="Y83" s="140"/>
      <c r="Z83" s="140"/>
      <c r="AA83" s="140"/>
      <c r="AB83" s="140"/>
      <c r="AC83" s="140"/>
      <c r="AD83" s="140"/>
      <c r="AE83" s="140" t="s">
        <v>150</v>
      </c>
      <c r="AF83" s="140">
        <v>0</v>
      </c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0" ht="22.5" outlineLevel="1" x14ac:dyDescent="0.2">
      <c r="A84" s="141">
        <v>31</v>
      </c>
      <c r="B84" s="141" t="s">
        <v>238</v>
      </c>
      <c r="C84" s="183" t="s">
        <v>239</v>
      </c>
      <c r="D84" s="148" t="s">
        <v>148</v>
      </c>
      <c r="E84" s="157">
        <v>47.7</v>
      </c>
      <c r="F84" s="164">
        <f>H84+J84</f>
        <v>0</v>
      </c>
      <c r="G84" s="165">
        <f>ROUND(E84*F84,2)</f>
        <v>0</v>
      </c>
      <c r="H84" s="165"/>
      <c r="I84" s="165">
        <f>ROUND(E84*H84,2)</f>
        <v>0</v>
      </c>
      <c r="J84" s="165"/>
      <c r="K84" s="165">
        <f>ROUND(E84*J84,2)</f>
        <v>0</v>
      </c>
      <c r="L84" s="165">
        <v>21</v>
      </c>
      <c r="M84" s="165">
        <f>G84*(1+L84/100)</f>
        <v>0</v>
      </c>
      <c r="N84" s="148">
        <v>0.01</v>
      </c>
      <c r="O84" s="148">
        <f>ROUND(E84*N84,5)</f>
        <v>0.47699999999999998</v>
      </c>
      <c r="P84" s="148">
        <v>0</v>
      </c>
      <c r="Q84" s="148">
        <f>ROUND(E84*P84,5)</f>
        <v>0</v>
      </c>
      <c r="R84" s="148"/>
      <c r="S84" s="148"/>
      <c r="T84" s="149">
        <v>0</v>
      </c>
      <c r="U84" s="148">
        <f>ROUND(E84*T84,2)</f>
        <v>0</v>
      </c>
      <c r="V84" s="140"/>
      <c r="W84" s="140"/>
      <c r="X84" s="140"/>
      <c r="Y84" s="140"/>
      <c r="Z84" s="140"/>
      <c r="AA84" s="140"/>
      <c r="AB84" s="140"/>
      <c r="AC84" s="140"/>
      <c r="AD84" s="140"/>
      <c r="AE84" s="140" t="s">
        <v>138</v>
      </c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0" outlineLevel="1" x14ac:dyDescent="0.2">
      <c r="A85" s="141"/>
      <c r="B85" s="141"/>
      <c r="C85" s="184" t="s">
        <v>240</v>
      </c>
      <c r="D85" s="150"/>
      <c r="E85" s="158">
        <v>25.76</v>
      </c>
      <c r="F85" s="165"/>
      <c r="G85" s="165"/>
      <c r="H85" s="165"/>
      <c r="I85" s="165"/>
      <c r="J85" s="165"/>
      <c r="K85" s="165"/>
      <c r="L85" s="165"/>
      <c r="M85" s="165"/>
      <c r="N85" s="148"/>
      <c r="O85" s="148"/>
      <c r="P85" s="148"/>
      <c r="Q85" s="148"/>
      <c r="R85" s="148"/>
      <c r="S85" s="148"/>
      <c r="T85" s="149"/>
      <c r="U85" s="148"/>
      <c r="V85" s="140"/>
      <c r="W85" s="140"/>
      <c r="X85" s="140"/>
      <c r="Y85" s="140"/>
      <c r="Z85" s="140"/>
      <c r="AA85" s="140"/>
      <c r="AB85" s="140"/>
      <c r="AC85" s="140"/>
      <c r="AD85" s="140"/>
      <c r="AE85" s="140" t="s">
        <v>150</v>
      </c>
      <c r="AF85" s="140">
        <v>0</v>
      </c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outlineLevel="1" x14ac:dyDescent="0.2">
      <c r="A86" s="141"/>
      <c r="B86" s="141"/>
      <c r="C86" s="184" t="s">
        <v>241</v>
      </c>
      <c r="D86" s="150"/>
      <c r="E86" s="158">
        <v>0.75</v>
      </c>
      <c r="F86" s="165"/>
      <c r="G86" s="165"/>
      <c r="H86" s="165"/>
      <c r="I86" s="165"/>
      <c r="J86" s="165"/>
      <c r="K86" s="165"/>
      <c r="L86" s="165"/>
      <c r="M86" s="165"/>
      <c r="N86" s="148"/>
      <c r="O86" s="148"/>
      <c r="P86" s="148"/>
      <c r="Q86" s="148"/>
      <c r="R86" s="148"/>
      <c r="S86" s="148"/>
      <c r="T86" s="149"/>
      <c r="U86" s="148"/>
      <c r="V86" s="140"/>
      <c r="W86" s="140"/>
      <c r="X86" s="140"/>
      <c r="Y86" s="140"/>
      <c r="Z86" s="140"/>
      <c r="AA86" s="140"/>
      <c r="AB86" s="140"/>
      <c r="AC86" s="140"/>
      <c r="AD86" s="140"/>
      <c r="AE86" s="140" t="s">
        <v>150</v>
      </c>
      <c r="AF86" s="140">
        <v>0</v>
      </c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</row>
    <row r="87" spans="1:60" outlineLevel="1" x14ac:dyDescent="0.2">
      <c r="A87" s="141"/>
      <c r="B87" s="141"/>
      <c r="C87" s="184" t="s">
        <v>242</v>
      </c>
      <c r="D87" s="150"/>
      <c r="E87" s="158">
        <v>17.940000000000001</v>
      </c>
      <c r="F87" s="165"/>
      <c r="G87" s="165"/>
      <c r="H87" s="165"/>
      <c r="I87" s="165"/>
      <c r="J87" s="165"/>
      <c r="K87" s="165"/>
      <c r="L87" s="165"/>
      <c r="M87" s="165"/>
      <c r="N87" s="148"/>
      <c r="O87" s="148"/>
      <c r="P87" s="148"/>
      <c r="Q87" s="148"/>
      <c r="R87" s="148"/>
      <c r="S87" s="148"/>
      <c r="T87" s="149"/>
      <c r="U87" s="148"/>
      <c r="V87" s="140"/>
      <c r="W87" s="140"/>
      <c r="X87" s="140"/>
      <c r="Y87" s="140"/>
      <c r="Z87" s="140"/>
      <c r="AA87" s="140"/>
      <c r="AB87" s="140"/>
      <c r="AC87" s="140"/>
      <c r="AD87" s="140"/>
      <c r="AE87" s="140" t="s">
        <v>150</v>
      </c>
      <c r="AF87" s="140">
        <v>0</v>
      </c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</row>
    <row r="88" spans="1:60" outlineLevel="1" x14ac:dyDescent="0.2">
      <c r="A88" s="141"/>
      <c r="B88" s="141"/>
      <c r="C88" s="184" t="s">
        <v>243</v>
      </c>
      <c r="D88" s="150"/>
      <c r="E88" s="158">
        <v>3.25</v>
      </c>
      <c r="F88" s="165"/>
      <c r="G88" s="165"/>
      <c r="H88" s="165"/>
      <c r="I88" s="165"/>
      <c r="J88" s="165"/>
      <c r="K88" s="165"/>
      <c r="L88" s="165"/>
      <c r="M88" s="165"/>
      <c r="N88" s="148"/>
      <c r="O88" s="148"/>
      <c r="P88" s="148"/>
      <c r="Q88" s="148"/>
      <c r="R88" s="148"/>
      <c r="S88" s="148"/>
      <c r="T88" s="149"/>
      <c r="U88" s="148"/>
      <c r="V88" s="140"/>
      <c r="W88" s="140"/>
      <c r="X88" s="140"/>
      <c r="Y88" s="140"/>
      <c r="Z88" s="140"/>
      <c r="AA88" s="140"/>
      <c r="AB88" s="140"/>
      <c r="AC88" s="140"/>
      <c r="AD88" s="140"/>
      <c r="AE88" s="140" t="s">
        <v>150</v>
      </c>
      <c r="AF88" s="140">
        <v>0</v>
      </c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60" x14ac:dyDescent="0.2">
      <c r="A89" s="142" t="s">
        <v>133</v>
      </c>
      <c r="B89" s="142" t="s">
        <v>72</v>
      </c>
      <c r="C89" s="186" t="s">
        <v>73</v>
      </c>
      <c r="D89" s="152"/>
      <c r="E89" s="160"/>
      <c r="F89" s="166"/>
      <c r="G89" s="166">
        <f>SUMIF(AE90:AE96,"&lt;&gt;NOR",G90:G96)</f>
        <v>0</v>
      </c>
      <c r="H89" s="166"/>
      <c r="I89" s="166">
        <f>SUM(I90:I96)</f>
        <v>0</v>
      </c>
      <c r="J89" s="166"/>
      <c r="K89" s="166">
        <f>SUM(K90:K96)</f>
        <v>0</v>
      </c>
      <c r="L89" s="166"/>
      <c r="M89" s="166">
        <f>SUM(M90:M96)</f>
        <v>0</v>
      </c>
      <c r="N89" s="152"/>
      <c r="O89" s="152">
        <f>SUM(O90:O96)</f>
        <v>2.8357100000000002</v>
      </c>
      <c r="P89" s="152"/>
      <c r="Q89" s="152">
        <f>SUM(Q90:Q96)</f>
        <v>0</v>
      </c>
      <c r="R89" s="152"/>
      <c r="S89" s="152"/>
      <c r="T89" s="153"/>
      <c r="U89" s="152">
        <f>SUM(U90:U96)</f>
        <v>115.17999999999999</v>
      </c>
      <c r="AE89" t="s">
        <v>134</v>
      </c>
    </row>
    <row r="90" spans="1:60" outlineLevel="1" x14ac:dyDescent="0.2">
      <c r="A90" s="141">
        <v>32</v>
      </c>
      <c r="B90" s="141" t="s">
        <v>244</v>
      </c>
      <c r="C90" s="183" t="s">
        <v>245</v>
      </c>
      <c r="D90" s="148" t="s">
        <v>148</v>
      </c>
      <c r="E90" s="157">
        <v>325</v>
      </c>
      <c r="F90" s="164">
        <f>H90+J90</f>
        <v>0</v>
      </c>
      <c r="G90" s="165">
        <f>ROUND(E90*F90,2)</f>
        <v>0</v>
      </c>
      <c r="H90" s="165"/>
      <c r="I90" s="165">
        <f>ROUND(E90*H90,2)</f>
        <v>0</v>
      </c>
      <c r="J90" s="165"/>
      <c r="K90" s="165">
        <f>ROUND(E90*J90,2)</f>
        <v>0</v>
      </c>
      <c r="L90" s="165">
        <v>21</v>
      </c>
      <c r="M90" s="165">
        <f>G90*(1+L90/100)</f>
        <v>0</v>
      </c>
      <c r="N90" s="148">
        <v>6.3499999999999997E-3</v>
      </c>
      <c r="O90" s="148">
        <f>ROUND(E90*N90,5)</f>
        <v>2.0637500000000002</v>
      </c>
      <c r="P90" s="148">
        <v>0</v>
      </c>
      <c r="Q90" s="148">
        <f>ROUND(E90*P90,5)</f>
        <v>0</v>
      </c>
      <c r="R90" s="148"/>
      <c r="S90" s="148"/>
      <c r="T90" s="149">
        <v>0.26</v>
      </c>
      <c r="U90" s="148">
        <f>ROUND(E90*T90,2)</f>
        <v>84.5</v>
      </c>
      <c r="V90" s="140"/>
      <c r="W90" s="140"/>
      <c r="X90" s="140"/>
      <c r="Y90" s="140"/>
      <c r="Z90" s="140"/>
      <c r="AA90" s="140"/>
      <c r="AB90" s="140"/>
      <c r="AC90" s="140"/>
      <c r="AD90" s="140"/>
      <c r="AE90" s="140" t="s">
        <v>138</v>
      </c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60" outlineLevel="1" x14ac:dyDescent="0.2">
      <c r="A91" s="141">
        <v>33</v>
      </c>
      <c r="B91" s="141" t="s">
        <v>246</v>
      </c>
      <c r="C91" s="183" t="s">
        <v>247</v>
      </c>
      <c r="D91" s="148" t="s">
        <v>148</v>
      </c>
      <c r="E91" s="157">
        <v>42</v>
      </c>
      <c r="F91" s="164">
        <f>H91+J91</f>
        <v>0</v>
      </c>
      <c r="G91" s="165">
        <f>ROUND(E91*F91,2)</f>
        <v>0</v>
      </c>
      <c r="H91" s="165"/>
      <c r="I91" s="165">
        <f>ROUND(E91*H91,2)</f>
        <v>0</v>
      </c>
      <c r="J91" s="165"/>
      <c r="K91" s="165">
        <f>ROUND(E91*J91,2)</f>
        <v>0</v>
      </c>
      <c r="L91" s="165">
        <v>21</v>
      </c>
      <c r="M91" s="165">
        <f>G91*(1+L91/100)</f>
        <v>0</v>
      </c>
      <c r="N91" s="148">
        <v>1.8380000000000001E-2</v>
      </c>
      <c r="O91" s="148">
        <f>ROUND(E91*N91,5)</f>
        <v>0.77195999999999998</v>
      </c>
      <c r="P91" s="148">
        <v>0</v>
      </c>
      <c r="Q91" s="148">
        <f>ROUND(E91*P91,5)</f>
        <v>0</v>
      </c>
      <c r="R91" s="148"/>
      <c r="S91" s="148"/>
      <c r="T91" s="149">
        <v>0.13</v>
      </c>
      <c r="U91" s="148">
        <f>ROUND(E91*T91,2)</f>
        <v>5.46</v>
      </c>
      <c r="V91" s="140"/>
      <c r="W91" s="140"/>
      <c r="X91" s="140"/>
      <c r="Y91" s="140"/>
      <c r="Z91" s="140"/>
      <c r="AA91" s="140"/>
      <c r="AB91" s="140"/>
      <c r="AC91" s="140"/>
      <c r="AD91" s="140"/>
      <c r="AE91" s="140" t="s">
        <v>138</v>
      </c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</row>
    <row r="92" spans="1:60" outlineLevel="1" x14ac:dyDescent="0.2">
      <c r="A92" s="141"/>
      <c r="B92" s="141"/>
      <c r="C92" s="184" t="s">
        <v>248</v>
      </c>
      <c r="D92" s="150"/>
      <c r="E92" s="158">
        <v>42</v>
      </c>
      <c r="F92" s="165"/>
      <c r="G92" s="165"/>
      <c r="H92" s="165"/>
      <c r="I92" s="165"/>
      <c r="J92" s="165"/>
      <c r="K92" s="165"/>
      <c r="L92" s="165"/>
      <c r="M92" s="165"/>
      <c r="N92" s="148"/>
      <c r="O92" s="148"/>
      <c r="P92" s="148"/>
      <c r="Q92" s="148"/>
      <c r="R92" s="148"/>
      <c r="S92" s="148"/>
      <c r="T92" s="149"/>
      <c r="U92" s="148"/>
      <c r="V92" s="140"/>
      <c r="W92" s="140"/>
      <c r="X92" s="140"/>
      <c r="Y92" s="140"/>
      <c r="Z92" s="140"/>
      <c r="AA92" s="140"/>
      <c r="AB92" s="140"/>
      <c r="AC92" s="140"/>
      <c r="AD92" s="140"/>
      <c r="AE92" s="140" t="s">
        <v>150</v>
      </c>
      <c r="AF92" s="140">
        <v>0</v>
      </c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</row>
    <row r="93" spans="1:60" outlineLevel="1" x14ac:dyDescent="0.2">
      <c r="A93" s="141">
        <v>34</v>
      </c>
      <c r="B93" s="141" t="s">
        <v>249</v>
      </c>
      <c r="C93" s="183" t="s">
        <v>250</v>
      </c>
      <c r="D93" s="148" t="s">
        <v>148</v>
      </c>
      <c r="E93" s="157">
        <v>1260</v>
      </c>
      <c r="F93" s="164">
        <f>H93+J93</f>
        <v>0</v>
      </c>
      <c r="G93" s="165">
        <f>ROUND(E93*F93,2)</f>
        <v>0</v>
      </c>
      <c r="H93" s="165"/>
      <c r="I93" s="165">
        <f>ROUND(E93*H93,2)</f>
        <v>0</v>
      </c>
      <c r="J93" s="165"/>
      <c r="K93" s="165">
        <f>ROUND(E93*J93,2)</f>
        <v>0</v>
      </c>
      <c r="L93" s="165">
        <v>21</v>
      </c>
      <c r="M93" s="165">
        <f>G93*(1+L93/100)</f>
        <v>0</v>
      </c>
      <c r="N93" s="148">
        <v>0</v>
      </c>
      <c r="O93" s="148">
        <f>ROUND(E93*N93,5)</f>
        <v>0</v>
      </c>
      <c r="P93" s="148">
        <v>0</v>
      </c>
      <c r="Q93" s="148">
        <f>ROUND(E93*P93,5)</f>
        <v>0</v>
      </c>
      <c r="R93" s="148"/>
      <c r="S93" s="148"/>
      <c r="T93" s="149">
        <v>0</v>
      </c>
      <c r="U93" s="148">
        <f>ROUND(E93*T93,2)</f>
        <v>0</v>
      </c>
      <c r="V93" s="140"/>
      <c r="W93" s="140"/>
      <c r="X93" s="140"/>
      <c r="Y93" s="140"/>
      <c r="Z93" s="140"/>
      <c r="AA93" s="140"/>
      <c r="AB93" s="140"/>
      <c r="AC93" s="140"/>
      <c r="AD93" s="140"/>
      <c r="AE93" s="140" t="s">
        <v>138</v>
      </c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</row>
    <row r="94" spans="1:60" outlineLevel="1" x14ac:dyDescent="0.2">
      <c r="A94" s="141"/>
      <c r="B94" s="141"/>
      <c r="C94" s="184" t="s">
        <v>251</v>
      </c>
      <c r="D94" s="150"/>
      <c r="E94" s="158">
        <v>1260</v>
      </c>
      <c r="F94" s="165"/>
      <c r="G94" s="165"/>
      <c r="H94" s="165"/>
      <c r="I94" s="165"/>
      <c r="J94" s="165"/>
      <c r="K94" s="165"/>
      <c r="L94" s="165"/>
      <c r="M94" s="165"/>
      <c r="N94" s="148"/>
      <c r="O94" s="148"/>
      <c r="P94" s="148"/>
      <c r="Q94" s="148"/>
      <c r="R94" s="148"/>
      <c r="S94" s="148"/>
      <c r="T94" s="149"/>
      <c r="U94" s="148"/>
      <c r="V94" s="140"/>
      <c r="W94" s="140"/>
      <c r="X94" s="140"/>
      <c r="Y94" s="140"/>
      <c r="Z94" s="140"/>
      <c r="AA94" s="140"/>
      <c r="AB94" s="140"/>
      <c r="AC94" s="140"/>
      <c r="AD94" s="140"/>
      <c r="AE94" s="140" t="s">
        <v>150</v>
      </c>
      <c r="AF94" s="140">
        <v>0</v>
      </c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</row>
    <row r="95" spans="1:60" outlineLevel="1" x14ac:dyDescent="0.2">
      <c r="A95" s="141">
        <v>35</v>
      </c>
      <c r="B95" s="141" t="s">
        <v>252</v>
      </c>
      <c r="C95" s="183" t="s">
        <v>253</v>
      </c>
      <c r="D95" s="148" t="s">
        <v>148</v>
      </c>
      <c r="E95" s="157">
        <v>42</v>
      </c>
      <c r="F95" s="164">
        <f>H95+J95</f>
        <v>0</v>
      </c>
      <c r="G95" s="165">
        <f>ROUND(E95*F95,2)</f>
        <v>0</v>
      </c>
      <c r="H95" s="165"/>
      <c r="I95" s="165">
        <f>ROUND(E95*H95,2)</f>
        <v>0</v>
      </c>
      <c r="J95" s="165"/>
      <c r="K95" s="165">
        <f>ROUND(E95*J95,2)</f>
        <v>0</v>
      </c>
      <c r="L95" s="165">
        <v>21</v>
      </c>
      <c r="M95" s="165">
        <f>G95*(1+L95/100)</f>
        <v>0</v>
      </c>
      <c r="N95" s="148">
        <v>0</v>
      </c>
      <c r="O95" s="148">
        <f>ROUND(E95*N95,5)</f>
        <v>0</v>
      </c>
      <c r="P95" s="148">
        <v>0</v>
      </c>
      <c r="Q95" s="148">
        <f>ROUND(E95*P95,5)</f>
        <v>0</v>
      </c>
      <c r="R95" s="148"/>
      <c r="S95" s="148"/>
      <c r="T95" s="149">
        <v>0.10199999999999999</v>
      </c>
      <c r="U95" s="148">
        <f>ROUND(E95*T95,2)</f>
        <v>4.28</v>
      </c>
      <c r="V95" s="140"/>
      <c r="W95" s="140"/>
      <c r="X95" s="140"/>
      <c r="Y95" s="140"/>
      <c r="Z95" s="140"/>
      <c r="AA95" s="140"/>
      <c r="AB95" s="140"/>
      <c r="AC95" s="140"/>
      <c r="AD95" s="140"/>
      <c r="AE95" s="140" t="s">
        <v>138</v>
      </c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</row>
    <row r="96" spans="1:60" outlineLevel="1" x14ac:dyDescent="0.2">
      <c r="A96" s="141">
        <v>36</v>
      </c>
      <c r="B96" s="141" t="s">
        <v>254</v>
      </c>
      <c r="C96" s="183" t="s">
        <v>255</v>
      </c>
      <c r="D96" s="148" t="s">
        <v>256</v>
      </c>
      <c r="E96" s="157">
        <v>2.85</v>
      </c>
      <c r="F96" s="164">
        <f>H96+J96</f>
        <v>0</v>
      </c>
      <c r="G96" s="165">
        <f>ROUND(E96*F96,2)</f>
        <v>0</v>
      </c>
      <c r="H96" s="165"/>
      <c r="I96" s="165">
        <f>ROUND(E96*H96,2)</f>
        <v>0</v>
      </c>
      <c r="J96" s="165"/>
      <c r="K96" s="165">
        <f>ROUND(E96*J96,2)</f>
        <v>0</v>
      </c>
      <c r="L96" s="165">
        <v>21</v>
      </c>
      <c r="M96" s="165">
        <f>G96*(1+L96/100)</f>
        <v>0</v>
      </c>
      <c r="N96" s="148">
        <v>0</v>
      </c>
      <c r="O96" s="148">
        <f>ROUND(E96*N96,5)</f>
        <v>0</v>
      </c>
      <c r="P96" s="148">
        <v>0</v>
      </c>
      <c r="Q96" s="148">
        <f>ROUND(E96*P96,5)</f>
        <v>0</v>
      </c>
      <c r="R96" s="148"/>
      <c r="S96" s="148"/>
      <c r="T96" s="149">
        <v>7.3479999999999999</v>
      </c>
      <c r="U96" s="148">
        <f>ROUND(E96*T96,2)</f>
        <v>20.94</v>
      </c>
      <c r="V96" s="140"/>
      <c r="W96" s="140"/>
      <c r="X96" s="140"/>
      <c r="Y96" s="140"/>
      <c r="Z96" s="140"/>
      <c r="AA96" s="140"/>
      <c r="AB96" s="140"/>
      <c r="AC96" s="140"/>
      <c r="AD96" s="140"/>
      <c r="AE96" s="140" t="s">
        <v>138</v>
      </c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x14ac:dyDescent="0.2">
      <c r="A97" s="142" t="s">
        <v>133</v>
      </c>
      <c r="B97" s="142" t="s">
        <v>74</v>
      </c>
      <c r="C97" s="186" t="s">
        <v>75</v>
      </c>
      <c r="D97" s="152"/>
      <c r="E97" s="160"/>
      <c r="F97" s="166"/>
      <c r="G97" s="166">
        <f>SUMIF(AE98:AE145,"&lt;&gt;NOR",G98:G145)</f>
        <v>0</v>
      </c>
      <c r="H97" s="166"/>
      <c r="I97" s="166">
        <f>SUM(I98:I145)</f>
        <v>0</v>
      </c>
      <c r="J97" s="166"/>
      <c r="K97" s="166">
        <f>SUM(K98:K145)</f>
        <v>0</v>
      </c>
      <c r="L97" s="166"/>
      <c r="M97" s="166">
        <f>SUM(M98:M145)</f>
        <v>0</v>
      </c>
      <c r="N97" s="152"/>
      <c r="O97" s="152">
        <f>SUM(O98:O145)</f>
        <v>0.10944999999999999</v>
      </c>
      <c r="P97" s="152"/>
      <c r="Q97" s="152">
        <f>SUM(Q98:Q145)</f>
        <v>55.158800000000006</v>
      </c>
      <c r="R97" s="152"/>
      <c r="S97" s="152"/>
      <c r="T97" s="153"/>
      <c r="U97" s="152">
        <f>SUM(U98:U145)</f>
        <v>490.94000000000005</v>
      </c>
      <c r="AE97" t="s">
        <v>134</v>
      </c>
    </row>
    <row r="98" spans="1:60" outlineLevel="1" x14ac:dyDescent="0.2">
      <c r="A98" s="141">
        <v>37</v>
      </c>
      <c r="B98" s="141" t="s">
        <v>257</v>
      </c>
      <c r="C98" s="183" t="s">
        <v>258</v>
      </c>
      <c r="D98" s="148" t="s">
        <v>148</v>
      </c>
      <c r="E98" s="157">
        <v>131.48079999999999</v>
      </c>
      <c r="F98" s="164">
        <f>H98+J98</f>
        <v>0</v>
      </c>
      <c r="G98" s="165">
        <f>ROUND(E98*F98,2)</f>
        <v>0</v>
      </c>
      <c r="H98" s="165"/>
      <c r="I98" s="165">
        <f>ROUND(E98*H98,2)</f>
        <v>0</v>
      </c>
      <c r="J98" s="165"/>
      <c r="K98" s="165">
        <f>ROUND(E98*J98,2)</f>
        <v>0</v>
      </c>
      <c r="L98" s="165">
        <v>21</v>
      </c>
      <c r="M98" s="165">
        <f>G98*(1+L98/100)</f>
        <v>0</v>
      </c>
      <c r="N98" s="148">
        <v>5.9999999999999995E-4</v>
      </c>
      <c r="O98" s="148">
        <f>ROUND(E98*N98,5)</f>
        <v>7.8890000000000002E-2</v>
      </c>
      <c r="P98" s="148">
        <v>0.17499999999999999</v>
      </c>
      <c r="Q98" s="148">
        <f>ROUND(E98*P98,5)</f>
        <v>23.009139999999999</v>
      </c>
      <c r="R98" s="148"/>
      <c r="S98" s="148"/>
      <c r="T98" s="149">
        <v>0.63649999999999995</v>
      </c>
      <c r="U98" s="148">
        <f>ROUND(E98*T98,2)</f>
        <v>83.69</v>
      </c>
      <c r="V98" s="140"/>
      <c r="W98" s="140"/>
      <c r="X98" s="140"/>
      <c r="Y98" s="140"/>
      <c r="Z98" s="140"/>
      <c r="AA98" s="140"/>
      <c r="AB98" s="140"/>
      <c r="AC98" s="140"/>
      <c r="AD98" s="140"/>
      <c r="AE98" s="140" t="s">
        <v>138</v>
      </c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</row>
    <row r="99" spans="1:60" ht="22.5" outlineLevel="1" x14ac:dyDescent="0.2">
      <c r="A99" s="141"/>
      <c r="B99" s="141"/>
      <c r="C99" s="184" t="s">
        <v>259</v>
      </c>
      <c r="D99" s="150"/>
      <c r="E99" s="158">
        <v>107.803</v>
      </c>
      <c r="F99" s="165"/>
      <c r="G99" s="165"/>
      <c r="H99" s="165"/>
      <c r="I99" s="165"/>
      <c r="J99" s="165"/>
      <c r="K99" s="165"/>
      <c r="L99" s="165"/>
      <c r="M99" s="165"/>
      <c r="N99" s="148"/>
      <c r="O99" s="148"/>
      <c r="P99" s="148"/>
      <c r="Q99" s="148"/>
      <c r="R99" s="148"/>
      <c r="S99" s="148"/>
      <c r="T99" s="149"/>
      <c r="U99" s="148"/>
      <c r="V99" s="140"/>
      <c r="W99" s="140"/>
      <c r="X99" s="140"/>
      <c r="Y99" s="140"/>
      <c r="Z99" s="140"/>
      <c r="AA99" s="140"/>
      <c r="AB99" s="140"/>
      <c r="AC99" s="140"/>
      <c r="AD99" s="140"/>
      <c r="AE99" s="140" t="s">
        <v>150</v>
      </c>
      <c r="AF99" s="140">
        <v>0</v>
      </c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</row>
    <row r="100" spans="1:60" outlineLevel="1" x14ac:dyDescent="0.2">
      <c r="A100" s="141"/>
      <c r="B100" s="141"/>
      <c r="C100" s="184" t="s">
        <v>260</v>
      </c>
      <c r="D100" s="150"/>
      <c r="E100" s="158">
        <v>11.725</v>
      </c>
      <c r="F100" s="165"/>
      <c r="G100" s="165"/>
      <c r="H100" s="165"/>
      <c r="I100" s="165"/>
      <c r="J100" s="165"/>
      <c r="K100" s="165"/>
      <c r="L100" s="165"/>
      <c r="M100" s="165"/>
      <c r="N100" s="148"/>
      <c r="O100" s="148"/>
      <c r="P100" s="148"/>
      <c r="Q100" s="148"/>
      <c r="R100" s="148"/>
      <c r="S100" s="148"/>
      <c r="T100" s="149"/>
      <c r="U100" s="148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 t="s">
        <v>150</v>
      </c>
      <c r="AF100" s="140">
        <v>0</v>
      </c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outlineLevel="1" x14ac:dyDescent="0.2">
      <c r="A101" s="141"/>
      <c r="B101" s="141"/>
      <c r="C101" s="188" t="s">
        <v>261</v>
      </c>
      <c r="D101" s="155"/>
      <c r="E101" s="162"/>
      <c r="F101" s="165"/>
      <c r="G101" s="165"/>
      <c r="H101" s="165"/>
      <c r="I101" s="165"/>
      <c r="J101" s="165"/>
      <c r="K101" s="165"/>
      <c r="L101" s="165"/>
      <c r="M101" s="165"/>
      <c r="N101" s="148"/>
      <c r="O101" s="148"/>
      <c r="P101" s="148"/>
      <c r="Q101" s="148"/>
      <c r="R101" s="148"/>
      <c r="S101" s="148"/>
      <c r="T101" s="149"/>
      <c r="U101" s="148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 t="s">
        <v>150</v>
      </c>
      <c r="AF101" s="140">
        <v>3</v>
      </c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</row>
    <row r="102" spans="1:60" outlineLevel="1" x14ac:dyDescent="0.2">
      <c r="A102" s="141"/>
      <c r="B102" s="141"/>
      <c r="C102" s="189" t="s">
        <v>262</v>
      </c>
      <c r="D102" s="155"/>
      <c r="E102" s="162"/>
      <c r="F102" s="165"/>
      <c r="G102" s="165"/>
      <c r="H102" s="165"/>
      <c r="I102" s="165"/>
      <c r="J102" s="165"/>
      <c r="K102" s="165"/>
      <c r="L102" s="165"/>
      <c r="M102" s="165"/>
      <c r="N102" s="148"/>
      <c r="O102" s="148"/>
      <c r="P102" s="148"/>
      <c r="Q102" s="148"/>
      <c r="R102" s="148"/>
      <c r="S102" s="148"/>
      <c r="T102" s="149"/>
      <c r="U102" s="148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 t="s">
        <v>150</v>
      </c>
      <c r="AF102" s="140">
        <v>3</v>
      </c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outlineLevel="1" x14ac:dyDescent="0.2">
      <c r="A103" s="141"/>
      <c r="B103" s="141"/>
      <c r="C103" s="190" t="s">
        <v>263</v>
      </c>
      <c r="D103" s="156"/>
      <c r="E103" s="163"/>
      <c r="F103" s="165"/>
      <c r="G103" s="165"/>
      <c r="H103" s="165"/>
      <c r="I103" s="165"/>
      <c r="J103" s="165"/>
      <c r="K103" s="165"/>
      <c r="L103" s="165"/>
      <c r="M103" s="165"/>
      <c r="N103" s="148"/>
      <c r="O103" s="148"/>
      <c r="P103" s="148"/>
      <c r="Q103" s="148"/>
      <c r="R103" s="148"/>
      <c r="S103" s="148"/>
      <c r="T103" s="149"/>
      <c r="U103" s="148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 t="s">
        <v>150</v>
      </c>
      <c r="AF103" s="140">
        <v>4</v>
      </c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outlineLevel="1" x14ac:dyDescent="0.2">
      <c r="A104" s="141"/>
      <c r="B104" s="141"/>
      <c r="C104" s="185" t="s">
        <v>185</v>
      </c>
      <c r="D104" s="151"/>
      <c r="E104" s="159">
        <v>11.9528</v>
      </c>
      <c r="F104" s="165"/>
      <c r="G104" s="165"/>
      <c r="H104" s="165"/>
      <c r="I104" s="165"/>
      <c r="J104" s="165"/>
      <c r="K104" s="165"/>
      <c r="L104" s="165"/>
      <c r="M104" s="165"/>
      <c r="N104" s="148"/>
      <c r="O104" s="148"/>
      <c r="P104" s="148"/>
      <c r="Q104" s="148"/>
      <c r="R104" s="148"/>
      <c r="S104" s="148"/>
      <c r="T104" s="149"/>
      <c r="U104" s="148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 t="s">
        <v>150</v>
      </c>
      <c r="AF104" s="140">
        <v>4</v>
      </c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0" outlineLevel="1" x14ac:dyDescent="0.2">
      <c r="A105" s="141">
        <v>38</v>
      </c>
      <c r="B105" s="141" t="s">
        <v>264</v>
      </c>
      <c r="C105" s="183" t="s">
        <v>265</v>
      </c>
      <c r="D105" s="148" t="s">
        <v>148</v>
      </c>
      <c r="E105" s="157">
        <v>11</v>
      </c>
      <c r="F105" s="164">
        <f>H105+J105</f>
        <v>0</v>
      </c>
      <c r="G105" s="165">
        <f>ROUND(E105*F105,2)</f>
        <v>0</v>
      </c>
      <c r="H105" s="165"/>
      <c r="I105" s="165">
        <f>ROUND(E105*H105,2)</f>
        <v>0</v>
      </c>
      <c r="J105" s="165"/>
      <c r="K105" s="165">
        <f>ROUND(E105*J105,2)</f>
        <v>0</v>
      </c>
      <c r="L105" s="165">
        <v>21</v>
      </c>
      <c r="M105" s="165">
        <f>G105*(1+L105/100)</f>
        <v>0</v>
      </c>
      <c r="N105" s="148">
        <v>1.17E-3</v>
      </c>
      <c r="O105" s="148">
        <f>ROUND(E105*N105,5)</f>
        <v>1.2869999999999999E-2</v>
      </c>
      <c r="P105" s="148">
        <v>7.5999999999999998E-2</v>
      </c>
      <c r="Q105" s="148">
        <f>ROUND(E105*P105,5)</f>
        <v>0.83599999999999997</v>
      </c>
      <c r="R105" s="148"/>
      <c r="S105" s="148"/>
      <c r="T105" s="149">
        <v>0.93899999999999995</v>
      </c>
      <c r="U105" s="148">
        <f>ROUND(E105*T105,2)</f>
        <v>10.33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 t="s">
        <v>138</v>
      </c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outlineLevel="1" x14ac:dyDescent="0.2">
      <c r="A106" s="141">
        <v>39</v>
      </c>
      <c r="B106" s="141" t="s">
        <v>266</v>
      </c>
      <c r="C106" s="183" t="s">
        <v>267</v>
      </c>
      <c r="D106" s="148" t="s">
        <v>137</v>
      </c>
      <c r="E106" s="157">
        <v>9</v>
      </c>
      <c r="F106" s="164">
        <f>H106+J106</f>
        <v>0</v>
      </c>
      <c r="G106" s="165">
        <f>ROUND(E106*F106,2)</f>
        <v>0</v>
      </c>
      <c r="H106" s="165"/>
      <c r="I106" s="165">
        <f>ROUND(E106*H106,2)</f>
        <v>0</v>
      </c>
      <c r="J106" s="165"/>
      <c r="K106" s="165">
        <f>ROUND(E106*J106,2)</f>
        <v>0</v>
      </c>
      <c r="L106" s="165">
        <v>21</v>
      </c>
      <c r="M106" s="165">
        <f>G106*(1+L106/100)</f>
        <v>0</v>
      </c>
      <c r="N106" s="148">
        <v>0</v>
      </c>
      <c r="O106" s="148">
        <f>ROUND(E106*N106,5)</f>
        <v>0</v>
      </c>
      <c r="P106" s="148">
        <v>0.01</v>
      </c>
      <c r="Q106" s="148">
        <f>ROUND(E106*P106,5)</f>
        <v>0.09</v>
      </c>
      <c r="R106" s="148"/>
      <c r="S106" s="148"/>
      <c r="T106" s="149">
        <v>0.05</v>
      </c>
      <c r="U106" s="148">
        <f>ROUND(E106*T106,2)</f>
        <v>0.45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 t="s">
        <v>138</v>
      </c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60" ht="22.5" outlineLevel="1" x14ac:dyDescent="0.2">
      <c r="A107" s="141">
        <v>40</v>
      </c>
      <c r="B107" s="141" t="s">
        <v>268</v>
      </c>
      <c r="C107" s="183" t="s">
        <v>269</v>
      </c>
      <c r="D107" s="148" t="s">
        <v>270</v>
      </c>
      <c r="E107" s="157">
        <v>1.10385</v>
      </c>
      <c r="F107" s="164">
        <f>H107+J107</f>
        <v>0</v>
      </c>
      <c r="G107" s="165">
        <f>ROUND(E107*F107,2)</f>
        <v>0</v>
      </c>
      <c r="H107" s="165"/>
      <c r="I107" s="165">
        <f>ROUND(E107*H107,2)</f>
        <v>0</v>
      </c>
      <c r="J107" s="165"/>
      <c r="K107" s="165">
        <f>ROUND(E107*J107,2)</f>
        <v>0</v>
      </c>
      <c r="L107" s="165">
        <v>21</v>
      </c>
      <c r="M107" s="165">
        <f>G107*(1+L107/100)</f>
        <v>0</v>
      </c>
      <c r="N107" s="148">
        <v>1.1000000000000001E-3</v>
      </c>
      <c r="O107" s="148">
        <f>ROUND(E107*N107,5)</f>
        <v>1.2099999999999999E-3</v>
      </c>
      <c r="P107" s="148">
        <v>1.175</v>
      </c>
      <c r="Q107" s="148">
        <f>ROUND(E107*P107,5)</f>
        <v>1.2970200000000001</v>
      </c>
      <c r="R107" s="148"/>
      <c r="S107" s="148"/>
      <c r="T107" s="149">
        <v>1.2829999999999999</v>
      </c>
      <c r="U107" s="148">
        <f>ROUND(E107*T107,2)</f>
        <v>1.42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 t="s">
        <v>138</v>
      </c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outlineLevel="1" x14ac:dyDescent="0.2">
      <c r="A108" s="141"/>
      <c r="B108" s="141"/>
      <c r="C108" s="184" t="s">
        <v>271</v>
      </c>
      <c r="D108" s="150"/>
      <c r="E108" s="158">
        <v>1.10385</v>
      </c>
      <c r="F108" s="165"/>
      <c r="G108" s="165"/>
      <c r="H108" s="165"/>
      <c r="I108" s="165"/>
      <c r="J108" s="165"/>
      <c r="K108" s="165"/>
      <c r="L108" s="165"/>
      <c r="M108" s="165"/>
      <c r="N108" s="148"/>
      <c r="O108" s="148"/>
      <c r="P108" s="148"/>
      <c r="Q108" s="148"/>
      <c r="R108" s="148"/>
      <c r="S108" s="148"/>
      <c r="T108" s="149"/>
      <c r="U108" s="148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 t="s">
        <v>150</v>
      </c>
      <c r="AF108" s="140">
        <v>0</v>
      </c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ht="22.5" outlineLevel="1" x14ac:dyDescent="0.2">
      <c r="A109" s="141">
        <v>41</v>
      </c>
      <c r="B109" s="141" t="s">
        <v>272</v>
      </c>
      <c r="C109" s="183" t="s">
        <v>273</v>
      </c>
      <c r="D109" s="148" t="s">
        <v>148</v>
      </c>
      <c r="E109" s="157">
        <v>1.95</v>
      </c>
      <c r="F109" s="164">
        <f>H109+J109</f>
        <v>0</v>
      </c>
      <c r="G109" s="165">
        <f>ROUND(E109*F109,2)</f>
        <v>0</v>
      </c>
      <c r="H109" s="165"/>
      <c r="I109" s="165">
        <f>ROUND(E109*H109,2)</f>
        <v>0</v>
      </c>
      <c r="J109" s="165"/>
      <c r="K109" s="165">
        <f>ROUND(E109*J109,2)</f>
        <v>0</v>
      </c>
      <c r="L109" s="165">
        <v>21</v>
      </c>
      <c r="M109" s="165">
        <f>G109*(1+L109/100)</f>
        <v>0</v>
      </c>
      <c r="N109" s="148">
        <v>5.5000000000000003E-4</v>
      </c>
      <c r="O109" s="148">
        <f>ROUND(E109*N109,5)</f>
        <v>1.07E-3</v>
      </c>
      <c r="P109" s="148">
        <v>0.54</v>
      </c>
      <c r="Q109" s="148">
        <f>ROUND(E109*P109,5)</f>
        <v>1.0529999999999999</v>
      </c>
      <c r="R109" s="148"/>
      <c r="S109" s="148"/>
      <c r="T109" s="149">
        <v>3.0087000000000002</v>
      </c>
      <c r="U109" s="148">
        <f>ROUND(E109*T109,2)</f>
        <v>5.87</v>
      </c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 t="s">
        <v>162</v>
      </c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</row>
    <row r="110" spans="1:60" outlineLevel="1" x14ac:dyDescent="0.2">
      <c r="A110" s="141"/>
      <c r="B110" s="141"/>
      <c r="C110" s="184" t="s">
        <v>274</v>
      </c>
      <c r="D110" s="150"/>
      <c r="E110" s="158">
        <v>1.95</v>
      </c>
      <c r="F110" s="165"/>
      <c r="G110" s="165"/>
      <c r="H110" s="165"/>
      <c r="I110" s="165"/>
      <c r="J110" s="165"/>
      <c r="K110" s="165"/>
      <c r="L110" s="165"/>
      <c r="M110" s="165"/>
      <c r="N110" s="148"/>
      <c r="O110" s="148"/>
      <c r="P110" s="148"/>
      <c r="Q110" s="148"/>
      <c r="R110" s="148"/>
      <c r="S110" s="148"/>
      <c r="T110" s="149"/>
      <c r="U110" s="148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 t="s">
        <v>150</v>
      </c>
      <c r="AF110" s="140">
        <v>0</v>
      </c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outlineLevel="1" x14ac:dyDescent="0.2">
      <c r="A111" s="141">
        <v>42</v>
      </c>
      <c r="B111" s="141" t="s">
        <v>275</v>
      </c>
      <c r="C111" s="183" t="s">
        <v>276</v>
      </c>
      <c r="D111" s="148" t="s">
        <v>148</v>
      </c>
      <c r="E111" s="157">
        <v>4.641</v>
      </c>
      <c r="F111" s="164">
        <f>H111+J111</f>
        <v>0</v>
      </c>
      <c r="G111" s="165">
        <f>ROUND(E111*F111,2)</f>
        <v>0</v>
      </c>
      <c r="H111" s="165"/>
      <c r="I111" s="165">
        <f>ROUND(E111*H111,2)</f>
        <v>0</v>
      </c>
      <c r="J111" s="165"/>
      <c r="K111" s="165">
        <f>ROUND(E111*J111,2)</f>
        <v>0</v>
      </c>
      <c r="L111" s="165">
        <v>21</v>
      </c>
      <c r="M111" s="165">
        <f>G111*(1+L111/100)</f>
        <v>0</v>
      </c>
      <c r="N111" s="148">
        <v>8.1999999999999998E-4</v>
      </c>
      <c r="O111" s="148">
        <f>ROUND(E111*N111,5)</f>
        <v>3.81E-3</v>
      </c>
      <c r="P111" s="148">
        <v>2.3E-2</v>
      </c>
      <c r="Q111" s="148">
        <f>ROUND(E111*P111,5)</f>
        <v>0.10674</v>
      </c>
      <c r="R111" s="148"/>
      <c r="S111" s="148"/>
      <c r="T111" s="149">
        <v>0.215</v>
      </c>
      <c r="U111" s="148">
        <f>ROUND(E111*T111,2)</f>
        <v>1</v>
      </c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 t="s">
        <v>138</v>
      </c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</row>
    <row r="112" spans="1:60" outlineLevel="1" x14ac:dyDescent="0.2">
      <c r="A112" s="141"/>
      <c r="B112" s="141"/>
      <c r="C112" s="184" t="s">
        <v>277</v>
      </c>
      <c r="D112" s="150"/>
      <c r="E112" s="158">
        <v>4.641</v>
      </c>
      <c r="F112" s="165"/>
      <c r="G112" s="165"/>
      <c r="H112" s="165"/>
      <c r="I112" s="165"/>
      <c r="J112" s="165"/>
      <c r="K112" s="165"/>
      <c r="L112" s="165"/>
      <c r="M112" s="165"/>
      <c r="N112" s="148"/>
      <c r="O112" s="148"/>
      <c r="P112" s="148"/>
      <c r="Q112" s="148"/>
      <c r="R112" s="148"/>
      <c r="S112" s="148"/>
      <c r="T112" s="149"/>
      <c r="U112" s="148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 t="s">
        <v>150</v>
      </c>
      <c r="AF112" s="140">
        <v>0</v>
      </c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</row>
    <row r="113" spans="1:60" outlineLevel="1" x14ac:dyDescent="0.2">
      <c r="A113" s="141">
        <v>43</v>
      </c>
      <c r="B113" s="141" t="s">
        <v>278</v>
      </c>
      <c r="C113" s="183" t="s">
        <v>279</v>
      </c>
      <c r="D113" s="148" t="s">
        <v>137</v>
      </c>
      <c r="E113" s="157">
        <v>3</v>
      </c>
      <c r="F113" s="164">
        <f>H113+J113</f>
        <v>0</v>
      </c>
      <c r="G113" s="165">
        <f>ROUND(E113*F113,2)</f>
        <v>0</v>
      </c>
      <c r="H113" s="165"/>
      <c r="I113" s="165">
        <f>ROUND(E113*H113,2)</f>
        <v>0</v>
      </c>
      <c r="J113" s="165"/>
      <c r="K113" s="165">
        <f>ROUND(E113*J113,2)</f>
        <v>0</v>
      </c>
      <c r="L113" s="165">
        <v>21</v>
      </c>
      <c r="M113" s="165">
        <f>G113*(1+L113/100)</f>
        <v>0</v>
      </c>
      <c r="N113" s="148">
        <v>5.5000000000000003E-4</v>
      </c>
      <c r="O113" s="148">
        <f>ROUND(E113*N113,5)</f>
        <v>1.65E-3</v>
      </c>
      <c r="P113" s="148">
        <v>5.4000000000000003E-3</v>
      </c>
      <c r="Q113" s="148">
        <f>ROUND(E113*P113,5)</f>
        <v>1.6199999999999999E-2</v>
      </c>
      <c r="R113" s="148"/>
      <c r="S113" s="148"/>
      <c r="T113" s="149">
        <v>3.0087000000000002</v>
      </c>
      <c r="U113" s="148">
        <f>ROUND(E113*T113,2)</f>
        <v>9.0299999999999994</v>
      </c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 t="s">
        <v>138</v>
      </c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outlineLevel="1" x14ac:dyDescent="0.2">
      <c r="A114" s="141">
        <v>44</v>
      </c>
      <c r="B114" s="141" t="s">
        <v>280</v>
      </c>
      <c r="C114" s="183" t="s">
        <v>281</v>
      </c>
      <c r="D114" s="148" t="s">
        <v>137</v>
      </c>
      <c r="E114" s="157">
        <v>2</v>
      </c>
      <c r="F114" s="164">
        <f>H114+J114</f>
        <v>0</v>
      </c>
      <c r="G114" s="165">
        <f>ROUND(E114*F114,2)</f>
        <v>0</v>
      </c>
      <c r="H114" s="165"/>
      <c r="I114" s="165">
        <f>ROUND(E114*H114,2)</f>
        <v>0</v>
      </c>
      <c r="J114" s="165"/>
      <c r="K114" s="165">
        <f>ROUND(E114*J114,2)</f>
        <v>0</v>
      </c>
      <c r="L114" s="165">
        <v>21</v>
      </c>
      <c r="M114" s="165">
        <f>G114*(1+L114/100)</f>
        <v>0</v>
      </c>
      <c r="N114" s="148">
        <v>1.17E-3</v>
      </c>
      <c r="O114" s="148">
        <f>ROUND(E114*N114,5)</f>
        <v>2.3400000000000001E-3</v>
      </c>
      <c r="P114" s="148">
        <v>7.6E-3</v>
      </c>
      <c r="Q114" s="148">
        <f>ROUND(E114*P114,5)</f>
        <v>1.52E-2</v>
      </c>
      <c r="R114" s="148"/>
      <c r="S114" s="148"/>
      <c r="T114" s="149">
        <v>0.93899999999999995</v>
      </c>
      <c r="U114" s="148">
        <f>ROUND(E114*T114,2)</f>
        <v>1.88</v>
      </c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 t="s">
        <v>138</v>
      </c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60" ht="22.5" outlineLevel="1" x14ac:dyDescent="0.2">
      <c r="A115" s="141">
        <v>45</v>
      </c>
      <c r="B115" s="141" t="s">
        <v>282</v>
      </c>
      <c r="C115" s="183" t="s">
        <v>283</v>
      </c>
      <c r="D115" s="148" t="s">
        <v>137</v>
      </c>
      <c r="E115" s="157">
        <v>1</v>
      </c>
      <c r="F115" s="164">
        <f>H115+J115</f>
        <v>0</v>
      </c>
      <c r="G115" s="165">
        <f>ROUND(E115*F115,2)</f>
        <v>0</v>
      </c>
      <c r="H115" s="165"/>
      <c r="I115" s="165">
        <f>ROUND(E115*H115,2)</f>
        <v>0</v>
      </c>
      <c r="J115" s="165"/>
      <c r="K115" s="165">
        <f>ROUND(E115*J115,2)</f>
        <v>0</v>
      </c>
      <c r="L115" s="165">
        <v>21</v>
      </c>
      <c r="M115" s="165">
        <f>G115*(1+L115/100)</f>
        <v>0</v>
      </c>
      <c r="N115" s="148">
        <v>9.1E-4</v>
      </c>
      <c r="O115" s="148">
        <f>ROUND(E115*N115,5)</f>
        <v>9.1E-4</v>
      </c>
      <c r="P115" s="148">
        <v>0.154</v>
      </c>
      <c r="Q115" s="148">
        <f>ROUND(E115*P115,5)</f>
        <v>0.154</v>
      </c>
      <c r="R115" s="148"/>
      <c r="S115" s="148"/>
      <c r="T115" s="149">
        <v>1.8408899999999999</v>
      </c>
      <c r="U115" s="148">
        <f>ROUND(E115*T115,2)</f>
        <v>1.84</v>
      </c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 t="s">
        <v>162</v>
      </c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ht="22.5" outlineLevel="1" x14ac:dyDescent="0.2">
      <c r="A116" s="141">
        <v>46</v>
      </c>
      <c r="B116" s="141" t="s">
        <v>284</v>
      </c>
      <c r="C116" s="183" t="s">
        <v>285</v>
      </c>
      <c r="D116" s="148" t="s">
        <v>148</v>
      </c>
      <c r="E116" s="157">
        <v>4.6319999999999997</v>
      </c>
      <c r="F116" s="164">
        <f>H116+J116</f>
        <v>0</v>
      </c>
      <c r="G116" s="165">
        <f>ROUND(E116*F116,2)</f>
        <v>0</v>
      </c>
      <c r="H116" s="165"/>
      <c r="I116" s="165">
        <f>ROUND(E116*H116,2)</f>
        <v>0</v>
      </c>
      <c r="J116" s="165"/>
      <c r="K116" s="165">
        <f>ROUND(E116*J116,2)</f>
        <v>0</v>
      </c>
      <c r="L116" s="165">
        <v>21</v>
      </c>
      <c r="M116" s="165">
        <f>G116*(1+L116/100)</f>
        <v>0</v>
      </c>
      <c r="N116" s="148">
        <v>1.09E-3</v>
      </c>
      <c r="O116" s="148">
        <f>ROUND(E116*N116,5)</f>
        <v>5.0499999999999998E-3</v>
      </c>
      <c r="P116" s="148">
        <v>1.44</v>
      </c>
      <c r="Q116" s="148">
        <f>ROUND(E116*P116,5)</f>
        <v>6.6700799999999996</v>
      </c>
      <c r="R116" s="148"/>
      <c r="S116" s="148"/>
      <c r="T116" s="149">
        <v>19.801200000000001</v>
      </c>
      <c r="U116" s="148">
        <f>ROUND(E116*T116,2)</f>
        <v>91.72</v>
      </c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 t="s">
        <v>162</v>
      </c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</row>
    <row r="117" spans="1:60" ht="22.5" outlineLevel="1" x14ac:dyDescent="0.2">
      <c r="A117" s="141"/>
      <c r="B117" s="141"/>
      <c r="C117" s="487" t="s">
        <v>286</v>
      </c>
      <c r="D117" s="488"/>
      <c r="E117" s="489"/>
      <c r="F117" s="490"/>
      <c r="G117" s="491"/>
      <c r="H117" s="165"/>
      <c r="I117" s="165"/>
      <c r="J117" s="165"/>
      <c r="K117" s="165"/>
      <c r="L117" s="165"/>
      <c r="M117" s="165"/>
      <c r="N117" s="148"/>
      <c r="O117" s="148"/>
      <c r="P117" s="148"/>
      <c r="Q117" s="148"/>
      <c r="R117" s="148"/>
      <c r="S117" s="148"/>
      <c r="T117" s="149"/>
      <c r="U117" s="148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 t="s">
        <v>287</v>
      </c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3" t="str">
        <f>C117</f>
        <v>Bouráni okenních otvorů silně vyztužené železobetonové konstrukce trezoru, včetně obvodového zdiva a KZS.</v>
      </c>
      <c r="BB117" s="140"/>
      <c r="BC117" s="140"/>
      <c r="BD117" s="140"/>
      <c r="BE117" s="140"/>
      <c r="BF117" s="140"/>
      <c r="BG117" s="140"/>
      <c r="BH117" s="140"/>
    </row>
    <row r="118" spans="1:60" ht="22.5" outlineLevel="1" x14ac:dyDescent="0.2">
      <c r="A118" s="141"/>
      <c r="B118" s="141"/>
      <c r="C118" s="487" t="s">
        <v>288</v>
      </c>
      <c r="D118" s="488"/>
      <c r="E118" s="489"/>
      <c r="F118" s="490"/>
      <c r="G118" s="491"/>
      <c r="H118" s="165"/>
      <c r="I118" s="165"/>
      <c r="J118" s="165"/>
      <c r="K118" s="165"/>
      <c r="L118" s="165"/>
      <c r="M118" s="165"/>
      <c r="N118" s="148"/>
      <c r="O118" s="148"/>
      <c r="P118" s="148"/>
      <c r="Q118" s="148"/>
      <c r="R118" s="148"/>
      <c r="S118" s="148"/>
      <c r="T118" s="149"/>
      <c r="U118" s="148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 t="s">
        <v>287</v>
      </c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3" t="str">
        <f>C118</f>
        <v>Demontáž trezorových dveří a bourání ostění a nadpraží otvoru silně vyztužené železobetonové konstrukce trezoru.</v>
      </c>
      <c r="BB118" s="140"/>
      <c r="BC118" s="140"/>
      <c r="BD118" s="140"/>
      <c r="BE118" s="140"/>
      <c r="BF118" s="140"/>
      <c r="BG118" s="140"/>
      <c r="BH118" s="140"/>
    </row>
    <row r="119" spans="1:60" outlineLevel="1" x14ac:dyDescent="0.2">
      <c r="A119" s="141"/>
      <c r="B119" s="141"/>
      <c r="C119" s="184" t="s">
        <v>289</v>
      </c>
      <c r="D119" s="150"/>
      <c r="E119" s="158">
        <v>3</v>
      </c>
      <c r="F119" s="165"/>
      <c r="G119" s="165"/>
      <c r="H119" s="165"/>
      <c r="I119" s="165"/>
      <c r="J119" s="165"/>
      <c r="K119" s="165"/>
      <c r="L119" s="165"/>
      <c r="M119" s="165"/>
      <c r="N119" s="148"/>
      <c r="O119" s="148"/>
      <c r="P119" s="148"/>
      <c r="Q119" s="148"/>
      <c r="R119" s="148"/>
      <c r="S119" s="148"/>
      <c r="T119" s="149"/>
      <c r="U119" s="148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 t="s">
        <v>150</v>
      </c>
      <c r="AF119" s="140">
        <v>0</v>
      </c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</row>
    <row r="120" spans="1:60" outlineLevel="1" x14ac:dyDescent="0.2">
      <c r="A120" s="141"/>
      <c r="B120" s="141"/>
      <c r="C120" s="184" t="s">
        <v>290</v>
      </c>
      <c r="D120" s="150"/>
      <c r="E120" s="158">
        <v>0.86</v>
      </c>
      <c r="F120" s="165"/>
      <c r="G120" s="165"/>
      <c r="H120" s="165"/>
      <c r="I120" s="165"/>
      <c r="J120" s="165"/>
      <c r="K120" s="165"/>
      <c r="L120" s="165"/>
      <c r="M120" s="165"/>
      <c r="N120" s="148"/>
      <c r="O120" s="148"/>
      <c r="P120" s="148"/>
      <c r="Q120" s="148"/>
      <c r="R120" s="148"/>
      <c r="S120" s="148"/>
      <c r="T120" s="149"/>
      <c r="U120" s="148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 t="s">
        <v>150</v>
      </c>
      <c r="AF120" s="140">
        <v>0</v>
      </c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</row>
    <row r="121" spans="1:60" outlineLevel="1" x14ac:dyDescent="0.2">
      <c r="A121" s="141"/>
      <c r="B121" s="141"/>
      <c r="C121" s="185" t="s">
        <v>165</v>
      </c>
      <c r="D121" s="151"/>
      <c r="E121" s="159">
        <v>0.77200000000000002</v>
      </c>
      <c r="F121" s="165"/>
      <c r="G121" s="165"/>
      <c r="H121" s="165"/>
      <c r="I121" s="165"/>
      <c r="J121" s="165"/>
      <c r="K121" s="165"/>
      <c r="L121" s="165"/>
      <c r="M121" s="165"/>
      <c r="N121" s="148"/>
      <c r="O121" s="148"/>
      <c r="P121" s="148"/>
      <c r="Q121" s="148"/>
      <c r="R121" s="148"/>
      <c r="S121" s="148"/>
      <c r="T121" s="149"/>
      <c r="U121" s="148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 t="s">
        <v>150</v>
      </c>
      <c r="AF121" s="140">
        <v>4</v>
      </c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2" spans="1:60" outlineLevel="1" x14ac:dyDescent="0.2">
      <c r="A122" s="141">
        <v>47</v>
      </c>
      <c r="B122" s="141" t="s">
        <v>291</v>
      </c>
      <c r="C122" s="183" t="s">
        <v>292</v>
      </c>
      <c r="D122" s="148" t="s">
        <v>293</v>
      </c>
      <c r="E122" s="157">
        <v>22.05</v>
      </c>
      <c r="F122" s="164">
        <f>H122+J122</f>
        <v>0</v>
      </c>
      <c r="G122" s="165">
        <f>ROUND(E122*F122,2)</f>
        <v>0</v>
      </c>
      <c r="H122" s="165"/>
      <c r="I122" s="165">
        <f>ROUND(E122*H122,2)</f>
        <v>0</v>
      </c>
      <c r="J122" s="165"/>
      <c r="K122" s="165">
        <f>ROUND(E122*J122,2)</f>
        <v>0</v>
      </c>
      <c r="L122" s="165">
        <v>21</v>
      </c>
      <c r="M122" s="165">
        <f>G122*(1+L122/100)</f>
        <v>0</v>
      </c>
      <c r="N122" s="148">
        <v>0</v>
      </c>
      <c r="O122" s="148">
        <f>ROUND(E122*N122,5)</f>
        <v>0</v>
      </c>
      <c r="P122" s="148">
        <v>1.1129999999999999E-2</v>
      </c>
      <c r="Q122" s="148">
        <f>ROUND(E122*P122,5)</f>
        <v>0.24542</v>
      </c>
      <c r="R122" s="148"/>
      <c r="S122" s="148"/>
      <c r="T122" s="149">
        <v>8.3000000000000004E-2</v>
      </c>
      <c r="U122" s="148">
        <f>ROUND(E122*T122,2)</f>
        <v>1.83</v>
      </c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 t="s">
        <v>138</v>
      </c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</row>
    <row r="123" spans="1:60" outlineLevel="1" x14ac:dyDescent="0.2">
      <c r="A123" s="141"/>
      <c r="B123" s="141"/>
      <c r="C123" s="184" t="s">
        <v>294</v>
      </c>
      <c r="D123" s="150"/>
      <c r="E123" s="158">
        <v>22.05</v>
      </c>
      <c r="F123" s="165"/>
      <c r="G123" s="165"/>
      <c r="H123" s="165"/>
      <c r="I123" s="165"/>
      <c r="J123" s="165"/>
      <c r="K123" s="165"/>
      <c r="L123" s="165"/>
      <c r="M123" s="165"/>
      <c r="N123" s="148"/>
      <c r="O123" s="148"/>
      <c r="P123" s="148"/>
      <c r="Q123" s="148"/>
      <c r="R123" s="148"/>
      <c r="S123" s="148"/>
      <c r="T123" s="149"/>
      <c r="U123" s="148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 t="s">
        <v>150</v>
      </c>
      <c r="AF123" s="140">
        <v>0</v>
      </c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</row>
    <row r="124" spans="1:60" ht="22.5" outlineLevel="1" x14ac:dyDescent="0.2">
      <c r="A124" s="141">
        <v>48</v>
      </c>
      <c r="B124" s="141" t="s">
        <v>295</v>
      </c>
      <c r="C124" s="183" t="s">
        <v>296</v>
      </c>
      <c r="D124" s="148" t="s">
        <v>148</v>
      </c>
      <c r="E124" s="157">
        <v>175.49</v>
      </c>
      <c r="F124" s="164">
        <f>H124+J124</f>
        <v>0</v>
      </c>
      <c r="G124" s="165">
        <f>ROUND(E124*F124,2)</f>
        <v>0</v>
      </c>
      <c r="H124" s="165"/>
      <c r="I124" s="165">
        <f>ROUND(E124*H124,2)</f>
        <v>0</v>
      </c>
      <c r="J124" s="165"/>
      <c r="K124" s="165">
        <f>ROUND(E124*J124,2)</f>
        <v>0</v>
      </c>
      <c r="L124" s="165">
        <v>21</v>
      </c>
      <c r="M124" s="165">
        <f>G124*(1+L124/100)</f>
        <v>0</v>
      </c>
      <c r="N124" s="148">
        <v>0</v>
      </c>
      <c r="O124" s="148">
        <f>ROUND(E124*N124,5)</f>
        <v>0</v>
      </c>
      <c r="P124" s="148">
        <v>1E-3</v>
      </c>
      <c r="Q124" s="148">
        <f>ROUND(E124*P124,5)</f>
        <v>0.17549000000000001</v>
      </c>
      <c r="R124" s="148"/>
      <c r="S124" s="148"/>
      <c r="T124" s="149">
        <v>0.255</v>
      </c>
      <c r="U124" s="148">
        <f>ROUND(E124*T124,2)</f>
        <v>44.75</v>
      </c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 t="s">
        <v>138</v>
      </c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ht="22.5" outlineLevel="1" x14ac:dyDescent="0.2">
      <c r="A125" s="141"/>
      <c r="B125" s="141"/>
      <c r="C125" s="184" t="s">
        <v>297</v>
      </c>
      <c r="D125" s="150"/>
      <c r="E125" s="158">
        <v>152.6</v>
      </c>
      <c r="F125" s="165"/>
      <c r="G125" s="165"/>
      <c r="H125" s="165"/>
      <c r="I125" s="165"/>
      <c r="J125" s="165"/>
      <c r="K125" s="165"/>
      <c r="L125" s="165"/>
      <c r="M125" s="165"/>
      <c r="N125" s="148"/>
      <c r="O125" s="148"/>
      <c r="P125" s="148"/>
      <c r="Q125" s="148"/>
      <c r="R125" s="148"/>
      <c r="S125" s="148"/>
      <c r="T125" s="149"/>
      <c r="U125" s="148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 t="s">
        <v>150</v>
      </c>
      <c r="AF125" s="140">
        <v>0</v>
      </c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</row>
    <row r="126" spans="1:60" outlineLevel="1" x14ac:dyDescent="0.2">
      <c r="A126" s="141"/>
      <c r="B126" s="141"/>
      <c r="C126" s="185" t="s">
        <v>215</v>
      </c>
      <c r="D126" s="151"/>
      <c r="E126" s="159">
        <v>22.89</v>
      </c>
      <c r="F126" s="165"/>
      <c r="G126" s="165"/>
      <c r="H126" s="165"/>
      <c r="I126" s="165"/>
      <c r="J126" s="165"/>
      <c r="K126" s="165"/>
      <c r="L126" s="165"/>
      <c r="M126" s="165"/>
      <c r="N126" s="148"/>
      <c r="O126" s="148"/>
      <c r="P126" s="148"/>
      <c r="Q126" s="148"/>
      <c r="R126" s="148"/>
      <c r="S126" s="148"/>
      <c r="T126" s="149"/>
      <c r="U126" s="148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 t="s">
        <v>150</v>
      </c>
      <c r="AF126" s="140">
        <v>4</v>
      </c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ht="22.5" outlineLevel="1" x14ac:dyDescent="0.2">
      <c r="A127" s="141">
        <v>49</v>
      </c>
      <c r="B127" s="141" t="s">
        <v>298</v>
      </c>
      <c r="C127" s="183" t="s">
        <v>299</v>
      </c>
      <c r="D127" s="148" t="s">
        <v>148</v>
      </c>
      <c r="E127" s="157">
        <v>34.384999999999998</v>
      </c>
      <c r="F127" s="164">
        <f>H127+J127</f>
        <v>0</v>
      </c>
      <c r="G127" s="165">
        <f>ROUND(E127*F127,2)</f>
        <v>0</v>
      </c>
      <c r="H127" s="165"/>
      <c r="I127" s="165">
        <f>ROUND(E127*H127,2)</f>
        <v>0</v>
      </c>
      <c r="J127" s="165"/>
      <c r="K127" s="165">
        <f>ROUND(E127*J127,2)</f>
        <v>0</v>
      </c>
      <c r="L127" s="165">
        <v>21</v>
      </c>
      <c r="M127" s="165">
        <f>G127*(1+L127/100)</f>
        <v>0</v>
      </c>
      <c r="N127" s="148">
        <v>0</v>
      </c>
      <c r="O127" s="148">
        <f>ROUND(E127*N127,5)</f>
        <v>0</v>
      </c>
      <c r="P127" s="148">
        <v>0.02</v>
      </c>
      <c r="Q127" s="148">
        <f>ROUND(E127*P127,5)</f>
        <v>0.68769999999999998</v>
      </c>
      <c r="R127" s="148"/>
      <c r="S127" s="148"/>
      <c r="T127" s="149">
        <v>0.23</v>
      </c>
      <c r="U127" s="148">
        <f>ROUND(E127*T127,2)</f>
        <v>7.91</v>
      </c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 t="s">
        <v>138</v>
      </c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</row>
    <row r="128" spans="1:60" outlineLevel="1" x14ac:dyDescent="0.2">
      <c r="A128" s="141"/>
      <c r="B128" s="141"/>
      <c r="C128" s="184" t="s">
        <v>300</v>
      </c>
      <c r="D128" s="150"/>
      <c r="E128" s="158">
        <v>29.9</v>
      </c>
      <c r="F128" s="165"/>
      <c r="G128" s="165"/>
      <c r="H128" s="165"/>
      <c r="I128" s="165"/>
      <c r="J128" s="165"/>
      <c r="K128" s="165"/>
      <c r="L128" s="165"/>
      <c r="M128" s="165"/>
      <c r="N128" s="148"/>
      <c r="O128" s="148"/>
      <c r="P128" s="148"/>
      <c r="Q128" s="148"/>
      <c r="R128" s="148"/>
      <c r="S128" s="148"/>
      <c r="T128" s="149"/>
      <c r="U128" s="148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 t="s">
        <v>150</v>
      </c>
      <c r="AF128" s="140">
        <v>0</v>
      </c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</row>
    <row r="129" spans="1:60" outlineLevel="1" x14ac:dyDescent="0.2">
      <c r="A129" s="141"/>
      <c r="B129" s="141"/>
      <c r="C129" s="185" t="s">
        <v>215</v>
      </c>
      <c r="D129" s="151"/>
      <c r="E129" s="159">
        <v>4.4850000000000003</v>
      </c>
      <c r="F129" s="165"/>
      <c r="G129" s="165"/>
      <c r="H129" s="165"/>
      <c r="I129" s="165"/>
      <c r="J129" s="165"/>
      <c r="K129" s="165"/>
      <c r="L129" s="165"/>
      <c r="M129" s="165"/>
      <c r="N129" s="148"/>
      <c r="O129" s="148"/>
      <c r="P129" s="148"/>
      <c r="Q129" s="148"/>
      <c r="R129" s="148"/>
      <c r="S129" s="148"/>
      <c r="T129" s="149"/>
      <c r="U129" s="148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 t="s">
        <v>150</v>
      </c>
      <c r="AF129" s="140">
        <v>4</v>
      </c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</row>
    <row r="130" spans="1:60" ht="22.5" outlineLevel="1" x14ac:dyDescent="0.2">
      <c r="A130" s="141">
        <v>50</v>
      </c>
      <c r="B130" s="141" t="s">
        <v>301</v>
      </c>
      <c r="C130" s="183" t="s">
        <v>302</v>
      </c>
      <c r="D130" s="148" t="s">
        <v>148</v>
      </c>
      <c r="E130" s="157">
        <v>41.055</v>
      </c>
      <c r="F130" s="164">
        <f>H130+J130</f>
        <v>0</v>
      </c>
      <c r="G130" s="165">
        <f>ROUND(E130*F130,2)</f>
        <v>0</v>
      </c>
      <c r="H130" s="165"/>
      <c r="I130" s="165">
        <f>ROUND(E130*H130,2)</f>
        <v>0</v>
      </c>
      <c r="J130" s="165"/>
      <c r="K130" s="165">
        <f>ROUND(E130*J130,2)</f>
        <v>0</v>
      </c>
      <c r="L130" s="165">
        <v>21</v>
      </c>
      <c r="M130" s="165">
        <f>G130*(1+L130/100)</f>
        <v>0</v>
      </c>
      <c r="N130" s="148">
        <v>0</v>
      </c>
      <c r="O130" s="148">
        <f>ROUND(E130*N130,5)</f>
        <v>0</v>
      </c>
      <c r="P130" s="148">
        <v>0.33</v>
      </c>
      <c r="Q130" s="148">
        <f>ROUND(E130*P130,5)</f>
        <v>13.54815</v>
      </c>
      <c r="R130" s="148"/>
      <c r="S130" s="148"/>
      <c r="T130" s="149">
        <v>1.7990999999999999</v>
      </c>
      <c r="U130" s="148">
        <f>ROUND(E130*T130,2)</f>
        <v>73.86</v>
      </c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 t="s">
        <v>162</v>
      </c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</row>
    <row r="131" spans="1:60" outlineLevel="1" x14ac:dyDescent="0.2">
      <c r="A131" s="141"/>
      <c r="B131" s="141"/>
      <c r="C131" s="184" t="s">
        <v>303</v>
      </c>
      <c r="D131" s="150"/>
      <c r="E131" s="158">
        <v>35.700000000000003</v>
      </c>
      <c r="F131" s="165"/>
      <c r="G131" s="165"/>
      <c r="H131" s="165"/>
      <c r="I131" s="165"/>
      <c r="J131" s="165"/>
      <c r="K131" s="165"/>
      <c r="L131" s="165"/>
      <c r="M131" s="165"/>
      <c r="N131" s="148"/>
      <c r="O131" s="148"/>
      <c r="P131" s="148"/>
      <c r="Q131" s="148"/>
      <c r="R131" s="148"/>
      <c r="S131" s="148"/>
      <c r="T131" s="149"/>
      <c r="U131" s="148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 t="s">
        <v>150</v>
      </c>
      <c r="AF131" s="140">
        <v>0</v>
      </c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</row>
    <row r="132" spans="1:60" outlineLevel="1" x14ac:dyDescent="0.2">
      <c r="A132" s="141"/>
      <c r="B132" s="141"/>
      <c r="C132" s="185" t="s">
        <v>215</v>
      </c>
      <c r="D132" s="151"/>
      <c r="E132" s="159">
        <v>5.3550000000000004</v>
      </c>
      <c r="F132" s="165"/>
      <c r="G132" s="165"/>
      <c r="H132" s="165"/>
      <c r="I132" s="165"/>
      <c r="J132" s="165"/>
      <c r="K132" s="165"/>
      <c r="L132" s="165"/>
      <c r="M132" s="165"/>
      <c r="N132" s="148"/>
      <c r="O132" s="148"/>
      <c r="P132" s="148"/>
      <c r="Q132" s="148"/>
      <c r="R132" s="148"/>
      <c r="S132" s="148"/>
      <c r="T132" s="149"/>
      <c r="U132" s="148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 t="s">
        <v>150</v>
      </c>
      <c r="AF132" s="140">
        <v>4</v>
      </c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</row>
    <row r="133" spans="1:60" outlineLevel="1" x14ac:dyDescent="0.2">
      <c r="A133" s="141">
        <v>51</v>
      </c>
      <c r="B133" s="141" t="s">
        <v>304</v>
      </c>
      <c r="C133" s="183" t="s">
        <v>305</v>
      </c>
      <c r="D133" s="148" t="s">
        <v>148</v>
      </c>
      <c r="E133" s="157">
        <v>48.51</v>
      </c>
      <c r="F133" s="164">
        <f>H133+J133</f>
        <v>0</v>
      </c>
      <c r="G133" s="165">
        <f>ROUND(E133*F133,2)</f>
        <v>0</v>
      </c>
      <c r="H133" s="165"/>
      <c r="I133" s="165">
        <f>ROUND(E133*H133,2)</f>
        <v>0</v>
      </c>
      <c r="J133" s="165"/>
      <c r="K133" s="165">
        <f>ROUND(E133*J133,2)</f>
        <v>0</v>
      </c>
      <c r="L133" s="165">
        <v>21</v>
      </c>
      <c r="M133" s="165">
        <f>G133*(1+L133/100)</f>
        <v>0</v>
      </c>
      <c r="N133" s="148">
        <v>0</v>
      </c>
      <c r="O133" s="148">
        <f>ROUND(E133*N133,5)</f>
        <v>0</v>
      </c>
      <c r="P133" s="148">
        <v>1E-3</v>
      </c>
      <c r="Q133" s="148">
        <f>ROUND(E133*P133,5)</f>
        <v>4.8509999999999998E-2</v>
      </c>
      <c r="R133" s="148"/>
      <c r="S133" s="148"/>
      <c r="T133" s="149">
        <v>0</v>
      </c>
      <c r="U133" s="148">
        <f>ROUND(E133*T133,2)</f>
        <v>0</v>
      </c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 t="s">
        <v>138</v>
      </c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</row>
    <row r="134" spans="1:60" outlineLevel="1" x14ac:dyDescent="0.2">
      <c r="A134" s="141"/>
      <c r="B134" s="141"/>
      <c r="C134" s="184" t="s">
        <v>306</v>
      </c>
      <c r="D134" s="150"/>
      <c r="E134" s="158">
        <v>48.51</v>
      </c>
      <c r="F134" s="165"/>
      <c r="G134" s="165"/>
      <c r="H134" s="165"/>
      <c r="I134" s="165"/>
      <c r="J134" s="165"/>
      <c r="K134" s="165"/>
      <c r="L134" s="165"/>
      <c r="M134" s="165"/>
      <c r="N134" s="148"/>
      <c r="O134" s="148"/>
      <c r="P134" s="148"/>
      <c r="Q134" s="148"/>
      <c r="R134" s="148"/>
      <c r="S134" s="148"/>
      <c r="T134" s="149"/>
      <c r="U134" s="148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 t="s">
        <v>150</v>
      </c>
      <c r="AF134" s="140">
        <v>0</v>
      </c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</row>
    <row r="135" spans="1:60" outlineLevel="1" x14ac:dyDescent="0.2">
      <c r="A135" s="141">
        <v>52</v>
      </c>
      <c r="B135" s="141" t="s">
        <v>307</v>
      </c>
      <c r="C135" s="183" t="s">
        <v>308</v>
      </c>
      <c r="D135" s="148" t="s">
        <v>148</v>
      </c>
      <c r="E135" s="157">
        <v>698.70425</v>
      </c>
      <c r="F135" s="164">
        <f>H135+J135</f>
        <v>0</v>
      </c>
      <c r="G135" s="165">
        <f>ROUND(E135*F135,2)</f>
        <v>0</v>
      </c>
      <c r="H135" s="165"/>
      <c r="I135" s="165">
        <f>ROUND(E135*H135,2)</f>
        <v>0</v>
      </c>
      <c r="J135" s="165"/>
      <c r="K135" s="165">
        <f>ROUND(E135*J135,2)</f>
        <v>0</v>
      </c>
      <c r="L135" s="165">
        <v>21</v>
      </c>
      <c r="M135" s="165">
        <f>G135*(1+L135/100)</f>
        <v>0</v>
      </c>
      <c r="N135" s="148">
        <v>0</v>
      </c>
      <c r="O135" s="148">
        <f>ROUND(E135*N135,5)</f>
        <v>0</v>
      </c>
      <c r="P135" s="148">
        <v>0</v>
      </c>
      <c r="Q135" s="148">
        <f>ROUND(E135*P135,5)</f>
        <v>0</v>
      </c>
      <c r="R135" s="148"/>
      <c r="S135" s="148"/>
      <c r="T135" s="149">
        <v>7.2499999999999995E-2</v>
      </c>
      <c r="U135" s="148">
        <f>ROUND(E135*T135,2)</f>
        <v>50.66</v>
      </c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 t="s">
        <v>138</v>
      </c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</row>
    <row r="136" spans="1:60" outlineLevel="1" x14ac:dyDescent="0.2">
      <c r="A136" s="141"/>
      <c r="B136" s="141"/>
      <c r="C136" s="184" t="s">
        <v>309</v>
      </c>
      <c r="D136" s="150"/>
      <c r="E136" s="158">
        <v>463.60424999999998</v>
      </c>
      <c r="F136" s="165"/>
      <c r="G136" s="165"/>
      <c r="H136" s="165"/>
      <c r="I136" s="165"/>
      <c r="J136" s="165"/>
      <c r="K136" s="165"/>
      <c r="L136" s="165"/>
      <c r="M136" s="165"/>
      <c r="N136" s="148"/>
      <c r="O136" s="148"/>
      <c r="P136" s="148"/>
      <c r="Q136" s="148"/>
      <c r="R136" s="148"/>
      <c r="S136" s="148"/>
      <c r="T136" s="149"/>
      <c r="U136" s="148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 t="s">
        <v>150</v>
      </c>
      <c r="AF136" s="140">
        <v>0</v>
      </c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</row>
    <row r="137" spans="1:60" outlineLevel="1" x14ac:dyDescent="0.2">
      <c r="A137" s="141"/>
      <c r="B137" s="141"/>
      <c r="C137" s="184" t="s">
        <v>310</v>
      </c>
      <c r="D137" s="150"/>
      <c r="E137" s="158">
        <v>235.1</v>
      </c>
      <c r="F137" s="165"/>
      <c r="G137" s="165"/>
      <c r="H137" s="165"/>
      <c r="I137" s="165"/>
      <c r="J137" s="165"/>
      <c r="K137" s="165"/>
      <c r="L137" s="165"/>
      <c r="M137" s="165"/>
      <c r="N137" s="148"/>
      <c r="O137" s="148"/>
      <c r="P137" s="148"/>
      <c r="Q137" s="148"/>
      <c r="R137" s="148"/>
      <c r="S137" s="148"/>
      <c r="T137" s="149"/>
      <c r="U137" s="148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 t="s">
        <v>150</v>
      </c>
      <c r="AF137" s="140">
        <v>0</v>
      </c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</row>
    <row r="138" spans="1:60" ht="22.5" outlineLevel="1" x14ac:dyDescent="0.2">
      <c r="A138" s="141">
        <v>53</v>
      </c>
      <c r="B138" s="141" t="s">
        <v>311</v>
      </c>
      <c r="C138" s="183" t="s">
        <v>312</v>
      </c>
      <c r="D138" s="148" t="s">
        <v>148</v>
      </c>
      <c r="E138" s="157">
        <v>463.6</v>
      </c>
      <c r="F138" s="164">
        <f>H138+J138</f>
        <v>0</v>
      </c>
      <c r="G138" s="165">
        <f>ROUND(E138*F138,2)</f>
        <v>0</v>
      </c>
      <c r="H138" s="165"/>
      <c r="I138" s="165">
        <f>ROUND(E138*H138,2)</f>
        <v>0</v>
      </c>
      <c r="J138" s="165"/>
      <c r="K138" s="165">
        <f>ROUND(E138*J138,2)</f>
        <v>0</v>
      </c>
      <c r="L138" s="165">
        <v>21</v>
      </c>
      <c r="M138" s="165">
        <f>G138*(1+L138/100)</f>
        <v>0</v>
      </c>
      <c r="N138" s="148">
        <v>0</v>
      </c>
      <c r="O138" s="148">
        <f>ROUND(E138*N138,5)</f>
        <v>0</v>
      </c>
      <c r="P138" s="148">
        <v>0.01</v>
      </c>
      <c r="Q138" s="148">
        <f>ROUND(E138*P138,5)</f>
        <v>4.6360000000000001</v>
      </c>
      <c r="R138" s="148"/>
      <c r="S138" s="148"/>
      <c r="T138" s="149">
        <v>0.08</v>
      </c>
      <c r="U138" s="148">
        <f>ROUND(E138*T138,2)</f>
        <v>37.090000000000003</v>
      </c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 t="s">
        <v>138</v>
      </c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</row>
    <row r="139" spans="1:60" outlineLevel="1" x14ac:dyDescent="0.2">
      <c r="A139" s="141"/>
      <c r="B139" s="141"/>
      <c r="C139" s="184" t="s">
        <v>313</v>
      </c>
      <c r="D139" s="150"/>
      <c r="E139" s="158">
        <v>463.6</v>
      </c>
      <c r="F139" s="165"/>
      <c r="G139" s="165"/>
      <c r="H139" s="165"/>
      <c r="I139" s="165"/>
      <c r="J139" s="165"/>
      <c r="K139" s="165"/>
      <c r="L139" s="165"/>
      <c r="M139" s="165"/>
      <c r="N139" s="148"/>
      <c r="O139" s="148"/>
      <c r="P139" s="148"/>
      <c r="Q139" s="148"/>
      <c r="R139" s="148"/>
      <c r="S139" s="148"/>
      <c r="T139" s="149"/>
      <c r="U139" s="148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 t="s">
        <v>150</v>
      </c>
      <c r="AF139" s="140">
        <v>0</v>
      </c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</row>
    <row r="140" spans="1:60" ht="22.5" outlineLevel="1" x14ac:dyDescent="0.2">
      <c r="A140" s="141">
        <v>54</v>
      </c>
      <c r="B140" s="141" t="s">
        <v>314</v>
      </c>
      <c r="C140" s="183" t="s">
        <v>315</v>
      </c>
      <c r="D140" s="148" t="s">
        <v>148</v>
      </c>
      <c r="E140" s="157">
        <v>235.1</v>
      </c>
      <c r="F140" s="164">
        <f>H140+J140</f>
        <v>0</v>
      </c>
      <c r="G140" s="165">
        <f>ROUND(E140*F140,2)</f>
        <v>0</v>
      </c>
      <c r="H140" s="165"/>
      <c r="I140" s="165">
        <f>ROUND(E140*H140,2)</f>
        <v>0</v>
      </c>
      <c r="J140" s="165"/>
      <c r="K140" s="165">
        <f>ROUND(E140*J140,2)</f>
        <v>0</v>
      </c>
      <c r="L140" s="165">
        <v>21</v>
      </c>
      <c r="M140" s="165">
        <f>G140*(1+L140/100)</f>
        <v>0</v>
      </c>
      <c r="N140" s="148">
        <v>0</v>
      </c>
      <c r="O140" s="148">
        <f>ROUND(E140*N140,5)</f>
        <v>0</v>
      </c>
      <c r="P140" s="148">
        <v>0.01</v>
      </c>
      <c r="Q140" s="148">
        <f>ROUND(E140*P140,5)</f>
        <v>2.351</v>
      </c>
      <c r="R140" s="148"/>
      <c r="S140" s="148"/>
      <c r="T140" s="149">
        <v>0.1</v>
      </c>
      <c r="U140" s="148">
        <f>ROUND(E140*T140,2)</f>
        <v>23.51</v>
      </c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 t="s">
        <v>138</v>
      </c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</row>
    <row r="141" spans="1:60" outlineLevel="1" x14ac:dyDescent="0.2">
      <c r="A141" s="141"/>
      <c r="B141" s="141"/>
      <c r="C141" s="184" t="s">
        <v>199</v>
      </c>
      <c r="D141" s="150"/>
      <c r="E141" s="158">
        <v>235.1</v>
      </c>
      <c r="F141" s="165"/>
      <c r="G141" s="165"/>
      <c r="H141" s="165"/>
      <c r="I141" s="165"/>
      <c r="J141" s="165"/>
      <c r="K141" s="165"/>
      <c r="L141" s="165"/>
      <c r="M141" s="165"/>
      <c r="N141" s="148"/>
      <c r="O141" s="148"/>
      <c r="P141" s="148"/>
      <c r="Q141" s="148"/>
      <c r="R141" s="148"/>
      <c r="S141" s="148"/>
      <c r="T141" s="149"/>
      <c r="U141" s="148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 t="s">
        <v>150</v>
      </c>
      <c r="AF141" s="140">
        <v>0</v>
      </c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</row>
    <row r="142" spans="1:60" outlineLevel="1" x14ac:dyDescent="0.2">
      <c r="A142" s="141">
        <v>55</v>
      </c>
      <c r="B142" s="141" t="s">
        <v>316</v>
      </c>
      <c r="C142" s="183" t="s">
        <v>317</v>
      </c>
      <c r="D142" s="148" t="s">
        <v>148</v>
      </c>
      <c r="E142" s="157">
        <v>8</v>
      </c>
      <c r="F142" s="164">
        <f>H142+J142</f>
        <v>0</v>
      </c>
      <c r="G142" s="165">
        <f>ROUND(E142*F142,2)</f>
        <v>0</v>
      </c>
      <c r="H142" s="165"/>
      <c r="I142" s="165">
        <f>ROUND(E142*H142,2)</f>
        <v>0</v>
      </c>
      <c r="J142" s="165"/>
      <c r="K142" s="165">
        <f>ROUND(E142*J142,2)</f>
        <v>0</v>
      </c>
      <c r="L142" s="165">
        <v>21</v>
      </c>
      <c r="M142" s="165">
        <f>G142*(1+L142/100)</f>
        <v>0</v>
      </c>
      <c r="N142" s="148">
        <v>0</v>
      </c>
      <c r="O142" s="148">
        <f>ROUND(E142*N142,5)</f>
        <v>0</v>
      </c>
      <c r="P142" s="148">
        <v>0.02</v>
      </c>
      <c r="Q142" s="148">
        <f>ROUND(E142*P142,5)</f>
        <v>0.16</v>
      </c>
      <c r="R142" s="148"/>
      <c r="S142" s="148"/>
      <c r="T142" s="149">
        <v>0.29570000000000002</v>
      </c>
      <c r="U142" s="148">
        <f>ROUND(E142*T142,2)</f>
        <v>2.37</v>
      </c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 t="s">
        <v>162</v>
      </c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</row>
    <row r="143" spans="1:60" ht="22.5" outlineLevel="1" x14ac:dyDescent="0.2">
      <c r="A143" s="141">
        <v>56</v>
      </c>
      <c r="B143" s="141" t="s">
        <v>318</v>
      </c>
      <c r="C143" s="183" t="s">
        <v>319</v>
      </c>
      <c r="D143" s="148" t="s">
        <v>148</v>
      </c>
      <c r="E143" s="157">
        <v>5</v>
      </c>
      <c r="F143" s="164">
        <f>H143+J143</f>
        <v>0</v>
      </c>
      <c r="G143" s="165">
        <f>ROUND(E143*F143,2)</f>
        <v>0</v>
      </c>
      <c r="H143" s="165"/>
      <c r="I143" s="165">
        <f>ROUND(E143*H143,2)</f>
        <v>0</v>
      </c>
      <c r="J143" s="165"/>
      <c r="K143" s="165">
        <f>ROUND(E143*J143,2)</f>
        <v>0</v>
      </c>
      <c r="L143" s="165">
        <v>21</v>
      </c>
      <c r="M143" s="165">
        <f>G143*(1+L143/100)</f>
        <v>0</v>
      </c>
      <c r="N143" s="148">
        <v>3.3E-4</v>
      </c>
      <c r="O143" s="148">
        <f>ROUND(E143*N143,5)</f>
        <v>1.65E-3</v>
      </c>
      <c r="P143" s="148">
        <v>1.183E-2</v>
      </c>
      <c r="Q143" s="148">
        <f>ROUND(E143*P143,5)</f>
        <v>5.9150000000000001E-2</v>
      </c>
      <c r="R143" s="148"/>
      <c r="S143" s="148"/>
      <c r="T143" s="149">
        <v>0.34599999999999997</v>
      </c>
      <c r="U143" s="148">
        <f>ROUND(E143*T143,2)</f>
        <v>1.73</v>
      </c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 t="s">
        <v>138</v>
      </c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</row>
    <row r="144" spans="1:60" outlineLevel="1" x14ac:dyDescent="0.2">
      <c r="A144" s="141"/>
      <c r="B144" s="141"/>
      <c r="C144" s="184" t="s">
        <v>320</v>
      </c>
      <c r="D144" s="150"/>
      <c r="E144" s="158">
        <v>5</v>
      </c>
      <c r="F144" s="165"/>
      <c r="G144" s="165"/>
      <c r="H144" s="165"/>
      <c r="I144" s="165"/>
      <c r="J144" s="165"/>
      <c r="K144" s="165"/>
      <c r="L144" s="165"/>
      <c r="M144" s="165"/>
      <c r="N144" s="148"/>
      <c r="O144" s="148"/>
      <c r="P144" s="148"/>
      <c r="Q144" s="148"/>
      <c r="R144" s="148"/>
      <c r="S144" s="148"/>
      <c r="T144" s="149"/>
      <c r="U144" s="148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 t="s">
        <v>150</v>
      </c>
      <c r="AF144" s="140">
        <v>0</v>
      </c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</row>
    <row r="145" spans="1:60" ht="22.5" outlineLevel="1" x14ac:dyDescent="0.2">
      <c r="A145" s="141">
        <v>57</v>
      </c>
      <c r="B145" s="141" t="s">
        <v>321</v>
      </c>
      <c r="C145" s="183" t="s">
        <v>322</v>
      </c>
      <c r="D145" s="148" t="s">
        <v>323</v>
      </c>
      <c r="E145" s="157">
        <v>40</v>
      </c>
      <c r="F145" s="164">
        <f>H145+J145</f>
        <v>0</v>
      </c>
      <c r="G145" s="165">
        <f>ROUND(E145*F145,2)</f>
        <v>0</v>
      </c>
      <c r="H145" s="165"/>
      <c r="I145" s="165">
        <f>ROUND(E145*H145,2)</f>
        <v>0</v>
      </c>
      <c r="J145" s="165"/>
      <c r="K145" s="165">
        <f>ROUND(E145*J145,2)</f>
        <v>0</v>
      </c>
      <c r="L145" s="165">
        <v>21</v>
      </c>
      <c r="M145" s="165">
        <f>G145*(1+L145/100)</f>
        <v>0</v>
      </c>
      <c r="N145" s="148">
        <v>0</v>
      </c>
      <c r="O145" s="148">
        <f>ROUND(E145*N145,5)</f>
        <v>0</v>
      </c>
      <c r="P145" s="148">
        <v>0</v>
      </c>
      <c r="Q145" s="148">
        <f>ROUND(E145*P145,5)</f>
        <v>0</v>
      </c>
      <c r="R145" s="148"/>
      <c r="S145" s="148"/>
      <c r="T145" s="149">
        <v>1</v>
      </c>
      <c r="U145" s="148">
        <f>ROUND(E145*T145,2)</f>
        <v>40</v>
      </c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 t="s">
        <v>138</v>
      </c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</row>
    <row r="146" spans="1:60" x14ac:dyDescent="0.2">
      <c r="A146" s="142" t="s">
        <v>133</v>
      </c>
      <c r="B146" s="142" t="s">
        <v>76</v>
      </c>
      <c r="C146" s="186" t="s">
        <v>77</v>
      </c>
      <c r="D146" s="152"/>
      <c r="E146" s="160"/>
      <c r="F146" s="166"/>
      <c r="G146" s="166">
        <f>SUMIF(AE147:AE154,"&lt;&gt;NOR",G147:G154)</f>
        <v>0</v>
      </c>
      <c r="H146" s="166"/>
      <c r="I146" s="166">
        <f>SUM(I147:I154)</f>
        <v>0</v>
      </c>
      <c r="J146" s="166"/>
      <c r="K146" s="166">
        <f>SUM(K147:K154)</f>
        <v>0</v>
      </c>
      <c r="L146" s="166"/>
      <c r="M146" s="166">
        <f>SUM(M147:M154)</f>
        <v>0</v>
      </c>
      <c r="N146" s="152"/>
      <c r="O146" s="152">
        <f>SUM(O147:O154)</f>
        <v>0</v>
      </c>
      <c r="P146" s="152"/>
      <c r="Q146" s="152">
        <f>SUM(Q147:Q154)</f>
        <v>0</v>
      </c>
      <c r="R146" s="152"/>
      <c r="S146" s="152"/>
      <c r="T146" s="153"/>
      <c r="U146" s="152">
        <f>SUM(U147:U154)</f>
        <v>145.20999999999998</v>
      </c>
      <c r="AE146" t="s">
        <v>134</v>
      </c>
    </row>
    <row r="147" spans="1:60" outlineLevel="1" x14ac:dyDescent="0.2">
      <c r="A147" s="141">
        <v>58</v>
      </c>
      <c r="B147" s="141" t="s">
        <v>324</v>
      </c>
      <c r="C147" s="183" t="s">
        <v>325</v>
      </c>
      <c r="D147" s="148" t="s">
        <v>256</v>
      </c>
      <c r="E147" s="157">
        <v>53.2</v>
      </c>
      <c r="F147" s="164">
        <f>H147+J147</f>
        <v>0</v>
      </c>
      <c r="G147" s="165">
        <f>ROUND(E147*F147,2)</f>
        <v>0</v>
      </c>
      <c r="H147" s="165"/>
      <c r="I147" s="165">
        <f>ROUND(E147*H147,2)</f>
        <v>0</v>
      </c>
      <c r="J147" s="165"/>
      <c r="K147" s="165">
        <f>ROUND(E147*J147,2)</f>
        <v>0</v>
      </c>
      <c r="L147" s="165">
        <v>21</v>
      </c>
      <c r="M147" s="165">
        <f>G147*(1+L147/100)</f>
        <v>0</v>
      </c>
      <c r="N147" s="148">
        <v>0</v>
      </c>
      <c r="O147" s="148">
        <f>ROUND(E147*N147,5)</f>
        <v>0</v>
      </c>
      <c r="P147" s="148">
        <v>0</v>
      </c>
      <c r="Q147" s="148">
        <f>ROUND(E147*P147,5)</f>
        <v>0</v>
      </c>
      <c r="R147" s="148"/>
      <c r="S147" s="148"/>
      <c r="T147" s="149">
        <v>0.94199999999999995</v>
      </c>
      <c r="U147" s="148">
        <f>ROUND(E147*T147,2)</f>
        <v>50.11</v>
      </c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 t="s">
        <v>138</v>
      </c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</row>
    <row r="148" spans="1:60" outlineLevel="1" x14ac:dyDescent="0.2">
      <c r="A148" s="141">
        <v>59</v>
      </c>
      <c r="B148" s="141" t="s">
        <v>326</v>
      </c>
      <c r="C148" s="183" t="s">
        <v>327</v>
      </c>
      <c r="D148" s="148" t="s">
        <v>256</v>
      </c>
      <c r="E148" s="157">
        <v>532</v>
      </c>
      <c r="F148" s="164">
        <f>H148+J148</f>
        <v>0</v>
      </c>
      <c r="G148" s="165">
        <f>ROUND(E148*F148,2)</f>
        <v>0</v>
      </c>
      <c r="H148" s="165"/>
      <c r="I148" s="165">
        <f>ROUND(E148*H148,2)</f>
        <v>0</v>
      </c>
      <c r="J148" s="165"/>
      <c r="K148" s="165">
        <f>ROUND(E148*J148,2)</f>
        <v>0</v>
      </c>
      <c r="L148" s="165">
        <v>21</v>
      </c>
      <c r="M148" s="165">
        <f>G148*(1+L148/100)</f>
        <v>0</v>
      </c>
      <c r="N148" s="148">
        <v>0</v>
      </c>
      <c r="O148" s="148">
        <f>ROUND(E148*N148,5)</f>
        <v>0</v>
      </c>
      <c r="P148" s="148">
        <v>0</v>
      </c>
      <c r="Q148" s="148">
        <f>ROUND(E148*P148,5)</f>
        <v>0</v>
      </c>
      <c r="R148" s="148"/>
      <c r="S148" s="148"/>
      <c r="T148" s="149">
        <v>0.105</v>
      </c>
      <c r="U148" s="148">
        <f>ROUND(E148*T148,2)</f>
        <v>55.86</v>
      </c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 t="s">
        <v>138</v>
      </c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</row>
    <row r="149" spans="1:60" outlineLevel="1" x14ac:dyDescent="0.2">
      <c r="A149" s="141"/>
      <c r="B149" s="141"/>
      <c r="C149" s="184" t="s">
        <v>328</v>
      </c>
      <c r="D149" s="150"/>
      <c r="E149" s="158">
        <v>532</v>
      </c>
      <c r="F149" s="165"/>
      <c r="G149" s="165"/>
      <c r="H149" s="165"/>
      <c r="I149" s="165"/>
      <c r="J149" s="165"/>
      <c r="K149" s="165"/>
      <c r="L149" s="165"/>
      <c r="M149" s="165"/>
      <c r="N149" s="148"/>
      <c r="O149" s="148"/>
      <c r="P149" s="148"/>
      <c r="Q149" s="148"/>
      <c r="R149" s="148"/>
      <c r="S149" s="148"/>
      <c r="T149" s="149"/>
      <c r="U149" s="148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 t="s">
        <v>150</v>
      </c>
      <c r="AF149" s="140">
        <v>0</v>
      </c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</row>
    <row r="150" spans="1:60" outlineLevel="1" x14ac:dyDescent="0.2">
      <c r="A150" s="141">
        <v>60</v>
      </c>
      <c r="B150" s="141" t="s">
        <v>329</v>
      </c>
      <c r="C150" s="183" t="s">
        <v>330</v>
      </c>
      <c r="D150" s="148" t="s">
        <v>256</v>
      </c>
      <c r="E150" s="157">
        <v>53.2</v>
      </c>
      <c r="F150" s="164">
        <f>H150+J150</f>
        <v>0</v>
      </c>
      <c r="G150" s="165">
        <f>ROUND(E150*F150,2)</f>
        <v>0</v>
      </c>
      <c r="H150" s="165"/>
      <c r="I150" s="165">
        <f>ROUND(E150*H150,2)</f>
        <v>0</v>
      </c>
      <c r="J150" s="165"/>
      <c r="K150" s="165">
        <f>ROUND(E150*J150,2)</f>
        <v>0</v>
      </c>
      <c r="L150" s="165">
        <v>21</v>
      </c>
      <c r="M150" s="165">
        <f>G150*(1+L150/100)</f>
        <v>0</v>
      </c>
      <c r="N150" s="148">
        <v>0</v>
      </c>
      <c r="O150" s="148">
        <f>ROUND(E150*N150,5)</f>
        <v>0</v>
      </c>
      <c r="P150" s="148">
        <v>0</v>
      </c>
      <c r="Q150" s="148">
        <f>ROUND(E150*P150,5)</f>
        <v>0</v>
      </c>
      <c r="R150" s="148"/>
      <c r="S150" s="148"/>
      <c r="T150" s="149">
        <v>0.49</v>
      </c>
      <c r="U150" s="148">
        <f>ROUND(E150*T150,2)</f>
        <v>26.07</v>
      </c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 t="s">
        <v>138</v>
      </c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</row>
    <row r="151" spans="1:60" outlineLevel="1" x14ac:dyDescent="0.2">
      <c r="A151" s="141">
        <v>61</v>
      </c>
      <c r="B151" s="141" t="s">
        <v>331</v>
      </c>
      <c r="C151" s="183" t="s">
        <v>332</v>
      </c>
      <c r="D151" s="148" t="s">
        <v>256</v>
      </c>
      <c r="E151" s="157">
        <v>1064</v>
      </c>
      <c r="F151" s="164">
        <f>H151+J151</f>
        <v>0</v>
      </c>
      <c r="G151" s="165">
        <f>ROUND(E151*F151,2)</f>
        <v>0</v>
      </c>
      <c r="H151" s="165"/>
      <c r="I151" s="165">
        <f>ROUND(E151*H151,2)</f>
        <v>0</v>
      </c>
      <c r="J151" s="165"/>
      <c r="K151" s="165">
        <f>ROUND(E151*J151,2)</f>
        <v>0</v>
      </c>
      <c r="L151" s="165">
        <v>21</v>
      </c>
      <c r="M151" s="165">
        <f>G151*(1+L151/100)</f>
        <v>0</v>
      </c>
      <c r="N151" s="148">
        <v>0</v>
      </c>
      <c r="O151" s="148">
        <f>ROUND(E151*N151,5)</f>
        <v>0</v>
      </c>
      <c r="P151" s="148">
        <v>0</v>
      </c>
      <c r="Q151" s="148">
        <f>ROUND(E151*P151,5)</f>
        <v>0</v>
      </c>
      <c r="R151" s="148"/>
      <c r="S151" s="148"/>
      <c r="T151" s="149">
        <v>0</v>
      </c>
      <c r="U151" s="148">
        <f>ROUND(E151*T151,2)</f>
        <v>0</v>
      </c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 t="s">
        <v>138</v>
      </c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</row>
    <row r="152" spans="1:60" outlineLevel="1" x14ac:dyDescent="0.2">
      <c r="A152" s="141"/>
      <c r="B152" s="141"/>
      <c r="C152" s="184" t="s">
        <v>333</v>
      </c>
      <c r="D152" s="150"/>
      <c r="E152" s="158">
        <v>1064</v>
      </c>
      <c r="F152" s="165"/>
      <c r="G152" s="165"/>
      <c r="H152" s="165"/>
      <c r="I152" s="165"/>
      <c r="J152" s="165"/>
      <c r="K152" s="165"/>
      <c r="L152" s="165"/>
      <c r="M152" s="165"/>
      <c r="N152" s="148"/>
      <c r="O152" s="148"/>
      <c r="P152" s="148"/>
      <c r="Q152" s="148"/>
      <c r="R152" s="148"/>
      <c r="S152" s="148"/>
      <c r="T152" s="149"/>
      <c r="U152" s="148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 t="s">
        <v>150</v>
      </c>
      <c r="AF152" s="140">
        <v>0</v>
      </c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</row>
    <row r="153" spans="1:60" outlineLevel="1" x14ac:dyDescent="0.2">
      <c r="A153" s="141">
        <v>62</v>
      </c>
      <c r="B153" s="141" t="s">
        <v>334</v>
      </c>
      <c r="C153" s="183" t="s">
        <v>335</v>
      </c>
      <c r="D153" s="148" t="s">
        <v>256</v>
      </c>
      <c r="E153" s="157">
        <v>53.2</v>
      </c>
      <c r="F153" s="164">
        <f>H153+J153</f>
        <v>0</v>
      </c>
      <c r="G153" s="165">
        <f>ROUND(E153*F153,2)</f>
        <v>0</v>
      </c>
      <c r="H153" s="165"/>
      <c r="I153" s="165">
        <f>ROUND(E153*H153,2)</f>
        <v>0</v>
      </c>
      <c r="J153" s="165"/>
      <c r="K153" s="165">
        <f>ROUND(E153*J153,2)</f>
        <v>0</v>
      </c>
      <c r="L153" s="165">
        <v>21</v>
      </c>
      <c r="M153" s="165">
        <f>G153*(1+L153/100)</f>
        <v>0</v>
      </c>
      <c r="N153" s="148">
        <v>0</v>
      </c>
      <c r="O153" s="148">
        <f>ROUND(E153*N153,5)</f>
        <v>0</v>
      </c>
      <c r="P153" s="148">
        <v>0</v>
      </c>
      <c r="Q153" s="148">
        <f>ROUND(E153*P153,5)</f>
        <v>0</v>
      </c>
      <c r="R153" s="148"/>
      <c r="S153" s="148"/>
      <c r="T153" s="149">
        <v>0</v>
      </c>
      <c r="U153" s="148">
        <f>ROUND(E153*T153,2)</f>
        <v>0</v>
      </c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 t="s">
        <v>138</v>
      </c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</row>
    <row r="154" spans="1:60" outlineLevel="1" x14ac:dyDescent="0.2">
      <c r="A154" s="141">
        <v>63</v>
      </c>
      <c r="B154" s="141" t="s">
        <v>336</v>
      </c>
      <c r="C154" s="183" t="s">
        <v>337</v>
      </c>
      <c r="D154" s="148" t="s">
        <v>256</v>
      </c>
      <c r="E154" s="157">
        <v>42.9</v>
      </c>
      <c r="F154" s="164">
        <f>H154+J154</f>
        <v>0</v>
      </c>
      <c r="G154" s="165">
        <f>ROUND(E154*F154,2)</f>
        <v>0</v>
      </c>
      <c r="H154" s="165"/>
      <c r="I154" s="165">
        <f>ROUND(E154*H154,2)</f>
        <v>0</v>
      </c>
      <c r="J154" s="165"/>
      <c r="K154" s="165">
        <f>ROUND(E154*J154,2)</f>
        <v>0</v>
      </c>
      <c r="L154" s="165">
        <v>21</v>
      </c>
      <c r="M154" s="165">
        <f>G154*(1+L154/100)</f>
        <v>0</v>
      </c>
      <c r="N154" s="148">
        <v>0</v>
      </c>
      <c r="O154" s="148">
        <f>ROUND(E154*N154,5)</f>
        <v>0</v>
      </c>
      <c r="P154" s="148">
        <v>0</v>
      </c>
      <c r="Q154" s="148">
        <f>ROUND(E154*P154,5)</f>
        <v>0</v>
      </c>
      <c r="R154" s="148"/>
      <c r="S154" s="148"/>
      <c r="T154" s="149">
        <v>0.307</v>
      </c>
      <c r="U154" s="148">
        <f>ROUND(E154*T154,2)</f>
        <v>13.17</v>
      </c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 t="s">
        <v>138</v>
      </c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</row>
    <row r="155" spans="1:60" x14ac:dyDescent="0.2">
      <c r="A155" s="142" t="s">
        <v>133</v>
      </c>
      <c r="B155" s="142" t="s">
        <v>78</v>
      </c>
      <c r="C155" s="186" t="s">
        <v>79</v>
      </c>
      <c r="D155" s="152"/>
      <c r="E155" s="160"/>
      <c r="F155" s="166"/>
      <c r="G155" s="166">
        <f>SUMIF(AE156:AE168,"&lt;&gt;NOR",G156:G168)</f>
        <v>0</v>
      </c>
      <c r="H155" s="166"/>
      <c r="I155" s="166">
        <f>SUM(I156:I168)</f>
        <v>0</v>
      </c>
      <c r="J155" s="166"/>
      <c r="K155" s="166">
        <f>SUM(K156:K168)</f>
        <v>0</v>
      </c>
      <c r="L155" s="166"/>
      <c r="M155" s="166">
        <f>SUM(M156:M168)</f>
        <v>0</v>
      </c>
      <c r="N155" s="152"/>
      <c r="O155" s="152">
        <f>SUM(O156:O168)</f>
        <v>1.3680000000000001E-2</v>
      </c>
      <c r="P155" s="152"/>
      <c r="Q155" s="152">
        <f>SUM(Q156:Q168)</f>
        <v>2.104E-2</v>
      </c>
      <c r="R155" s="152"/>
      <c r="S155" s="152"/>
      <c r="T155" s="153"/>
      <c r="U155" s="152">
        <f>SUM(U156:U168)</f>
        <v>14.58</v>
      </c>
      <c r="AE155" t="s">
        <v>134</v>
      </c>
    </row>
    <row r="156" spans="1:60" ht="22.5" outlineLevel="1" x14ac:dyDescent="0.2">
      <c r="A156" s="141">
        <v>64</v>
      </c>
      <c r="B156" s="141" t="s">
        <v>338</v>
      </c>
      <c r="C156" s="183" t="s">
        <v>339</v>
      </c>
      <c r="D156" s="148" t="s">
        <v>293</v>
      </c>
      <c r="E156" s="157">
        <v>8</v>
      </c>
      <c r="F156" s="164">
        <f t="shared" ref="F156:F168" si="8">H156+J156</f>
        <v>0</v>
      </c>
      <c r="G156" s="165">
        <f t="shared" ref="G156:G168" si="9">ROUND(E156*F156,2)</f>
        <v>0</v>
      </c>
      <c r="H156" s="165"/>
      <c r="I156" s="165">
        <f t="shared" ref="I156:I168" si="10">ROUND(E156*H156,2)</f>
        <v>0</v>
      </c>
      <c r="J156" s="165"/>
      <c r="K156" s="165">
        <f t="shared" ref="K156:K168" si="11">ROUND(E156*J156,2)</f>
        <v>0</v>
      </c>
      <c r="L156" s="165">
        <v>21</v>
      </c>
      <c r="M156" s="165">
        <f t="shared" ref="M156:M168" si="12">G156*(1+L156/100)</f>
        <v>0</v>
      </c>
      <c r="N156" s="148">
        <v>0</v>
      </c>
      <c r="O156" s="148">
        <f t="shared" ref="O156:O168" si="13">ROUND(E156*N156,5)</f>
        <v>0</v>
      </c>
      <c r="P156" s="148">
        <v>2.63E-3</v>
      </c>
      <c r="Q156" s="148">
        <f t="shared" ref="Q156:Q168" si="14">ROUND(E156*P156,5)</f>
        <v>2.104E-2</v>
      </c>
      <c r="R156" s="148"/>
      <c r="S156" s="148"/>
      <c r="T156" s="149">
        <v>0.114</v>
      </c>
      <c r="U156" s="148">
        <f t="shared" ref="U156:U168" si="15">ROUND(E156*T156,2)</f>
        <v>0.91</v>
      </c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 t="s">
        <v>138</v>
      </c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</row>
    <row r="157" spans="1:60" outlineLevel="1" x14ac:dyDescent="0.2">
      <c r="A157" s="141">
        <v>65</v>
      </c>
      <c r="B157" s="141" t="s">
        <v>340</v>
      </c>
      <c r="C157" s="183" t="s">
        <v>341</v>
      </c>
      <c r="D157" s="148" t="s">
        <v>293</v>
      </c>
      <c r="E157" s="157">
        <v>2</v>
      </c>
      <c r="F157" s="164">
        <f t="shared" si="8"/>
        <v>0</v>
      </c>
      <c r="G157" s="165">
        <f t="shared" si="9"/>
        <v>0</v>
      </c>
      <c r="H157" s="165"/>
      <c r="I157" s="165">
        <f t="shared" si="10"/>
        <v>0</v>
      </c>
      <c r="J157" s="165"/>
      <c r="K157" s="165">
        <f t="shared" si="11"/>
        <v>0</v>
      </c>
      <c r="L157" s="165">
        <v>21</v>
      </c>
      <c r="M157" s="165">
        <f t="shared" si="12"/>
        <v>0</v>
      </c>
      <c r="N157" s="148">
        <v>3.4000000000000002E-4</v>
      </c>
      <c r="O157" s="148">
        <f t="shared" si="13"/>
        <v>6.8000000000000005E-4</v>
      </c>
      <c r="P157" s="148">
        <v>0</v>
      </c>
      <c r="Q157" s="148">
        <f t="shared" si="14"/>
        <v>0</v>
      </c>
      <c r="R157" s="148"/>
      <c r="S157" s="148"/>
      <c r="T157" s="149">
        <v>0.32</v>
      </c>
      <c r="U157" s="148">
        <f t="shared" si="15"/>
        <v>0.64</v>
      </c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 t="s">
        <v>138</v>
      </c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</row>
    <row r="158" spans="1:60" outlineLevel="1" x14ac:dyDescent="0.2">
      <c r="A158" s="141">
        <v>66</v>
      </c>
      <c r="B158" s="141" t="s">
        <v>342</v>
      </c>
      <c r="C158" s="183" t="s">
        <v>343</v>
      </c>
      <c r="D158" s="148" t="s">
        <v>293</v>
      </c>
      <c r="E158" s="157">
        <v>4</v>
      </c>
      <c r="F158" s="164">
        <f t="shared" si="8"/>
        <v>0</v>
      </c>
      <c r="G158" s="165">
        <f t="shared" si="9"/>
        <v>0</v>
      </c>
      <c r="H158" s="165"/>
      <c r="I158" s="165">
        <f t="shared" si="10"/>
        <v>0</v>
      </c>
      <c r="J158" s="165"/>
      <c r="K158" s="165">
        <f t="shared" si="11"/>
        <v>0</v>
      </c>
      <c r="L158" s="165">
        <v>21</v>
      </c>
      <c r="M158" s="165">
        <f t="shared" si="12"/>
        <v>0</v>
      </c>
      <c r="N158" s="148">
        <v>3.8000000000000002E-4</v>
      </c>
      <c r="O158" s="148">
        <f t="shared" si="13"/>
        <v>1.5200000000000001E-3</v>
      </c>
      <c r="P158" s="148">
        <v>0</v>
      </c>
      <c r="Q158" s="148">
        <f t="shared" si="14"/>
        <v>0</v>
      </c>
      <c r="R158" s="148"/>
      <c r="S158" s="148"/>
      <c r="T158" s="149">
        <v>0.32</v>
      </c>
      <c r="U158" s="148">
        <f t="shared" si="15"/>
        <v>1.28</v>
      </c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 t="s">
        <v>138</v>
      </c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</row>
    <row r="159" spans="1:60" outlineLevel="1" x14ac:dyDescent="0.2">
      <c r="A159" s="141">
        <v>67</v>
      </c>
      <c r="B159" s="141" t="s">
        <v>344</v>
      </c>
      <c r="C159" s="183" t="s">
        <v>345</v>
      </c>
      <c r="D159" s="148" t="s">
        <v>293</v>
      </c>
      <c r="E159" s="157">
        <v>14</v>
      </c>
      <c r="F159" s="164">
        <f t="shared" si="8"/>
        <v>0</v>
      </c>
      <c r="G159" s="165">
        <f t="shared" si="9"/>
        <v>0</v>
      </c>
      <c r="H159" s="165"/>
      <c r="I159" s="165">
        <f t="shared" si="10"/>
        <v>0</v>
      </c>
      <c r="J159" s="165"/>
      <c r="K159" s="165">
        <f t="shared" si="11"/>
        <v>0</v>
      </c>
      <c r="L159" s="165">
        <v>21</v>
      </c>
      <c r="M159" s="165">
        <f t="shared" si="12"/>
        <v>0</v>
      </c>
      <c r="N159" s="148">
        <v>4.6999999999999999E-4</v>
      </c>
      <c r="O159" s="148">
        <f t="shared" si="13"/>
        <v>6.5799999999999999E-3</v>
      </c>
      <c r="P159" s="148">
        <v>0</v>
      </c>
      <c r="Q159" s="148">
        <f t="shared" si="14"/>
        <v>0</v>
      </c>
      <c r="R159" s="148"/>
      <c r="S159" s="148"/>
      <c r="T159" s="149">
        <v>0.35899999999999999</v>
      </c>
      <c r="U159" s="148">
        <f t="shared" si="15"/>
        <v>5.03</v>
      </c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 t="s">
        <v>138</v>
      </c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</row>
    <row r="160" spans="1:60" outlineLevel="1" x14ac:dyDescent="0.2">
      <c r="A160" s="141">
        <v>68</v>
      </c>
      <c r="B160" s="141" t="s">
        <v>346</v>
      </c>
      <c r="C160" s="183" t="s">
        <v>347</v>
      </c>
      <c r="D160" s="148" t="s">
        <v>293</v>
      </c>
      <c r="E160" s="157">
        <v>4</v>
      </c>
      <c r="F160" s="164">
        <f t="shared" si="8"/>
        <v>0</v>
      </c>
      <c r="G160" s="165">
        <f t="shared" si="9"/>
        <v>0</v>
      </c>
      <c r="H160" s="165"/>
      <c r="I160" s="165">
        <f t="shared" si="10"/>
        <v>0</v>
      </c>
      <c r="J160" s="165"/>
      <c r="K160" s="165">
        <f t="shared" si="11"/>
        <v>0</v>
      </c>
      <c r="L160" s="165">
        <v>21</v>
      </c>
      <c r="M160" s="165">
        <f t="shared" si="12"/>
        <v>0</v>
      </c>
      <c r="N160" s="148">
        <v>6.9999999999999999E-4</v>
      </c>
      <c r="O160" s="148">
        <f t="shared" si="13"/>
        <v>2.8E-3</v>
      </c>
      <c r="P160" s="148">
        <v>0</v>
      </c>
      <c r="Q160" s="148">
        <f t="shared" si="14"/>
        <v>0</v>
      </c>
      <c r="R160" s="148"/>
      <c r="S160" s="148"/>
      <c r="T160" s="149">
        <v>0.45200000000000001</v>
      </c>
      <c r="U160" s="148">
        <f t="shared" si="15"/>
        <v>1.81</v>
      </c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 t="s">
        <v>138</v>
      </c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</row>
    <row r="161" spans="1:60" outlineLevel="1" x14ac:dyDescent="0.2">
      <c r="A161" s="141">
        <v>69</v>
      </c>
      <c r="B161" s="141" t="s">
        <v>348</v>
      </c>
      <c r="C161" s="183" t="s">
        <v>349</v>
      </c>
      <c r="D161" s="148" t="s">
        <v>293</v>
      </c>
      <c r="E161" s="157">
        <v>1</v>
      </c>
      <c r="F161" s="164">
        <f t="shared" si="8"/>
        <v>0</v>
      </c>
      <c r="G161" s="165">
        <f t="shared" si="9"/>
        <v>0</v>
      </c>
      <c r="H161" s="165"/>
      <c r="I161" s="165">
        <f t="shared" si="10"/>
        <v>0</v>
      </c>
      <c r="J161" s="165"/>
      <c r="K161" s="165">
        <f t="shared" si="11"/>
        <v>0</v>
      </c>
      <c r="L161" s="165">
        <v>21</v>
      </c>
      <c r="M161" s="165">
        <f t="shared" si="12"/>
        <v>0</v>
      </c>
      <c r="N161" s="148">
        <v>1.5200000000000001E-3</v>
      </c>
      <c r="O161" s="148">
        <f t="shared" si="13"/>
        <v>1.5200000000000001E-3</v>
      </c>
      <c r="P161" s="148">
        <v>0</v>
      </c>
      <c r="Q161" s="148">
        <f t="shared" si="14"/>
        <v>0</v>
      </c>
      <c r="R161" s="148"/>
      <c r="S161" s="148"/>
      <c r="T161" s="149">
        <v>1.173</v>
      </c>
      <c r="U161" s="148">
        <f t="shared" si="15"/>
        <v>1.17</v>
      </c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 t="s">
        <v>138</v>
      </c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</row>
    <row r="162" spans="1:60" ht="22.5" outlineLevel="1" x14ac:dyDescent="0.2">
      <c r="A162" s="141">
        <v>70</v>
      </c>
      <c r="B162" s="141" t="s">
        <v>350</v>
      </c>
      <c r="C162" s="183" t="s">
        <v>351</v>
      </c>
      <c r="D162" s="148" t="s">
        <v>137</v>
      </c>
      <c r="E162" s="157">
        <v>4</v>
      </c>
      <c r="F162" s="164">
        <f t="shared" si="8"/>
        <v>0</v>
      </c>
      <c r="G162" s="165">
        <f t="shared" si="9"/>
        <v>0</v>
      </c>
      <c r="H162" s="165"/>
      <c r="I162" s="165">
        <f t="shared" si="10"/>
        <v>0</v>
      </c>
      <c r="J162" s="165"/>
      <c r="K162" s="165">
        <f t="shared" si="11"/>
        <v>0</v>
      </c>
      <c r="L162" s="165">
        <v>21</v>
      </c>
      <c r="M162" s="165">
        <f t="shared" si="12"/>
        <v>0</v>
      </c>
      <c r="N162" s="148">
        <v>0</v>
      </c>
      <c r="O162" s="148">
        <f t="shared" si="13"/>
        <v>0</v>
      </c>
      <c r="P162" s="148">
        <v>0</v>
      </c>
      <c r="Q162" s="148">
        <f t="shared" si="14"/>
        <v>0</v>
      </c>
      <c r="R162" s="148"/>
      <c r="S162" s="148"/>
      <c r="T162" s="149">
        <v>0.14799999999999999</v>
      </c>
      <c r="U162" s="148">
        <f t="shared" si="15"/>
        <v>0.59</v>
      </c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 t="s">
        <v>138</v>
      </c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</row>
    <row r="163" spans="1:60" ht="22.5" outlineLevel="1" x14ac:dyDescent="0.2">
      <c r="A163" s="141">
        <v>71</v>
      </c>
      <c r="B163" s="141" t="s">
        <v>352</v>
      </c>
      <c r="C163" s="183" t="s">
        <v>353</v>
      </c>
      <c r="D163" s="148" t="s">
        <v>137</v>
      </c>
      <c r="E163" s="157">
        <v>1</v>
      </c>
      <c r="F163" s="164">
        <f t="shared" si="8"/>
        <v>0</v>
      </c>
      <c r="G163" s="165">
        <f t="shared" si="9"/>
        <v>0</v>
      </c>
      <c r="H163" s="165"/>
      <c r="I163" s="165">
        <f t="shared" si="10"/>
        <v>0</v>
      </c>
      <c r="J163" s="165"/>
      <c r="K163" s="165">
        <f t="shared" si="11"/>
        <v>0</v>
      </c>
      <c r="L163" s="165">
        <v>21</v>
      </c>
      <c r="M163" s="165">
        <f t="shared" si="12"/>
        <v>0</v>
      </c>
      <c r="N163" s="148">
        <v>8.0000000000000007E-5</v>
      </c>
      <c r="O163" s="148">
        <f t="shared" si="13"/>
        <v>8.0000000000000007E-5</v>
      </c>
      <c r="P163" s="148">
        <v>0</v>
      </c>
      <c r="Q163" s="148">
        <f t="shared" si="14"/>
        <v>0</v>
      </c>
      <c r="R163" s="148"/>
      <c r="S163" s="148"/>
      <c r="T163" s="149">
        <v>0.14799999999999999</v>
      </c>
      <c r="U163" s="148">
        <f t="shared" si="15"/>
        <v>0.15</v>
      </c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 t="s">
        <v>138</v>
      </c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</row>
    <row r="164" spans="1:60" ht="22.5" outlineLevel="1" x14ac:dyDescent="0.2">
      <c r="A164" s="141">
        <v>72</v>
      </c>
      <c r="B164" s="141" t="s">
        <v>354</v>
      </c>
      <c r="C164" s="183" t="s">
        <v>355</v>
      </c>
      <c r="D164" s="148" t="s">
        <v>137</v>
      </c>
      <c r="E164" s="157">
        <v>1</v>
      </c>
      <c r="F164" s="164">
        <f t="shared" si="8"/>
        <v>0</v>
      </c>
      <c r="G164" s="165">
        <f t="shared" si="9"/>
        <v>0</v>
      </c>
      <c r="H164" s="165"/>
      <c r="I164" s="165">
        <f t="shared" si="10"/>
        <v>0</v>
      </c>
      <c r="J164" s="165"/>
      <c r="K164" s="165">
        <f t="shared" si="11"/>
        <v>0</v>
      </c>
      <c r="L164" s="165">
        <v>21</v>
      </c>
      <c r="M164" s="165">
        <f t="shared" si="12"/>
        <v>0</v>
      </c>
      <c r="N164" s="148">
        <v>5.0000000000000001E-4</v>
      </c>
      <c r="O164" s="148">
        <f t="shared" si="13"/>
        <v>5.0000000000000001E-4</v>
      </c>
      <c r="P164" s="148">
        <v>0</v>
      </c>
      <c r="Q164" s="148">
        <f t="shared" si="14"/>
        <v>0</v>
      </c>
      <c r="R164" s="148"/>
      <c r="S164" s="148"/>
      <c r="T164" s="149">
        <v>0.17399999999999999</v>
      </c>
      <c r="U164" s="148">
        <f t="shared" si="15"/>
        <v>0.17</v>
      </c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 t="s">
        <v>138</v>
      </c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</row>
    <row r="165" spans="1:60" ht="22.5" outlineLevel="1" x14ac:dyDescent="0.2">
      <c r="A165" s="141">
        <v>73</v>
      </c>
      <c r="B165" s="141" t="s">
        <v>356</v>
      </c>
      <c r="C165" s="183" t="s">
        <v>357</v>
      </c>
      <c r="D165" s="148" t="s">
        <v>358</v>
      </c>
      <c r="E165" s="157">
        <v>1</v>
      </c>
      <c r="F165" s="164">
        <f t="shared" si="8"/>
        <v>0</v>
      </c>
      <c r="G165" s="165">
        <f t="shared" si="9"/>
        <v>0</v>
      </c>
      <c r="H165" s="165"/>
      <c r="I165" s="165">
        <f t="shared" si="10"/>
        <v>0</v>
      </c>
      <c r="J165" s="165"/>
      <c r="K165" s="165">
        <f t="shared" si="11"/>
        <v>0</v>
      </c>
      <c r="L165" s="165">
        <v>21</v>
      </c>
      <c r="M165" s="165">
        <f t="shared" si="12"/>
        <v>0</v>
      </c>
      <c r="N165" s="148">
        <v>0</v>
      </c>
      <c r="O165" s="148">
        <f t="shared" si="13"/>
        <v>0</v>
      </c>
      <c r="P165" s="148">
        <v>0</v>
      </c>
      <c r="Q165" s="148">
        <f t="shared" si="14"/>
        <v>0</v>
      </c>
      <c r="R165" s="148"/>
      <c r="S165" s="148"/>
      <c r="T165" s="149">
        <v>0.65566000000000002</v>
      </c>
      <c r="U165" s="148">
        <f t="shared" si="15"/>
        <v>0.66</v>
      </c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 t="s">
        <v>138</v>
      </c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</row>
    <row r="166" spans="1:60" outlineLevel="1" x14ac:dyDescent="0.2">
      <c r="A166" s="141">
        <v>74</v>
      </c>
      <c r="B166" s="141" t="s">
        <v>359</v>
      </c>
      <c r="C166" s="183" t="s">
        <v>360</v>
      </c>
      <c r="D166" s="148" t="s">
        <v>358</v>
      </c>
      <c r="E166" s="157">
        <v>1</v>
      </c>
      <c r="F166" s="164">
        <f t="shared" si="8"/>
        <v>0</v>
      </c>
      <c r="G166" s="165">
        <f t="shared" si="9"/>
        <v>0</v>
      </c>
      <c r="H166" s="165"/>
      <c r="I166" s="165">
        <f t="shared" si="10"/>
        <v>0</v>
      </c>
      <c r="J166" s="165"/>
      <c r="K166" s="165">
        <f t="shared" si="11"/>
        <v>0</v>
      </c>
      <c r="L166" s="165">
        <v>21</v>
      </c>
      <c r="M166" s="165">
        <f t="shared" si="12"/>
        <v>0</v>
      </c>
      <c r="N166" s="148">
        <v>0</v>
      </c>
      <c r="O166" s="148">
        <f t="shared" si="13"/>
        <v>0</v>
      </c>
      <c r="P166" s="148">
        <v>0</v>
      </c>
      <c r="Q166" s="148">
        <f t="shared" si="14"/>
        <v>0</v>
      </c>
      <c r="R166" s="148"/>
      <c r="S166" s="148"/>
      <c r="T166" s="149">
        <v>0.65566000000000002</v>
      </c>
      <c r="U166" s="148">
        <f t="shared" si="15"/>
        <v>0.66</v>
      </c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 t="s">
        <v>138</v>
      </c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</row>
    <row r="167" spans="1:60" outlineLevel="1" x14ac:dyDescent="0.2">
      <c r="A167" s="141">
        <v>75</v>
      </c>
      <c r="B167" s="141" t="s">
        <v>361</v>
      </c>
      <c r="C167" s="183" t="s">
        <v>362</v>
      </c>
      <c r="D167" s="148" t="s">
        <v>293</v>
      </c>
      <c r="E167" s="157">
        <v>25</v>
      </c>
      <c r="F167" s="164">
        <f t="shared" si="8"/>
        <v>0</v>
      </c>
      <c r="G167" s="165">
        <f t="shared" si="9"/>
        <v>0</v>
      </c>
      <c r="H167" s="165"/>
      <c r="I167" s="165">
        <f t="shared" si="10"/>
        <v>0</v>
      </c>
      <c r="J167" s="165"/>
      <c r="K167" s="165">
        <f t="shared" si="11"/>
        <v>0</v>
      </c>
      <c r="L167" s="165">
        <v>21</v>
      </c>
      <c r="M167" s="165">
        <f t="shared" si="12"/>
        <v>0</v>
      </c>
      <c r="N167" s="148">
        <v>0</v>
      </c>
      <c r="O167" s="148">
        <f t="shared" si="13"/>
        <v>0</v>
      </c>
      <c r="P167" s="148">
        <v>0</v>
      </c>
      <c r="Q167" s="148">
        <f t="shared" si="14"/>
        <v>0</v>
      </c>
      <c r="R167" s="148"/>
      <c r="S167" s="148"/>
      <c r="T167" s="149">
        <v>5.8999999999999997E-2</v>
      </c>
      <c r="U167" s="148">
        <f t="shared" si="15"/>
        <v>1.48</v>
      </c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 t="s">
        <v>138</v>
      </c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</row>
    <row r="168" spans="1:60" outlineLevel="1" x14ac:dyDescent="0.2">
      <c r="A168" s="141">
        <v>76</v>
      </c>
      <c r="B168" s="141" t="s">
        <v>363</v>
      </c>
      <c r="C168" s="183" t="s">
        <v>364</v>
      </c>
      <c r="D168" s="148" t="s">
        <v>256</v>
      </c>
      <c r="E168" s="157">
        <v>0.02</v>
      </c>
      <c r="F168" s="164">
        <f t="shared" si="8"/>
        <v>0</v>
      </c>
      <c r="G168" s="165">
        <f t="shared" si="9"/>
        <v>0</v>
      </c>
      <c r="H168" s="165"/>
      <c r="I168" s="165">
        <f t="shared" si="10"/>
        <v>0</v>
      </c>
      <c r="J168" s="165"/>
      <c r="K168" s="165">
        <f t="shared" si="11"/>
        <v>0</v>
      </c>
      <c r="L168" s="165">
        <v>21</v>
      </c>
      <c r="M168" s="165">
        <f t="shared" si="12"/>
        <v>0</v>
      </c>
      <c r="N168" s="148">
        <v>0</v>
      </c>
      <c r="O168" s="148">
        <f t="shared" si="13"/>
        <v>0</v>
      </c>
      <c r="P168" s="148">
        <v>0</v>
      </c>
      <c r="Q168" s="148">
        <f t="shared" si="14"/>
        <v>0</v>
      </c>
      <c r="R168" s="148"/>
      <c r="S168" s="148"/>
      <c r="T168" s="149">
        <v>1.575</v>
      </c>
      <c r="U168" s="148">
        <f t="shared" si="15"/>
        <v>0.03</v>
      </c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 t="s">
        <v>138</v>
      </c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</row>
    <row r="169" spans="1:60" x14ac:dyDescent="0.2">
      <c r="A169" s="142" t="s">
        <v>133</v>
      </c>
      <c r="B169" s="142" t="s">
        <v>80</v>
      </c>
      <c r="C169" s="186" t="s">
        <v>81</v>
      </c>
      <c r="D169" s="152"/>
      <c r="E169" s="160"/>
      <c r="F169" s="166"/>
      <c r="G169" s="166">
        <f>SUMIF(AE170:AE181,"&lt;&gt;NOR",G170:G181)</f>
        <v>0</v>
      </c>
      <c r="H169" s="166"/>
      <c r="I169" s="166">
        <f>SUM(I170:I181)</f>
        <v>0</v>
      </c>
      <c r="J169" s="166"/>
      <c r="K169" s="166">
        <f>SUM(K170:K181)</f>
        <v>0</v>
      </c>
      <c r="L169" s="166"/>
      <c r="M169" s="166">
        <f>SUM(M170:M181)</f>
        <v>0</v>
      </c>
      <c r="N169" s="152"/>
      <c r="O169" s="152">
        <f>SUM(O170:O181)</f>
        <v>4.616E-2</v>
      </c>
      <c r="P169" s="152"/>
      <c r="Q169" s="152">
        <f>SUM(Q170:Q181)</f>
        <v>1.4840000000000001E-2</v>
      </c>
      <c r="R169" s="152"/>
      <c r="S169" s="152"/>
      <c r="T169" s="153"/>
      <c r="U169" s="152">
        <f>SUM(U170:U181)</f>
        <v>18.779999999999998</v>
      </c>
      <c r="AE169" t="s">
        <v>134</v>
      </c>
    </row>
    <row r="170" spans="1:60" outlineLevel="1" x14ac:dyDescent="0.2">
      <c r="A170" s="141">
        <v>77</v>
      </c>
      <c r="B170" s="141" t="s">
        <v>365</v>
      </c>
      <c r="C170" s="183" t="s">
        <v>366</v>
      </c>
      <c r="D170" s="148" t="s">
        <v>137</v>
      </c>
      <c r="E170" s="157">
        <v>1</v>
      </c>
      <c r="F170" s="164">
        <f t="shared" ref="F170:F181" si="16">H170+J170</f>
        <v>0</v>
      </c>
      <c r="G170" s="165">
        <f t="shared" ref="G170:G181" si="17">ROUND(E170*F170,2)</f>
        <v>0</v>
      </c>
      <c r="H170" s="165"/>
      <c r="I170" s="165">
        <f t="shared" ref="I170:I181" si="18">ROUND(E170*H170,2)</f>
        <v>0</v>
      </c>
      <c r="J170" s="165"/>
      <c r="K170" s="165">
        <f t="shared" ref="K170:K181" si="19">ROUND(E170*J170,2)</f>
        <v>0</v>
      </c>
      <c r="L170" s="165">
        <v>21</v>
      </c>
      <c r="M170" s="165">
        <f t="shared" ref="M170:M181" si="20">G170*(1+L170/100)</f>
        <v>0</v>
      </c>
      <c r="N170" s="148">
        <v>0</v>
      </c>
      <c r="O170" s="148">
        <f t="shared" ref="O170:O181" si="21">ROUND(E170*N170,5)</f>
        <v>0</v>
      </c>
      <c r="P170" s="148">
        <v>1.1650000000000001E-2</v>
      </c>
      <c r="Q170" s="148">
        <f t="shared" ref="Q170:Q181" si="22">ROUND(E170*P170,5)</f>
        <v>1.1650000000000001E-2</v>
      </c>
      <c r="R170" s="148"/>
      <c r="S170" s="148"/>
      <c r="T170" s="149">
        <v>0.41399999999999998</v>
      </c>
      <c r="U170" s="148">
        <f t="shared" ref="U170:U181" si="23">ROUND(E170*T170,2)</f>
        <v>0.41</v>
      </c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 t="s">
        <v>138</v>
      </c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</row>
    <row r="171" spans="1:60" outlineLevel="1" x14ac:dyDescent="0.2">
      <c r="A171" s="141">
        <v>78</v>
      </c>
      <c r="B171" s="141" t="s">
        <v>367</v>
      </c>
      <c r="C171" s="183" t="s">
        <v>368</v>
      </c>
      <c r="D171" s="148" t="s">
        <v>293</v>
      </c>
      <c r="E171" s="157">
        <v>10</v>
      </c>
      <c r="F171" s="164">
        <f t="shared" si="16"/>
        <v>0</v>
      </c>
      <c r="G171" s="165">
        <f t="shared" si="17"/>
        <v>0</v>
      </c>
      <c r="H171" s="165"/>
      <c r="I171" s="165">
        <f t="shared" si="18"/>
        <v>0</v>
      </c>
      <c r="J171" s="165"/>
      <c r="K171" s="165">
        <f t="shared" si="19"/>
        <v>0</v>
      </c>
      <c r="L171" s="165">
        <v>21</v>
      </c>
      <c r="M171" s="165">
        <f t="shared" si="20"/>
        <v>0</v>
      </c>
      <c r="N171" s="148">
        <v>0</v>
      </c>
      <c r="O171" s="148">
        <f t="shared" si="21"/>
        <v>0</v>
      </c>
      <c r="P171" s="148">
        <v>2.9E-4</v>
      </c>
      <c r="Q171" s="148">
        <f t="shared" si="22"/>
        <v>2.8999999999999998E-3</v>
      </c>
      <c r="R171" s="148"/>
      <c r="S171" s="148"/>
      <c r="T171" s="149">
        <v>8.3000000000000004E-2</v>
      </c>
      <c r="U171" s="148">
        <f t="shared" si="23"/>
        <v>0.83</v>
      </c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 t="s">
        <v>138</v>
      </c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</row>
    <row r="172" spans="1:60" outlineLevel="1" x14ac:dyDescent="0.2">
      <c r="A172" s="141">
        <v>79</v>
      </c>
      <c r="B172" s="141" t="s">
        <v>369</v>
      </c>
      <c r="C172" s="183" t="s">
        <v>370</v>
      </c>
      <c r="D172" s="148" t="s">
        <v>358</v>
      </c>
      <c r="E172" s="157">
        <v>1</v>
      </c>
      <c r="F172" s="164">
        <f t="shared" si="16"/>
        <v>0</v>
      </c>
      <c r="G172" s="165">
        <f t="shared" si="17"/>
        <v>0</v>
      </c>
      <c r="H172" s="165"/>
      <c r="I172" s="165">
        <f t="shared" si="18"/>
        <v>0</v>
      </c>
      <c r="J172" s="165"/>
      <c r="K172" s="165">
        <f t="shared" si="19"/>
        <v>0</v>
      </c>
      <c r="L172" s="165">
        <v>21</v>
      </c>
      <c r="M172" s="165">
        <f t="shared" si="20"/>
        <v>0</v>
      </c>
      <c r="N172" s="148">
        <v>0</v>
      </c>
      <c r="O172" s="148">
        <f t="shared" si="21"/>
        <v>0</v>
      </c>
      <c r="P172" s="148">
        <v>2.9E-4</v>
      </c>
      <c r="Q172" s="148">
        <f t="shared" si="22"/>
        <v>2.9E-4</v>
      </c>
      <c r="R172" s="148"/>
      <c r="S172" s="148"/>
      <c r="T172" s="149">
        <v>8.3000000000000004E-2</v>
      </c>
      <c r="U172" s="148">
        <f t="shared" si="23"/>
        <v>0.08</v>
      </c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 t="s">
        <v>138</v>
      </c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</row>
    <row r="173" spans="1:60" ht="33.75" outlineLevel="1" x14ac:dyDescent="0.2">
      <c r="A173" s="141">
        <v>80</v>
      </c>
      <c r="B173" s="141" t="s">
        <v>371</v>
      </c>
      <c r="C173" s="183" t="s">
        <v>372</v>
      </c>
      <c r="D173" s="148" t="s">
        <v>293</v>
      </c>
      <c r="E173" s="157">
        <v>12</v>
      </c>
      <c r="F173" s="164">
        <f t="shared" si="16"/>
        <v>0</v>
      </c>
      <c r="G173" s="165">
        <f t="shared" si="17"/>
        <v>0</v>
      </c>
      <c r="H173" s="165"/>
      <c r="I173" s="165">
        <f t="shared" si="18"/>
        <v>0</v>
      </c>
      <c r="J173" s="165"/>
      <c r="K173" s="165">
        <f t="shared" si="19"/>
        <v>0</v>
      </c>
      <c r="L173" s="165">
        <v>21</v>
      </c>
      <c r="M173" s="165">
        <f t="shared" si="20"/>
        <v>0</v>
      </c>
      <c r="N173" s="148">
        <v>7.9000000000000001E-4</v>
      </c>
      <c r="O173" s="148">
        <f t="shared" si="21"/>
        <v>9.4800000000000006E-3</v>
      </c>
      <c r="P173" s="148">
        <v>0</v>
      </c>
      <c r="Q173" s="148">
        <f t="shared" si="22"/>
        <v>0</v>
      </c>
      <c r="R173" s="148"/>
      <c r="S173" s="148"/>
      <c r="T173" s="149">
        <v>1.04959</v>
      </c>
      <c r="U173" s="148">
        <f t="shared" si="23"/>
        <v>12.6</v>
      </c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 t="s">
        <v>162</v>
      </c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</row>
    <row r="174" spans="1:60" outlineLevel="1" x14ac:dyDescent="0.2">
      <c r="A174" s="141">
        <v>81</v>
      </c>
      <c r="B174" s="141" t="s">
        <v>373</v>
      </c>
      <c r="C174" s="183" t="s">
        <v>374</v>
      </c>
      <c r="D174" s="148" t="s">
        <v>358</v>
      </c>
      <c r="E174" s="157">
        <v>5</v>
      </c>
      <c r="F174" s="164">
        <f t="shared" si="16"/>
        <v>0</v>
      </c>
      <c r="G174" s="165">
        <f t="shared" si="17"/>
        <v>0</v>
      </c>
      <c r="H174" s="165"/>
      <c r="I174" s="165">
        <f t="shared" si="18"/>
        <v>0</v>
      </c>
      <c r="J174" s="165"/>
      <c r="K174" s="165">
        <f t="shared" si="19"/>
        <v>0</v>
      </c>
      <c r="L174" s="165">
        <v>21</v>
      </c>
      <c r="M174" s="165">
        <f t="shared" si="20"/>
        <v>0</v>
      </c>
      <c r="N174" s="148">
        <v>2.4000000000000001E-4</v>
      </c>
      <c r="O174" s="148">
        <f t="shared" si="21"/>
        <v>1.1999999999999999E-3</v>
      </c>
      <c r="P174" s="148">
        <v>0</v>
      </c>
      <c r="Q174" s="148">
        <f t="shared" si="22"/>
        <v>0</v>
      </c>
      <c r="R174" s="148"/>
      <c r="S174" s="148"/>
      <c r="T174" s="149">
        <v>0.124</v>
      </c>
      <c r="U174" s="148">
        <f t="shared" si="23"/>
        <v>0.62</v>
      </c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 t="s">
        <v>138</v>
      </c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</row>
    <row r="175" spans="1:60" ht="22.5" outlineLevel="1" x14ac:dyDescent="0.2">
      <c r="A175" s="141">
        <v>82</v>
      </c>
      <c r="B175" s="141" t="s">
        <v>375</v>
      </c>
      <c r="C175" s="183" t="s">
        <v>376</v>
      </c>
      <c r="D175" s="148" t="s">
        <v>358</v>
      </c>
      <c r="E175" s="157">
        <v>1</v>
      </c>
      <c r="F175" s="164">
        <f t="shared" si="16"/>
        <v>0</v>
      </c>
      <c r="G175" s="165">
        <f t="shared" si="17"/>
        <v>0</v>
      </c>
      <c r="H175" s="165"/>
      <c r="I175" s="165">
        <f t="shared" si="18"/>
        <v>0</v>
      </c>
      <c r="J175" s="165"/>
      <c r="K175" s="165">
        <f t="shared" si="19"/>
        <v>0</v>
      </c>
      <c r="L175" s="165">
        <v>21</v>
      </c>
      <c r="M175" s="165">
        <f t="shared" si="20"/>
        <v>0</v>
      </c>
      <c r="N175" s="148">
        <v>2.4000000000000001E-4</v>
      </c>
      <c r="O175" s="148">
        <f t="shared" si="21"/>
        <v>2.4000000000000001E-4</v>
      </c>
      <c r="P175" s="148">
        <v>0</v>
      </c>
      <c r="Q175" s="148">
        <f t="shared" si="22"/>
        <v>0</v>
      </c>
      <c r="R175" s="148"/>
      <c r="S175" s="148"/>
      <c r="T175" s="149">
        <v>0.124</v>
      </c>
      <c r="U175" s="148">
        <f t="shared" si="23"/>
        <v>0.12</v>
      </c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 t="s">
        <v>138</v>
      </c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</row>
    <row r="176" spans="1:60" ht="22.5" outlineLevel="1" x14ac:dyDescent="0.2">
      <c r="A176" s="141">
        <v>83</v>
      </c>
      <c r="B176" s="141" t="s">
        <v>377</v>
      </c>
      <c r="C176" s="183" t="s">
        <v>378</v>
      </c>
      <c r="D176" s="148" t="s">
        <v>358</v>
      </c>
      <c r="E176" s="157">
        <v>1</v>
      </c>
      <c r="F176" s="164">
        <f t="shared" si="16"/>
        <v>0</v>
      </c>
      <c r="G176" s="165">
        <f t="shared" si="17"/>
        <v>0</v>
      </c>
      <c r="H176" s="165"/>
      <c r="I176" s="165">
        <f t="shared" si="18"/>
        <v>0</v>
      </c>
      <c r="J176" s="165"/>
      <c r="K176" s="165">
        <f t="shared" si="19"/>
        <v>0</v>
      </c>
      <c r="L176" s="165">
        <v>21</v>
      </c>
      <c r="M176" s="165">
        <f t="shared" si="20"/>
        <v>0</v>
      </c>
      <c r="N176" s="148">
        <v>3.5119999999999998E-2</v>
      </c>
      <c r="O176" s="148">
        <f t="shared" si="21"/>
        <v>3.5119999999999998E-2</v>
      </c>
      <c r="P176" s="148">
        <v>0</v>
      </c>
      <c r="Q176" s="148">
        <f t="shared" si="22"/>
        <v>0</v>
      </c>
      <c r="R176" s="148"/>
      <c r="S176" s="148"/>
      <c r="T176" s="149">
        <v>1.6439999999999999</v>
      </c>
      <c r="U176" s="148">
        <f t="shared" si="23"/>
        <v>1.64</v>
      </c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 t="s">
        <v>138</v>
      </c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</row>
    <row r="177" spans="1:60" outlineLevel="1" x14ac:dyDescent="0.2">
      <c r="A177" s="141">
        <v>84</v>
      </c>
      <c r="B177" s="141" t="s">
        <v>379</v>
      </c>
      <c r="C177" s="183" t="s">
        <v>380</v>
      </c>
      <c r="D177" s="148" t="s">
        <v>358</v>
      </c>
      <c r="E177" s="157">
        <v>1</v>
      </c>
      <c r="F177" s="164">
        <f t="shared" si="16"/>
        <v>0</v>
      </c>
      <c r="G177" s="165">
        <f t="shared" si="17"/>
        <v>0</v>
      </c>
      <c r="H177" s="165"/>
      <c r="I177" s="165">
        <f t="shared" si="18"/>
        <v>0</v>
      </c>
      <c r="J177" s="165"/>
      <c r="K177" s="165">
        <f t="shared" si="19"/>
        <v>0</v>
      </c>
      <c r="L177" s="165">
        <v>21</v>
      </c>
      <c r="M177" s="165">
        <f t="shared" si="20"/>
        <v>0</v>
      </c>
      <c r="N177" s="148">
        <v>0</v>
      </c>
      <c r="O177" s="148">
        <f t="shared" si="21"/>
        <v>0</v>
      </c>
      <c r="P177" s="148">
        <v>0</v>
      </c>
      <c r="Q177" s="148">
        <f t="shared" si="22"/>
        <v>0</v>
      </c>
      <c r="R177" s="148"/>
      <c r="S177" s="148"/>
      <c r="T177" s="149">
        <v>0.65566000000000002</v>
      </c>
      <c r="U177" s="148">
        <f t="shared" si="23"/>
        <v>0.66</v>
      </c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 t="s">
        <v>138</v>
      </c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</row>
    <row r="178" spans="1:60" outlineLevel="1" x14ac:dyDescent="0.2">
      <c r="A178" s="141">
        <v>85</v>
      </c>
      <c r="B178" s="141" t="s">
        <v>381</v>
      </c>
      <c r="C178" s="183" t="s">
        <v>360</v>
      </c>
      <c r="D178" s="148" t="s">
        <v>358</v>
      </c>
      <c r="E178" s="157">
        <v>1</v>
      </c>
      <c r="F178" s="164">
        <f t="shared" si="16"/>
        <v>0</v>
      </c>
      <c r="G178" s="165">
        <f t="shared" si="17"/>
        <v>0</v>
      </c>
      <c r="H178" s="165"/>
      <c r="I178" s="165">
        <f t="shared" si="18"/>
        <v>0</v>
      </c>
      <c r="J178" s="165"/>
      <c r="K178" s="165">
        <f t="shared" si="19"/>
        <v>0</v>
      </c>
      <c r="L178" s="165">
        <v>21</v>
      </c>
      <c r="M178" s="165">
        <f t="shared" si="20"/>
        <v>0</v>
      </c>
      <c r="N178" s="148">
        <v>0</v>
      </c>
      <c r="O178" s="148">
        <f t="shared" si="21"/>
        <v>0</v>
      </c>
      <c r="P178" s="148">
        <v>0</v>
      </c>
      <c r="Q178" s="148">
        <f t="shared" si="22"/>
        <v>0</v>
      </c>
      <c r="R178" s="148"/>
      <c r="S178" s="148"/>
      <c r="T178" s="149">
        <v>0.65566000000000002</v>
      </c>
      <c r="U178" s="148">
        <f t="shared" si="23"/>
        <v>0.66</v>
      </c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 t="s">
        <v>138</v>
      </c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</row>
    <row r="179" spans="1:60" outlineLevel="1" x14ac:dyDescent="0.2">
      <c r="A179" s="141">
        <v>86</v>
      </c>
      <c r="B179" s="141" t="s">
        <v>382</v>
      </c>
      <c r="C179" s="183" t="s">
        <v>383</v>
      </c>
      <c r="D179" s="148" t="s">
        <v>293</v>
      </c>
      <c r="E179" s="157">
        <v>12</v>
      </c>
      <c r="F179" s="164">
        <f t="shared" si="16"/>
        <v>0</v>
      </c>
      <c r="G179" s="165">
        <f t="shared" si="17"/>
        <v>0</v>
      </c>
      <c r="H179" s="165"/>
      <c r="I179" s="165">
        <f t="shared" si="18"/>
        <v>0</v>
      </c>
      <c r="J179" s="165"/>
      <c r="K179" s="165">
        <f t="shared" si="19"/>
        <v>0</v>
      </c>
      <c r="L179" s="165">
        <v>21</v>
      </c>
      <c r="M179" s="165">
        <f t="shared" si="20"/>
        <v>0</v>
      </c>
      <c r="N179" s="148">
        <v>0</v>
      </c>
      <c r="O179" s="148">
        <f t="shared" si="21"/>
        <v>0</v>
      </c>
      <c r="P179" s="148">
        <v>0</v>
      </c>
      <c r="Q179" s="148">
        <f t="shared" si="22"/>
        <v>0</v>
      </c>
      <c r="R179" s="148"/>
      <c r="S179" s="148"/>
      <c r="T179" s="149">
        <v>2.9000000000000001E-2</v>
      </c>
      <c r="U179" s="148">
        <f t="shared" si="23"/>
        <v>0.35</v>
      </c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 t="s">
        <v>138</v>
      </c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</row>
    <row r="180" spans="1:60" ht="22.5" outlineLevel="1" x14ac:dyDescent="0.2">
      <c r="A180" s="141">
        <v>87</v>
      </c>
      <c r="B180" s="141" t="s">
        <v>384</v>
      </c>
      <c r="C180" s="183" t="s">
        <v>385</v>
      </c>
      <c r="D180" s="148" t="s">
        <v>293</v>
      </c>
      <c r="E180" s="157">
        <v>12</v>
      </c>
      <c r="F180" s="164">
        <f t="shared" si="16"/>
        <v>0</v>
      </c>
      <c r="G180" s="165">
        <f t="shared" si="17"/>
        <v>0</v>
      </c>
      <c r="H180" s="165"/>
      <c r="I180" s="165">
        <f t="shared" si="18"/>
        <v>0</v>
      </c>
      <c r="J180" s="165"/>
      <c r="K180" s="165">
        <f t="shared" si="19"/>
        <v>0</v>
      </c>
      <c r="L180" s="165">
        <v>21</v>
      </c>
      <c r="M180" s="165">
        <f t="shared" si="20"/>
        <v>0</v>
      </c>
      <c r="N180" s="148">
        <v>1.0000000000000001E-5</v>
      </c>
      <c r="O180" s="148">
        <f t="shared" si="21"/>
        <v>1.2E-4</v>
      </c>
      <c r="P180" s="148">
        <v>0</v>
      </c>
      <c r="Q180" s="148">
        <f t="shared" si="22"/>
        <v>0</v>
      </c>
      <c r="R180" s="148"/>
      <c r="S180" s="148"/>
      <c r="T180" s="149">
        <v>6.2E-2</v>
      </c>
      <c r="U180" s="148">
        <f t="shared" si="23"/>
        <v>0.74</v>
      </c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 t="s">
        <v>138</v>
      </c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</row>
    <row r="181" spans="1:60" outlineLevel="1" x14ac:dyDescent="0.2">
      <c r="A181" s="141">
        <v>88</v>
      </c>
      <c r="B181" s="141" t="s">
        <v>386</v>
      </c>
      <c r="C181" s="183" t="s">
        <v>387</v>
      </c>
      <c r="D181" s="148" t="s">
        <v>256</v>
      </c>
      <c r="E181" s="157">
        <v>0.05</v>
      </c>
      <c r="F181" s="164">
        <f t="shared" si="16"/>
        <v>0</v>
      </c>
      <c r="G181" s="165">
        <f t="shared" si="17"/>
        <v>0</v>
      </c>
      <c r="H181" s="165"/>
      <c r="I181" s="165">
        <f t="shared" si="18"/>
        <v>0</v>
      </c>
      <c r="J181" s="165"/>
      <c r="K181" s="165">
        <f t="shared" si="19"/>
        <v>0</v>
      </c>
      <c r="L181" s="165">
        <v>21</v>
      </c>
      <c r="M181" s="165">
        <f t="shared" si="20"/>
        <v>0</v>
      </c>
      <c r="N181" s="148">
        <v>0</v>
      </c>
      <c r="O181" s="148">
        <f t="shared" si="21"/>
        <v>0</v>
      </c>
      <c r="P181" s="148">
        <v>0</v>
      </c>
      <c r="Q181" s="148">
        <f t="shared" si="22"/>
        <v>0</v>
      </c>
      <c r="R181" s="148"/>
      <c r="S181" s="148"/>
      <c r="T181" s="149">
        <v>1.327</v>
      </c>
      <c r="U181" s="148">
        <f t="shared" si="23"/>
        <v>7.0000000000000007E-2</v>
      </c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 t="s">
        <v>138</v>
      </c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</row>
    <row r="182" spans="1:60" x14ac:dyDescent="0.2">
      <c r="A182" s="142" t="s">
        <v>133</v>
      </c>
      <c r="B182" s="142" t="s">
        <v>82</v>
      </c>
      <c r="C182" s="186" t="s">
        <v>83</v>
      </c>
      <c r="D182" s="152"/>
      <c r="E182" s="160"/>
      <c r="F182" s="166"/>
      <c r="G182" s="166">
        <f>SUMIF(AE183:AE196,"&lt;&gt;NOR",G183:G196)</f>
        <v>0</v>
      </c>
      <c r="H182" s="166"/>
      <c r="I182" s="166">
        <f>SUM(I183:I196)</f>
        <v>0</v>
      </c>
      <c r="J182" s="166"/>
      <c r="K182" s="166">
        <f>SUM(K183:K196)</f>
        <v>0</v>
      </c>
      <c r="L182" s="166"/>
      <c r="M182" s="166">
        <f>SUM(M183:M196)</f>
        <v>0</v>
      </c>
      <c r="N182" s="152"/>
      <c r="O182" s="152">
        <f>SUM(O183:O196)</f>
        <v>0.32255000000000006</v>
      </c>
      <c r="P182" s="152"/>
      <c r="Q182" s="152">
        <f>SUM(Q183:Q196)</f>
        <v>0.11756999999999999</v>
      </c>
      <c r="R182" s="152"/>
      <c r="S182" s="152"/>
      <c r="T182" s="153"/>
      <c r="U182" s="152">
        <f>SUM(U183:U196)</f>
        <v>35.820000000000007</v>
      </c>
      <c r="AE182" t="s">
        <v>134</v>
      </c>
    </row>
    <row r="183" spans="1:60" ht="22.5" outlineLevel="1" x14ac:dyDescent="0.2">
      <c r="A183" s="141">
        <v>89</v>
      </c>
      <c r="B183" s="141" t="s">
        <v>388</v>
      </c>
      <c r="C183" s="183" t="s">
        <v>389</v>
      </c>
      <c r="D183" s="148" t="s">
        <v>137</v>
      </c>
      <c r="E183" s="157">
        <v>3</v>
      </c>
      <c r="F183" s="164">
        <f t="shared" ref="F183:F196" si="24">H183+J183</f>
        <v>0</v>
      </c>
      <c r="G183" s="165">
        <f t="shared" ref="G183:G196" si="25">ROUND(E183*F183,2)</f>
        <v>0</v>
      </c>
      <c r="H183" s="165"/>
      <c r="I183" s="165">
        <f t="shared" ref="I183:I196" si="26">ROUND(E183*H183,2)</f>
        <v>0</v>
      </c>
      <c r="J183" s="165"/>
      <c r="K183" s="165">
        <f t="shared" ref="K183:K196" si="27">ROUND(E183*J183,2)</f>
        <v>0</v>
      </c>
      <c r="L183" s="165">
        <v>21</v>
      </c>
      <c r="M183" s="165">
        <f t="shared" ref="M183:M196" si="28">G183*(1+L183/100)</f>
        <v>0</v>
      </c>
      <c r="N183" s="148">
        <v>0</v>
      </c>
      <c r="O183" s="148">
        <f t="shared" ref="O183:O196" si="29">ROUND(E183*N183,5)</f>
        <v>0</v>
      </c>
      <c r="P183" s="148">
        <v>2.3949999999999999E-2</v>
      </c>
      <c r="Q183" s="148">
        <f t="shared" ref="Q183:Q196" si="30">ROUND(E183*P183,5)</f>
        <v>7.1849999999999997E-2</v>
      </c>
      <c r="R183" s="148"/>
      <c r="S183" s="148"/>
      <c r="T183" s="149">
        <v>0.29615000000000002</v>
      </c>
      <c r="U183" s="148">
        <f t="shared" ref="U183:U196" si="31">ROUND(E183*T183,2)</f>
        <v>0.89</v>
      </c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 t="s">
        <v>162</v>
      </c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</row>
    <row r="184" spans="1:60" outlineLevel="1" x14ac:dyDescent="0.2">
      <c r="A184" s="141">
        <v>90</v>
      </c>
      <c r="B184" s="141" t="s">
        <v>390</v>
      </c>
      <c r="C184" s="183" t="s">
        <v>391</v>
      </c>
      <c r="D184" s="148" t="s">
        <v>293</v>
      </c>
      <c r="E184" s="157">
        <v>18</v>
      </c>
      <c r="F184" s="164">
        <f t="shared" si="24"/>
        <v>0</v>
      </c>
      <c r="G184" s="165">
        <f t="shared" si="25"/>
        <v>0</v>
      </c>
      <c r="H184" s="165"/>
      <c r="I184" s="165">
        <f t="shared" si="26"/>
        <v>0</v>
      </c>
      <c r="J184" s="165"/>
      <c r="K184" s="165">
        <f t="shared" si="27"/>
        <v>0</v>
      </c>
      <c r="L184" s="165">
        <v>21</v>
      </c>
      <c r="M184" s="165">
        <f t="shared" si="28"/>
        <v>0</v>
      </c>
      <c r="N184" s="148">
        <v>4.0000000000000003E-5</v>
      </c>
      <c r="O184" s="148">
        <f t="shared" si="29"/>
        <v>7.2000000000000005E-4</v>
      </c>
      <c r="P184" s="148">
        <v>2.5400000000000002E-3</v>
      </c>
      <c r="Q184" s="148">
        <f t="shared" si="30"/>
        <v>4.5719999999999997E-2</v>
      </c>
      <c r="R184" s="148"/>
      <c r="S184" s="148"/>
      <c r="T184" s="149">
        <v>8.3000000000000004E-2</v>
      </c>
      <c r="U184" s="148">
        <f t="shared" si="31"/>
        <v>1.49</v>
      </c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 t="s">
        <v>138</v>
      </c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</row>
    <row r="185" spans="1:60" ht="22.5" outlineLevel="1" x14ac:dyDescent="0.2">
      <c r="A185" s="141">
        <v>91</v>
      </c>
      <c r="B185" s="141" t="s">
        <v>392</v>
      </c>
      <c r="C185" s="183" t="s">
        <v>393</v>
      </c>
      <c r="D185" s="148" t="s">
        <v>293</v>
      </c>
      <c r="E185" s="157">
        <v>60</v>
      </c>
      <c r="F185" s="164">
        <f t="shared" si="24"/>
        <v>0</v>
      </c>
      <c r="G185" s="165">
        <f t="shared" si="25"/>
        <v>0</v>
      </c>
      <c r="H185" s="165"/>
      <c r="I185" s="165">
        <f t="shared" si="26"/>
        <v>0</v>
      </c>
      <c r="J185" s="165"/>
      <c r="K185" s="165">
        <f t="shared" si="27"/>
        <v>0</v>
      </c>
      <c r="L185" s="165">
        <v>21</v>
      </c>
      <c r="M185" s="165">
        <f t="shared" si="28"/>
        <v>0</v>
      </c>
      <c r="N185" s="148">
        <v>8.8000000000000003E-4</v>
      </c>
      <c r="O185" s="148">
        <f t="shared" si="29"/>
        <v>5.28E-2</v>
      </c>
      <c r="P185" s="148">
        <v>0</v>
      </c>
      <c r="Q185" s="148">
        <f t="shared" si="30"/>
        <v>0</v>
      </c>
      <c r="R185" s="148"/>
      <c r="S185" s="148"/>
      <c r="T185" s="149">
        <v>0.30737999999999999</v>
      </c>
      <c r="U185" s="148">
        <f t="shared" si="31"/>
        <v>18.440000000000001</v>
      </c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 t="s">
        <v>138</v>
      </c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</row>
    <row r="186" spans="1:60" outlineLevel="1" x14ac:dyDescent="0.2">
      <c r="A186" s="141">
        <v>92</v>
      </c>
      <c r="B186" s="141" t="s">
        <v>394</v>
      </c>
      <c r="C186" s="183" t="s">
        <v>395</v>
      </c>
      <c r="D186" s="148" t="s">
        <v>137</v>
      </c>
      <c r="E186" s="157">
        <v>18</v>
      </c>
      <c r="F186" s="164">
        <f t="shared" si="24"/>
        <v>0</v>
      </c>
      <c r="G186" s="165">
        <f t="shared" si="25"/>
        <v>0</v>
      </c>
      <c r="H186" s="165"/>
      <c r="I186" s="165">
        <f t="shared" si="26"/>
        <v>0</v>
      </c>
      <c r="J186" s="165"/>
      <c r="K186" s="165">
        <f t="shared" si="27"/>
        <v>0</v>
      </c>
      <c r="L186" s="165">
        <v>21</v>
      </c>
      <c r="M186" s="165">
        <f t="shared" si="28"/>
        <v>0</v>
      </c>
      <c r="N186" s="148">
        <v>0</v>
      </c>
      <c r="O186" s="148">
        <f t="shared" si="29"/>
        <v>0</v>
      </c>
      <c r="P186" s="148">
        <v>0</v>
      </c>
      <c r="Q186" s="148">
        <f t="shared" si="30"/>
        <v>0</v>
      </c>
      <c r="R186" s="148"/>
      <c r="S186" s="148"/>
      <c r="T186" s="149">
        <v>0.22</v>
      </c>
      <c r="U186" s="148">
        <f t="shared" si="31"/>
        <v>3.96</v>
      </c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 t="s">
        <v>138</v>
      </c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</row>
    <row r="187" spans="1:60" outlineLevel="1" x14ac:dyDescent="0.2">
      <c r="A187" s="141">
        <v>93</v>
      </c>
      <c r="B187" s="141" t="s">
        <v>396</v>
      </c>
      <c r="C187" s="183" t="s">
        <v>397</v>
      </c>
      <c r="D187" s="148" t="s">
        <v>293</v>
      </c>
      <c r="E187" s="157">
        <v>60</v>
      </c>
      <c r="F187" s="164">
        <f t="shared" si="24"/>
        <v>0</v>
      </c>
      <c r="G187" s="165">
        <f t="shared" si="25"/>
        <v>0</v>
      </c>
      <c r="H187" s="165"/>
      <c r="I187" s="165">
        <f t="shared" si="26"/>
        <v>0</v>
      </c>
      <c r="J187" s="165"/>
      <c r="K187" s="165">
        <f t="shared" si="27"/>
        <v>0</v>
      </c>
      <c r="L187" s="165">
        <v>21</v>
      </c>
      <c r="M187" s="165">
        <f t="shared" si="28"/>
        <v>0</v>
      </c>
      <c r="N187" s="148">
        <v>0</v>
      </c>
      <c r="O187" s="148">
        <f t="shared" si="29"/>
        <v>0</v>
      </c>
      <c r="P187" s="148">
        <v>0</v>
      </c>
      <c r="Q187" s="148">
        <f t="shared" si="30"/>
        <v>0</v>
      </c>
      <c r="R187" s="148"/>
      <c r="S187" s="148"/>
      <c r="T187" s="149">
        <v>2.1499999999999998E-2</v>
      </c>
      <c r="U187" s="148">
        <f t="shared" si="31"/>
        <v>1.29</v>
      </c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 t="s">
        <v>138</v>
      </c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</row>
    <row r="188" spans="1:60" outlineLevel="1" x14ac:dyDescent="0.2">
      <c r="A188" s="141">
        <v>94</v>
      </c>
      <c r="B188" s="141" t="s">
        <v>398</v>
      </c>
      <c r="C188" s="183" t="s">
        <v>399</v>
      </c>
      <c r="D188" s="148" t="s">
        <v>137</v>
      </c>
      <c r="E188" s="157">
        <v>4</v>
      </c>
      <c r="F188" s="164">
        <f t="shared" si="24"/>
        <v>0</v>
      </c>
      <c r="G188" s="165">
        <f t="shared" si="25"/>
        <v>0</v>
      </c>
      <c r="H188" s="165"/>
      <c r="I188" s="165">
        <f t="shared" si="26"/>
        <v>0</v>
      </c>
      <c r="J188" s="165"/>
      <c r="K188" s="165">
        <f t="shared" si="27"/>
        <v>0</v>
      </c>
      <c r="L188" s="165">
        <v>21</v>
      </c>
      <c r="M188" s="165">
        <f t="shared" si="28"/>
        <v>0</v>
      </c>
      <c r="N188" s="148">
        <v>1.6320000000000001E-2</v>
      </c>
      <c r="O188" s="148">
        <f t="shared" si="29"/>
        <v>6.5280000000000005E-2</v>
      </c>
      <c r="P188" s="148">
        <v>0</v>
      </c>
      <c r="Q188" s="148">
        <f t="shared" si="30"/>
        <v>0</v>
      </c>
      <c r="R188" s="148"/>
      <c r="S188" s="148"/>
      <c r="T188" s="149">
        <v>0.42899999999999999</v>
      </c>
      <c r="U188" s="148">
        <f t="shared" si="31"/>
        <v>1.72</v>
      </c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 t="s">
        <v>138</v>
      </c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</row>
    <row r="189" spans="1:60" ht="22.5" outlineLevel="1" x14ac:dyDescent="0.2">
      <c r="A189" s="141">
        <v>95</v>
      </c>
      <c r="B189" s="141" t="s">
        <v>400</v>
      </c>
      <c r="C189" s="183" t="s">
        <v>401</v>
      </c>
      <c r="D189" s="148" t="s">
        <v>137</v>
      </c>
      <c r="E189" s="157">
        <v>2</v>
      </c>
      <c r="F189" s="164">
        <f t="shared" si="24"/>
        <v>0</v>
      </c>
      <c r="G189" s="165">
        <f t="shared" si="25"/>
        <v>0</v>
      </c>
      <c r="H189" s="165"/>
      <c r="I189" s="165">
        <f t="shared" si="26"/>
        <v>0</v>
      </c>
      <c r="J189" s="165"/>
      <c r="K189" s="165">
        <f t="shared" si="27"/>
        <v>0</v>
      </c>
      <c r="L189" s="165">
        <v>21</v>
      </c>
      <c r="M189" s="165">
        <f t="shared" si="28"/>
        <v>0</v>
      </c>
      <c r="N189" s="148">
        <v>0.1</v>
      </c>
      <c r="O189" s="148">
        <f t="shared" si="29"/>
        <v>0.2</v>
      </c>
      <c r="P189" s="148">
        <v>0</v>
      </c>
      <c r="Q189" s="148">
        <f t="shared" si="30"/>
        <v>0</v>
      </c>
      <c r="R189" s="148"/>
      <c r="S189" s="148"/>
      <c r="T189" s="149">
        <v>0</v>
      </c>
      <c r="U189" s="148">
        <f t="shared" si="31"/>
        <v>0</v>
      </c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 t="s">
        <v>141</v>
      </c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</row>
    <row r="190" spans="1:60" outlineLevel="1" x14ac:dyDescent="0.2">
      <c r="A190" s="141">
        <v>96</v>
      </c>
      <c r="B190" s="141" t="s">
        <v>402</v>
      </c>
      <c r="C190" s="183" t="s">
        <v>403</v>
      </c>
      <c r="D190" s="148" t="s">
        <v>137</v>
      </c>
      <c r="E190" s="157">
        <v>5</v>
      </c>
      <c r="F190" s="164">
        <f t="shared" si="24"/>
        <v>0</v>
      </c>
      <c r="G190" s="165">
        <f t="shared" si="25"/>
        <v>0</v>
      </c>
      <c r="H190" s="165"/>
      <c r="I190" s="165">
        <f t="shared" si="26"/>
        <v>0</v>
      </c>
      <c r="J190" s="165"/>
      <c r="K190" s="165">
        <f t="shared" si="27"/>
        <v>0</v>
      </c>
      <c r="L190" s="165">
        <v>21</v>
      </c>
      <c r="M190" s="165">
        <f t="shared" si="28"/>
        <v>0</v>
      </c>
      <c r="N190" s="148">
        <v>4.6999999999999999E-4</v>
      </c>
      <c r="O190" s="148">
        <f t="shared" si="29"/>
        <v>2.3500000000000001E-3</v>
      </c>
      <c r="P190" s="148">
        <v>0</v>
      </c>
      <c r="Q190" s="148">
        <f t="shared" si="30"/>
        <v>0</v>
      </c>
      <c r="R190" s="148"/>
      <c r="S190" s="148"/>
      <c r="T190" s="149">
        <v>0</v>
      </c>
      <c r="U190" s="148">
        <f t="shared" si="31"/>
        <v>0</v>
      </c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 t="s">
        <v>141</v>
      </c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</row>
    <row r="191" spans="1:60" outlineLevel="1" x14ac:dyDescent="0.2">
      <c r="A191" s="141">
        <v>97</v>
      </c>
      <c r="B191" s="141" t="s">
        <v>404</v>
      </c>
      <c r="C191" s="183" t="s">
        <v>360</v>
      </c>
      <c r="D191" s="148" t="s">
        <v>358</v>
      </c>
      <c r="E191" s="157">
        <v>1</v>
      </c>
      <c r="F191" s="164">
        <f t="shared" si="24"/>
        <v>0</v>
      </c>
      <c r="G191" s="165">
        <f t="shared" si="25"/>
        <v>0</v>
      </c>
      <c r="H191" s="165"/>
      <c r="I191" s="165">
        <f t="shared" si="26"/>
        <v>0</v>
      </c>
      <c r="J191" s="165"/>
      <c r="K191" s="165">
        <f t="shared" si="27"/>
        <v>0</v>
      </c>
      <c r="L191" s="165">
        <v>21</v>
      </c>
      <c r="M191" s="165">
        <f t="shared" si="28"/>
        <v>0</v>
      </c>
      <c r="N191" s="148">
        <v>0</v>
      </c>
      <c r="O191" s="148">
        <f t="shared" si="29"/>
        <v>0</v>
      </c>
      <c r="P191" s="148">
        <v>0</v>
      </c>
      <c r="Q191" s="148">
        <f t="shared" si="30"/>
        <v>0</v>
      </c>
      <c r="R191" s="148"/>
      <c r="S191" s="148"/>
      <c r="T191" s="149">
        <v>0.65566000000000002</v>
      </c>
      <c r="U191" s="148">
        <f t="shared" si="31"/>
        <v>0.66</v>
      </c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 t="s">
        <v>138</v>
      </c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</row>
    <row r="192" spans="1:60" ht="22.5" outlineLevel="1" x14ac:dyDescent="0.2">
      <c r="A192" s="141">
        <v>98</v>
      </c>
      <c r="B192" s="141" t="s">
        <v>405</v>
      </c>
      <c r="C192" s="183" t="s">
        <v>406</v>
      </c>
      <c r="D192" s="148" t="s">
        <v>137</v>
      </c>
      <c r="E192" s="157">
        <v>20</v>
      </c>
      <c r="F192" s="164">
        <f t="shared" si="24"/>
        <v>0</v>
      </c>
      <c r="G192" s="165">
        <f t="shared" si="25"/>
        <v>0</v>
      </c>
      <c r="H192" s="165"/>
      <c r="I192" s="165">
        <f t="shared" si="26"/>
        <v>0</v>
      </c>
      <c r="J192" s="165"/>
      <c r="K192" s="165">
        <f t="shared" si="27"/>
        <v>0</v>
      </c>
      <c r="L192" s="165">
        <v>21</v>
      </c>
      <c r="M192" s="165">
        <f t="shared" si="28"/>
        <v>0</v>
      </c>
      <c r="N192" s="148">
        <v>6.9999999999999994E-5</v>
      </c>
      <c r="O192" s="148">
        <f t="shared" si="29"/>
        <v>1.4E-3</v>
      </c>
      <c r="P192" s="148">
        <v>0</v>
      </c>
      <c r="Q192" s="148">
        <f t="shared" si="30"/>
        <v>0</v>
      </c>
      <c r="R192" s="148"/>
      <c r="S192" s="148"/>
      <c r="T192" s="149">
        <v>0.25800000000000001</v>
      </c>
      <c r="U192" s="148">
        <f t="shared" si="31"/>
        <v>5.16</v>
      </c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 t="s">
        <v>138</v>
      </c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</row>
    <row r="193" spans="1:60" outlineLevel="1" x14ac:dyDescent="0.2">
      <c r="A193" s="141">
        <v>99</v>
      </c>
      <c r="B193" s="141" t="s">
        <v>407</v>
      </c>
      <c r="C193" s="183" t="s">
        <v>408</v>
      </c>
      <c r="D193" s="148" t="s">
        <v>358</v>
      </c>
      <c r="E193" s="157">
        <v>1</v>
      </c>
      <c r="F193" s="164">
        <f t="shared" si="24"/>
        <v>0</v>
      </c>
      <c r="G193" s="165">
        <f t="shared" si="25"/>
        <v>0</v>
      </c>
      <c r="H193" s="165"/>
      <c r="I193" s="165">
        <f t="shared" si="26"/>
        <v>0</v>
      </c>
      <c r="J193" s="165"/>
      <c r="K193" s="165">
        <f t="shared" si="27"/>
        <v>0</v>
      </c>
      <c r="L193" s="165">
        <v>21</v>
      </c>
      <c r="M193" s="165">
        <f t="shared" si="28"/>
        <v>0</v>
      </c>
      <c r="N193" s="148">
        <v>0</v>
      </c>
      <c r="O193" s="148">
        <f t="shared" si="29"/>
        <v>0</v>
      </c>
      <c r="P193" s="148">
        <v>0</v>
      </c>
      <c r="Q193" s="148">
        <f t="shared" si="30"/>
        <v>0</v>
      </c>
      <c r="R193" s="148"/>
      <c r="S193" s="148"/>
      <c r="T193" s="149">
        <v>0.26800000000000002</v>
      </c>
      <c r="U193" s="148">
        <f t="shared" si="31"/>
        <v>0.27</v>
      </c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 t="s">
        <v>138</v>
      </c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</row>
    <row r="194" spans="1:60" ht="22.5" outlineLevel="1" x14ac:dyDescent="0.2">
      <c r="A194" s="141">
        <v>100</v>
      </c>
      <c r="B194" s="141" t="s">
        <v>409</v>
      </c>
      <c r="C194" s="183" t="s">
        <v>410</v>
      </c>
      <c r="D194" s="148" t="s">
        <v>358</v>
      </c>
      <c r="E194" s="157">
        <v>1</v>
      </c>
      <c r="F194" s="164">
        <f t="shared" si="24"/>
        <v>0</v>
      </c>
      <c r="G194" s="165">
        <f t="shared" si="25"/>
        <v>0</v>
      </c>
      <c r="H194" s="165"/>
      <c r="I194" s="165">
        <f t="shared" si="26"/>
        <v>0</v>
      </c>
      <c r="J194" s="165"/>
      <c r="K194" s="165">
        <f t="shared" si="27"/>
        <v>0</v>
      </c>
      <c r="L194" s="165">
        <v>21</v>
      </c>
      <c r="M194" s="165">
        <f t="shared" si="28"/>
        <v>0</v>
      </c>
      <c r="N194" s="148">
        <v>0</v>
      </c>
      <c r="O194" s="148">
        <f t="shared" si="29"/>
        <v>0</v>
      </c>
      <c r="P194" s="148">
        <v>0</v>
      </c>
      <c r="Q194" s="148">
        <f t="shared" si="30"/>
        <v>0</v>
      </c>
      <c r="R194" s="148"/>
      <c r="S194" s="148"/>
      <c r="T194" s="149">
        <v>0.13400000000000001</v>
      </c>
      <c r="U194" s="148">
        <f t="shared" si="31"/>
        <v>0.13</v>
      </c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 t="s">
        <v>138</v>
      </c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</row>
    <row r="195" spans="1:60" outlineLevel="1" x14ac:dyDescent="0.2">
      <c r="A195" s="141">
        <v>101</v>
      </c>
      <c r="B195" s="141" t="s">
        <v>411</v>
      </c>
      <c r="C195" s="183" t="s">
        <v>412</v>
      </c>
      <c r="D195" s="148" t="s">
        <v>358</v>
      </c>
      <c r="E195" s="157">
        <v>1</v>
      </c>
      <c r="F195" s="164">
        <f t="shared" si="24"/>
        <v>0</v>
      </c>
      <c r="G195" s="165">
        <f t="shared" si="25"/>
        <v>0</v>
      </c>
      <c r="H195" s="165"/>
      <c r="I195" s="165">
        <f t="shared" si="26"/>
        <v>0</v>
      </c>
      <c r="J195" s="165"/>
      <c r="K195" s="165">
        <f t="shared" si="27"/>
        <v>0</v>
      </c>
      <c r="L195" s="165">
        <v>21</v>
      </c>
      <c r="M195" s="165">
        <f t="shared" si="28"/>
        <v>0</v>
      </c>
      <c r="N195" s="148">
        <v>0</v>
      </c>
      <c r="O195" s="148">
        <f t="shared" si="29"/>
        <v>0</v>
      </c>
      <c r="P195" s="148">
        <v>0</v>
      </c>
      <c r="Q195" s="148">
        <f t="shared" si="30"/>
        <v>0</v>
      </c>
      <c r="R195" s="148"/>
      <c r="S195" s="148"/>
      <c r="T195" s="149">
        <v>3.1E-2</v>
      </c>
      <c r="U195" s="148">
        <f t="shared" si="31"/>
        <v>0.03</v>
      </c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 t="s">
        <v>138</v>
      </c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</row>
    <row r="196" spans="1:60" outlineLevel="1" x14ac:dyDescent="0.2">
      <c r="A196" s="141">
        <v>102</v>
      </c>
      <c r="B196" s="141" t="s">
        <v>413</v>
      </c>
      <c r="C196" s="183" t="s">
        <v>414</v>
      </c>
      <c r="D196" s="148" t="s">
        <v>256</v>
      </c>
      <c r="E196" s="157">
        <v>0.5</v>
      </c>
      <c r="F196" s="164">
        <f t="shared" si="24"/>
        <v>0</v>
      </c>
      <c r="G196" s="165">
        <f t="shared" si="25"/>
        <v>0</v>
      </c>
      <c r="H196" s="165"/>
      <c r="I196" s="165">
        <f t="shared" si="26"/>
        <v>0</v>
      </c>
      <c r="J196" s="165"/>
      <c r="K196" s="165">
        <f t="shared" si="27"/>
        <v>0</v>
      </c>
      <c r="L196" s="165">
        <v>21</v>
      </c>
      <c r="M196" s="165">
        <f t="shared" si="28"/>
        <v>0</v>
      </c>
      <c r="N196" s="148">
        <v>0</v>
      </c>
      <c r="O196" s="148">
        <f t="shared" si="29"/>
        <v>0</v>
      </c>
      <c r="P196" s="148">
        <v>0</v>
      </c>
      <c r="Q196" s="148">
        <f t="shared" si="30"/>
        <v>0</v>
      </c>
      <c r="R196" s="148"/>
      <c r="S196" s="148"/>
      <c r="T196" s="149">
        <v>3.5630000000000002</v>
      </c>
      <c r="U196" s="148">
        <f t="shared" si="31"/>
        <v>1.78</v>
      </c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 t="s">
        <v>138</v>
      </c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</row>
    <row r="197" spans="1:60" x14ac:dyDescent="0.2">
      <c r="A197" s="142" t="s">
        <v>133</v>
      </c>
      <c r="B197" s="142" t="s">
        <v>84</v>
      </c>
      <c r="C197" s="186" t="s">
        <v>85</v>
      </c>
      <c r="D197" s="152"/>
      <c r="E197" s="160"/>
      <c r="F197" s="166"/>
      <c r="G197" s="166">
        <f>SUMIF(AE198:AE200,"&lt;&gt;NOR",G198:G200)</f>
        <v>0</v>
      </c>
      <c r="H197" s="166"/>
      <c r="I197" s="166">
        <f>SUM(I198:I200)</f>
        <v>0</v>
      </c>
      <c r="J197" s="166"/>
      <c r="K197" s="166">
        <f>SUM(K198:K200)</f>
        <v>0</v>
      </c>
      <c r="L197" s="166"/>
      <c r="M197" s="166">
        <f>SUM(M198:M200)</f>
        <v>0</v>
      </c>
      <c r="N197" s="152"/>
      <c r="O197" s="152">
        <f>SUM(O198:O200)</f>
        <v>7.7400000000000004E-3</v>
      </c>
      <c r="P197" s="152"/>
      <c r="Q197" s="152">
        <f>SUM(Q198:Q200)</f>
        <v>0</v>
      </c>
      <c r="R197" s="152"/>
      <c r="S197" s="152"/>
      <c r="T197" s="153"/>
      <c r="U197" s="152">
        <f>SUM(U198:U200)</f>
        <v>2.67</v>
      </c>
      <c r="AE197" t="s">
        <v>134</v>
      </c>
    </row>
    <row r="198" spans="1:60" ht="22.5" outlineLevel="1" x14ac:dyDescent="0.2">
      <c r="A198" s="141">
        <v>103</v>
      </c>
      <c r="B198" s="141" t="s">
        <v>415</v>
      </c>
      <c r="C198" s="183" t="s">
        <v>416</v>
      </c>
      <c r="D198" s="148" t="s">
        <v>293</v>
      </c>
      <c r="E198" s="157">
        <v>3.2</v>
      </c>
      <c r="F198" s="164">
        <f>H198+J198</f>
        <v>0</v>
      </c>
      <c r="G198" s="165">
        <f>ROUND(E198*F198,2)</f>
        <v>0</v>
      </c>
      <c r="H198" s="165"/>
      <c r="I198" s="165">
        <f>ROUND(E198*H198,2)</f>
        <v>0</v>
      </c>
      <c r="J198" s="165"/>
      <c r="K198" s="165">
        <f>ROUND(E198*J198,2)</f>
        <v>0</v>
      </c>
      <c r="L198" s="165">
        <v>21</v>
      </c>
      <c r="M198" s="165">
        <f>G198*(1+L198/100)</f>
        <v>0</v>
      </c>
      <c r="N198" s="148">
        <v>2.4199999999999998E-3</v>
      </c>
      <c r="O198" s="148">
        <f>ROUND(E198*N198,5)</f>
        <v>7.7400000000000004E-3</v>
      </c>
      <c r="P198" s="148">
        <v>0</v>
      </c>
      <c r="Q198" s="148">
        <f>ROUND(E198*P198,5)</f>
        <v>0</v>
      </c>
      <c r="R198" s="148"/>
      <c r="S198" s="148"/>
      <c r="T198" s="149">
        <v>0.81816999999999995</v>
      </c>
      <c r="U198" s="148">
        <f>ROUND(E198*T198,2)</f>
        <v>2.62</v>
      </c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 t="s">
        <v>162</v>
      </c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</row>
    <row r="199" spans="1:60" outlineLevel="1" x14ac:dyDescent="0.2">
      <c r="A199" s="141"/>
      <c r="B199" s="141"/>
      <c r="C199" s="184" t="s">
        <v>417</v>
      </c>
      <c r="D199" s="150"/>
      <c r="E199" s="158">
        <v>3.2</v>
      </c>
      <c r="F199" s="165"/>
      <c r="G199" s="165"/>
      <c r="H199" s="165"/>
      <c r="I199" s="165"/>
      <c r="J199" s="165"/>
      <c r="K199" s="165"/>
      <c r="L199" s="165"/>
      <c r="M199" s="165"/>
      <c r="N199" s="148"/>
      <c r="O199" s="148"/>
      <c r="P199" s="148"/>
      <c r="Q199" s="148"/>
      <c r="R199" s="148"/>
      <c r="S199" s="148"/>
      <c r="T199" s="149"/>
      <c r="U199" s="148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 t="s">
        <v>150</v>
      </c>
      <c r="AF199" s="140">
        <v>0</v>
      </c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</row>
    <row r="200" spans="1:60" outlineLevel="1" x14ac:dyDescent="0.2">
      <c r="A200" s="141">
        <v>104</v>
      </c>
      <c r="B200" s="141" t="s">
        <v>418</v>
      </c>
      <c r="C200" s="183" t="s">
        <v>419</v>
      </c>
      <c r="D200" s="148" t="s">
        <v>256</v>
      </c>
      <c r="E200" s="157">
        <v>0.01</v>
      </c>
      <c r="F200" s="164">
        <f>H200+J200</f>
        <v>0</v>
      </c>
      <c r="G200" s="165">
        <f>ROUND(E200*F200,2)</f>
        <v>0</v>
      </c>
      <c r="H200" s="165"/>
      <c r="I200" s="165">
        <f>ROUND(E200*H200,2)</f>
        <v>0</v>
      </c>
      <c r="J200" s="165"/>
      <c r="K200" s="165">
        <f>ROUND(E200*J200,2)</f>
        <v>0</v>
      </c>
      <c r="L200" s="165">
        <v>21</v>
      </c>
      <c r="M200" s="165">
        <f>G200*(1+L200/100)</f>
        <v>0</v>
      </c>
      <c r="N200" s="148">
        <v>0</v>
      </c>
      <c r="O200" s="148">
        <f>ROUND(E200*N200,5)</f>
        <v>0</v>
      </c>
      <c r="P200" s="148">
        <v>0</v>
      </c>
      <c r="Q200" s="148">
        <f>ROUND(E200*P200,5)</f>
        <v>0</v>
      </c>
      <c r="R200" s="148"/>
      <c r="S200" s="148"/>
      <c r="T200" s="149">
        <v>4.7370000000000001</v>
      </c>
      <c r="U200" s="148">
        <f>ROUND(E200*T200,2)</f>
        <v>0.05</v>
      </c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 t="s">
        <v>138</v>
      </c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</row>
    <row r="201" spans="1:60" x14ac:dyDescent="0.2">
      <c r="A201" s="142" t="s">
        <v>133</v>
      </c>
      <c r="B201" s="142" t="s">
        <v>86</v>
      </c>
      <c r="C201" s="186" t="s">
        <v>87</v>
      </c>
      <c r="D201" s="152"/>
      <c r="E201" s="160"/>
      <c r="F201" s="166"/>
      <c r="G201" s="166">
        <f>SUMIF(AE202:AE210,"&lt;&gt;NOR",G202:G210)</f>
        <v>0</v>
      </c>
      <c r="H201" s="166"/>
      <c r="I201" s="166">
        <f>SUM(I202:I210)</f>
        <v>0</v>
      </c>
      <c r="J201" s="166"/>
      <c r="K201" s="166">
        <f>SUM(K202:K210)</f>
        <v>0</v>
      </c>
      <c r="L201" s="166"/>
      <c r="M201" s="166">
        <f>SUM(M202:M210)</f>
        <v>0</v>
      </c>
      <c r="N201" s="152"/>
      <c r="O201" s="152">
        <f>SUM(O202:O210)</f>
        <v>0.35669000000000001</v>
      </c>
      <c r="P201" s="152"/>
      <c r="Q201" s="152">
        <f>SUM(Q202:Q210)</f>
        <v>0</v>
      </c>
      <c r="R201" s="152"/>
      <c r="S201" s="152"/>
      <c r="T201" s="153"/>
      <c r="U201" s="152">
        <f>SUM(U202:U210)</f>
        <v>35.15</v>
      </c>
      <c r="AE201" t="s">
        <v>134</v>
      </c>
    </row>
    <row r="202" spans="1:60" ht="22.5" outlineLevel="1" x14ac:dyDescent="0.2">
      <c r="A202" s="141">
        <v>105</v>
      </c>
      <c r="B202" s="141" t="s">
        <v>420</v>
      </c>
      <c r="C202" s="183" t="s">
        <v>421</v>
      </c>
      <c r="D202" s="148" t="s">
        <v>358</v>
      </c>
      <c r="E202" s="157">
        <v>1</v>
      </c>
      <c r="F202" s="164">
        <f>H202+J202</f>
        <v>0</v>
      </c>
      <c r="G202" s="165">
        <f>ROUND(E202*F202,2)</f>
        <v>0</v>
      </c>
      <c r="H202" s="165"/>
      <c r="I202" s="165">
        <f>ROUND(E202*H202,2)</f>
        <v>0</v>
      </c>
      <c r="J202" s="165"/>
      <c r="K202" s="165">
        <f>ROUND(E202*J202,2)</f>
        <v>0</v>
      </c>
      <c r="L202" s="165">
        <v>21</v>
      </c>
      <c r="M202" s="165">
        <f>G202*(1+L202/100)</f>
        <v>0</v>
      </c>
      <c r="N202" s="148">
        <v>1.7899999999999999E-3</v>
      </c>
      <c r="O202" s="148">
        <f>ROUND(E202*N202,5)</f>
        <v>1.7899999999999999E-3</v>
      </c>
      <c r="P202" s="148">
        <v>0</v>
      </c>
      <c r="Q202" s="148">
        <f>ROUND(E202*P202,5)</f>
        <v>0</v>
      </c>
      <c r="R202" s="148"/>
      <c r="S202" s="148"/>
      <c r="T202" s="149">
        <v>0.51400000000000001</v>
      </c>
      <c r="U202" s="148">
        <f>ROUND(E202*T202,2)</f>
        <v>0.51</v>
      </c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 t="s">
        <v>138</v>
      </c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</row>
    <row r="203" spans="1:60" ht="22.5" outlineLevel="1" x14ac:dyDescent="0.2">
      <c r="A203" s="141">
        <v>106</v>
      </c>
      <c r="B203" s="141" t="s">
        <v>422</v>
      </c>
      <c r="C203" s="183" t="s">
        <v>423</v>
      </c>
      <c r="D203" s="148" t="s">
        <v>137</v>
      </c>
      <c r="E203" s="157">
        <v>1</v>
      </c>
      <c r="F203" s="164">
        <f>H203+J203</f>
        <v>0</v>
      </c>
      <c r="G203" s="165">
        <f>ROUND(E203*F203,2)</f>
        <v>0</v>
      </c>
      <c r="H203" s="165"/>
      <c r="I203" s="165">
        <f>ROUND(E203*H203,2)</f>
        <v>0</v>
      </c>
      <c r="J203" s="165"/>
      <c r="K203" s="165">
        <f>ROUND(E203*J203,2)</f>
        <v>0</v>
      </c>
      <c r="L203" s="165">
        <v>21</v>
      </c>
      <c r="M203" s="165">
        <f>G203*(1+L203/100)</f>
        <v>0</v>
      </c>
      <c r="N203" s="148">
        <v>0.1</v>
      </c>
      <c r="O203" s="148">
        <f>ROUND(E203*N203,5)</f>
        <v>0.1</v>
      </c>
      <c r="P203" s="148">
        <v>0</v>
      </c>
      <c r="Q203" s="148">
        <f>ROUND(E203*P203,5)</f>
        <v>0</v>
      </c>
      <c r="R203" s="148"/>
      <c r="S203" s="148"/>
      <c r="T203" s="149">
        <v>10.728</v>
      </c>
      <c r="U203" s="148">
        <f>ROUND(E203*T203,2)</f>
        <v>10.73</v>
      </c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 t="s">
        <v>138</v>
      </c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</row>
    <row r="204" spans="1:60" ht="22.5" outlineLevel="1" x14ac:dyDescent="0.2">
      <c r="A204" s="141">
        <v>107</v>
      </c>
      <c r="B204" s="141" t="s">
        <v>424</v>
      </c>
      <c r="C204" s="183" t="s">
        <v>425</v>
      </c>
      <c r="D204" s="148" t="s">
        <v>358</v>
      </c>
      <c r="E204" s="157">
        <v>1</v>
      </c>
      <c r="F204" s="164">
        <f>H204+J204</f>
        <v>0</v>
      </c>
      <c r="G204" s="165">
        <f>ROUND(E204*F204,2)</f>
        <v>0</v>
      </c>
      <c r="H204" s="165"/>
      <c r="I204" s="165">
        <f>ROUND(E204*H204,2)</f>
        <v>0</v>
      </c>
      <c r="J204" s="165"/>
      <c r="K204" s="165">
        <f>ROUND(E204*J204,2)</f>
        <v>0</v>
      </c>
      <c r="L204" s="165">
        <v>21</v>
      </c>
      <c r="M204" s="165">
        <f>G204*(1+L204/100)</f>
        <v>0</v>
      </c>
      <c r="N204" s="148">
        <v>0.2</v>
      </c>
      <c r="O204" s="148">
        <f>ROUND(E204*N204,5)</f>
        <v>0.2</v>
      </c>
      <c r="P204" s="148">
        <v>0</v>
      </c>
      <c r="Q204" s="148">
        <f>ROUND(E204*P204,5)</f>
        <v>0</v>
      </c>
      <c r="R204" s="148"/>
      <c r="S204" s="148"/>
      <c r="T204" s="149">
        <v>10.728</v>
      </c>
      <c r="U204" s="148">
        <f>ROUND(E204*T204,2)</f>
        <v>10.73</v>
      </c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 t="s">
        <v>141</v>
      </c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</row>
    <row r="205" spans="1:60" ht="22.5" outlineLevel="1" x14ac:dyDescent="0.2">
      <c r="A205" s="141">
        <v>108</v>
      </c>
      <c r="B205" s="141" t="s">
        <v>426</v>
      </c>
      <c r="C205" s="183" t="s">
        <v>427</v>
      </c>
      <c r="D205" s="148" t="s">
        <v>293</v>
      </c>
      <c r="E205" s="157">
        <v>22.05</v>
      </c>
      <c r="F205" s="164">
        <f>H205+J205</f>
        <v>0</v>
      </c>
      <c r="G205" s="165">
        <f>ROUND(E205*F205,2)</f>
        <v>0</v>
      </c>
      <c r="H205" s="165"/>
      <c r="I205" s="165">
        <f>ROUND(E205*H205,2)</f>
        <v>0</v>
      </c>
      <c r="J205" s="165"/>
      <c r="K205" s="165">
        <f>ROUND(E205*J205,2)</f>
        <v>0</v>
      </c>
      <c r="L205" s="165">
        <v>21</v>
      </c>
      <c r="M205" s="165">
        <f>G205*(1+L205/100)</f>
        <v>0</v>
      </c>
      <c r="N205" s="148">
        <v>2.49E-3</v>
      </c>
      <c r="O205" s="148">
        <f>ROUND(E205*N205,5)</f>
        <v>5.4899999999999997E-2</v>
      </c>
      <c r="P205" s="148">
        <v>0</v>
      </c>
      <c r="Q205" s="148">
        <f>ROUND(E205*P205,5)</f>
        <v>0</v>
      </c>
      <c r="R205" s="148"/>
      <c r="S205" s="148"/>
      <c r="T205" s="149">
        <v>0.55840000000000001</v>
      </c>
      <c r="U205" s="148">
        <f>ROUND(E205*T205,2)</f>
        <v>12.31</v>
      </c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 t="s">
        <v>162</v>
      </c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</row>
    <row r="206" spans="1:60" outlineLevel="1" x14ac:dyDescent="0.2">
      <c r="A206" s="141"/>
      <c r="B206" s="141"/>
      <c r="C206" s="184" t="s">
        <v>428</v>
      </c>
      <c r="D206" s="150"/>
      <c r="E206" s="158">
        <v>11.2</v>
      </c>
      <c r="F206" s="165"/>
      <c r="G206" s="165"/>
      <c r="H206" s="165"/>
      <c r="I206" s="165"/>
      <c r="J206" s="165"/>
      <c r="K206" s="165"/>
      <c r="L206" s="165"/>
      <c r="M206" s="165"/>
      <c r="N206" s="148"/>
      <c r="O206" s="148"/>
      <c r="P206" s="148"/>
      <c r="Q206" s="148"/>
      <c r="R206" s="148"/>
      <c r="S206" s="148"/>
      <c r="T206" s="149"/>
      <c r="U206" s="148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 t="s">
        <v>150</v>
      </c>
      <c r="AF206" s="140">
        <v>0</v>
      </c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</row>
    <row r="207" spans="1:60" outlineLevel="1" x14ac:dyDescent="0.2">
      <c r="A207" s="141"/>
      <c r="B207" s="141"/>
      <c r="C207" s="184" t="s">
        <v>429</v>
      </c>
      <c r="D207" s="150"/>
      <c r="E207" s="158">
        <v>0.75</v>
      </c>
      <c r="F207" s="165"/>
      <c r="G207" s="165"/>
      <c r="H207" s="165"/>
      <c r="I207" s="165"/>
      <c r="J207" s="165"/>
      <c r="K207" s="165"/>
      <c r="L207" s="165"/>
      <c r="M207" s="165"/>
      <c r="N207" s="148"/>
      <c r="O207" s="148"/>
      <c r="P207" s="148"/>
      <c r="Q207" s="148"/>
      <c r="R207" s="148"/>
      <c r="S207" s="148"/>
      <c r="T207" s="149"/>
      <c r="U207" s="148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 t="s">
        <v>150</v>
      </c>
      <c r="AF207" s="140">
        <v>0</v>
      </c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</row>
    <row r="208" spans="1:60" outlineLevel="1" x14ac:dyDescent="0.2">
      <c r="A208" s="141"/>
      <c r="B208" s="141"/>
      <c r="C208" s="184" t="s">
        <v>430</v>
      </c>
      <c r="D208" s="150"/>
      <c r="E208" s="158">
        <v>7.5</v>
      </c>
      <c r="F208" s="165"/>
      <c r="G208" s="165"/>
      <c r="H208" s="165"/>
      <c r="I208" s="165"/>
      <c r="J208" s="165"/>
      <c r="K208" s="165"/>
      <c r="L208" s="165"/>
      <c r="M208" s="165"/>
      <c r="N208" s="148"/>
      <c r="O208" s="148"/>
      <c r="P208" s="148"/>
      <c r="Q208" s="148"/>
      <c r="R208" s="148"/>
      <c r="S208" s="148"/>
      <c r="T208" s="149"/>
      <c r="U208" s="148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 t="s">
        <v>150</v>
      </c>
      <c r="AF208" s="140">
        <v>0</v>
      </c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</row>
    <row r="209" spans="1:60" outlineLevel="1" x14ac:dyDescent="0.2">
      <c r="A209" s="141"/>
      <c r="B209" s="141"/>
      <c r="C209" s="184" t="s">
        <v>431</v>
      </c>
      <c r="D209" s="150"/>
      <c r="E209" s="158">
        <v>2.6</v>
      </c>
      <c r="F209" s="165"/>
      <c r="G209" s="165"/>
      <c r="H209" s="165"/>
      <c r="I209" s="165"/>
      <c r="J209" s="165"/>
      <c r="K209" s="165"/>
      <c r="L209" s="165"/>
      <c r="M209" s="165"/>
      <c r="N209" s="148"/>
      <c r="O209" s="148"/>
      <c r="P209" s="148"/>
      <c r="Q209" s="148"/>
      <c r="R209" s="148"/>
      <c r="S209" s="148"/>
      <c r="T209" s="149"/>
      <c r="U209" s="148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 t="s">
        <v>150</v>
      </c>
      <c r="AF209" s="140">
        <v>0</v>
      </c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</row>
    <row r="210" spans="1:60" outlineLevel="1" x14ac:dyDescent="0.2">
      <c r="A210" s="141">
        <v>109</v>
      </c>
      <c r="B210" s="141" t="s">
        <v>432</v>
      </c>
      <c r="C210" s="183" t="s">
        <v>433</v>
      </c>
      <c r="D210" s="148" t="s">
        <v>256</v>
      </c>
      <c r="E210" s="157">
        <v>0.36</v>
      </c>
      <c r="F210" s="164">
        <f>H210+J210</f>
        <v>0</v>
      </c>
      <c r="G210" s="165">
        <f>ROUND(E210*F210,2)</f>
        <v>0</v>
      </c>
      <c r="H210" s="165"/>
      <c r="I210" s="165">
        <f>ROUND(E210*H210,2)</f>
        <v>0</v>
      </c>
      <c r="J210" s="165"/>
      <c r="K210" s="165">
        <f>ROUND(E210*J210,2)</f>
        <v>0</v>
      </c>
      <c r="L210" s="165">
        <v>21</v>
      </c>
      <c r="M210" s="165">
        <f>G210*(1+L210/100)</f>
        <v>0</v>
      </c>
      <c r="N210" s="148">
        <v>0</v>
      </c>
      <c r="O210" s="148">
        <f>ROUND(E210*N210,5)</f>
        <v>0</v>
      </c>
      <c r="P210" s="148">
        <v>0</v>
      </c>
      <c r="Q210" s="148">
        <f>ROUND(E210*P210,5)</f>
        <v>0</v>
      </c>
      <c r="R210" s="148"/>
      <c r="S210" s="148"/>
      <c r="T210" s="149">
        <v>2.4209999999999998</v>
      </c>
      <c r="U210" s="148">
        <f>ROUND(E210*T210,2)</f>
        <v>0.87</v>
      </c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 t="s">
        <v>138</v>
      </c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</row>
    <row r="211" spans="1:60" x14ac:dyDescent="0.2">
      <c r="A211" s="142" t="s">
        <v>133</v>
      </c>
      <c r="B211" s="142" t="s">
        <v>88</v>
      </c>
      <c r="C211" s="186" t="s">
        <v>89</v>
      </c>
      <c r="D211" s="152"/>
      <c r="E211" s="160"/>
      <c r="F211" s="166"/>
      <c r="G211" s="166">
        <f>SUMIF(AE212:AE213,"&lt;&gt;NOR",G212:G213)</f>
        <v>0</v>
      </c>
      <c r="H211" s="166"/>
      <c r="I211" s="166">
        <f>SUM(I212:I213)</f>
        <v>0</v>
      </c>
      <c r="J211" s="166"/>
      <c r="K211" s="166">
        <f>SUM(K212:K213)</f>
        <v>0</v>
      </c>
      <c r="L211" s="166"/>
      <c r="M211" s="166">
        <f>SUM(M212:M213)</f>
        <v>0</v>
      </c>
      <c r="N211" s="152"/>
      <c r="O211" s="152">
        <f>SUM(O212:O213)</f>
        <v>0.05</v>
      </c>
      <c r="P211" s="152"/>
      <c r="Q211" s="152">
        <f>SUM(Q212:Q213)</f>
        <v>0</v>
      </c>
      <c r="R211" s="152"/>
      <c r="S211" s="152"/>
      <c r="T211" s="153"/>
      <c r="U211" s="152">
        <f>SUM(U212:U213)</f>
        <v>0.6</v>
      </c>
      <c r="AE211" t="s">
        <v>134</v>
      </c>
    </row>
    <row r="212" spans="1:60" ht="22.5" outlineLevel="1" x14ac:dyDescent="0.2">
      <c r="A212" s="141">
        <v>110</v>
      </c>
      <c r="B212" s="141" t="s">
        <v>434</v>
      </c>
      <c r="C212" s="183" t="s">
        <v>536</v>
      </c>
      <c r="D212" s="148" t="s">
        <v>358</v>
      </c>
      <c r="E212" s="157">
        <v>1</v>
      </c>
      <c r="F212" s="164">
        <f>H212+J212</f>
        <v>0</v>
      </c>
      <c r="G212" s="165">
        <f>ROUND(E212*F212,2)</f>
        <v>0</v>
      </c>
      <c r="H212" s="165"/>
      <c r="I212" s="165">
        <f>ROUND(E212*H212,2)</f>
        <v>0</v>
      </c>
      <c r="J212" s="165"/>
      <c r="K212" s="165">
        <f>ROUND(E212*J212,2)</f>
        <v>0</v>
      </c>
      <c r="L212" s="165">
        <v>21</v>
      </c>
      <c r="M212" s="165">
        <f>G212*(1+L212/100)</f>
        <v>0</v>
      </c>
      <c r="N212" s="148">
        <v>0.05</v>
      </c>
      <c r="O212" s="148">
        <f>ROUND(E212*N212,5)</f>
        <v>0.05</v>
      </c>
      <c r="P212" s="148">
        <v>0</v>
      </c>
      <c r="Q212" s="148">
        <f>ROUND(E212*P212,5)</f>
        <v>0</v>
      </c>
      <c r="R212" s="148"/>
      <c r="S212" s="148"/>
      <c r="T212" s="149">
        <v>0.42918000000000001</v>
      </c>
      <c r="U212" s="148">
        <f>ROUND(E212*T212,2)</f>
        <v>0.43</v>
      </c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 t="s">
        <v>138</v>
      </c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</row>
    <row r="213" spans="1:60" outlineLevel="1" x14ac:dyDescent="0.2">
      <c r="A213" s="141">
        <v>111</v>
      </c>
      <c r="B213" s="141" t="s">
        <v>435</v>
      </c>
      <c r="C213" s="183" t="s">
        <v>436</v>
      </c>
      <c r="D213" s="148" t="s">
        <v>256</v>
      </c>
      <c r="E213" s="157">
        <v>0.05</v>
      </c>
      <c r="F213" s="164">
        <f>H213+J213</f>
        <v>0</v>
      </c>
      <c r="G213" s="165">
        <f>ROUND(E213*F213,2)</f>
        <v>0</v>
      </c>
      <c r="H213" s="165"/>
      <c r="I213" s="165">
        <f>ROUND(E213*H213,2)</f>
        <v>0</v>
      </c>
      <c r="J213" s="165"/>
      <c r="K213" s="165">
        <f>ROUND(E213*J213,2)</f>
        <v>0</v>
      </c>
      <c r="L213" s="165">
        <v>21</v>
      </c>
      <c r="M213" s="165">
        <f>G213*(1+L213/100)</f>
        <v>0</v>
      </c>
      <c r="N213" s="148">
        <v>0</v>
      </c>
      <c r="O213" s="148">
        <f>ROUND(E213*N213,5)</f>
        <v>0</v>
      </c>
      <c r="P213" s="148">
        <v>0</v>
      </c>
      <c r="Q213" s="148">
        <f>ROUND(E213*P213,5)</f>
        <v>0</v>
      </c>
      <c r="R213" s="148"/>
      <c r="S213" s="148"/>
      <c r="T213" s="149">
        <v>3.327</v>
      </c>
      <c r="U213" s="148">
        <f>ROUND(E213*T213,2)</f>
        <v>0.17</v>
      </c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 t="s">
        <v>138</v>
      </c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</row>
    <row r="214" spans="1:60" x14ac:dyDescent="0.2">
      <c r="A214" s="142" t="s">
        <v>133</v>
      </c>
      <c r="B214" s="142" t="s">
        <v>90</v>
      </c>
      <c r="C214" s="186" t="s">
        <v>91</v>
      </c>
      <c r="D214" s="152"/>
      <c r="E214" s="160"/>
      <c r="F214" s="166"/>
      <c r="G214" s="166">
        <f>SUMIF(AE215:AE227,"&lt;&gt;NOR",G215:G227)</f>
        <v>0</v>
      </c>
      <c r="H214" s="166"/>
      <c r="I214" s="166">
        <f>SUM(I215:I227)</f>
        <v>0</v>
      </c>
      <c r="J214" s="166"/>
      <c r="K214" s="166">
        <f>SUM(K215:K227)</f>
        <v>0</v>
      </c>
      <c r="L214" s="166"/>
      <c r="M214" s="166">
        <f>SUM(M215:M227)</f>
        <v>0</v>
      </c>
      <c r="N214" s="152"/>
      <c r="O214" s="152">
        <f>SUM(O215:O227)</f>
        <v>1.66693</v>
      </c>
      <c r="P214" s="152"/>
      <c r="Q214" s="152">
        <f>SUM(Q215:Q227)</f>
        <v>0</v>
      </c>
      <c r="R214" s="152"/>
      <c r="S214" s="152"/>
      <c r="T214" s="153"/>
      <c r="U214" s="152">
        <f>SUM(U215:U227)</f>
        <v>72.3</v>
      </c>
      <c r="AE214" t="s">
        <v>134</v>
      </c>
    </row>
    <row r="215" spans="1:60" outlineLevel="1" x14ac:dyDescent="0.2">
      <c r="A215" s="141">
        <v>112</v>
      </c>
      <c r="B215" s="141" t="s">
        <v>437</v>
      </c>
      <c r="C215" s="183" t="s">
        <v>438</v>
      </c>
      <c r="D215" s="148" t="s">
        <v>148</v>
      </c>
      <c r="E215" s="157">
        <v>47.29</v>
      </c>
      <c r="F215" s="164">
        <f>H215+J215</f>
        <v>0</v>
      </c>
      <c r="G215" s="165">
        <f>ROUND(E215*F215,2)</f>
        <v>0</v>
      </c>
      <c r="H215" s="165"/>
      <c r="I215" s="165">
        <f>ROUND(E215*H215,2)</f>
        <v>0</v>
      </c>
      <c r="J215" s="165"/>
      <c r="K215" s="165">
        <f>ROUND(E215*J215,2)</f>
        <v>0</v>
      </c>
      <c r="L215" s="165">
        <v>21</v>
      </c>
      <c r="M215" s="165">
        <f>G215*(1+L215/100)</f>
        <v>0</v>
      </c>
      <c r="N215" s="148">
        <v>2.1000000000000001E-4</v>
      </c>
      <c r="O215" s="148">
        <f>ROUND(E215*N215,5)</f>
        <v>9.9299999999999996E-3</v>
      </c>
      <c r="P215" s="148">
        <v>0</v>
      </c>
      <c r="Q215" s="148">
        <f>ROUND(E215*P215,5)</f>
        <v>0</v>
      </c>
      <c r="R215" s="148"/>
      <c r="S215" s="148"/>
      <c r="T215" s="149">
        <v>0.05</v>
      </c>
      <c r="U215" s="148">
        <f>ROUND(E215*T215,2)</f>
        <v>2.36</v>
      </c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 t="s">
        <v>138</v>
      </c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</row>
    <row r="216" spans="1:60" outlineLevel="1" x14ac:dyDescent="0.2">
      <c r="A216" s="141"/>
      <c r="B216" s="141"/>
      <c r="C216" s="184" t="s">
        <v>439</v>
      </c>
      <c r="D216" s="150"/>
      <c r="E216" s="158">
        <v>47.29</v>
      </c>
      <c r="F216" s="165"/>
      <c r="G216" s="165"/>
      <c r="H216" s="165"/>
      <c r="I216" s="165"/>
      <c r="J216" s="165"/>
      <c r="K216" s="165"/>
      <c r="L216" s="165"/>
      <c r="M216" s="165"/>
      <c r="N216" s="148"/>
      <c r="O216" s="148"/>
      <c r="P216" s="148"/>
      <c r="Q216" s="148"/>
      <c r="R216" s="148"/>
      <c r="S216" s="148"/>
      <c r="T216" s="149"/>
      <c r="U216" s="148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 t="s">
        <v>150</v>
      </c>
      <c r="AF216" s="140">
        <v>0</v>
      </c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</row>
    <row r="217" spans="1:60" ht="22.5" outlineLevel="1" x14ac:dyDescent="0.2">
      <c r="A217" s="141">
        <v>113</v>
      </c>
      <c r="B217" s="141" t="s">
        <v>440</v>
      </c>
      <c r="C217" s="183" t="s">
        <v>441</v>
      </c>
      <c r="D217" s="148" t="s">
        <v>293</v>
      </c>
      <c r="E217" s="157">
        <v>34.9</v>
      </c>
      <c r="F217" s="164">
        <f>H217+J217</f>
        <v>0</v>
      </c>
      <c r="G217" s="165">
        <f>ROUND(E217*F217,2)</f>
        <v>0</v>
      </c>
      <c r="H217" s="165"/>
      <c r="I217" s="165">
        <f>ROUND(E217*H217,2)</f>
        <v>0</v>
      </c>
      <c r="J217" s="165"/>
      <c r="K217" s="165">
        <f>ROUND(E217*J217,2)</f>
        <v>0</v>
      </c>
      <c r="L217" s="165">
        <v>21</v>
      </c>
      <c r="M217" s="165">
        <f>G217*(1+L217/100)</f>
        <v>0</v>
      </c>
      <c r="N217" s="148">
        <v>3.2000000000000003E-4</v>
      </c>
      <c r="O217" s="148">
        <f>ROUND(E217*N217,5)</f>
        <v>1.1169999999999999E-2</v>
      </c>
      <c r="P217" s="148">
        <v>0</v>
      </c>
      <c r="Q217" s="148">
        <f>ROUND(E217*P217,5)</f>
        <v>0</v>
      </c>
      <c r="R217" s="148"/>
      <c r="S217" s="148"/>
      <c r="T217" s="149">
        <v>0.23599999999999999</v>
      </c>
      <c r="U217" s="148">
        <f>ROUND(E217*T217,2)</f>
        <v>8.24</v>
      </c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 t="s">
        <v>138</v>
      </c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</row>
    <row r="218" spans="1:60" outlineLevel="1" x14ac:dyDescent="0.2">
      <c r="A218" s="141"/>
      <c r="B218" s="141"/>
      <c r="C218" s="184" t="s">
        <v>442</v>
      </c>
      <c r="D218" s="150"/>
      <c r="E218" s="158">
        <v>34.9</v>
      </c>
      <c r="F218" s="165"/>
      <c r="G218" s="165"/>
      <c r="H218" s="165"/>
      <c r="I218" s="165"/>
      <c r="J218" s="165"/>
      <c r="K218" s="165"/>
      <c r="L218" s="165"/>
      <c r="M218" s="165"/>
      <c r="N218" s="148"/>
      <c r="O218" s="148"/>
      <c r="P218" s="148"/>
      <c r="Q218" s="148"/>
      <c r="R218" s="148"/>
      <c r="S218" s="148"/>
      <c r="T218" s="149"/>
      <c r="U218" s="148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 t="s">
        <v>150</v>
      </c>
      <c r="AF218" s="140">
        <v>0</v>
      </c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</row>
    <row r="219" spans="1:60" ht="22.5" outlineLevel="1" x14ac:dyDescent="0.2">
      <c r="A219" s="141">
        <v>114</v>
      </c>
      <c r="B219" s="141" t="s">
        <v>443</v>
      </c>
      <c r="C219" s="183" t="s">
        <v>444</v>
      </c>
      <c r="D219" s="148" t="s">
        <v>148</v>
      </c>
      <c r="E219" s="157">
        <v>43.8</v>
      </c>
      <c r="F219" s="164">
        <f>H219+J219</f>
        <v>0</v>
      </c>
      <c r="G219" s="165">
        <f>ROUND(E219*F219,2)</f>
        <v>0</v>
      </c>
      <c r="H219" s="165"/>
      <c r="I219" s="165">
        <f>ROUND(E219*H219,2)</f>
        <v>0</v>
      </c>
      <c r="J219" s="165"/>
      <c r="K219" s="165">
        <f>ROUND(E219*J219,2)</f>
        <v>0</v>
      </c>
      <c r="L219" s="165">
        <v>21</v>
      </c>
      <c r="M219" s="165">
        <f>G219*(1+L219/100)</f>
        <v>0</v>
      </c>
      <c r="N219" s="148">
        <v>6.9300000000000004E-3</v>
      </c>
      <c r="O219" s="148">
        <f>ROUND(E219*N219,5)</f>
        <v>0.30353000000000002</v>
      </c>
      <c r="P219" s="148">
        <v>0</v>
      </c>
      <c r="Q219" s="148">
        <f>ROUND(E219*P219,5)</f>
        <v>0</v>
      </c>
      <c r="R219" s="148"/>
      <c r="S219" s="148"/>
      <c r="T219" s="149">
        <v>1.3466</v>
      </c>
      <c r="U219" s="148">
        <f>ROUND(E219*T219,2)</f>
        <v>58.98</v>
      </c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 t="s">
        <v>138</v>
      </c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</row>
    <row r="220" spans="1:60" outlineLevel="1" x14ac:dyDescent="0.2">
      <c r="A220" s="141"/>
      <c r="B220" s="141"/>
      <c r="C220" s="184" t="s">
        <v>445</v>
      </c>
      <c r="D220" s="150"/>
      <c r="E220" s="158">
        <v>43.8</v>
      </c>
      <c r="F220" s="165"/>
      <c r="G220" s="165"/>
      <c r="H220" s="165"/>
      <c r="I220" s="165"/>
      <c r="J220" s="165"/>
      <c r="K220" s="165"/>
      <c r="L220" s="165"/>
      <c r="M220" s="165"/>
      <c r="N220" s="148"/>
      <c r="O220" s="148"/>
      <c r="P220" s="148"/>
      <c r="Q220" s="148"/>
      <c r="R220" s="148"/>
      <c r="S220" s="148"/>
      <c r="T220" s="149"/>
      <c r="U220" s="148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 t="s">
        <v>150</v>
      </c>
      <c r="AF220" s="140">
        <v>0</v>
      </c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</row>
    <row r="221" spans="1:60" outlineLevel="1" x14ac:dyDescent="0.2">
      <c r="A221" s="141">
        <v>115</v>
      </c>
      <c r="B221" s="141" t="s">
        <v>446</v>
      </c>
      <c r="C221" s="183" t="s">
        <v>447</v>
      </c>
      <c r="D221" s="148" t="s">
        <v>148</v>
      </c>
      <c r="E221" s="157">
        <v>52.56</v>
      </c>
      <c r="F221" s="164">
        <f>H221+J221</f>
        <v>0</v>
      </c>
      <c r="G221" s="165">
        <f>ROUND(E221*F221,2)</f>
        <v>0</v>
      </c>
      <c r="H221" s="165"/>
      <c r="I221" s="165">
        <f>ROUND(E221*H221,2)</f>
        <v>0</v>
      </c>
      <c r="J221" s="165"/>
      <c r="K221" s="165">
        <f>ROUND(E221*J221,2)</f>
        <v>0</v>
      </c>
      <c r="L221" s="165">
        <v>21</v>
      </c>
      <c r="M221" s="165">
        <f>G221*(1+L221/100)</f>
        <v>0</v>
      </c>
      <c r="N221" s="148">
        <v>2.3800000000000002E-2</v>
      </c>
      <c r="O221" s="148">
        <f>ROUND(E221*N221,5)</f>
        <v>1.2509300000000001</v>
      </c>
      <c r="P221" s="148">
        <v>0</v>
      </c>
      <c r="Q221" s="148">
        <f>ROUND(E221*P221,5)</f>
        <v>0</v>
      </c>
      <c r="R221" s="148"/>
      <c r="S221" s="148"/>
      <c r="T221" s="149">
        <v>0</v>
      </c>
      <c r="U221" s="148">
        <f>ROUND(E221*T221,2)</f>
        <v>0</v>
      </c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 t="s">
        <v>141</v>
      </c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</row>
    <row r="222" spans="1:60" outlineLevel="1" x14ac:dyDescent="0.2">
      <c r="A222" s="141"/>
      <c r="B222" s="141"/>
      <c r="C222" s="184" t="s">
        <v>448</v>
      </c>
      <c r="D222" s="150"/>
      <c r="E222" s="158">
        <v>43.8</v>
      </c>
      <c r="F222" s="165"/>
      <c r="G222" s="165"/>
      <c r="H222" s="165"/>
      <c r="I222" s="165"/>
      <c r="J222" s="165"/>
      <c r="K222" s="165"/>
      <c r="L222" s="165"/>
      <c r="M222" s="165"/>
      <c r="N222" s="148"/>
      <c r="O222" s="148"/>
      <c r="P222" s="148"/>
      <c r="Q222" s="148"/>
      <c r="R222" s="148"/>
      <c r="S222" s="148"/>
      <c r="T222" s="149"/>
      <c r="U222" s="148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 t="s">
        <v>150</v>
      </c>
      <c r="AF222" s="140">
        <v>0</v>
      </c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</row>
    <row r="223" spans="1:60" outlineLevel="1" x14ac:dyDescent="0.2">
      <c r="A223" s="141"/>
      <c r="B223" s="141"/>
      <c r="C223" s="185" t="s">
        <v>165</v>
      </c>
      <c r="D223" s="151"/>
      <c r="E223" s="159">
        <v>8.76</v>
      </c>
      <c r="F223" s="165"/>
      <c r="G223" s="165"/>
      <c r="H223" s="165"/>
      <c r="I223" s="165"/>
      <c r="J223" s="165"/>
      <c r="K223" s="165"/>
      <c r="L223" s="165"/>
      <c r="M223" s="165"/>
      <c r="N223" s="148"/>
      <c r="O223" s="148"/>
      <c r="P223" s="148"/>
      <c r="Q223" s="148"/>
      <c r="R223" s="148"/>
      <c r="S223" s="148"/>
      <c r="T223" s="149"/>
      <c r="U223" s="148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 t="s">
        <v>150</v>
      </c>
      <c r="AF223" s="140">
        <v>4</v>
      </c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</row>
    <row r="224" spans="1:60" outlineLevel="1" x14ac:dyDescent="0.2">
      <c r="A224" s="141">
        <v>116</v>
      </c>
      <c r="B224" s="141" t="s">
        <v>449</v>
      </c>
      <c r="C224" s="183" t="s">
        <v>450</v>
      </c>
      <c r="D224" s="148" t="s">
        <v>293</v>
      </c>
      <c r="E224" s="157">
        <v>38.39</v>
      </c>
      <c r="F224" s="164">
        <f>H224+J224</f>
        <v>0</v>
      </c>
      <c r="G224" s="165">
        <f>ROUND(E224*F224,2)</f>
        <v>0</v>
      </c>
      <c r="H224" s="165"/>
      <c r="I224" s="165">
        <f>ROUND(E224*H224,2)</f>
        <v>0</v>
      </c>
      <c r="J224" s="165"/>
      <c r="K224" s="165">
        <f>ROUND(E224*J224,2)</f>
        <v>0</v>
      </c>
      <c r="L224" s="165">
        <v>21</v>
      </c>
      <c r="M224" s="165">
        <f>G224*(1+L224/100)</f>
        <v>0</v>
      </c>
      <c r="N224" s="148">
        <v>2.3800000000000002E-3</v>
      </c>
      <c r="O224" s="148">
        <f>ROUND(E224*N224,5)</f>
        <v>9.1370000000000007E-2</v>
      </c>
      <c r="P224" s="148">
        <v>0</v>
      </c>
      <c r="Q224" s="148">
        <f>ROUND(E224*P224,5)</f>
        <v>0</v>
      </c>
      <c r="R224" s="148"/>
      <c r="S224" s="148"/>
      <c r="T224" s="149">
        <v>0</v>
      </c>
      <c r="U224" s="148">
        <f>ROUND(E224*T224,2)</f>
        <v>0</v>
      </c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 t="s">
        <v>141</v>
      </c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</row>
    <row r="225" spans="1:60" outlineLevel="1" x14ac:dyDescent="0.2">
      <c r="A225" s="141"/>
      <c r="B225" s="141"/>
      <c r="C225" s="184" t="s">
        <v>451</v>
      </c>
      <c r="D225" s="150"/>
      <c r="E225" s="158">
        <v>34.9</v>
      </c>
      <c r="F225" s="165"/>
      <c r="G225" s="165"/>
      <c r="H225" s="165"/>
      <c r="I225" s="165"/>
      <c r="J225" s="165"/>
      <c r="K225" s="165"/>
      <c r="L225" s="165"/>
      <c r="M225" s="165"/>
      <c r="N225" s="148"/>
      <c r="O225" s="148"/>
      <c r="P225" s="148"/>
      <c r="Q225" s="148"/>
      <c r="R225" s="148"/>
      <c r="S225" s="148"/>
      <c r="T225" s="149"/>
      <c r="U225" s="148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 t="s">
        <v>150</v>
      </c>
      <c r="AF225" s="140">
        <v>0</v>
      </c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</row>
    <row r="226" spans="1:60" outlineLevel="1" x14ac:dyDescent="0.2">
      <c r="A226" s="141"/>
      <c r="B226" s="141"/>
      <c r="C226" s="185" t="s">
        <v>185</v>
      </c>
      <c r="D226" s="151"/>
      <c r="E226" s="159">
        <v>3.49</v>
      </c>
      <c r="F226" s="165"/>
      <c r="G226" s="165"/>
      <c r="H226" s="165"/>
      <c r="I226" s="165"/>
      <c r="J226" s="165"/>
      <c r="K226" s="165"/>
      <c r="L226" s="165"/>
      <c r="M226" s="165"/>
      <c r="N226" s="148"/>
      <c r="O226" s="148"/>
      <c r="P226" s="148"/>
      <c r="Q226" s="148"/>
      <c r="R226" s="148"/>
      <c r="S226" s="148"/>
      <c r="T226" s="149"/>
      <c r="U226" s="148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 t="s">
        <v>150</v>
      </c>
      <c r="AF226" s="140">
        <v>4</v>
      </c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</row>
    <row r="227" spans="1:60" outlineLevel="1" x14ac:dyDescent="0.2">
      <c r="A227" s="141">
        <v>117</v>
      </c>
      <c r="B227" s="141" t="s">
        <v>452</v>
      </c>
      <c r="C227" s="183" t="s">
        <v>453</v>
      </c>
      <c r="D227" s="148" t="s">
        <v>256</v>
      </c>
      <c r="E227" s="157">
        <v>1.7</v>
      </c>
      <c r="F227" s="164">
        <f>H227+J227</f>
        <v>0</v>
      </c>
      <c r="G227" s="165">
        <f>ROUND(E227*F227,2)</f>
        <v>0</v>
      </c>
      <c r="H227" s="165"/>
      <c r="I227" s="165">
        <f>ROUND(E227*H227,2)</f>
        <v>0</v>
      </c>
      <c r="J227" s="165"/>
      <c r="K227" s="165">
        <f>ROUND(E227*J227,2)</f>
        <v>0</v>
      </c>
      <c r="L227" s="165">
        <v>21</v>
      </c>
      <c r="M227" s="165">
        <f>G227*(1+L227/100)</f>
        <v>0</v>
      </c>
      <c r="N227" s="148">
        <v>0</v>
      </c>
      <c r="O227" s="148">
        <f>ROUND(E227*N227,5)</f>
        <v>0</v>
      </c>
      <c r="P227" s="148">
        <v>0</v>
      </c>
      <c r="Q227" s="148">
        <f>ROUND(E227*P227,5)</f>
        <v>0</v>
      </c>
      <c r="R227" s="148"/>
      <c r="S227" s="148"/>
      <c r="T227" s="149">
        <v>1.5980000000000001</v>
      </c>
      <c r="U227" s="148">
        <f>ROUND(E227*T227,2)</f>
        <v>2.72</v>
      </c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 t="s">
        <v>138</v>
      </c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</row>
    <row r="228" spans="1:60" x14ac:dyDescent="0.2">
      <c r="A228" s="142" t="s">
        <v>133</v>
      </c>
      <c r="B228" s="142" t="s">
        <v>92</v>
      </c>
      <c r="C228" s="186" t="s">
        <v>93</v>
      </c>
      <c r="D228" s="152"/>
      <c r="E228" s="160"/>
      <c r="F228" s="166"/>
      <c r="G228" s="166">
        <f>SUMIF(AE229:AE259,"&lt;&gt;NOR",G229:G259)</f>
        <v>0</v>
      </c>
      <c r="H228" s="166"/>
      <c r="I228" s="166">
        <f>SUM(I229:I259)</f>
        <v>0</v>
      </c>
      <c r="J228" s="166"/>
      <c r="K228" s="166">
        <f>SUM(K229:K259)</f>
        <v>0</v>
      </c>
      <c r="L228" s="166"/>
      <c r="M228" s="166">
        <f>SUM(M229:M259)</f>
        <v>0</v>
      </c>
      <c r="N228" s="152"/>
      <c r="O228" s="152">
        <f>SUM(O229:O259)</f>
        <v>1.06202</v>
      </c>
      <c r="P228" s="152"/>
      <c r="Q228" s="152">
        <f>SUM(Q229:Q259)</f>
        <v>0</v>
      </c>
      <c r="R228" s="152"/>
      <c r="S228" s="152"/>
      <c r="T228" s="153"/>
      <c r="U228" s="152">
        <f>SUM(U229:U259)</f>
        <v>135.42000000000002</v>
      </c>
      <c r="AE228" t="s">
        <v>134</v>
      </c>
    </row>
    <row r="229" spans="1:60" ht="22.5" outlineLevel="1" x14ac:dyDescent="0.2">
      <c r="A229" s="141">
        <v>118</v>
      </c>
      <c r="B229" s="141" t="s">
        <v>454</v>
      </c>
      <c r="C229" s="183" t="s">
        <v>455</v>
      </c>
      <c r="D229" s="148" t="s">
        <v>148</v>
      </c>
      <c r="E229" s="157">
        <v>214</v>
      </c>
      <c r="F229" s="164">
        <f>H229+J229</f>
        <v>0</v>
      </c>
      <c r="G229" s="165">
        <f>ROUND(E229*F229,2)</f>
        <v>0</v>
      </c>
      <c r="H229" s="165"/>
      <c r="I229" s="165">
        <f>ROUND(E229*H229,2)</f>
        <v>0</v>
      </c>
      <c r="J229" s="165"/>
      <c r="K229" s="165">
        <f>ROUND(E229*J229,2)</f>
        <v>0</v>
      </c>
      <c r="L229" s="165">
        <v>21</v>
      </c>
      <c r="M229" s="165">
        <f>G229*(1+L229/100)</f>
        <v>0</v>
      </c>
      <c r="N229" s="148">
        <v>0</v>
      </c>
      <c r="O229" s="148">
        <f>ROUND(E229*N229,5)</f>
        <v>0</v>
      </c>
      <c r="P229" s="148">
        <v>0</v>
      </c>
      <c r="Q229" s="148">
        <f>ROUND(E229*P229,5)</f>
        <v>0</v>
      </c>
      <c r="R229" s="148"/>
      <c r="S229" s="148"/>
      <c r="T229" s="149">
        <v>4.5999999999999999E-2</v>
      </c>
      <c r="U229" s="148">
        <f>ROUND(E229*T229,2)</f>
        <v>9.84</v>
      </c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 t="s">
        <v>138</v>
      </c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</row>
    <row r="230" spans="1:60" ht="22.5" outlineLevel="1" x14ac:dyDescent="0.2">
      <c r="A230" s="141">
        <v>119</v>
      </c>
      <c r="B230" s="141" t="s">
        <v>456</v>
      </c>
      <c r="C230" s="183" t="s">
        <v>457</v>
      </c>
      <c r="D230" s="148" t="s">
        <v>293</v>
      </c>
      <c r="E230" s="157">
        <v>187.011</v>
      </c>
      <c r="F230" s="164">
        <f>H230+J230</f>
        <v>0</v>
      </c>
      <c r="G230" s="165">
        <f>ROUND(E230*F230,2)</f>
        <v>0</v>
      </c>
      <c r="H230" s="165"/>
      <c r="I230" s="165">
        <f>ROUND(E230*H230,2)</f>
        <v>0</v>
      </c>
      <c r="J230" s="165"/>
      <c r="K230" s="165">
        <f>ROUND(E230*J230,2)</f>
        <v>0</v>
      </c>
      <c r="L230" s="165">
        <v>21</v>
      </c>
      <c r="M230" s="165">
        <f>G230*(1+L230/100)</f>
        <v>0</v>
      </c>
      <c r="N230" s="148">
        <v>3.0000000000000001E-5</v>
      </c>
      <c r="O230" s="148">
        <f>ROUND(E230*N230,5)</f>
        <v>5.6100000000000004E-3</v>
      </c>
      <c r="P230" s="148">
        <v>0</v>
      </c>
      <c r="Q230" s="148">
        <f>ROUND(E230*P230,5)</f>
        <v>0</v>
      </c>
      <c r="R230" s="148"/>
      <c r="S230" s="148"/>
      <c r="T230" s="149">
        <v>0.13719999999999999</v>
      </c>
      <c r="U230" s="148">
        <f>ROUND(E230*T230,2)</f>
        <v>25.66</v>
      </c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 t="s">
        <v>138</v>
      </c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</row>
    <row r="231" spans="1:60" outlineLevel="1" x14ac:dyDescent="0.2">
      <c r="A231" s="141"/>
      <c r="B231" s="141"/>
      <c r="C231" s="184" t="s">
        <v>191</v>
      </c>
      <c r="D231" s="150"/>
      <c r="E231" s="158">
        <v>15.25</v>
      </c>
      <c r="F231" s="165"/>
      <c r="G231" s="165"/>
      <c r="H231" s="165"/>
      <c r="I231" s="165"/>
      <c r="J231" s="165"/>
      <c r="K231" s="165"/>
      <c r="L231" s="165"/>
      <c r="M231" s="165"/>
      <c r="N231" s="148"/>
      <c r="O231" s="148"/>
      <c r="P231" s="148"/>
      <c r="Q231" s="148"/>
      <c r="R231" s="148"/>
      <c r="S231" s="148"/>
      <c r="T231" s="149"/>
      <c r="U231" s="148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 t="s">
        <v>150</v>
      </c>
      <c r="AF231" s="140">
        <v>0</v>
      </c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</row>
    <row r="232" spans="1:60" outlineLevel="1" x14ac:dyDescent="0.2">
      <c r="A232" s="141"/>
      <c r="B232" s="141"/>
      <c r="C232" s="184" t="s">
        <v>458</v>
      </c>
      <c r="D232" s="150"/>
      <c r="E232" s="158">
        <v>15.57</v>
      </c>
      <c r="F232" s="165"/>
      <c r="G232" s="165"/>
      <c r="H232" s="165"/>
      <c r="I232" s="165"/>
      <c r="J232" s="165"/>
      <c r="K232" s="165"/>
      <c r="L232" s="165"/>
      <c r="M232" s="165"/>
      <c r="N232" s="148"/>
      <c r="O232" s="148"/>
      <c r="P232" s="148"/>
      <c r="Q232" s="148"/>
      <c r="R232" s="148"/>
      <c r="S232" s="148"/>
      <c r="T232" s="149"/>
      <c r="U232" s="148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 t="s">
        <v>150</v>
      </c>
      <c r="AF232" s="140">
        <v>0</v>
      </c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</row>
    <row r="233" spans="1:60" outlineLevel="1" x14ac:dyDescent="0.2">
      <c r="A233" s="141"/>
      <c r="B233" s="141"/>
      <c r="C233" s="184" t="s">
        <v>459</v>
      </c>
      <c r="D233" s="150"/>
      <c r="E233" s="158">
        <v>14.78</v>
      </c>
      <c r="F233" s="165"/>
      <c r="G233" s="165"/>
      <c r="H233" s="165"/>
      <c r="I233" s="165"/>
      <c r="J233" s="165"/>
      <c r="K233" s="165"/>
      <c r="L233" s="165"/>
      <c r="M233" s="165"/>
      <c r="N233" s="148"/>
      <c r="O233" s="148"/>
      <c r="P233" s="148"/>
      <c r="Q233" s="148"/>
      <c r="R233" s="148"/>
      <c r="S233" s="148"/>
      <c r="T233" s="149"/>
      <c r="U233" s="148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 t="s">
        <v>150</v>
      </c>
      <c r="AF233" s="140">
        <v>0</v>
      </c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</row>
    <row r="234" spans="1:60" outlineLevel="1" x14ac:dyDescent="0.2">
      <c r="A234" s="141"/>
      <c r="B234" s="141"/>
      <c r="C234" s="184" t="s">
        <v>460</v>
      </c>
      <c r="D234" s="150"/>
      <c r="E234" s="158">
        <v>21.88</v>
      </c>
      <c r="F234" s="165"/>
      <c r="G234" s="165"/>
      <c r="H234" s="165"/>
      <c r="I234" s="165"/>
      <c r="J234" s="165"/>
      <c r="K234" s="165"/>
      <c r="L234" s="165"/>
      <c r="M234" s="165"/>
      <c r="N234" s="148"/>
      <c r="O234" s="148"/>
      <c r="P234" s="148"/>
      <c r="Q234" s="148"/>
      <c r="R234" s="148"/>
      <c r="S234" s="148"/>
      <c r="T234" s="149"/>
      <c r="U234" s="148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 t="s">
        <v>150</v>
      </c>
      <c r="AF234" s="140">
        <v>0</v>
      </c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</row>
    <row r="235" spans="1:60" outlineLevel="1" x14ac:dyDescent="0.2">
      <c r="A235" s="141"/>
      <c r="B235" s="141"/>
      <c r="C235" s="184" t="s">
        <v>461</v>
      </c>
      <c r="D235" s="150"/>
      <c r="E235" s="158">
        <v>26.85</v>
      </c>
      <c r="F235" s="165"/>
      <c r="G235" s="165"/>
      <c r="H235" s="165"/>
      <c r="I235" s="165"/>
      <c r="J235" s="165"/>
      <c r="K235" s="165"/>
      <c r="L235" s="165"/>
      <c r="M235" s="165"/>
      <c r="N235" s="148"/>
      <c r="O235" s="148"/>
      <c r="P235" s="148"/>
      <c r="Q235" s="148"/>
      <c r="R235" s="148"/>
      <c r="S235" s="148"/>
      <c r="T235" s="149"/>
      <c r="U235" s="148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 t="s">
        <v>150</v>
      </c>
      <c r="AF235" s="140">
        <v>0</v>
      </c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</row>
    <row r="236" spans="1:60" outlineLevel="1" x14ac:dyDescent="0.2">
      <c r="A236" s="141"/>
      <c r="B236" s="141"/>
      <c r="C236" s="184" t="s">
        <v>462</v>
      </c>
      <c r="D236" s="150"/>
      <c r="E236" s="158">
        <v>18.95</v>
      </c>
      <c r="F236" s="165"/>
      <c r="G236" s="165"/>
      <c r="H236" s="165"/>
      <c r="I236" s="165"/>
      <c r="J236" s="165"/>
      <c r="K236" s="165"/>
      <c r="L236" s="165"/>
      <c r="M236" s="165"/>
      <c r="N236" s="148"/>
      <c r="O236" s="148"/>
      <c r="P236" s="148"/>
      <c r="Q236" s="148"/>
      <c r="R236" s="148"/>
      <c r="S236" s="148"/>
      <c r="T236" s="149"/>
      <c r="U236" s="148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 t="s">
        <v>150</v>
      </c>
      <c r="AF236" s="140">
        <v>0</v>
      </c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</row>
    <row r="237" spans="1:60" outlineLevel="1" x14ac:dyDescent="0.2">
      <c r="A237" s="141"/>
      <c r="B237" s="141"/>
      <c r="C237" s="184" t="s">
        <v>463</v>
      </c>
      <c r="D237" s="150"/>
      <c r="E237" s="158">
        <v>18.57</v>
      </c>
      <c r="F237" s="165"/>
      <c r="G237" s="165"/>
      <c r="H237" s="165"/>
      <c r="I237" s="165"/>
      <c r="J237" s="165"/>
      <c r="K237" s="165"/>
      <c r="L237" s="165"/>
      <c r="M237" s="165"/>
      <c r="N237" s="148"/>
      <c r="O237" s="148"/>
      <c r="P237" s="148"/>
      <c r="Q237" s="148"/>
      <c r="R237" s="148"/>
      <c r="S237" s="148"/>
      <c r="T237" s="149"/>
      <c r="U237" s="148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 t="s">
        <v>150</v>
      </c>
      <c r="AF237" s="140">
        <v>0</v>
      </c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</row>
    <row r="238" spans="1:60" outlineLevel="1" x14ac:dyDescent="0.2">
      <c r="A238" s="141"/>
      <c r="B238" s="141"/>
      <c r="C238" s="184" t="s">
        <v>464</v>
      </c>
      <c r="D238" s="150"/>
      <c r="E238" s="158">
        <v>18.59</v>
      </c>
      <c r="F238" s="165"/>
      <c r="G238" s="165"/>
      <c r="H238" s="165"/>
      <c r="I238" s="165"/>
      <c r="J238" s="165"/>
      <c r="K238" s="165"/>
      <c r="L238" s="165"/>
      <c r="M238" s="165"/>
      <c r="N238" s="148"/>
      <c r="O238" s="148"/>
      <c r="P238" s="148"/>
      <c r="Q238" s="148"/>
      <c r="R238" s="148"/>
      <c r="S238" s="148"/>
      <c r="T238" s="149"/>
      <c r="U238" s="148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 t="s">
        <v>150</v>
      </c>
      <c r="AF238" s="140">
        <v>0</v>
      </c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</row>
    <row r="239" spans="1:60" outlineLevel="1" x14ac:dyDescent="0.2">
      <c r="A239" s="141"/>
      <c r="B239" s="141"/>
      <c r="C239" s="184" t="s">
        <v>465</v>
      </c>
      <c r="D239" s="150"/>
      <c r="E239" s="158">
        <v>19.57</v>
      </c>
      <c r="F239" s="165"/>
      <c r="G239" s="165"/>
      <c r="H239" s="165"/>
      <c r="I239" s="165"/>
      <c r="J239" s="165"/>
      <c r="K239" s="165"/>
      <c r="L239" s="165"/>
      <c r="M239" s="165"/>
      <c r="N239" s="148"/>
      <c r="O239" s="148"/>
      <c r="P239" s="148"/>
      <c r="Q239" s="148"/>
      <c r="R239" s="148"/>
      <c r="S239" s="148"/>
      <c r="T239" s="149"/>
      <c r="U239" s="148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 t="s">
        <v>150</v>
      </c>
      <c r="AF239" s="140">
        <v>0</v>
      </c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</row>
    <row r="240" spans="1:60" outlineLevel="1" x14ac:dyDescent="0.2">
      <c r="A240" s="141"/>
      <c r="B240" s="141"/>
      <c r="C240" s="187" t="s">
        <v>184</v>
      </c>
      <c r="D240" s="154"/>
      <c r="E240" s="161">
        <v>170.01</v>
      </c>
      <c r="F240" s="165"/>
      <c r="G240" s="165"/>
      <c r="H240" s="165"/>
      <c r="I240" s="165"/>
      <c r="J240" s="165"/>
      <c r="K240" s="165"/>
      <c r="L240" s="165"/>
      <c r="M240" s="165"/>
      <c r="N240" s="148"/>
      <c r="O240" s="148"/>
      <c r="P240" s="148"/>
      <c r="Q240" s="148"/>
      <c r="R240" s="148"/>
      <c r="S240" s="148"/>
      <c r="T240" s="149"/>
      <c r="U240" s="148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 t="s">
        <v>150</v>
      </c>
      <c r="AF240" s="140">
        <v>1</v>
      </c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</row>
    <row r="241" spans="1:60" outlineLevel="1" x14ac:dyDescent="0.2">
      <c r="A241" s="141"/>
      <c r="B241" s="141"/>
      <c r="C241" s="185" t="s">
        <v>185</v>
      </c>
      <c r="D241" s="151"/>
      <c r="E241" s="159">
        <v>17.001000000000001</v>
      </c>
      <c r="F241" s="165"/>
      <c r="G241" s="165"/>
      <c r="H241" s="165"/>
      <c r="I241" s="165"/>
      <c r="J241" s="165"/>
      <c r="K241" s="165"/>
      <c r="L241" s="165"/>
      <c r="M241" s="165"/>
      <c r="N241" s="148"/>
      <c r="O241" s="148"/>
      <c r="P241" s="148"/>
      <c r="Q241" s="148"/>
      <c r="R241" s="148"/>
      <c r="S241" s="148"/>
      <c r="T241" s="149"/>
      <c r="U241" s="148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 t="s">
        <v>150</v>
      </c>
      <c r="AF241" s="140">
        <v>4</v>
      </c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</row>
    <row r="242" spans="1:60" outlineLevel="1" x14ac:dyDescent="0.2">
      <c r="A242" s="141">
        <v>120</v>
      </c>
      <c r="B242" s="141" t="s">
        <v>466</v>
      </c>
      <c r="C242" s="183" t="s">
        <v>467</v>
      </c>
      <c r="D242" s="148" t="s">
        <v>293</v>
      </c>
      <c r="E242" s="157">
        <v>188</v>
      </c>
      <c r="F242" s="164">
        <f>H242+J242</f>
        <v>0</v>
      </c>
      <c r="G242" s="165">
        <f>ROUND(E242*F242,2)</f>
        <v>0</v>
      </c>
      <c r="H242" s="165"/>
      <c r="I242" s="165">
        <f>ROUND(E242*H242,2)</f>
        <v>0</v>
      </c>
      <c r="J242" s="165"/>
      <c r="K242" s="165">
        <f>ROUND(E242*J242,2)</f>
        <v>0</v>
      </c>
      <c r="L242" s="165">
        <v>21</v>
      </c>
      <c r="M242" s="165">
        <f>G242*(1+L242/100)</f>
        <v>0</v>
      </c>
      <c r="N242" s="148">
        <v>5.0000000000000001E-4</v>
      </c>
      <c r="O242" s="148">
        <f>ROUND(E242*N242,5)</f>
        <v>9.4E-2</v>
      </c>
      <c r="P242" s="148">
        <v>0</v>
      </c>
      <c r="Q242" s="148">
        <f>ROUND(E242*P242,5)</f>
        <v>0</v>
      </c>
      <c r="R242" s="148"/>
      <c r="S242" s="148"/>
      <c r="T242" s="149">
        <v>0</v>
      </c>
      <c r="U242" s="148">
        <f>ROUND(E242*T242,2)</f>
        <v>0</v>
      </c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 t="s">
        <v>141</v>
      </c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</row>
    <row r="243" spans="1:60" ht="22.5" outlineLevel="1" x14ac:dyDescent="0.2">
      <c r="A243" s="141">
        <v>121</v>
      </c>
      <c r="B243" s="141" t="s">
        <v>468</v>
      </c>
      <c r="C243" s="183" t="s">
        <v>469</v>
      </c>
      <c r="D243" s="148" t="s">
        <v>148</v>
      </c>
      <c r="E243" s="157">
        <v>213.98050000000001</v>
      </c>
      <c r="F243" s="164">
        <f>H243+J243</f>
        <v>0</v>
      </c>
      <c r="G243" s="165">
        <f>ROUND(E243*F243,2)</f>
        <v>0</v>
      </c>
      <c r="H243" s="165"/>
      <c r="I243" s="165">
        <f>ROUND(E243*H243,2)</f>
        <v>0</v>
      </c>
      <c r="J243" s="165"/>
      <c r="K243" s="165">
        <f>ROUND(E243*J243,2)</f>
        <v>0</v>
      </c>
      <c r="L243" s="165">
        <v>21</v>
      </c>
      <c r="M243" s="165">
        <f>G243*(1+L243/100)</f>
        <v>0</v>
      </c>
      <c r="N243" s="148">
        <v>3.3E-4</v>
      </c>
      <c r="O243" s="148">
        <f>ROUND(E243*N243,5)</f>
        <v>7.0610000000000006E-2</v>
      </c>
      <c r="P243" s="148">
        <v>0</v>
      </c>
      <c r="Q243" s="148">
        <f>ROUND(E243*P243,5)</f>
        <v>0</v>
      </c>
      <c r="R243" s="148"/>
      <c r="S243" s="148"/>
      <c r="T243" s="149">
        <v>0.45</v>
      </c>
      <c r="U243" s="148">
        <f>ROUND(E243*T243,2)</f>
        <v>96.29</v>
      </c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 t="s">
        <v>138</v>
      </c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</row>
    <row r="244" spans="1:60" outlineLevel="1" x14ac:dyDescent="0.2">
      <c r="A244" s="141"/>
      <c r="B244" s="141"/>
      <c r="C244" s="184" t="s">
        <v>470</v>
      </c>
      <c r="D244" s="150"/>
      <c r="E244" s="158">
        <v>13.88</v>
      </c>
      <c r="F244" s="165"/>
      <c r="G244" s="165"/>
      <c r="H244" s="165"/>
      <c r="I244" s="165"/>
      <c r="J244" s="165"/>
      <c r="K244" s="165"/>
      <c r="L244" s="165"/>
      <c r="M244" s="165"/>
      <c r="N244" s="148"/>
      <c r="O244" s="148"/>
      <c r="P244" s="148"/>
      <c r="Q244" s="148"/>
      <c r="R244" s="148"/>
      <c r="S244" s="148"/>
      <c r="T244" s="149"/>
      <c r="U244" s="148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 t="s">
        <v>150</v>
      </c>
      <c r="AF244" s="140">
        <v>0</v>
      </c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</row>
    <row r="245" spans="1:60" outlineLevel="1" x14ac:dyDescent="0.2">
      <c r="A245" s="141"/>
      <c r="B245" s="141"/>
      <c r="C245" s="184" t="s">
        <v>176</v>
      </c>
      <c r="D245" s="150"/>
      <c r="E245" s="158">
        <v>15.15</v>
      </c>
      <c r="F245" s="165"/>
      <c r="G245" s="165"/>
      <c r="H245" s="165"/>
      <c r="I245" s="165"/>
      <c r="J245" s="165"/>
      <c r="K245" s="165"/>
      <c r="L245" s="165"/>
      <c r="M245" s="165"/>
      <c r="N245" s="148"/>
      <c r="O245" s="148"/>
      <c r="P245" s="148"/>
      <c r="Q245" s="148"/>
      <c r="R245" s="148"/>
      <c r="S245" s="148"/>
      <c r="T245" s="149"/>
      <c r="U245" s="148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 t="s">
        <v>150</v>
      </c>
      <c r="AF245" s="140">
        <v>0</v>
      </c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</row>
    <row r="246" spans="1:60" outlineLevel="1" x14ac:dyDescent="0.2">
      <c r="A246" s="141"/>
      <c r="B246" s="141"/>
      <c r="C246" s="184" t="s">
        <v>192</v>
      </c>
      <c r="D246" s="150"/>
      <c r="E246" s="158">
        <v>13.11</v>
      </c>
      <c r="F246" s="165"/>
      <c r="G246" s="165"/>
      <c r="H246" s="165"/>
      <c r="I246" s="165"/>
      <c r="J246" s="165"/>
      <c r="K246" s="165"/>
      <c r="L246" s="165"/>
      <c r="M246" s="165"/>
      <c r="N246" s="148"/>
      <c r="O246" s="148"/>
      <c r="P246" s="148"/>
      <c r="Q246" s="148"/>
      <c r="R246" s="148"/>
      <c r="S246" s="148"/>
      <c r="T246" s="149"/>
      <c r="U246" s="148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 t="s">
        <v>150</v>
      </c>
      <c r="AF246" s="140">
        <v>0</v>
      </c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</row>
    <row r="247" spans="1:60" outlineLevel="1" x14ac:dyDescent="0.2">
      <c r="A247" s="141"/>
      <c r="B247" s="141"/>
      <c r="C247" s="184" t="s">
        <v>177</v>
      </c>
      <c r="D247" s="150"/>
      <c r="E247" s="158">
        <v>24.33</v>
      </c>
      <c r="F247" s="165"/>
      <c r="G247" s="165"/>
      <c r="H247" s="165"/>
      <c r="I247" s="165"/>
      <c r="J247" s="165"/>
      <c r="K247" s="165"/>
      <c r="L247" s="165"/>
      <c r="M247" s="165"/>
      <c r="N247" s="148"/>
      <c r="O247" s="148"/>
      <c r="P247" s="148"/>
      <c r="Q247" s="148"/>
      <c r="R247" s="148"/>
      <c r="S247" s="148"/>
      <c r="T247" s="149"/>
      <c r="U247" s="148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 t="s">
        <v>150</v>
      </c>
      <c r="AF247" s="140">
        <v>0</v>
      </c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</row>
    <row r="248" spans="1:60" outlineLevel="1" x14ac:dyDescent="0.2">
      <c r="A248" s="141"/>
      <c r="B248" s="141"/>
      <c r="C248" s="184" t="s">
        <v>471</v>
      </c>
      <c r="D248" s="150"/>
      <c r="E248" s="158">
        <v>36.380000000000003</v>
      </c>
      <c r="F248" s="165"/>
      <c r="G248" s="165"/>
      <c r="H248" s="165"/>
      <c r="I248" s="165"/>
      <c r="J248" s="165"/>
      <c r="K248" s="165"/>
      <c r="L248" s="165"/>
      <c r="M248" s="165"/>
      <c r="N248" s="148"/>
      <c r="O248" s="148"/>
      <c r="P248" s="148"/>
      <c r="Q248" s="148"/>
      <c r="R248" s="148"/>
      <c r="S248" s="148"/>
      <c r="T248" s="149"/>
      <c r="U248" s="148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 t="s">
        <v>150</v>
      </c>
      <c r="AF248" s="140">
        <v>0</v>
      </c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</row>
    <row r="249" spans="1:60" outlineLevel="1" x14ac:dyDescent="0.2">
      <c r="A249" s="141"/>
      <c r="B249" s="141"/>
      <c r="C249" s="184" t="s">
        <v>180</v>
      </c>
      <c r="D249" s="150"/>
      <c r="E249" s="158">
        <v>20.64</v>
      </c>
      <c r="F249" s="165"/>
      <c r="G249" s="165"/>
      <c r="H249" s="165"/>
      <c r="I249" s="165"/>
      <c r="J249" s="165"/>
      <c r="K249" s="165"/>
      <c r="L249" s="165"/>
      <c r="M249" s="165"/>
      <c r="N249" s="148"/>
      <c r="O249" s="148"/>
      <c r="P249" s="148"/>
      <c r="Q249" s="148"/>
      <c r="R249" s="148"/>
      <c r="S249" s="148"/>
      <c r="T249" s="149"/>
      <c r="U249" s="148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 t="s">
        <v>150</v>
      </c>
      <c r="AF249" s="140">
        <v>0</v>
      </c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</row>
    <row r="250" spans="1:60" outlineLevel="1" x14ac:dyDescent="0.2">
      <c r="A250" s="141"/>
      <c r="B250" s="141"/>
      <c r="C250" s="184" t="s">
        <v>181</v>
      </c>
      <c r="D250" s="150"/>
      <c r="E250" s="158">
        <v>19.97</v>
      </c>
      <c r="F250" s="165"/>
      <c r="G250" s="165"/>
      <c r="H250" s="165"/>
      <c r="I250" s="165"/>
      <c r="J250" s="165"/>
      <c r="K250" s="165"/>
      <c r="L250" s="165"/>
      <c r="M250" s="165"/>
      <c r="N250" s="148"/>
      <c r="O250" s="148"/>
      <c r="P250" s="148"/>
      <c r="Q250" s="148"/>
      <c r="R250" s="148"/>
      <c r="S250" s="148"/>
      <c r="T250" s="149"/>
      <c r="U250" s="148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 t="s">
        <v>150</v>
      </c>
      <c r="AF250" s="140">
        <v>0</v>
      </c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</row>
    <row r="251" spans="1:60" outlineLevel="1" x14ac:dyDescent="0.2">
      <c r="A251" s="141"/>
      <c r="B251" s="141"/>
      <c r="C251" s="184" t="s">
        <v>182</v>
      </c>
      <c r="D251" s="150"/>
      <c r="E251" s="158">
        <v>20.03</v>
      </c>
      <c r="F251" s="165"/>
      <c r="G251" s="165"/>
      <c r="H251" s="165"/>
      <c r="I251" s="165"/>
      <c r="J251" s="165"/>
      <c r="K251" s="165"/>
      <c r="L251" s="165"/>
      <c r="M251" s="165"/>
      <c r="N251" s="148"/>
      <c r="O251" s="148"/>
      <c r="P251" s="148"/>
      <c r="Q251" s="148"/>
      <c r="R251" s="148"/>
      <c r="S251" s="148"/>
      <c r="T251" s="149"/>
      <c r="U251" s="148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 t="s">
        <v>150</v>
      </c>
      <c r="AF251" s="140">
        <v>0</v>
      </c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</row>
    <row r="252" spans="1:60" outlineLevel="1" x14ac:dyDescent="0.2">
      <c r="A252" s="141"/>
      <c r="B252" s="141"/>
      <c r="C252" s="184" t="s">
        <v>183</v>
      </c>
      <c r="D252" s="150"/>
      <c r="E252" s="158">
        <v>22.58</v>
      </c>
      <c r="F252" s="165"/>
      <c r="G252" s="165"/>
      <c r="H252" s="165"/>
      <c r="I252" s="165"/>
      <c r="J252" s="165"/>
      <c r="K252" s="165"/>
      <c r="L252" s="165"/>
      <c r="M252" s="165"/>
      <c r="N252" s="148"/>
      <c r="O252" s="148"/>
      <c r="P252" s="148"/>
      <c r="Q252" s="148"/>
      <c r="R252" s="148"/>
      <c r="S252" s="148"/>
      <c r="T252" s="149"/>
      <c r="U252" s="148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 t="s">
        <v>150</v>
      </c>
      <c r="AF252" s="140">
        <v>0</v>
      </c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</row>
    <row r="253" spans="1:60" outlineLevel="1" x14ac:dyDescent="0.2">
      <c r="A253" s="141"/>
      <c r="B253" s="141"/>
      <c r="C253" s="187" t="s">
        <v>184</v>
      </c>
      <c r="D253" s="154"/>
      <c r="E253" s="161">
        <v>186.07</v>
      </c>
      <c r="F253" s="165"/>
      <c r="G253" s="165"/>
      <c r="H253" s="165"/>
      <c r="I253" s="165"/>
      <c r="J253" s="165"/>
      <c r="K253" s="165"/>
      <c r="L253" s="165"/>
      <c r="M253" s="165"/>
      <c r="N253" s="148"/>
      <c r="O253" s="148"/>
      <c r="P253" s="148"/>
      <c r="Q253" s="148"/>
      <c r="R253" s="148"/>
      <c r="S253" s="148"/>
      <c r="T253" s="149"/>
      <c r="U253" s="148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 t="s">
        <v>150</v>
      </c>
      <c r="AF253" s="140">
        <v>1</v>
      </c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</row>
    <row r="254" spans="1:60" outlineLevel="1" x14ac:dyDescent="0.2">
      <c r="A254" s="141"/>
      <c r="B254" s="141"/>
      <c r="C254" s="185" t="s">
        <v>215</v>
      </c>
      <c r="D254" s="151"/>
      <c r="E254" s="159">
        <v>27.910499999999999</v>
      </c>
      <c r="F254" s="165"/>
      <c r="G254" s="165"/>
      <c r="H254" s="165"/>
      <c r="I254" s="165"/>
      <c r="J254" s="165"/>
      <c r="K254" s="165"/>
      <c r="L254" s="165"/>
      <c r="M254" s="165"/>
      <c r="N254" s="148"/>
      <c r="O254" s="148"/>
      <c r="P254" s="148"/>
      <c r="Q254" s="148"/>
      <c r="R254" s="148"/>
      <c r="S254" s="148"/>
      <c r="T254" s="149"/>
      <c r="U254" s="148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 t="s">
        <v>150</v>
      </c>
      <c r="AF254" s="140">
        <v>4</v>
      </c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</row>
    <row r="255" spans="1:60" ht="22.5" outlineLevel="1" x14ac:dyDescent="0.2">
      <c r="A255" s="141">
        <v>122</v>
      </c>
      <c r="B255" s="141" t="s">
        <v>472</v>
      </c>
      <c r="C255" s="183" t="s">
        <v>473</v>
      </c>
      <c r="D255" s="148" t="s">
        <v>148</v>
      </c>
      <c r="E255" s="157">
        <v>246.077</v>
      </c>
      <c r="F255" s="164">
        <f>H255+J255</f>
        <v>0</v>
      </c>
      <c r="G255" s="165">
        <f>ROUND(E255*F255,2)</f>
        <v>0</v>
      </c>
      <c r="H255" s="165"/>
      <c r="I255" s="165">
        <f>ROUND(E255*H255,2)</f>
        <v>0</v>
      </c>
      <c r="J255" s="165"/>
      <c r="K255" s="165">
        <f>ROUND(E255*J255,2)</f>
        <v>0</v>
      </c>
      <c r="L255" s="165">
        <v>21</v>
      </c>
      <c r="M255" s="165">
        <f>G255*(1+L255/100)</f>
        <v>0</v>
      </c>
      <c r="N255" s="148">
        <v>3.5999999999999999E-3</v>
      </c>
      <c r="O255" s="148">
        <f>ROUND(E255*N255,5)</f>
        <v>0.88588</v>
      </c>
      <c r="P255" s="148">
        <v>0</v>
      </c>
      <c r="Q255" s="148">
        <f>ROUND(E255*P255,5)</f>
        <v>0</v>
      </c>
      <c r="R255" s="148"/>
      <c r="S255" s="148"/>
      <c r="T255" s="149">
        <v>0</v>
      </c>
      <c r="U255" s="148">
        <f>ROUND(E255*T255,2)</f>
        <v>0</v>
      </c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 t="s">
        <v>141</v>
      </c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</row>
    <row r="256" spans="1:60" outlineLevel="1" x14ac:dyDescent="0.2">
      <c r="A256" s="141"/>
      <c r="B256" s="141"/>
      <c r="C256" s="184" t="s">
        <v>474</v>
      </c>
      <c r="D256" s="150"/>
      <c r="E256" s="158">
        <v>213.98</v>
      </c>
      <c r="F256" s="165"/>
      <c r="G256" s="165"/>
      <c r="H256" s="165"/>
      <c r="I256" s="165"/>
      <c r="J256" s="165"/>
      <c r="K256" s="165"/>
      <c r="L256" s="165"/>
      <c r="M256" s="165"/>
      <c r="N256" s="148"/>
      <c r="O256" s="148"/>
      <c r="P256" s="148"/>
      <c r="Q256" s="148"/>
      <c r="R256" s="148"/>
      <c r="S256" s="148"/>
      <c r="T256" s="149"/>
      <c r="U256" s="148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 t="s">
        <v>150</v>
      </c>
      <c r="AF256" s="140">
        <v>0</v>
      </c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</row>
    <row r="257" spans="1:60" outlineLevel="1" x14ac:dyDescent="0.2">
      <c r="A257" s="141"/>
      <c r="B257" s="141"/>
      <c r="C257" s="185" t="s">
        <v>215</v>
      </c>
      <c r="D257" s="151"/>
      <c r="E257" s="159">
        <v>32.097000000000001</v>
      </c>
      <c r="F257" s="165"/>
      <c r="G257" s="165"/>
      <c r="H257" s="165"/>
      <c r="I257" s="165"/>
      <c r="J257" s="165"/>
      <c r="K257" s="165"/>
      <c r="L257" s="165"/>
      <c r="M257" s="165"/>
      <c r="N257" s="148"/>
      <c r="O257" s="148"/>
      <c r="P257" s="148"/>
      <c r="Q257" s="148"/>
      <c r="R257" s="148"/>
      <c r="S257" s="148"/>
      <c r="T257" s="149"/>
      <c r="U257" s="148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 t="s">
        <v>150</v>
      </c>
      <c r="AF257" s="140">
        <v>4</v>
      </c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</row>
    <row r="258" spans="1:60" ht="22.5" outlineLevel="1" x14ac:dyDescent="0.2">
      <c r="A258" s="141">
        <v>123</v>
      </c>
      <c r="B258" s="141" t="s">
        <v>475</v>
      </c>
      <c r="C258" s="183" t="s">
        <v>476</v>
      </c>
      <c r="D258" s="148" t="s">
        <v>293</v>
      </c>
      <c r="E258" s="157">
        <v>16</v>
      </c>
      <c r="F258" s="164">
        <f>H258+J258</f>
        <v>0</v>
      </c>
      <c r="G258" s="165">
        <f>ROUND(E258*F258,2)</f>
        <v>0</v>
      </c>
      <c r="H258" s="165"/>
      <c r="I258" s="165">
        <f>ROUND(E258*H258,2)</f>
        <v>0</v>
      </c>
      <c r="J258" s="165"/>
      <c r="K258" s="165">
        <f>ROUND(E258*J258,2)</f>
        <v>0</v>
      </c>
      <c r="L258" s="165">
        <v>21</v>
      </c>
      <c r="M258" s="165">
        <f>G258*(1+L258/100)</f>
        <v>0</v>
      </c>
      <c r="N258" s="148">
        <v>3.6999999999999999E-4</v>
      </c>
      <c r="O258" s="148">
        <f>ROUND(E258*N258,5)</f>
        <v>5.9199999999999999E-3</v>
      </c>
      <c r="P258" s="148">
        <v>0</v>
      </c>
      <c r="Q258" s="148">
        <f>ROUND(E258*P258,5)</f>
        <v>0</v>
      </c>
      <c r="R258" s="148"/>
      <c r="S258" s="148"/>
      <c r="T258" s="149">
        <v>0.152</v>
      </c>
      <c r="U258" s="148">
        <f>ROUND(E258*T258,2)</f>
        <v>2.4300000000000002</v>
      </c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 t="s">
        <v>138</v>
      </c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</row>
    <row r="259" spans="1:60" outlineLevel="1" x14ac:dyDescent="0.2">
      <c r="A259" s="141">
        <v>124</v>
      </c>
      <c r="B259" s="141" t="s">
        <v>477</v>
      </c>
      <c r="C259" s="183" t="s">
        <v>478</v>
      </c>
      <c r="D259" s="148" t="s">
        <v>256</v>
      </c>
      <c r="E259" s="157">
        <v>1.1000000000000001</v>
      </c>
      <c r="F259" s="164">
        <f>H259+J259</f>
        <v>0</v>
      </c>
      <c r="G259" s="165">
        <f>ROUND(E259*F259,2)</f>
        <v>0</v>
      </c>
      <c r="H259" s="165"/>
      <c r="I259" s="165">
        <f>ROUND(E259*H259,2)</f>
        <v>0</v>
      </c>
      <c r="J259" s="165"/>
      <c r="K259" s="165">
        <f>ROUND(E259*J259,2)</f>
        <v>0</v>
      </c>
      <c r="L259" s="165">
        <v>21</v>
      </c>
      <c r="M259" s="165">
        <f>G259*(1+L259/100)</f>
        <v>0</v>
      </c>
      <c r="N259" s="148">
        <v>0</v>
      </c>
      <c r="O259" s="148">
        <f>ROUND(E259*N259,5)</f>
        <v>0</v>
      </c>
      <c r="P259" s="148">
        <v>0</v>
      </c>
      <c r="Q259" s="148">
        <f>ROUND(E259*P259,5)</f>
        <v>0</v>
      </c>
      <c r="R259" s="148"/>
      <c r="S259" s="148"/>
      <c r="T259" s="149">
        <v>1.091</v>
      </c>
      <c r="U259" s="148">
        <f>ROUND(E259*T259,2)</f>
        <v>1.2</v>
      </c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 t="s">
        <v>138</v>
      </c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</row>
    <row r="260" spans="1:60" x14ac:dyDescent="0.2">
      <c r="A260" s="142" t="s">
        <v>133</v>
      </c>
      <c r="B260" s="142" t="s">
        <v>94</v>
      </c>
      <c r="C260" s="186" t="s">
        <v>95</v>
      </c>
      <c r="D260" s="152"/>
      <c r="E260" s="160"/>
      <c r="F260" s="166"/>
      <c r="G260" s="166">
        <f>SUMIF(AE261:AE262,"&lt;&gt;NOR",G261:G262)</f>
        <v>0</v>
      </c>
      <c r="H260" s="166"/>
      <c r="I260" s="166">
        <f>SUM(I261:I262)</f>
        <v>0</v>
      </c>
      <c r="J260" s="166"/>
      <c r="K260" s="166">
        <f>SUM(K261:K262)</f>
        <v>0</v>
      </c>
      <c r="L260" s="166"/>
      <c r="M260" s="166">
        <f>SUM(M261:M262)</f>
        <v>0</v>
      </c>
      <c r="N260" s="152"/>
      <c r="O260" s="152">
        <f>SUM(O261:O262)</f>
        <v>8.7090000000000001E-2</v>
      </c>
      <c r="P260" s="152"/>
      <c r="Q260" s="152">
        <f>SUM(Q261:Q262)</f>
        <v>0</v>
      </c>
      <c r="R260" s="152"/>
      <c r="S260" s="152"/>
      <c r="T260" s="153"/>
      <c r="U260" s="152">
        <f>SUM(U261:U262)</f>
        <v>5.86</v>
      </c>
      <c r="AE260" t="s">
        <v>134</v>
      </c>
    </row>
    <row r="261" spans="1:60" ht="22.5" outlineLevel="1" x14ac:dyDescent="0.2">
      <c r="A261" s="141">
        <v>125</v>
      </c>
      <c r="B261" s="141" t="s">
        <v>479</v>
      </c>
      <c r="C261" s="183" t="s">
        <v>480</v>
      </c>
      <c r="D261" s="148" t="s">
        <v>148</v>
      </c>
      <c r="E261" s="157">
        <v>5.04</v>
      </c>
      <c r="F261" s="164">
        <f>H261+J261</f>
        <v>0</v>
      </c>
      <c r="G261" s="165">
        <f>ROUND(E261*F261,2)</f>
        <v>0</v>
      </c>
      <c r="H261" s="165"/>
      <c r="I261" s="165">
        <f>ROUND(E261*H261,2)</f>
        <v>0</v>
      </c>
      <c r="J261" s="165"/>
      <c r="K261" s="165">
        <f>ROUND(E261*J261,2)</f>
        <v>0</v>
      </c>
      <c r="L261" s="165">
        <v>21</v>
      </c>
      <c r="M261" s="165">
        <f>G261*(1+L261/100)</f>
        <v>0</v>
      </c>
      <c r="N261" s="148">
        <v>1.728E-2</v>
      </c>
      <c r="O261" s="148">
        <f>ROUND(E261*N261,5)</f>
        <v>8.7090000000000001E-2</v>
      </c>
      <c r="P261" s="148">
        <v>0</v>
      </c>
      <c r="Q261" s="148">
        <f>ROUND(E261*P261,5)</f>
        <v>0</v>
      </c>
      <c r="R261" s="148"/>
      <c r="S261" s="148"/>
      <c r="T261" s="149">
        <v>1.1618599999999999</v>
      </c>
      <c r="U261" s="148">
        <f>ROUND(E261*T261,2)</f>
        <v>5.86</v>
      </c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 t="s">
        <v>162</v>
      </c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</row>
    <row r="262" spans="1:60" outlineLevel="1" x14ac:dyDescent="0.2">
      <c r="A262" s="141"/>
      <c r="B262" s="141"/>
      <c r="C262" s="184" t="s">
        <v>481</v>
      </c>
      <c r="D262" s="150"/>
      <c r="E262" s="158">
        <v>5.04</v>
      </c>
      <c r="F262" s="165"/>
      <c r="G262" s="165"/>
      <c r="H262" s="165"/>
      <c r="I262" s="165"/>
      <c r="J262" s="165"/>
      <c r="K262" s="165"/>
      <c r="L262" s="165"/>
      <c r="M262" s="165"/>
      <c r="N262" s="148"/>
      <c r="O262" s="148"/>
      <c r="P262" s="148"/>
      <c r="Q262" s="148"/>
      <c r="R262" s="148"/>
      <c r="S262" s="148"/>
      <c r="T262" s="149"/>
      <c r="U262" s="148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 t="s">
        <v>150</v>
      </c>
      <c r="AF262" s="140">
        <v>0</v>
      </c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</row>
    <row r="263" spans="1:60" x14ac:dyDescent="0.2">
      <c r="A263" s="142" t="s">
        <v>133</v>
      </c>
      <c r="B263" s="142" t="s">
        <v>96</v>
      </c>
      <c r="C263" s="186" t="s">
        <v>97</v>
      </c>
      <c r="D263" s="152"/>
      <c r="E263" s="160"/>
      <c r="F263" s="166"/>
      <c r="G263" s="166">
        <f>SUMIF(AE264:AE266,"&lt;&gt;NOR",G264:G266)</f>
        <v>0</v>
      </c>
      <c r="H263" s="166"/>
      <c r="I263" s="166">
        <f>SUM(I264:I266)</f>
        <v>0</v>
      </c>
      <c r="J263" s="166"/>
      <c r="K263" s="166">
        <f>SUM(K264:K266)</f>
        <v>0</v>
      </c>
      <c r="L263" s="166"/>
      <c r="M263" s="166">
        <f>SUM(M264:M266)</f>
        <v>0</v>
      </c>
      <c r="N263" s="152"/>
      <c r="O263" s="152">
        <f>SUM(O264:O266)</f>
        <v>0.14102000000000001</v>
      </c>
      <c r="P263" s="152"/>
      <c r="Q263" s="152">
        <f>SUM(Q264:Q266)</f>
        <v>0</v>
      </c>
      <c r="R263" s="152"/>
      <c r="S263" s="152"/>
      <c r="T263" s="153"/>
      <c r="U263" s="152">
        <f>SUM(U264:U266)</f>
        <v>4.4400000000000004</v>
      </c>
      <c r="AE263" t="s">
        <v>134</v>
      </c>
    </row>
    <row r="264" spans="1:60" outlineLevel="1" x14ac:dyDescent="0.2">
      <c r="A264" s="141">
        <v>126</v>
      </c>
      <c r="B264" s="141" t="s">
        <v>482</v>
      </c>
      <c r="C264" s="183" t="s">
        <v>483</v>
      </c>
      <c r="D264" s="148" t="s">
        <v>148</v>
      </c>
      <c r="E264" s="157">
        <v>1.44</v>
      </c>
      <c r="F264" s="164">
        <f>H264+J264</f>
        <v>0</v>
      </c>
      <c r="G264" s="165">
        <f>ROUND(E264*F264,2)</f>
        <v>0</v>
      </c>
      <c r="H264" s="165"/>
      <c r="I264" s="165">
        <f>ROUND(E264*H264,2)</f>
        <v>0</v>
      </c>
      <c r="J264" s="165"/>
      <c r="K264" s="165">
        <f>ROUND(E264*J264,2)</f>
        <v>0</v>
      </c>
      <c r="L264" s="165">
        <v>21</v>
      </c>
      <c r="M264" s="165">
        <f>G264*(1+L264/100)</f>
        <v>0</v>
      </c>
      <c r="N264" s="148">
        <v>9.7930000000000003E-2</v>
      </c>
      <c r="O264" s="148">
        <f>ROUND(E264*N264,5)</f>
        <v>0.14102000000000001</v>
      </c>
      <c r="P264" s="148">
        <v>0</v>
      </c>
      <c r="Q264" s="148">
        <f>ROUND(E264*P264,5)</f>
        <v>0</v>
      </c>
      <c r="R264" s="148"/>
      <c r="S264" s="148"/>
      <c r="T264" s="149">
        <v>2.85318</v>
      </c>
      <c r="U264" s="148">
        <f>ROUND(E264*T264,2)</f>
        <v>4.1100000000000003</v>
      </c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 t="s">
        <v>162</v>
      </c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</row>
    <row r="265" spans="1:60" outlineLevel="1" x14ac:dyDescent="0.2">
      <c r="A265" s="141"/>
      <c r="B265" s="141"/>
      <c r="C265" s="184" t="s">
        <v>484</v>
      </c>
      <c r="D265" s="150"/>
      <c r="E265" s="158">
        <v>1.44</v>
      </c>
      <c r="F265" s="165"/>
      <c r="G265" s="165"/>
      <c r="H265" s="165"/>
      <c r="I265" s="165"/>
      <c r="J265" s="165"/>
      <c r="K265" s="165"/>
      <c r="L265" s="165"/>
      <c r="M265" s="165"/>
      <c r="N265" s="148"/>
      <c r="O265" s="148"/>
      <c r="P265" s="148"/>
      <c r="Q265" s="148"/>
      <c r="R265" s="148"/>
      <c r="S265" s="148"/>
      <c r="T265" s="149"/>
      <c r="U265" s="148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 t="s">
        <v>150</v>
      </c>
      <c r="AF265" s="140">
        <v>0</v>
      </c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</row>
    <row r="266" spans="1:60" outlineLevel="1" x14ac:dyDescent="0.2">
      <c r="A266" s="141">
        <v>127</v>
      </c>
      <c r="B266" s="141" t="s">
        <v>485</v>
      </c>
      <c r="C266" s="183" t="s">
        <v>486</v>
      </c>
      <c r="D266" s="148" t="s">
        <v>256</v>
      </c>
      <c r="E266" s="157">
        <v>0.2</v>
      </c>
      <c r="F266" s="164">
        <f>H266+J266</f>
        <v>0</v>
      </c>
      <c r="G266" s="165">
        <f>ROUND(E266*F266,2)</f>
        <v>0</v>
      </c>
      <c r="H266" s="165"/>
      <c r="I266" s="165">
        <f>ROUND(E266*H266,2)</f>
        <v>0</v>
      </c>
      <c r="J266" s="165"/>
      <c r="K266" s="165">
        <f>ROUND(E266*J266,2)</f>
        <v>0</v>
      </c>
      <c r="L266" s="165">
        <v>21</v>
      </c>
      <c r="M266" s="165">
        <f>G266*(1+L266/100)</f>
        <v>0</v>
      </c>
      <c r="N266" s="148">
        <v>0</v>
      </c>
      <c r="O266" s="148">
        <f>ROUND(E266*N266,5)</f>
        <v>0</v>
      </c>
      <c r="P266" s="148">
        <v>0</v>
      </c>
      <c r="Q266" s="148">
        <f>ROUND(E266*P266,5)</f>
        <v>0</v>
      </c>
      <c r="R266" s="148"/>
      <c r="S266" s="148"/>
      <c r="T266" s="149">
        <v>1.67</v>
      </c>
      <c r="U266" s="148">
        <f>ROUND(E266*T266,2)</f>
        <v>0.33</v>
      </c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 t="s">
        <v>138</v>
      </c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</row>
    <row r="267" spans="1:60" x14ac:dyDescent="0.2">
      <c r="A267" s="142" t="s">
        <v>133</v>
      </c>
      <c r="B267" s="142" t="s">
        <v>98</v>
      </c>
      <c r="C267" s="186" t="s">
        <v>99</v>
      </c>
      <c r="D267" s="152"/>
      <c r="E267" s="160"/>
      <c r="F267" s="166"/>
      <c r="G267" s="166">
        <f>SUMIF(AE268:AE271,"&lt;&gt;NOR",G268:G271)</f>
        <v>0</v>
      </c>
      <c r="H267" s="166"/>
      <c r="I267" s="166">
        <f>SUM(I268:I271)</f>
        <v>0</v>
      </c>
      <c r="J267" s="166"/>
      <c r="K267" s="166">
        <f>SUM(K268:K271)</f>
        <v>0</v>
      </c>
      <c r="L267" s="166"/>
      <c r="M267" s="166">
        <f>SUM(M268:M271)</f>
        <v>0</v>
      </c>
      <c r="N267" s="152"/>
      <c r="O267" s="152">
        <f>SUM(O268:O271)</f>
        <v>0.33547000000000005</v>
      </c>
      <c r="P267" s="152"/>
      <c r="Q267" s="152">
        <f>SUM(Q268:Q271)</f>
        <v>0</v>
      </c>
      <c r="R267" s="152"/>
      <c r="S267" s="152"/>
      <c r="T267" s="153"/>
      <c r="U267" s="152">
        <f>SUM(U268:U271)</f>
        <v>124.91</v>
      </c>
      <c r="AE267" t="s">
        <v>134</v>
      </c>
    </row>
    <row r="268" spans="1:60" outlineLevel="1" x14ac:dyDescent="0.2">
      <c r="A268" s="141">
        <v>128</v>
      </c>
      <c r="B268" s="141" t="s">
        <v>487</v>
      </c>
      <c r="C268" s="183" t="s">
        <v>488</v>
      </c>
      <c r="D268" s="148" t="s">
        <v>148</v>
      </c>
      <c r="E268" s="157">
        <v>882.81500000000005</v>
      </c>
      <c r="F268" s="164">
        <f>H268+J268</f>
        <v>0</v>
      </c>
      <c r="G268" s="165">
        <f>ROUND(E268*F268,2)</f>
        <v>0</v>
      </c>
      <c r="H268" s="165"/>
      <c r="I268" s="165">
        <f>ROUND(E268*H268,2)</f>
        <v>0</v>
      </c>
      <c r="J268" s="165"/>
      <c r="K268" s="165">
        <f>ROUND(E268*J268,2)</f>
        <v>0</v>
      </c>
      <c r="L268" s="165">
        <v>21</v>
      </c>
      <c r="M268" s="165">
        <f>G268*(1+L268/100)</f>
        <v>0</v>
      </c>
      <c r="N268" s="148">
        <v>6.9999999999999994E-5</v>
      </c>
      <c r="O268" s="148">
        <f>ROUND(E268*N268,5)</f>
        <v>6.1800000000000001E-2</v>
      </c>
      <c r="P268" s="148">
        <v>0</v>
      </c>
      <c r="Q268" s="148">
        <f>ROUND(E268*P268,5)</f>
        <v>0</v>
      </c>
      <c r="R268" s="148"/>
      <c r="S268" s="148"/>
      <c r="T268" s="149">
        <v>3.2480000000000002E-2</v>
      </c>
      <c r="U268" s="148">
        <f>ROUND(E268*T268,2)</f>
        <v>28.67</v>
      </c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 t="s">
        <v>138</v>
      </c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</row>
    <row r="269" spans="1:60" outlineLevel="1" x14ac:dyDescent="0.2">
      <c r="A269" s="141"/>
      <c r="B269" s="141"/>
      <c r="C269" s="184" t="s">
        <v>489</v>
      </c>
      <c r="D269" s="150"/>
      <c r="E269" s="158">
        <v>882.81500000000005</v>
      </c>
      <c r="F269" s="165"/>
      <c r="G269" s="165"/>
      <c r="H269" s="165"/>
      <c r="I269" s="165"/>
      <c r="J269" s="165"/>
      <c r="K269" s="165"/>
      <c r="L269" s="165"/>
      <c r="M269" s="165"/>
      <c r="N269" s="148"/>
      <c r="O269" s="148"/>
      <c r="P269" s="148"/>
      <c r="Q269" s="148"/>
      <c r="R269" s="148"/>
      <c r="S269" s="148"/>
      <c r="T269" s="149"/>
      <c r="U269" s="148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 t="s">
        <v>150</v>
      </c>
      <c r="AF269" s="140">
        <v>0</v>
      </c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</row>
    <row r="270" spans="1:60" outlineLevel="1" x14ac:dyDescent="0.2">
      <c r="A270" s="141">
        <v>129</v>
      </c>
      <c r="B270" s="141" t="s">
        <v>490</v>
      </c>
      <c r="C270" s="183" t="s">
        <v>491</v>
      </c>
      <c r="D270" s="148" t="s">
        <v>148</v>
      </c>
      <c r="E270" s="157">
        <v>882.81500000000005</v>
      </c>
      <c r="F270" s="164">
        <f>H270+J270</f>
        <v>0</v>
      </c>
      <c r="G270" s="165">
        <f>ROUND(E270*F270,2)</f>
        <v>0</v>
      </c>
      <c r="H270" s="165"/>
      <c r="I270" s="165">
        <f>ROUND(E270*H270,2)</f>
        <v>0</v>
      </c>
      <c r="J270" s="165"/>
      <c r="K270" s="165">
        <f>ROUND(E270*J270,2)</f>
        <v>0</v>
      </c>
      <c r="L270" s="165">
        <v>21</v>
      </c>
      <c r="M270" s="165">
        <f>G270*(1+L270/100)</f>
        <v>0</v>
      </c>
      <c r="N270" s="148">
        <v>3.1E-4</v>
      </c>
      <c r="O270" s="148">
        <f>ROUND(E270*N270,5)</f>
        <v>0.27367000000000002</v>
      </c>
      <c r="P270" s="148">
        <v>0</v>
      </c>
      <c r="Q270" s="148">
        <f>ROUND(E270*P270,5)</f>
        <v>0</v>
      </c>
      <c r="R270" s="148"/>
      <c r="S270" s="148"/>
      <c r="T270" s="149">
        <v>0.10902000000000001</v>
      </c>
      <c r="U270" s="148">
        <f>ROUND(E270*T270,2)</f>
        <v>96.24</v>
      </c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 t="s">
        <v>138</v>
      </c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</row>
    <row r="271" spans="1:60" outlineLevel="1" x14ac:dyDescent="0.2">
      <c r="A271" s="141"/>
      <c r="B271" s="141"/>
      <c r="C271" s="184" t="s">
        <v>489</v>
      </c>
      <c r="D271" s="150"/>
      <c r="E271" s="158">
        <v>882.81500000000005</v>
      </c>
      <c r="F271" s="165"/>
      <c r="G271" s="165"/>
      <c r="H271" s="165"/>
      <c r="I271" s="165"/>
      <c r="J271" s="165"/>
      <c r="K271" s="165"/>
      <c r="L271" s="165"/>
      <c r="M271" s="165"/>
      <c r="N271" s="148"/>
      <c r="O271" s="148"/>
      <c r="P271" s="148"/>
      <c r="Q271" s="148"/>
      <c r="R271" s="148"/>
      <c r="S271" s="148"/>
      <c r="T271" s="149"/>
      <c r="U271" s="148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 t="s">
        <v>150</v>
      </c>
      <c r="AF271" s="140">
        <v>0</v>
      </c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</row>
    <row r="272" spans="1:60" x14ac:dyDescent="0.2">
      <c r="A272" s="142" t="s">
        <v>133</v>
      </c>
      <c r="B272" s="142" t="s">
        <v>100</v>
      </c>
      <c r="C272" s="186" t="s">
        <v>101</v>
      </c>
      <c r="D272" s="152"/>
      <c r="E272" s="160"/>
      <c r="F272" s="166"/>
      <c r="G272" s="166">
        <f>SUMIF(AE273:AE275,"&lt;&gt;NOR",G273:G275)</f>
        <v>0</v>
      </c>
      <c r="H272" s="166"/>
      <c r="I272" s="166">
        <f>SUM(I273:I275)</f>
        <v>0</v>
      </c>
      <c r="J272" s="166"/>
      <c r="K272" s="166">
        <f>SUM(K273:K275)</f>
        <v>0</v>
      </c>
      <c r="L272" s="166"/>
      <c r="M272" s="166">
        <f>SUM(M273:M275)</f>
        <v>0</v>
      </c>
      <c r="N272" s="152"/>
      <c r="O272" s="152">
        <f>SUM(O273:O275)</f>
        <v>0</v>
      </c>
      <c r="P272" s="152"/>
      <c r="Q272" s="152">
        <f>SUM(Q273:Q275)</f>
        <v>0</v>
      </c>
      <c r="R272" s="152"/>
      <c r="S272" s="152"/>
      <c r="T272" s="153"/>
      <c r="U272" s="152">
        <f>SUM(U273:U275)</f>
        <v>0</v>
      </c>
      <c r="AE272" t="s">
        <v>134</v>
      </c>
    </row>
    <row r="273" spans="1:60" outlineLevel="1" x14ac:dyDescent="0.2">
      <c r="A273" s="141">
        <v>130</v>
      </c>
      <c r="B273" s="141" t="s">
        <v>492</v>
      </c>
      <c r="C273" s="183" t="s">
        <v>493</v>
      </c>
      <c r="D273" s="148" t="s">
        <v>358</v>
      </c>
      <c r="E273" s="157">
        <v>1</v>
      </c>
      <c r="F273" s="164">
        <f>EI!F116</f>
        <v>0</v>
      </c>
      <c r="G273" s="165">
        <f>ROUND(E273*F273,2)</f>
        <v>0</v>
      </c>
      <c r="H273" s="165"/>
      <c r="I273" s="165">
        <f>ROUND(E273*H273,2)</f>
        <v>0</v>
      </c>
      <c r="J273" s="165"/>
      <c r="K273" s="165">
        <f>ROUND(E273*J273,2)</f>
        <v>0</v>
      </c>
      <c r="L273" s="165">
        <v>21</v>
      </c>
      <c r="M273" s="165">
        <f>G273*(1+L273/100)</f>
        <v>0</v>
      </c>
      <c r="N273" s="148">
        <v>0</v>
      </c>
      <c r="O273" s="148">
        <f>ROUND(E273*N273,5)</f>
        <v>0</v>
      </c>
      <c r="P273" s="148">
        <v>0</v>
      </c>
      <c r="Q273" s="148">
        <f>ROUND(E273*P273,5)</f>
        <v>0</v>
      </c>
      <c r="R273" s="148"/>
      <c r="S273" s="148"/>
      <c r="T273" s="149">
        <v>0</v>
      </c>
      <c r="U273" s="148">
        <f>ROUND(E273*T273,2)</f>
        <v>0</v>
      </c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 t="s">
        <v>138</v>
      </c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</row>
    <row r="274" spans="1:60" outlineLevel="1" x14ac:dyDescent="0.2">
      <c r="A274" s="141">
        <v>131</v>
      </c>
      <c r="B274" s="141" t="s">
        <v>494</v>
      </c>
      <c r="C274" s="183" t="s">
        <v>495</v>
      </c>
      <c r="D274" s="148" t="s">
        <v>358</v>
      </c>
      <c r="E274" s="157">
        <v>1</v>
      </c>
      <c r="F274" s="164">
        <f>EI!F191</f>
        <v>0</v>
      </c>
      <c r="G274" s="165">
        <f>ROUND(E274*F274,2)</f>
        <v>0</v>
      </c>
      <c r="H274" s="165"/>
      <c r="I274" s="165">
        <f>ROUND(E274*H274,2)</f>
        <v>0</v>
      </c>
      <c r="J274" s="165"/>
      <c r="K274" s="165">
        <f>ROUND(E274*J274,2)</f>
        <v>0</v>
      </c>
      <c r="L274" s="165">
        <v>21</v>
      </c>
      <c r="M274" s="165">
        <f>G274*(1+L274/100)</f>
        <v>0</v>
      </c>
      <c r="N274" s="148">
        <v>0</v>
      </c>
      <c r="O274" s="148">
        <f>ROUND(E274*N274,5)</f>
        <v>0</v>
      </c>
      <c r="P274" s="148">
        <v>0</v>
      </c>
      <c r="Q274" s="148">
        <f>ROUND(E274*P274,5)</f>
        <v>0</v>
      </c>
      <c r="R274" s="148"/>
      <c r="S274" s="148"/>
      <c r="T274" s="149">
        <v>0</v>
      </c>
      <c r="U274" s="148">
        <f>ROUND(E274*T274,2)</f>
        <v>0</v>
      </c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 t="s">
        <v>138</v>
      </c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</row>
    <row r="275" spans="1:60" outlineLevel="1" x14ac:dyDescent="0.2">
      <c r="A275" s="141">
        <v>132</v>
      </c>
      <c r="B275" s="141" t="s">
        <v>496</v>
      </c>
      <c r="C275" s="183" t="s">
        <v>497</v>
      </c>
      <c r="D275" s="148" t="s">
        <v>358</v>
      </c>
      <c r="E275" s="157">
        <v>1</v>
      </c>
      <c r="F275" s="164">
        <f>H275+J275</f>
        <v>0</v>
      </c>
      <c r="G275" s="165">
        <f>ROUND(E275*F275,2)</f>
        <v>0</v>
      </c>
      <c r="H275" s="165"/>
      <c r="I275" s="165">
        <f>ROUND(E275*H275,2)</f>
        <v>0</v>
      </c>
      <c r="J275" s="165"/>
      <c r="K275" s="165">
        <f>ROUND(E275*J275,2)</f>
        <v>0</v>
      </c>
      <c r="L275" s="165">
        <v>21</v>
      </c>
      <c r="M275" s="165">
        <f>G275*(1+L275/100)</f>
        <v>0</v>
      </c>
      <c r="N275" s="148">
        <v>0</v>
      </c>
      <c r="O275" s="148">
        <f>ROUND(E275*N275,5)</f>
        <v>0</v>
      </c>
      <c r="P275" s="148">
        <v>0</v>
      </c>
      <c r="Q275" s="148">
        <f>ROUND(E275*P275,5)</f>
        <v>0</v>
      </c>
      <c r="R275" s="148"/>
      <c r="S275" s="148"/>
      <c r="T275" s="149">
        <v>0</v>
      </c>
      <c r="U275" s="148">
        <f>ROUND(E275*T275,2)</f>
        <v>0</v>
      </c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 t="s">
        <v>138</v>
      </c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</row>
    <row r="276" spans="1:60" x14ac:dyDescent="0.2">
      <c r="A276" s="142" t="s">
        <v>133</v>
      </c>
      <c r="B276" s="142" t="s">
        <v>102</v>
      </c>
      <c r="C276" s="186" t="s">
        <v>103</v>
      </c>
      <c r="D276" s="152"/>
      <c r="E276" s="160"/>
      <c r="F276" s="166"/>
      <c r="G276" s="166">
        <f>SUMIF(AE277:AE278,"&lt;&gt;NOR",G277:G278)</f>
        <v>0</v>
      </c>
      <c r="H276" s="166"/>
      <c r="I276" s="166">
        <f>SUM(I277:I278)</f>
        <v>0</v>
      </c>
      <c r="J276" s="166"/>
      <c r="K276" s="166">
        <f>SUM(K277:K278)</f>
        <v>0</v>
      </c>
      <c r="L276" s="166"/>
      <c r="M276" s="166">
        <f>SUM(M277:M278)</f>
        <v>0</v>
      </c>
      <c r="N276" s="152"/>
      <c r="O276" s="152">
        <f>SUM(O277:O278)</f>
        <v>0</v>
      </c>
      <c r="P276" s="152"/>
      <c r="Q276" s="152">
        <f>SUM(Q277:Q278)</f>
        <v>0</v>
      </c>
      <c r="R276" s="152"/>
      <c r="S276" s="152"/>
      <c r="T276" s="153"/>
      <c r="U276" s="152">
        <f>SUM(U277:U278)</f>
        <v>0</v>
      </c>
      <c r="AE276" t="s">
        <v>134</v>
      </c>
    </row>
    <row r="277" spans="1:60" outlineLevel="1" x14ac:dyDescent="0.2">
      <c r="A277" s="141">
        <v>133</v>
      </c>
      <c r="B277" s="141" t="s">
        <v>498</v>
      </c>
      <c r="C277" s="183" t="s">
        <v>499</v>
      </c>
      <c r="D277" s="148" t="s">
        <v>358</v>
      </c>
      <c r="E277" s="157">
        <v>1</v>
      </c>
      <c r="F277" s="164">
        <f>CHL!G47</f>
        <v>0</v>
      </c>
      <c r="G277" s="165">
        <f>ROUND(E277*F277,2)</f>
        <v>0</v>
      </c>
      <c r="H277" s="165"/>
      <c r="I277" s="165">
        <f>ROUND(E277*H277,2)</f>
        <v>0</v>
      </c>
      <c r="J277" s="165"/>
      <c r="K277" s="165">
        <f>ROUND(E277*J277,2)</f>
        <v>0</v>
      </c>
      <c r="L277" s="165">
        <v>21</v>
      </c>
      <c r="M277" s="165">
        <f>G277*(1+L277/100)</f>
        <v>0</v>
      </c>
      <c r="N277" s="148">
        <v>0</v>
      </c>
      <c r="O277" s="148">
        <f>ROUND(E277*N277,5)</f>
        <v>0</v>
      </c>
      <c r="P277" s="148">
        <v>0</v>
      </c>
      <c r="Q277" s="148">
        <f>ROUND(E277*P277,5)</f>
        <v>0</v>
      </c>
      <c r="R277" s="148"/>
      <c r="S277" s="148"/>
      <c r="T277" s="149">
        <v>0</v>
      </c>
      <c r="U277" s="148">
        <f>ROUND(E277*T277,2)</f>
        <v>0</v>
      </c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 t="s">
        <v>138</v>
      </c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</row>
    <row r="278" spans="1:60" outlineLevel="1" x14ac:dyDescent="0.2">
      <c r="A278" s="141">
        <v>134</v>
      </c>
      <c r="B278" s="141" t="s">
        <v>500</v>
      </c>
      <c r="C278" s="183" t="s">
        <v>501</v>
      </c>
      <c r="D278" s="148" t="s">
        <v>358</v>
      </c>
      <c r="E278" s="157">
        <v>1</v>
      </c>
      <c r="F278" s="164">
        <f>H278+J278</f>
        <v>0</v>
      </c>
      <c r="G278" s="165">
        <f>ROUND(E278*F278,2)</f>
        <v>0</v>
      </c>
      <c r="H278" s="165"/>
      <c r="I278" s="165">
        <f>ROUND(E278*H278,2)</f>
        <v>0</v>
      </c>
      <c r="J278" s="165"/>
      <c r="K278" s="165">
        <f>ROUND(E278*J278,2)</f>
        <v>0</v>
      </c>
      <c r="L278" s="165">
        <v>21</v>
      </c>
      <c r="M278" s="165">
        <f>G278*(1+L278/100)</f>
        <v>0</v>
      </c>
      <c r="N278" s="148">
        <v>0</v>
      </c>
      <c r="O278" s="148">
        <f>ROUND(E278*N278,5)</f>
        <v>0</v>
      </c>
      <c r="P278" s="148">
        <v>0</v>
      </c>
      <c r="Q278" s="148">
        <f>ROUND(E278*P278,5)</f>
        <v>0</v>
      </c>
      <c r="R278" s="148"/>
      <c r="S278" s="148"/>
      <c r="T278" s="149">
        <v>0</v>
      </c>
      <c r="U278" s="148">
        <f>ROUND(E278*T278,2)</f>
        <v>0</v>
      </c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 t="s">
        <v>138</v>
      </c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</row>
    <row r="279" spans="1:60" x14ac:dyDescent="0.2">
      <c r="A279" s="142" t="s">
        <v>133</v>
      </c>
      <c r="B279" s="142" t="s">
        <v>104</v>
      </c>
      <c r="C279" s="186" t="s">
        <v>105</v>
      </c>
      <c r="D279" s="152"/>
      <c r="E279" s="160"/>
      <c r="F279" s="166"/>
      <c r="G279" s="166">
        <f>SUMIF(AE280:AE282,"&lt;&gt;NOR",G280:G282)</f>
        <v>0</v>
      </c>
      <c r="H279" s="166"/>
      <c r="I279" s="166">
        <f>SUM(I280:I282)</f>
        <v>0</v>
      </c>
      <c r="J279" s="166"/>
      <c r="K279" s="166">
        <f>SUM(K280:K282)</f>
        <v>0</v>
      </c>
      <c r="L279" s="166"/>
      <c r="M279" s="166">
        <f>SUM(M280:M282)</f>
        <v>0</v>
      </c>
      <c r="N279" s="152"/>
      <c r="O279" s="152">
        <f>SUM(O280:O282)</f>
        <v>0</v>
      </c>
      <c r="P279" s="152"/>
      <c r="Q279" s="152">
        <f>SUM(Q280:Q282)</f>
        <v>0</v>
      </c>
      <c r="R279" s="152"/>
      <c r="S279" s="152"/>
      <c r="T279" s="153"/>
      <c r="U279" s="152">
        <f>SUM(U280:U282)</f>
        <v>0</v>
      </c>
      <c r="AE279" t="s">
        <v>134</v>
      </c>
    </row>
    <row r="280" spans="1:60" ht="22.5" outlineLevel="1" x14ac:dyDescent="0.2">
      <c r="A280" s="141">
        <v>135</v>
      </c>
      <c r="B280" s="141" t="s">
        <v>502</v>
      </c>
      <c r="C280" s="183" t="s">
        <v>503</v>
      </c>
      <c r="D280" s="148" t="s">
        <v>358</v>
      </c>
      <c r="E280" s="157">
        <v>1</v>
      </c>
      <c r="F280" s="164">
        <f>H280+J280</f>
        <v>0</v>
      </c>
      <c r="G280" s="165">
        <f>ROUND(E280*F280,2)</f>
        <v>0</v>
      </c>
      <c r="H280" s="165"/>
      <c r="I280" s="165">
        <f>ROUND(E280*H280,2)</f>
        <v>0</v>
      </c>
      <c r="J280" s="165"/>
      <c r="K280" s="165">
        <f>ROUND(E280*J280,2)</f>
        <v>0</v>
      </c>
      <c r="L280" s="165">
        <v>21</v>
      </c>
      <c r="M280" s="165">
        <f>G280*(1+L280/100)</f>
        <v>0</v>
      </c>
      <c r="N280" s="148">
        <v>0</v>
      </c>
      <c r="O280" s="148">
        <f>ROUND(E280*N280,5)</f>
        <v>0</v>
      </c>
      <c r="P280" s="148">
        <v>0</v>
      </c>
      <c r="Q280" s="148">
        <f>ROUND(E280*P280,5)</f>
        <v>0</v>
      </c>
      <c r="R280" s="148"/>
      <c r="S280" s="148"/>
      <c r="T280" s="149">
        <v>0</v>
      </c>
      <c r="U280" s="148">
        <f>ROUND(E280*T280,2)</f>
        <v>0</v>
      </c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 t="s">
        <v>138</v>
      </c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</row>
    <row r="281" spans="1:60" ht="22.5" outlineLevel="1" x14ac:dyDescent="0.2">
      <c r="A281" s="141">
        <v>136</v>
      </c>
      <c r="B281" s="141" t="s">
        <v>504</v>
      </c>
      <c r="C281" s="183" t="s">
        <v>505</v>
      </c>
      <c r="D281" s="148" t="s">
        <v>358</v>
      </c>
      <c r="E281" s="157">
        <v>1</v>
      </c>
      <c r="F281" s="164">
        <f>H281+J281</f>
        <v>0</v>
      </c>
      <c r="G281" s="165">
        <f>ROUND(E281*F281,2)</f>
        <v>0</v>
      </c>
      <c r="H281" s="165"/>
      <c r="I281" s="165">
        <f>ROUND(E281*H281,2)</f>
        <v>0</v>
      </c>
      <c r="J281" s="165"/>
      <c r="K281" s="165">
        <f>ROUND(E281*J281,2)</f>
        <v>0</v>
      </c>
      <c r="L281" s="165">
        <v>21</v>
      </c>
      <c r="M281" s="165">
        <f>G281*(1+L281/100)</f>
        <v>0</v>
      </c>
      <c r="N281" s="148">
        <v>0</v>
      </c>
      <c r="O281" s="148">
        <f>ROUND(E281*N281,5)</f>
        <v>0</v>
      </c>
      <c r="P281" s="148">
        <v>0</v>
      </c>
      <c r="Q281" s="148">
        <f>ROUND(E281*P281,5)</f>
        <v>0</v>
      </c>
      <c r="R281" s="148"/>
      <c r="S281" s="148"/>
      <c r="T281" s="149">
        <v>0</v>
      </c>
      <c r="U281" s="148">
        <f>ROUND(E281*T281,2)</f>
        <v>0</v>
      </c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 t="s">
        <v>138</v>
      </c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</row>
    <row r="282" spans="1:60" outlineLevel="1" x14ac:dyDescent="0.2">
      <c r="A282" s="141">
        <v>137</v>
      </c>
      <c r="B282" s="141" t="s">
        <v>506</v>
      </c>
      <c r="C282" s="183" t="s">
        <v>507</v>
      </c>
      <c r="D282" s="148" t="s">
        <v>358</v>
      </c>
      <c r="E282" s="157">
        <v>1</v>
      </c>
      <c r="F282" s="164">
        <f>H282+J282</f>
        <v>0</v>
      </c>
      <c r="G282" s="165">
        <f>ROUND(E282*F282,2)</f>
        <v>0</v>
      </c>
      <c r="H282" s="165"/>
      <c r="I282" s="165">
        <f>ROUND(E282*H282,2)</f>
        <v>0</v>
      </c>
      <c r="J282" s="165"/>
      <c r="K282" s="165">
        <f>ROUND(E282*J282,2)</f>
        <v>0</v>
      </c>
      <c r="L282" s="165">
        <v>21</v>
      </c>
      <c r="M282" s="165">
        <f>G282*(1+L282/100)</f>
        <v>0</v>
      </c>
      <c r="N282" s="148">
        <v>0</v>
      </c>
      <c r="O282" s="148">
        <f>ROUND(E282*N282,5)</f>
        <v>0</v>
      </c>
      <c r="P282" s="148">
        <v>0</v>
      </c>
      <c r="Q282" s="148">
        <f>ROUND(E282*P282,5)</f>
        <v>0</v>
      </c>
      <c r="R282" s="148"/>
      <c r="S282" s="148"/>
      <c r="T282" s="149">
        <v>0</v>
      </c>
      <c r="U282" s="148">
        <f>ROUND(E282*T282,2)</f>
        <v>0</v>
      </c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 t="s">
        <v>138</v>
      </c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</row>
    <row r="283" spans="1:60" x14ac:dyDescent="0.2">
      <c r="A283" s="142" t="s">
        <v>133</v>
      </c>
      <c r="B283" s="142" t="s">
        <v>106</v>
      </c>
      <c r="C283" s="186" t="s">
        <v>27</v>
      </c>
      <c r="D283" s="152"/>
      <c r="E283" s="160"/>
      <c r="F283" s="166"/>
      <c r="G283" s="166">
        <f>SUMIF(AE284:AE290,"&lt;&gt;NOR",G284:G290)</f>
        <v>0</v>
      </c>
      <c r="H283" s="166"/>
      <c r="I283" s="166">
        <f>SUM(I284:I290)</f>
        <v>0</v>
      </c>
      <c r="J283" s="166"/>
      <c r="K283" s="166">
        <f>SUM(K284:K290)</f>
        <v>0</v>
      </c>
      <c r="L283" s="166"/>
      <c r="M283" s="166">
        <f>SUM(M284:M290)</f>
        <v>0</v>
      </c>
      <c r="N283" s="152"/>
      <c r="O283" s="152">
        <f>SUM(O284:O290)</f>
        <v>1.6</v>
      </c>
      <c r="P283" s="152"/>
      <c r="Q283" s="152">
        <f>SUM(Q284:Q290)</f>
        <v>0</v>
      </c>
      <c r="R283" s="152"/>
      <c r="S283" s="152"/>
      <c r="T283" s="153"/>
      <c r="U283" s="152">
        <f>SUM(U284:U290)</f>
        <v>0</v>
      </c>
      <c r="AE283" t="s">
        <v>134</v>
      </c>
    </row>
    <row r="284" spans="1:60" ht="22.5" outlineLevel="1" x14ac:dyDescent="0.2">
      <c r="A284" s="141">
        <v>138</v>
      </c>
      <c r="B284" s="141" t="s">
        <v>508</v>
      </c>
      <c r="C284" s="183" t="s">
        <v>509</v>
      </c>
      <c r="D284" s="148" t="s">
        <v>148</v>
      </c>
      <c r="E284" s="157">
        <v>10.01</v>
      </c>
      <c r="F284" s="164">
        <f>H284+J284</f>
        <v>0</v>
      </c>
      <c r="G284" s="165">
        <f>ROUND(E284*F284,2)</f>
        <v>0</v>
      </c>
      <c r="H284" s="165"/>
      <c r="I284" s="165">
        <f>ROUND(E284*H284,2)</f>
        <v>0</v>
      </c>
      <c r="J284" s="165"/>
      <c r="K284" s="165">
        <f>ROUND(E284*J284,2)</f>
        <v>0</v>
      </c>
      <c r="L284" s="165">
        <v>21</v>
      </c>
      <c r="M284" s="165">
        <f>G284*(1+L284/100)</f>
        <v>0</v>
      </c>
      <c r="N284" s="148">
        <v>0</v>
      </c>
      <c r="O284" s="148">
        <f>ROUND(E284*N284,5)</f>
        <v>0</v>
      </c>
      <c r="P284" s="148">
        <v>0</v>
      </c>
      <c r="Q284" s="148">
        <f>ROUND(E284*P284,5)</f>
        <v>0</v>
      </c>
      <c r="R284" s="148"/>
      <c r="S284" s="148"/>
      <c r="T284" s="149">
        <v>0</v>
      </c>
      <c r="U284" s="148">
        <f>ROUND(E284*T284,2)</f>
        <v>0</v>
      </c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 t="s">
        <v>138</v>
      </c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</row>
    <row r="285" spans="1:60" outlineLevel="1" x14ac:dyDescent="0.2">
      <c r="A285" s="141"/>
      <c r="B285" s="141"/>
      <c r="C285" s="184" t="s">
        <v>510</v>
      </c>
      <c r="D285" s="150"/>
      <c r="E285" s="158">
        <v>3.33</v>
      </c>
      <c r="F285" s="165"/>
      <c r="G285" s="165"/>
      <c r="H285" s="165"/>
      <c r="I285" s="165"/>
      <c r="J285" s="165"/>
      <c r="K285" s="165"/>
      <c r="L285" s="165"/>
      <c r="M285" s="165"/>
      <c r="N285" s="148"/>
      <c r="O285" s="148"/>
      <c r="P285" s="148"/>
      <c r="Q285" s="148"/>
      <c r="R285" s="148"/>
      <c r="S285" s="148"/>
      <c r="T285" s="149"/>
      <c r="U285" s="148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 t="s">
        <v>150</v>
      </c>
      <c r="AF285" s="140">
        <v>0</v>
      </c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</row>
    <row r="286" spans="1:60" outlineLevel="1" x14ac:dyDescent="0.2">
      <c r="A286" s="141"/>
      <c r="B286" s="141"/>
      <c r="C286" s="184" t="s">
        <v>511</v>
      </c>
      <c r="D286" s="150"/>
      <c r="E286" s="158">
        <v>1.68</v>
      </c>
      <c r="F286" s="165"/>
      <c r="G286" s="165"/>
      <c r="H286" s="165"/>
      <c r="I286" s="165"/>
      <c r="J286" s="165"/>
      <c r="K286" s="165"/>
      <c r="L286" s="165"/>
      <c r="M286" s="165"/>
      <c r="N286" s="148"/>
      <c r="O286" s="148"/>
      <c r="P286" s="148"/>
      <c r="Q286" s="148"/>
      <c r="R286" s="148"/>
      <c r="S286" s="148"/>
      <c r="T286" s="149"/>
      <c r="U286" s="148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 t="s">
        <v>150</v>
      </c>
      <c r="AF286" s="140">
        <v>0</v>
      </c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</row>
    <row r="287" spans="1:60" outlineLevel="1" x14ac:dyDescent="0.2">
      <c r="A287" s="141"/>
      <c r="B287" s="141"/>
      <c r="C287" s="184" t="s">
        <v>512</v>
      </c>
      <c r="D287" s="150"/>
      <c r="E287" s="158">
        <v>5</v>
      </c>
      <c r="F287" s="165"/>
      <c r="G287" s="165"/>
      <c r="H287" s="165"/>
      <c r="I287" s="165"/>
      <c r="J287" s="165"/>
      <c r="K287" s="165"/>
      <c r="L287" s="165"/>
      <c r="M287" s="165"/>
      <c r="N287" s="148"/>
      <c r="O287" s="148"/>
      <c r="P287" s="148"/>
      <c r="Q287" s="148"/>
      <c r="R287" s="148"/>
      <c r="S287" s="148"/>
      <c r="T287" s="149"/>
      <c r="U287" s="148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 t="s">
        <v>150</v>
      </c>
      <c r="AF287" s="140">
        <v>0</v>
      </c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</row>
    <row r="288" spans="1:60" outlineLevel="1" x14ac:dyDescent="0.2">
      <c r="A288" s="141">
        <v>139</v>
      </c>
      <c r="B288" s="141" t="s">
        <v>513</v>
      </c>
      <c r="C288" s="183" t="s">
        <v>514</v>
      </c>
      <c r="D288" s="148" t="s">
        <v>358</v>
      </c>
      <c r="E288" s="157">
        <v>1</v>
      </c>
      <c r="F288" s="164">
        <f>H288+J288</f>
        <v>0</v>
      </c>
      <c r="G288" s="165">
        <f>ROUND(E288*F288,2)</f>
        <v>0</v>
      </c>
      <c r="H288" s="165"/>
      <c r="I288" s="165">
        <f>ROUND(E288*H288,2)</f>
        <v>0</v>
      </c>
      <c r="J288" s="165"/>
      <c r="K288" s="165">
        <f>ROUND(E288*J288,2)</f>
        <v>0</v>
      </c>
      <c r="L288" s="165">
        <v>21</v>
      </c>
      <c r="M288" s="165">
        <f>G288*(1+L288/100)</f>
        <v>0</v>
      </c>
      <c r="N288" s="148">
        <v>1.6</v>
      </c>
      <c r="O288" s="148">
        <f>ROUND(E288*N288,5)</f>
        <v>1.6</v>
      </c>
      <c r="P288" s="148">
        <v>0</v>
      </c>
      <c r="Q288" s="148">
        <f>ROUND(E288*P288,5)</f>
        <v>0</v>
      </c>
      <c r="R288" s="148"/>
      <c r="S288" s="148"/>
      <c r="T288" s="149">
        <v>0</v>
      </c>
      <c r="U288" s="148">
        <f>ROUND(E288*T288,2)</f>
        <v>0</v>
      </c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 t="s">
        <v>138</v>
      </c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</row>
    <row r="289" spans="1:60" outlineLevel="1" x14ac:dyDescent="0.2">
      <c r="A289" s="141">
        <v>140</v>
      </c>
      <c r="B289" s="141" t="s">
        <v>515</v>
      </c>
      <c r="C289" s="183" t="s">
        <v>516</v>
      </c>
      <c r="D289" s="148" t="s">
        <v>137</v>
      </c>
      <c r="E289" s="157">
        <v>3</v>
      </c>
      <c r="F289" s="164">
        <f>H289+J289</f>
        <v>0</v>
      </c>
      <c r="G289" s="165">
        <f>ROUND(E289*F289,2)</f>
        <v>0</v>
      </c>
      <c r="H289" s="165"/>
      <c r="I289" s="165">
        <f>ROUND(E289*H289,2)</f>
        <v>0</v>
      </c>
      <c r="J289" s="165"/>
      <c r="K289" s="165">
        <f>ROUND(E289*J289,2)</f>
        <v>0</v>
      </c>
      <c r="L289" s="165">
        <v>21</v>
      </c>
      <c r="M289" s="165">
        <f>G289*(1+L289/100)</f>
        <v>0</v>
      </c>
      <c r="N289" s="148">
        <v>0</v>
      </c>
      <c r="O289" s="148">
        <f>ROUND(E289*N289,5)</f>
        <v>0</v>
      </c>
      <c r="P289" s="148">
        <v>0</v>
      </c>
      <c r="Q289" s="148">
        <f>ROUND(E289*P289,5)</f>
        <v>0</v>
      </c>
      <c r="R289" s="148"/>
      <c r="S289" s="148"/>
      <c r="T289" s="149">
        <v>0</v>
      </c>
      <c r="U289" s="148">
        <f>ROUND(E289*T289,2)</f>
        <v>0</v>
      </c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 t="s">
        <v>138</v>
      </c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</row>
    <row r="290" spans="1:60" outlineLevel="1" x14ac:dyDescent="0.2">
      <c r="A290" s="141">
        <v>141</v>
      </c>
      <c r="B290" s="141" t="s">
        <v>517</v>
      </c>
      <c r="C290" s="183" t="s">
        <v>518</v>
      </c>
      <c r="D290" s="148" t="s">
        <v>358</v>
      </c>
      <c r="E290" s="157">
        <v>1</v>
      </c>
      <c r="F290" s="164">
        <f>H290+J290</f>
        <v>0</v>
      </c>
      <c r="G290" s="165">
        <f>ROUND(E290*F290,2)</f>
        <v>0</v>
      </c>
      <c r="H290" s="165"/>
      <c r="I290" s="165">
        <f>ROUND(E290*H290,2)</f>
        <v>0</v>
      </c>
      <c r="J290" s="165"/>
      <c r="K290" s="165">
        <f>ROUND(E290*J290,2)</f>
        <v>0</v>
      </c>
      <c r="L290" s="165">
        <v>21</v>
      </c>
      <c r="M290" s="165">
        <f>G290*(1+L290/100)</f>
        <v>0</v>
      </c>
      <c r="N290" s="148">
        <v>0</v>
      </c>
      <c r="O290" s="148">
        <f>ROUND(E290*N290,5)</f>
        <v>0</v>
      </c>
      <c r="P290" s="148">
        <v>0</v>
      </c>
      <c r="Q290" s="148">
        <f>ROUND(E290*P290,5)</f>
        <v>0</v>
      </c>
      <c r="R290" s="148"/>
      <c r="S290" s="148"/>
      <c r="T290" s="149">
        <v>0</v>
      </c>
      <c r="U290" s="148">
        <f>ROUND(E290*T290,2)</f>
        <v>0</v>
      </c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 t="s">
        <v>138</v>
      </c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</row>
    <row r="291" spans="1:60" x14ac:dyDescent="0.2">
      <c r="A291" s="142" t="s">
        <v>133</v>
      </c>
      <c r="B291" s="142" t="s">
        <v>107</v>
      </c>
      <c r="C291" s="186" t="s">
        <v>26</v>
      </c>
      <c r="D291" s="152"/>
      <c r="E291" s="160"/>
      <c r="F291" s="166"/>
      <c r="G291" s="166">
        <f>SUMIF(AE292:AE298,"&lt;&gt;NOR",G292:G298)</f>
        <v>0</v>
      </c>
      <c r="H291" s="166"/>
      <c r="I291" s="166">
        <f>SUM(I292:I298)</f>
        <v>0</v>
      </c>
      <c r="J291" s="166"/>
      <c r="K291" s="166">
        <f>SUM(K292:K298)</f>
        <v>0</v>
      </c>
      <c r="L291" s="166"/>
      <c r="M291" s="166">
        <f>SUM(M292:M298)</f>
        <v>0</v>
      </c>
      <c r="N291" s="152"/>
      <c r="O291" s="152">
        <f>SUM(O292:O298)</f>
        <v>0</v>
      </c>
      <c r="P291" s="152"/>
      <c r="Q291" s="152">
        <f>SUM(Q292:Q298)</f>
        <v>0</v>
      </c>
      <c r="R291" s="152"/>
      <c r="S291" s="152"/>
      <c r="T291" s="153"/>
      <c r="U291" s="152">
        <f>SUM(U292:U298)</f>
        <v>0</v>
      </c>
      <c r="AE291" t="s">
        <v>134</v>
      </c>
    </row>
    <row r="292" spans="1:60" outlineLevel="1" x14ac:dyDescent="0.2">
      <c r="A292" s="141">
        <v>142</v>
      </c>
      <c r="B292" s="141" t="s">
        <v>519</v>
      </c>
      <c r="C292" s="183" t="s">
        <v>520</v>
      </c>
      <c r="D292" s="148" t="s">
        <v>521</v>
      </c>
      <c r="E292" s="157">
        <v>1</v>
      </c>
      <c r="F292" s="164">
        <f t="shared" ref="F292:F298" si="32">H292+J292</f>
        <v>0</v>
      </c>
      <c r="G292" s="165">
        <f t="shared" ref="G292:G298" si="33">ROUND(E292*F292,2)</f>
        <v>0</v>
      </c>
      <c r="H292" s="165"/>
      <c r="I292" s="165">
        <f t="shared" ref="I292:I298" si="34">ROUND(E292*H292,2)</f>
        <v>0</v>
      </c>
      <c r="J292" s="165"/>
      <c r="K292" s="165">
        <f t="shared" ref="K292:K298" si="35">ROUND(E292*J292,2)</f>
        <v>0</v>
      </c>
      <c r="L292" s="165">
        <v>21</v>
      </c>
      <c r="M292" s="165">
        <f t="shared" ref="M292:M298" si="36">G292*(1+L292/100)</f>
        <v>0</v>
      </c>
      <c r="N292" s="148">
        <v>0</v>
      </c>
      <c r="O292" s="148">
        <f t="shared" ref="O292:O298" si="37">ROUND(E292*N292,5)</f>
        <v>0</v>
      </c>
      <c r="P292" s="148">
        <v>0</v>
      </c>
      <c r="Q292" s="148">
        <f t="shared" ref="Q292:Q298" si="38">ROUND(E292*P292,5)</f>
        <v>0</v>
      </c>
      <c r="R292" s="148"/>
      <c r="S292" s="148"/>
      <c r="T292" s="149">
        <v>0</v>
      </c>
      <c r="U292" s="148">
        <f t="shared" ref="U292:U298" si="39">ROUND(E292*T292,2)</f>
        <v>0</v>
      </c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 t="s">
        <v>138</v>
      </c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</row>
    <row r="293" spans="1:60" outlineLevel="1" x14ac:dyDescent="0.2">
      <c r="A293" s="141">
        <v>143</v>
      </c>
      <c r="B293" s="141" t="s">
        <v>522</v>
      </c>
      <c r="C293" s="183" t="s">
        <v>523</v>
      </c>
      <c r="D293" s="148" t="s">
        <v>521</v>
      </c>
      <c r="E293" s="157">
        <v>1</v>
      </c>
      <c r="F293" s="164">
        <f t="shared" si="32"/>
        <v>0</v>
      </c>
      <c r="G293" s="165">
        <f t="shared" si="33"/>
        <v>0</v>
      </c>
      <c r="H293" s="165"/>
      <c r="I293" s="165">
        <f t="shared" si="34"/>
        <v>0</v>
      </c>
      <c r="J293" s="165"/>
      <c r="K293" s="165">
        <f t="shared" si="35"/>
        <v>0</v>
      </c>
      <c r="L293" s="165">
        <v>21</v>
      </c>
      <c r="M293" s="165">
        <f t="shared" si="36"/>
        <v>0</v>
      </c>
      <c r="N293" s="148">
        <v>0</v>
      </c>
      <c r="O293" s="148">
        <f t="shared" si="37"/>
        <v>0</v>
      </c>
      <c r="P293" s="148">
        <v>0</v>
      </c>
      <c r="Q293" s="148">
        <f t="shared" si="38"/>
        <v>0</v>
      </c>
      <c r="R293" s="148"/>
      <c r="S293" s="148"/>
      <c r="T293" s="149">
        <v>0</v>
      </c>
      <c r="U293" s="148">
        <f t="shared" si="39"/>
        <v>0</v>
      </c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 t="s">
        <v>138</v>
      </c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</row>
    <row r="294" spans="1:60" outlineLevel="1" x14ac:dyDescent="0.2">
      <c r="A294" s="141">
        <v>144</v>
      </c>
      <c r="B294" s="141" t="s">
        <v>524</v>
      </c>
      <c r="C294" s="183" t="s">
        <v>525</v>
      </c>
      <c r="D294" s="148" t="s">
        <v>521</v>
      </c>
      <c r="E294" s="157">
        <v>1</v>
      </c>
      <c r="F294" s="164">
        <f t="shared" si="32"/>
        <v>0</v>
      </c>
      <c r="G294" s="165">
        <f t="shared" si="33"/>
        <v>0</v>
      </c>
      <c r="H294" s="165"/>
      <c r="I294" s="165">
        <f t="shared" si="34"/>
        <v>0</v>
      </c>
      <c r="J294" s="165"/>
      <c r="K294" s="165">
        <f t="shared" si="35"/>
        <v>0</v>
      </c>
      <c r="L294" s="165">
        <v>21</v>
      </c>
      <c r="M294" s="165">
        <f t="shared" si="36"/>
        <v>0</v>
      </c>
      <c r="N294" s="148">
        <v>0</v>
      </c>
      <c r="O294" s="148">
        <f t="shared" si="37"/>
        <v>0</v>
      </c>
      <c r="P294" s="148">
        <v>0</v>
      </c>
      <c r="Q294" s="148">
        <f t="shared" si="38"/>
        <v>0</v>
      </c>
      <c r="R294" s="148"/>
      <c r="S294" s="148"/>
      <c r="T294" s="149">
        <v>0</v>
      </c>
      <c r="U294" s="148">
        <f t="shared" si="39"/>
        <v>0</v>
      </c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 t="s">
        <v>138</v>
      </c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</row>
    <row r="295" spans="1:60" ht="22.5" outlineLevel="1" x14ac:dyDescent="0.2">
      <c r="A295" s="141">
        <v>145</v>
      </c>
      <c r="B295" s="141" t="s">
        <v>526</v>
      </c>
      <c r="C295" s="183" t="s">
        <v>527</v>
      </c>
      <c r="D295" s="148" t="s">
        <v>521</v>
      </c>
      <c r="E295" s="157">
        <v>1</v>
      </c>
      <c r="F295" s="164">
        <f t="shared" si="32"/>
        <v>0</v>
      </c>
      <c r="G295" s="165">
        <f t="shared" si="33"/>
        <v>0</v>
      </c>
      <c r="H295" s="165"/>
      <c r="I295" s="165">
        <f t="shared" si="34"/>
        <v>0</v>
      </c>
      <c r="J295" s="165"/>
      <c r="K295" s="165">
        <f t="shared" si="35"/>
        <v>0</v>
      </c>
      <c r="L295" s="165">
        <v>21</v>
      </c>
      <c r="M295" s="165">
        <f t="shared" si="36"/>
        <v>0</v>
      </c>
      <c r="N295" s="148">
        <v>0</v>
      </c>
      <c r="O295" s="148">
        <f t="shared" si="37"/>
        <v>0</v>
      </c>
      <c r="P295" s="148">
        <v>0</v>
      </c>
      <c r="Q295" s="148">
        <f t="shared" si="38"/>
        <v>0</v>
      </c>
      <c r="R295" s="148"/>
      <c r="S295" s="148"/>
      <c r="T295" s="149">
        <v>0</v>
      </c>
      <c r="U295" s="148">
        <f t="shared" si="39"/>
        <v>0</v>
      </c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 t="s">
        <v>138</v>
      </c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</row>
    <row r="296" spans="1:60" outlineLevel="1" x14ac:dyDescent="0.2">
      <c r="A296" s="141">
        <v>146</v>
      </c>
      <c r="B296" s="141" t="s">
        <v>528</v>
      </c>
      <c r="C296" s="183" t="s">
        <v>529</v>
      </c>
      <c r="D296" s="148" t="s">
        <v>521</v>
      </c>
      <c r="E296" s="157">
        <v>1</v>
      </c>
      <c r="F296" s="164">
        <f t="shared" si="32"/>
        <v>0</v>
      </c>
      <c r="G296" s="165">
        <f t="shared" si="33"/>
        <v>0</v>
      </c>
      <c r="H296" s="165"/>
      <c r="I296" s="165">
        <f t="shared" si="34"/>
        <v>0</v>
      </c>
      <c r="J296" s="165"/>
      <c r="K296" s="165">
        <f t="shared" si="35"/>
        <v>0</v>
      </c>
      <c r="L296" s="165">
        <v>21</v>
      </c>
      <c r="M296" s="165">
        <f t="shared" si="36"/>
        <v>0</v>
      </c>
      <c r="N296" s="148">
        <v>0</v>
      </c>
      <c r="O296" s="148">
        <f t="shared" si="37"/>
        <v>0</v>
      </c>
      <c r="P296" s="148">
        <v>0</v>
      </c>
      <c r="Q296" s="148">
        <f t="shared" si="38"/>
        <v>0</v>
      </c>
      <c r="R296" s="148"/>
      <c r="S296" s="148"/>
      <c r="T296" s="149">
        <v>0</v>
      </c>
      <c r="U296" s="148">
        <f t="shared" si="39"/>
        <v>0</v>
      </c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 t="s">
        <v>138</v>
      </c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</row>
    <row r="297" spans="1:60" outlineLevel="1" x14ac:dyDescent="0.2">
      <c r="A297" s="141">
        <v>147</v>
      </c>
      <c r="B297" s="141" t="s">
        <v>530</v>
      </c>
      <c r="C297" s="183" t="s">
        <v>531</v>
      </c>
      <c r="D297" s="148" t="s">
        <v>521</v>
      </c>
      <c r="E297" s="157">
        <v>1</v>
      </c>
      <c r="F297" s="164">
        <v>0</v>
      </c>
      <c r="G297" s="165">
        <f t="shared" si="33"/>
        <v>0</v>
      </c>
      <c r="H297" s="165"/>
      <c r="I297" s="165">
        <f t="shared" si="34"/>
        <v>0</v>
      </c>
      <c r="J297" s="165"/>
      <c r="K297" s="165">
        <f t="shared" si="35"/>
        <v>0</v>
      </c>
      <c r="L297" s="165">
        <v>21</v>
      </c>
      <c r="M297" s="165">
        <f t="shared" si="36"/>
        <v>0</v>
      </c>
      <c r="N297" s="148">
        <v>0</v>
      </c>
      <c r="O297" s="148">
        <f t="shared" si="37"/>
        <v>0</v>
      </c>
      <c r="P297" s="148">
        <v>0</v>
      </c>
      <c r="Q297" s="148">
        <f t="shared" si="38"/>
        <v>0</v>
      </c>
      <c r="R297" s="148"/>
      <c r="S297" s="148"/>
      <c r="T297" s="149">
        <v>0</v>
      </c>
      <c r="U297" s="148">
        <f t="shared" si="39"/>
        <v>0</v>
      </c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 t="s">
        <v>138</v>
      </c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</row>
    <row r="298" spans="1:60" outlineLevel="1" x14ac:dyDescent="0.2">
      <c r="A298" s="174"/>
      <c r="B298" s="174"/>
      <c r="C298" s="191"/>
      <c r="D298" s="175"/>
      <c r="E298" s="176"/>
      <c r="F298" s="177"/>
      <c r="G298" s="177"/>
      <c r="H298" s="177"/>
      <c r="I298" s="177"/>
      <c r="J298" s="177"/>
      <c r="K298" s="177"/>
      <c r="L298" s="177"/>
      <c r="M298" s="177"/>
      <c r="N298" s="175"/>
      <c r="O298" s="175"/>
      <c r="P298" s="175"/>
      <c r="Q298" s="175"/>
      <c r="R298" s="175"/>
      <c r="S298" s="175"/>
      <c r="T298" s="178"/>
      <c r="U298" s="175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</row>
    <row r="299" spans="1:60" x14ac:dyDescent="0.2">
      <c r="A299" s="4"/>
      <c r="B299" s="5" t="s">
        <v>186</v>
      </c>
      <c r="C299" s="192" t="s">
        <v>186</v>
      </c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AC299">
        <v>15</v>
      </c>
      <c r="AD299">
        <v>21</v>
      </c>
    </row>
    <row r="300" spans="1:60" x14ac:dyDescent="0.2">
      <c r="A300" s="179"/>
      <c r="B300" s="180" t="s">
        <v>28</v>
      </c>
      <c r="C300" s="193" t="s">
        <v>186</v>
      </c>
      <c r="D300" s="181"/>
      <c r="E300" s="181"/>
      <c r="F300" s="181"/>
      <c r="G300" s="182">
        <f>G8+G30+G52+G59+G64+G70+G89+G97+G146+G155+G169+G182+G197+G201+G211+G214+G228+G260+G263+G267+G272+G276+G279+G283+G291</f>
        <v>0</v>
      </c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AC300">
        <f>SUMIF(L7:L298,AC299,G7:G298)</f>
        <v>0</v>
      </c>
      <c r="AD300">
        <f>SUMIF(L7:L298,AD299,G7:G298)</f>
        <v>0</v>
      </c>
      <c r="AE300" t="s">
        <v>532</v>
      </c>
    </row>
    <row r="301" spans="1:60" x14ac:dyDescent="0.2">
      <c r="A301" s="4"/>
      <c r="B301" s="5" t="s">
        <v>186</v>
      </c>
      <c r="C301" s="192" t="s">
        <v>186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60" x14ac:dyDescent="0.2">
      <c r="A302" s="4"/>
      <c r="B302" s="5" t="s">
        <v>186</v>
      </c>
      <c r="C302" s="192" t="s">
        <v>186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60" x14ac:dyDescent="0.2">
      <c r="A303" s="466" t="s">
        <v>533</v>
      </c>
      <c r="B303" s="466"/>
      <c r="C303" s="467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60" x14ac:dyDescent="0.2">
      <c r="A304" s="468"/>
      <c r="B304" s="469"/>
      <c r="C304" s="470"/>
      <c r="D304" s="469"/>
      <c r="E304" s="469"/>
      <c r="F304" s="469"/>
      <c r="G304" s="471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AE304" t="s">
        <v>534</v>
      </c>
    </row>
    <row r="305" spans="1:31" x14ac:dyDescent="0.2">
      <c r="A305" s="472"/>
      <c r="B305" s="473"/>
      <c r="C305" s="474"/>
      <c r="D305" s="473"/>
      <c r="E305" s="473"/>
      <c r="F305" s="473"/>
      <c r="G305" s="47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31" x14ac:dyDescent="0.2">
      <c r="A306" s="472"/>
      <c r="B306" s="473"/>
      <c r="C306" s="474"/>
      <c r="D306" s="473"/>
      <c r="E306" s="473"/>
      <c r="F306" s="473"/>
      <c r="G306" s="47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31" x14ac:dyDescent="0.2">
      <c r="A307" s="472"/>
      <c r="B307" s="473"/>
      <c r="C307" s="474"/>
      <c r="D307" s="473"/>
      <c r="E307" s="473"/>
      <c r="F307" s="473"/>
      <c r="G307" s="47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31" x14ac:dyDescent="0.2">
      <c r="A308" s="476"/>
      <c r="B308" s="477"/>
      <c r="C308" s="478"/>
      <c r="D308" s="477"/>
      <c r="E308" s="477"/>
      <c r="F308" s="477"/>
      <c r="G308" s="479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31" x14ac:dyDescent="0.2">
      <c r="A309" s="4"/>
      <c r="B309" s="5" t="s">
        <v>186</v>
      </c>
      <c r="C309" s="192" t="s">
        <v>186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31" x14ac:dyDescent="0.2">
      <c r="C310" s="194"/>
      <c r="AE310" t="s">
        <v>535</v>
      </c>
    </row>
  </sheetData>
  <sheetProtection algorithmName="SHA-512" hashValue="3bb8NpDRBrhKVzhQ0HLMECJwNfXEP7rdErU27tq+56/4ceN/QW6UT9tkLwNdPgpg03fCO/aoHpuAmsBVK7VnXA==" saltValue="SBgeF6ftkniRAsEqQ6sDxg==" spinCount="100000" sheet="1" objects="1" scenarios="1"/>
  <mergeCells count="8">
    <mergeCell ref="A303:C303"/>
    <mergeCell ref="A304:G308"/>
    <mergeCell ref="A1:G1"/>
    <mergeCell ref="C2:G2"/>
    <mergeCell ref="C3:G3"/>
    <mergeCell ref="C4:G4"/>
    <mergeCell ref="C117:G117"/>
    <mergeCell ref="C118:G118"/>
  </mergeCells>
  <printOptions horizontalCentered="1"/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3E7E1-9EBE-476A-8B36-51C155BE54C0}">
  <sheetPr>
    <pageSetUpPr fitToPage="1"/>
  </sheetPr>
  <dimension ref="A1:K104"/>
  <sheetViews>
    <sheetView view="pageBreakPreview" zoomScale="85" zoomScaleNormal="100" zoomScaleSheetLayoutView="85" workbookViewId="0">
      <selection activeCell="C9" sqref="C9"/>
    </sheetView>
  </sheetViews>
  <sheetFormatPr defaultRowHeight="15" x14ac:dyDescent="0.25"/>
  <cols>
    <col min="1" max="1" width="7.7109375" style="195" customWidth="1"/>
    <col min="2" max="2" width="16.5703125" style="195" customWidth="1"/>
    <col min="3" max="3" width="50.42578125" style="195" customWidth="1"/>
    <col min="4" max="4" width="8" style="195" customWidth="1"/>
    <col min="5" max="5" width="6.28515625" style="196" customWidth="1"/>
    <col min="6" max="6" width="15.7109375" style="195" customWidth="1"/>
    <col min="7" max="7" width="21.140625" style="195" customWidth="1"/>
    <col min="8" max="8" width="9.140625" style="195"/>
    <col min="9" max="9" width="16.7109375" style="195" customWidth="1"/>
    <col min="10" max="16384" width="9.140625" style="195"/>
  </cols>
  <sheetData>
    <row r="1" spans="1:9" s="206" customFormat="1" ht="13.5" thickBot="1" x14ac:dyDescent="0.25">
      <c r="A1" s="492" t="s">
        <v>572</v>
      </c>
      <c r="B1" s="493"/>
      <c r="C1" s="493"/>
      <c r="D1" s="493"/>
      <c r="E1" s="493"/>
      <c r="F1" s="493"/>
      <c r="G1" s="494"/>
    </row>
    <row r="2" spans="1:9" s="206" customFormat="1" ht="12.75" x14ac:dyDescent="0.2">
      <c r="A2" s="266"/>
      <c r="G2" s="267"/>
    </row>
    <row r="3" spans="1:9" s="206" customFormat="1" x14ac:dyDescent="0.25">
      <c r="A3" s="503" t="s">
        <v>585</v>
      </c>
      <c r="B3" s="504"/>
      <c r="C3" s="504"/>
      <c r="D3" s="504"/>
      <c r="E3" s="504"/>
      <c r="F3" s="504"/>
      <c r="G3" s="505"/>
    </row>
    <row r="4" spans="1:9" s="206" customFormat="1" ht="31.5" customHeight="1" x14ac:dyDescent="0.2">
      <c r="A4" s="506" t="s">
        <v>727</v>
      </c>
      <c r="B4" s="507"/>
      <c r="C4" s="507"/>
      <c r="D4" s="507"/>
      <c r="E4" s="507"/>
      <c r="F4" s="507"/>
      <c r="G4" s="508"/>
    </row>
    <row r="5" spans="1:9" s="206" customFormat="1" ht="13.5" thickBot="1" x14ac:dyDescent="0.25">
      <c r="A5" s="268"/>
      <c r="B5" s="232"/>
      <c r="C5" s="232"/>
      <c r="D5" s="232"/>
      <c r="E5" s="232"/>
      <c r="F5" s="232"/>
      <c r="G5" s="269"/>
    </row>
    <row r="6" spans="1:9" s="206" customFormat="1" ht="13.5" thickBot="1" x14ac:dyDescent="0.25">
      <c r="A6" s="253" t="s">
        <v>561</v>
      </c>
      <c r="B6" s="252" t="s">
        <v>560</v>
      </c>
      <c r="C6" s="252" t="s">
        <v>559</v>
      </c>
      <c r="D6" s="251" t="s">
        <v>558</v>
      </c>
      <c r="E6" s="250" t="s">
        <v>557</v>
      </c>
      <c r="F6" s="265" t="s">
        <v>571</v>
      </c>
      <c r="G6" s="265" t="s">
        <v>570</v>
      </c>
    </row>
    <row r="7" spans="1:9" s="206" customFormat="1" ht="12.75" x14ac:dyDescent="0.2">
      <c r="A7" s="248"/>
      <c r="B7" s="264"/>
      <c r="C7" s="247" t="s">
        <v>569</v>
      </c>
      <c r="D7" s="263"/>
      <c r="E7" s="262"/>
      <c r="F7" s="410"/>
      <c r="G7" s="245"/>
      <c r="I7" s="261"/>
    </row>
    <row r="8" spans="1:9" s="206" customFormat="1" ht="12.75" x14ac:dyDescent="0.2">
      <c r="A8" s="259"/>
      <c r="B8" s="258"/>
      <c r="C8" s="256"/>
      <c r="D8" s="240"/>
      <c r="E8" s="254"/>
      <c r="F8" s="411"/>
      <c r="G8" s="260"/>
      <c r="I8" s="207"/>
    </row>
    <row r="9" spans="1:9" s="206" customFormat="1" ht="153" x14ac:dyDescent="0.2">
      <c r="A9" s="259"/>
      <c r="B9" s="258"/>
      <c r="C9" s="258" t="s">
        <v>568</v>
      </c>
      <c r="D9" s="240" t="s">
        <v>562</v>
      </c>
      <c r="E9" s="254">
        <v>1</v>
      </c>
      <c r="F9" s="218">
        <v>0</v>
      </c>
      <c r="G9" s="217">
        <f>F9*E9</f>
        <v>0</v>
      </c>
      <c r="I9" s="207"/>
    </row>
    <row r="10" spans="1:9" s="206" customFormat="1" ht="12.75" x14ac:dyDescent="0.2">
      <c r="A10" s="259"/>
      <c r="B10" s="258"/>
      <c r="C10" s="258"/>
      <c r="D10" s="240"/>
      <c r="E10" s="254"/>
      <c r="F10" s="407" t="s">
        <v>741</v>
      </c>
      <c r="G10" s="217"/>
      <c r="I10" s="207"/>
    </row>
    <row r="11" spans="1:9" s="206" customFormat="1" ht="102" x14ac:dyDescent="0.2">
      <c r="A11" s="257"/>
      <c r="B11" s="255"/>
      <c r="C11" s="255" t="s">
        <v>567</v>
      </c>
      <c r="D11" s="240" t="s">
        <v>562</v>
      </c>
      <c r="E11" s="254">
        <v>4</v>
      </c>
      <c r="F11" s="218">
        <v>0</v>
      </c>
      <c r="G11" s="217">
        <f>F11*E11</f>
        <v>0</v>
      </c>
      <c r="I11" s="207"/>
    </row>
    <row r="12" spans="1:9" s="206" customFormat="1" ht="12.75" x14ac:dyDescent="0.2">
      <c r="A12" s="270"/>
      <c r="B12" s="255"/>
      <c r="C12" s="256"/>
      <c r="D12" s="240"/>
      <c r="E12" s="271"/>
      <c r="F12" s="407"/>
      <c r="G12" s="217"/>
      <c r="I12" s="207"/>
    </row>
    <row r="13" spans="1:9" s="206" customFormat="1" ht="63.75" x14ac:dyDescent="0.2">
      <c r="A13" s="270"/>
      <c r="B13" s="255"/>
      <c r="C13" s="255" t="s">
        <v>566</v>
      </c>
      <c r="D13" s="240" t="s">
        <v>562</v>
      </c>
      <c r="E13" s="271">
        <v>1</v>
      </c>
      <c r="F13" s="218">
        <v>0</v>
      </c>
      <c r="G13" s="217">
        <f>F13*E13</f>
        <v>0</v>
      </c>
      <c r="I13" s="207"/>
    </row>
    <row r="14" spans="1:9" s="206" customFormat="1" ht="12.75" x14ac:dyDescent="0.2">
      <c r="A14" s="270"/>
      <c r="B14" s="255"/>
      <c r="C14" s="255"/>
      <c r="D14" s="240"/>
      <c r="E14" s="271"/>
      <c r="F14" s="407"/>
      <c r="G14" s="217"/>
      <c r="I14" s="207"/>
    </row>
    <row r="15" spans="1:9" s="206" customFormat="1" ht="12.75" x14ac:dyDescent="0.2">
      <c r="A15" s="270"/>
      <c r="B15" s="255"/>
      <c r="C15" s="255" t="s">
        <v>565</v>
      </c>
      <c r="D15" s="240" t="s">
        <v>562</v>
      </c>
      <c r="E15" s="271">
        <v>1</v>
      </c>
      <c r="F15" s="218">
        <v>0</v>
      </c>
      <c r="G15" s="217">
        <f>F15*E15</f>
        <v>0</v>
      </c>
      <c r="I15" s="207"/>
    </row>
    <row r="16" spans="1:9" s="206" customFormat="1" ht="12.75" x14ac:dyDescent="0.2">
      <c r="A16" s="270"/>
      <c r="B16" s="255"/>
      <c r="C16" s="255" t="s">
        <v>564</v>
      </c>
      <c r="D16" s="272" t="s">
        <v>562</v>
      </c>
      <c r="E16" s="254">
        <v>1</v>
      </c>
      <c r="F16" s="218">
        <v>0</v>
      </c>
      <c r="G16" s="217">
        <f>E16*F16</f>
        <v>0</v>
      </c>
      <c r="I16" s="207"/>
    </row>
    <row r="17" spans="1:9" s="206" customFormat="1" ht="13.5" thickBot="1" x14ac:dyDescent="0.25">
      <c r="A17" s="270"/>
      <c r="B17" s="255"/>
      <c r="C17" s="255" t="s">
        <v>563</v>
      </c>
      <c r="D17" s="272" t="s">
        <v>562</v>
      </c>
      <c r="E17" s="254">
        <v>4</v>
      </c>
      <c r="F17" s="218">
        <v>0</v>
      </c>
      <c r="G17" s="217">
        <f>E17*F17</f>
        <v>0</v>
      </c>
      <c r="I17" s="207"/>
    </row>
    <row r="18" spans="1:9" s="206" customFormat="1" ht="13.5" thickBot="1" x14ac:dyDescent="0.25">
      <c r="A18" s="273"/>
      <c r="B18" s="231"/>
      <c r="C18" s="231"/>
      <c r="D18" s="231"/>
      <c r="E18" s="231"/>
      <c r="F18" s="408"/>
      <c r="G18" s="249"/>
      <c r="I18" s="207"/>
    </row>
    <row r="19" spans="1:9" s="206" customFormat="1" ht="13.5" thickBot="1" x14ac:dyDescent="0.25">
      <c r="A19" s="253" t="s">
        <v>561</v>
      </c>
      <c r="B19" s="252" t="s">
        <v>560</v>
      </c>
      <c r="C19" s="252" t="s">
        <v>559</v>
      </c>
      <c r="D19" s="251" t="s">
        <v>558</v>
      </c>
      <c r="E19" s="250" t="s">
        <v>557</v>
      </c>
      <c r="F19" s="249"/>
      <c r="G19" s="249"/>
      <c r="I19" s="207"/>
    </row>
    <row r="20" spans="1:9" s="206" customFormat="1" ht="12.75" x14ac:dyDescent="0.2">
      <c r="A20" s="248"/>
      <c r="B20" s="220"/>
      <c r="C20" s="247" t="s">
        <v>556</v>
      </c>
      <c r="D20" s="246"/>
      <c r="E20" s="245"/>
      <c r="F20" s="409"/>
      <c r="G20" s="244"/>
      <c r="I20" s="207"/>
    </row>
    <row r="21" spans="1:9" s="206" customFormat="1" ht="12.75" x14ac:dyDescent="0.2">
      <c r="A21" s="241"/>
      <c r="B21" s="243"/>
      <c r="C21" s="219"/>
      <c r="D21" s="242"/>
      <c r="E21" s="274"/>
      <c r="F21" s="405"/>
      <c r="G21" s="217"/>
      <c r="I21" s="207"/>
    </row>
    <row r="22" spans="1:9" s="206" customFormat="1" ht="12.75" x14ac:dyDescent="0.2">
      <c r="A22" s="241"/>
      <c r="B22" s="243"/>
      <c r="C22" s="219" t="s">
        <v>555</v>
      </c>
      <c r="D22" s="242"/>
      <c r="E22" s="274"/>
      <c r="F22" s="405"/>
      <c r="G22" s="217"/>
      <c r="I22" s="207"/>
    </row>
    <row r="23" spans="1:9" s="206" customFormat="1" ht="12.75" x14ac:dyDescent="0.2">
      <c r="A23" s="241"/>
      <c r="B23" s="243"/>
      <c r="C23" s="219" t="s">
        <v>554</v>
      </c>
      <c r="D23" s="242" t="s">
        <v>293</v>
      </c>
      <c r="E23" s="274">
        <v>35</v>
      </c>
      <c r="F23" s="218">
        <v>0</v>
      </c>
      <c r="G23" s="217">
        <f>F23*E23</f>
        <v>0</v>
      </c>
      <c r="I23" s="207"/>
    </row>
    <row r="24" spans="1:9" s="206" customFormat="1" ht="12.75" x14ac:dyDescent="0.2">
      <c r="A24" s="241"/>
      <c r="B24" s="243"/>
      <c r="C24" s="219" t="s">
        <v>553</v>
      </c>
      <c r="D24" s="242" t="s">
        <v>293</v>
      </c>
      <c r="E24" s="274">
        <v>6</v>
      </c>
      <c r="F24" s="218">
        <v>0</v>
      </c>
      <c r="G24" s="217">
        <f>F24*E24</f>
        <v>0</v>
      </c>
      <c r="I24" s="207"/>
    </row>
    <row r="25" spans="1:9" s="206" customFormat="1" ht="12.75" x14ac:dyDescent="0.2">
      <c r="A25" s="241"/>
      <c r="B25" s="220"/>
      <c r="C25" s="219"/>
      <c r="D25" s="242"/>
      <c r="E25" s="274"/>
      <c r="F25" s="218"/>
      <c r="G25" s="217"/>
      <c r="I25" s="207"/>
    </row>
    <row r="26" spans="1:9" s="206" customFormat="1" ht="12.75" x14ac:dyDescent="0.2">
      <c r="A26" s="241"/>
      <c r="B26" s="220"/>
      <c r="C26" s="219" t="s">
        <v>549</v>
      </c>
      <c r="D26" s="272" t="s">
        <v>293</v>
      </c>
      <c r="E26" s="272">
        <v>41</v>
      </c>
      <c r="F26" s="218">
        <v>0</v>
      </c>
      <c r="G26" s="217">
        <f>E26*F26</f>
        <v>0</v>
      </c>
      <c r="I26" s="207"/>
    </row>
    <row r="27" spans="1:9" s="206" customFormat="1" ht="12.75" x14ac:dyDescent="0.2">
      <c r="A27" s="241"/>
      <c r="B27" s="220"/>
      <c r="C27" s="219"/>
      <c r="D27" s="272"/>
      <c r="E27" s="275"/>
      <c r="F27" s="405"/>
      <c r="G27" s="217"/>
      <c r="I27" s="207"/>
    </row>
    <row r="28" spans="1:9" s="206" customFormat="1" ht="25.5" x14ac:dyDescent="0.2">
      <c r="A28" s="241"/>
      <c r="B28" s="220"/>
      <c r="C28" s="219" t="s">
        <v>552</v>
      </c>
      <c r="D28" s="242"/>
      <c r="E28" s="274"/>
      <c r="F28" s="405"/>
      <c r="G28" s="217"/>
      <c r="I28" s="207"/>
    </row>
    <row r="29" spans="1:9" s="206" customFormat="1" ht="12.75" x14ac:dyDescent="0.2">
      <c r="A29" s="241"/>
      <c r="B29" s="220"/>
      <c r="C29" s="219" t="s">
        <v>551</v>
      </c>
      <c r="D29" s="242" t="s">
        <v>293</v>
      </c>
      <c r="E29" s="274">
        <v>2</v>
      </c>
      <c r="F29" s="218">
        <v>0</v>
      </c>
      <c r="G29" s="217">
        <f>F29*E29</f>
        <v>0</v>
      </c>
      <c r="I29" s="207"/>
    </row>
    <row r="30" spans="1:9" s="206" customFormat="1" ht="12.75" x14ac:dyDescent="0.2">
      <c r="A30" s="241"/>
      <c r="B30" s="220"/>
      <c r="C30" s="219" t="s">
        <v>550</v>
      </c>
      <c r="D30" s="242" t="s">
        <v>293</v>
      </c>
      <c r="E30" s="274">
        <v>2</v>
      </c>
      <c r="F30" s="218">
        <v>0</v>
      </c>
      <c r="G30" s="217">
        <f>F30*E30</f>
        <v>0</v>
      </c>
      <c r="I30" s="207"/>
    </row>
    <row r="31" spans="1:9" s="206" customFormat="1" ht="12.75" x14ac:dyDescent="0.2">
      <c r="A31" s="241"/>
      <c r="B31" s="220"/>
      <c r="C31" s="219"/>
      <c r="D31" s="240"/>
      <c r="E31" s="274"/>
      <c r="F31" s="407"/>
      <c r="G31" s="217"/>
      <c r="I31" s="207"/>
    </row>
    <row r="32" spans="1:9" s="206" customFormat="1" ht="12.75" x14ac:dyDescent="0.2">
      <c r="A32" s="276"/>
      <c r="B32" s="277"/>
      <c r="C32" s="219" t="s">
        <v>549</v>
      </c>
      <c r="D32" s="272" t="s">
        <v>293</v>
      </c>
      <c r="E32" s="272">
        <v>4</v>
      </c>
      <c r="F32" s="218">
        <v>0</v>
      </c>
      <c r="G32" s="217">
        <f>E32*F32</f>
        <v>0</v>
      </c>
      <c r="I32" s="207"/>
    </row>
    <row r="33" spans="1:11" s="206" customFormat="1" ht="13.5" thickBot="1" x14ac:dyDescent="0.25">
      <c r="A33" s="239"/>
      <c r="B33" s="238"/>
      <c r="C33" s="237"/>
      <c r="D33" s="214"/>
      <c r="E33" s="213"/>
      <c r="F33" s="406"/>
      <c r="G33" s="236"/>
      <c r="I33" s="207"/>
    </row>
    <row r="34" spans="1:11" s="206" customFormat="1" ht="13.5" thickBot="1" x14ac:dyDescent="0.25">
      <c r="A34" s="268"/>
      <c r="B34" s="235"/>
      <c r="C34" s="234"/>
      <c r="D34" s="233"/>
      <c r="E34" s="233"/>
      <c r="F34" s="233"/>
      <c r="G34" s="269"/>
      <c r="I34" s="207"/>
    </row>
    <row r="35" spans="1:11" s="206" customFormat="1" ht="13.5" thickBot="1" x14ac:dyDescent="0.25">
      <c r="A35" s="253"/>
      <c r="B35" s="230"/>
      <c r="C35" s="229"/>
      <c r="D35" s="228"/>
      <c r="E35" s="228"/>
      <c r="F35" s="228"/>
      <c r="G35" s="278"/>
      <c r="I35" s="207"/>
    </row>
    <row r="36" spans="1:11" s="206" customFormat="1" ht="12.75" x14ac:dyDescent="0.2">
      <c r="A36" s="223"/>
      <c r="B36" s="227"/>
      <c r="C36" s="226" t="s">
        <v>548</v>
      </c>
      <c r="D36" s="225"/>
      <c r="E36" s="225"/>
      <c r="F36" s="404"/>
      <c r="G36" s="224"/>
      <c r="I36" s="207"/>
      <c r="J36" s="207"/>
      <c r="K36" s="207"/>
    </row>
    <row r="37" spans="1:11" s="206" customFormat="1" ht="12.75" x14ac:dyDescent="0.2">
      <c r="A37" s="223"/>
      <c r="B37" s="220"/>
      <c r="C37" s="222" t="s">
        <v>547</v>
      </c>
      <c r="D37" s="272" t="s">
        <v>545</v>
      </c>
      <c r="E37" s="272">
        <v>4</v>
      </c>
      <c r="F37" s="218">
        <v>0</v>
      </c>
      <c r="G37" s="217">
        <f>F37*E37</f>
        <v>0</v>
      </c>
      <c r="I37" s="207"/>
      <c r="J37" s="207"/>
      <c r="K37" s="207"/>
    </row>
    <row r="38" spans="1:11" s="206" customFormat="1" ht="12.75" x14ac:dyDescent="0.2">
      <c r="A38" s="223"/>
      <c r="B38" s="220"/>
      <c r="C38" s="222" t="s">
        <v>546</v>
      </c>
      <c r="D38" s="272" t="s">
        <v>545</v>
      </c>
      <c r="E38" s="272">
        <v>4</v>
      </c>
      <c r="F38" s="218">
        <v>0</v>
      </c>
      <c r="G38" s="217">
        <f t="shared" ref="G38:G44" si="0">E38*F38</f>
        <v>0</v>
      </c>
      <c r="I38" s="207"/>
      <c r="J38" s="207"/>
      <c r="K38" s="207"/>
    </row>
    <row r="39" spans="1:11" s="206" customFormat="1" ht="12.75" x14ac:dyDescent="0.2">
      <c r="A39" s="221"/>
      <c r="B39" s="220"/>
      <c r="C39" s="219" t="s">
        <v>544</v>
      </c>
      <c r="D39" s="272" t="s">
        <v>538</v>
      </c>
      <c r="E39" s="272">
        <v>1</v>
      </c>
      <c r="F39" s="218">
        <v>0</v>
      </c>
      <c r="G39" s="217">
        <f t="shared" si="0"/>
        <v>0</v>
      </c>
      <c r="I39" s="207"/>
    </row>
    <row r="40" spans="1:11" s="206" customFormat="1" ht="12.75" x14ac:dyDescent="0.2">
      <c r="A40" s="221"/>
      <c r="B40" s="220"/>
      <c r="C40" s="219" t="s">
        <v>543</v>
      </c>
      <c r="D40" s="272" t="s">
        <v>538</v>
      </c>
      <c r="E40" s="272">
        <v>1</v>
      </c>
      <c r="F40" s="218">
        <v>0</v>
      </c>
      <c r="G40" s="217">
        <f t="shared" si="0"/>
        <v>0</v>
      </c>
      <c r="I40" s="207"/>
    </row>
    <row r="41" spans="1:11" s="206" customFormat="1" ht="12.75" x14ac:dyDescent="0.2">
      <c r="A41" s="221"/>
      <c r="B41" s="220"/>
      <c r="C41" s="219" t="s">
        <v>542</v>
      </c>
      <c r="D41" s="272" t="s">
        <v>538</v>
      </c>
      <c r="E41" s="272">
        <v>1</v>
      </c>
      <c r="F41" s="218">
        <v>0</v>
      </c>
      <c r="G41" s="217">
        <f t="shared" si="0"/>
        <v>0</v>
      </c>
      <c r="I41" s="207"/>
    </row>
    <row r="42" spans="1:11" s="206" customFormat="1" ht="16.5" customHeight="1" x14ac:dyDescent="0.2">
      <c r="A42" s="221"/>
      <c r="B42" s="220"/>
      <c r="C42" s="219" t="s">
        <v>541</v>
      </c>
      <c r="D42" s="272" t="s">
        <v>538</v>
      </c>
      <c r="E42" s="272">
        <v>1</v>
      </c>
      <c r="F42" s="218">
        <v>0</v>
      </c>
      <c r="G42" s="217">
        <f t="shared" si="0"/>
        <v>0</v>
      </c>
      <c r="I42" s="207"/>
    </row>
    <row r="43" spans="1:11" s="206" customFormat="1" ht="12.75" x14ac:dyDescent="0.2">
      <c r="A43" s="221"/>
      <c r="B43" s="220"/>
      <c r="C43" s="219" t="s">
        <v>540</v>
      </c>
      <c r="D43" s="272" t="s">
        <v>538</v>
      </c>
      <c r="E43" s="272">
        <v>1</v>
      </c>
      <c r="F43" s="218">
        <v>0</v>
      </c>
      <c r="G43" s="217">
        <f t="shared" si="0"/>
        <v>0</v>
      </c>
      <c r="I43" s="207"/>
    </row>
    <row r="44" spans="1:11" s="206" customFormat="1" ht="12.75" x14ac:dyDescent="0.2">
      <c r="A44" s="279"/>
      <c r="B44" s="277"/>
      <c r="C44" s="280" t="s">
        <v>539</v>
      </c>
      <c r="D44" s="275" t="s">
        <v>538</v>
      </c>
      <c r="E44" s="272">
        <v>1</v>
      </c>
      <c r="F44" s="218">
        <v>0</v>
      </c>
      <c r="G44" s="217">
        <f t="shared" si="0"/>
        <v>0</v>
      </c>
      <c r="J44" s="207"/>
    </row>
    <row r="45" spans="1:11" s="206" customFormat="1" ht="13.5" thickBot="1" x14ac:dyDescent="0.25">
      <c r="A45" s="211"/>
      <c r="B45" s="216"/>
      <c r="C45" s="215"/>
      <c r="D45" s="214"/>
      <c r="E45" s="213"/>
      <c r="F45" s="212"/>
      <c r="G45" s="211"/>
      <c r="I45" s="207"/>
    </row>
    <row r="46" spans="1:11" s="206" customFormat="1" ht="13.5" thickBot="1" x14ac:dyDescent="0.25">
      <c r="A46" s="266"/>
      <c r="B46" s="281"/>
      <c r="C46" s="282"/>
      <c r="D46" s="283"/>
      <c r="E46" s="283"/>
      <c r="F46" s="283"/>
      <c r="G46" s="267"/>
      <c r="I46" s="207"/>
    </row>
    <row r="47" spans="1:11" s="208" customFormat="1" ht="13.5" thickBot="1" x14ac:dyDescent="0.25">
      <c r="A47" s="500" t="s">
        <v>537</v>
      </c>
      <c r="B47" s="501"/>
      <c r="C47" s="501"/>
      <c r="D47" s="501"/>
      <c r="E47" s="501"/>
      <c r="F47" s="502"/>
      <c r="G47" s="210">
        <f>SUM(G9:G46)</f>
        <v>0</v>
      </c>
      <c r="I47" s="209"/>
    </row>
    <row r="48" spans="1:11" s="206" customFormat="1" ht="13.5" thickBot="1" x14ac:dyDescent="0.25">
      <c r="A48" s="496"/>
      <c r="B48" s="497"/>
      <c r="C48" s="497"/>
      <c r="D48" s="497"/>
      <c r="E48" s="497"/>
      <c r="F48" s="497"/>
      <c r="G48" s="498"/>
      <c r="I48" s="207"/>
    </row>
    <row r="49" spans="2:9" ht="30" customHeight="1" x14ac:dyDescent="0.25">
      <c r="B49" s="499"/>
      <c r="C49" s="499"/>
      <c r="D49" s="203"/>
      <c r="E49" s="203"/>
      <c r="F49" s="203"/>
      <c r="I49" s="202"/>
    </row>
    <row r="50" spans="2:9" x14ac:dyDescent="0.25">
      <c r="B50" s="495"/>
      <c r="C50" s="495"/>
      <c r="D50" s="203"/>
      <c r="E50" s="203"/>
      <c r="F50" s="203"/>
      <c r="I50" s="202"/>
    </row>
    <row r="51" spans="2:9" x14ac:dyDescent="0.25">
      <c r="B51" s="495"/>
      <c r="C51" s="495"/>
      <c r="D51" s="203"/>
      <c r="E51" s="203"/>
      <c r="F51" s="203"/>
      <c r="I51" s="202"/>
    </row>
    <row r="52" spans="2:9" x14ac:dyDescent="0.25">
      <c r="B52" s="495"/>
      <c r="C52" s="495"/>
      <c r="D52" s="203"/>
      <c r="E52" s="203"/>
      <c r="F52" s="203"/>
      <c r="I52" s="202"/>
    </row>
    <row r="53" spans="2:9" x14ac:dyDescent="0.25">
      <c r="B53" s="205"/>
      <c r="C53" s="205"/>
      <c r="D53" s="203"/>
      <c r="E53" s="203"/>
      <c r="F53" s="203"/>
      <c r="I53" s="202"/>
    </row>
    <row r="54" spans="2:9" x14ac:dyDescent="0.25">
      <c r="B54" s="495"/>
      <c r="C54" s="495"/>
      <c r="D54" s="203"/>
      <c r="E54" s="203"/>
      <c r="F54" s="203"/>
      <c r="I54" s="202"/>
    </row>
    <row r="55" spans="2:9" x14ac:dyDescent="0.25">
      <c r="B55" s="205"/>
      <c r="C55" s="205"/>
      <c r="D55" s="203"/>
      <c r="E55" s="203"/>
      <c r="F55" s="203"/>
      <c r="I55" s="202"/>
    </row>
    <row r="56" spans="2:9" ht="48.75" customHeight="1" x14ac:dyDescent="0.25">
      <c r="B56" s="204"/>
      <c r="C56" s="204"/>
      <c r="D56" s="203"/>
      <c r="E56" s="203"/>
      <c r="F56" s="203"/>
      <c r="I56" s="202"/>
    </row>
    <row r="57" spans="2:9" x14ac:dyDescent="0.25">
      <c r="E57" s="195"/>
    </row>
    <row r="58" spans="2:9" x14ac:dyDescent="0.25">
      <c r="E58" s="195"/>
    </row>
    <row r="59" spans="2:9" x14ac:dyDescent="0.25">
      <c r="E59" s="195"/>
    </row>
    <row r="60" spans="2:9" x14ac:dyDescent="0.25">
      <c r="E60" s="195"/>
    </row>
    <row r="61" spans="2:9" x14ac:dyDescent="0.25">
      <c r="E61" s="195"/>
    </row>
    <row r="62" spans="2:9" x14ac:dyDescent="0.25">
      <c r="E62" s="195"/>
    </row>
    <row r="63" spans="2:9" x14ac:dyDescent="0.25">
      <c r="E63" s="195"/>
    </row>
    <row r="64" spans="2:9" x14ac:dyDescent="0.25">
      <c r="E64" s="195"/>
    </row>
    <row r="65" spans="5:5" x14ac:dyDescent="0.25">
      <c r="E65" s="195"/>
    </row>
    <row r="66" spans="5:5" x14ac:dyDescent="0.25">
      <c r="E66" s="195"/>
    </row>
    <row r="67" spans="5:5" x14ac:dyDescent="0.25">
      <c r="E67" s="195"/>
    </row>
    <row r="68" spans="5:5" x14ac:dyDescent="0.25">
      <c r="E68" s="195"/>
    </row>
    <row r="69" spans="5:5" x14ac:dyDescent="0.25">
      <c r="E69" s="195"/>
    </row>
    <row r="70" spans="5:5" x14ac:dyDescent="0.25">
      <c r="E70" s="195"/>
    </row>
    <row r="71" spans="5:5" x14ac:dyDescent="0.25">
      <c r="E71" s="195"/>
    </row>
    <row r="72" spans="5:5" x14ac:dyDescent="0.25">
      <c r="E72" s="195"/>
    </row>
    <row r="73" spans="5:5" x14ac:dyDescent="0.25">
      <c r="E73" s="195"/>
    </row>
    <row r="74" spans="5:5" x14ac:dyDescent="0.25">
      <c r="E74" s="195"/>
    </row>
    <row r="75" spans="5:5" x14ac:dyDescent="0.25">
      <c r="E75" s="195"/>
    </row>
    <row r="76" spans="5:5" x14ac:dyDescent="0.25">
      <c r="E76" s="195"/>
    </row>
    <row r="77" spans="5:5" x14ac:dyDescent="0.25">
      <c r="E77" s="195"/>
    </row>
    <row r="78" spans="5:5" x14ac:dyDescent="0.25">
      <c r="E78" s="195"/>
    </row>
    <row r="79" spans="5:5" x14ac:dyDescent="0.25">
      <c r="E79" s="195"/>
    </row>
    <row r="80" spans="5:5" x14ac:dyDescent="0.25">
      <c r="E80" s="195"/>
    </row>
    <row r="81" spans="5:5" x14ac:dyDescent="0.25">
      <c r="E81" s="195"/>
    </row>
    <row r="82" spans="5:5" x14ac:dyDescent="0.25">
      <c r="E82" s="195"/>
    </row>
    <row r="83" spans="5:5" x14ac:dyDescent="0.25">
      <c r="E83" s="195"/>
    </row>
    <row r="84" spans="5:5" x14ac:dyDescent="0.25">
      <c r="E84" s="195"/>
    </row>
    <row r="85" spans="5:5" x14ac:dyDescent="0.25">
      <c r="E85" s="195"/>
    </row>
    <row r="86" spans="5:5" x14ac:dyDescent="0.25">
      <c r="E86" s="195"/>
    </row>
    <row r="87" spans="5:5" x14ac:dyDescent="0.25">
      <c r="E87" s="195"/>
    </row>
    <row r="88" spans="5:5" x14ac:dyDescent="0.25">
      <c r="E88" s="195"/>
    </row>
    <row r="89" spans="5:5" x14ac:dyDescent="0.25">
      <c r="E89" s="195"/>
    </row>
    <row r="90" spans="5:5" x14ac:dyDescent="0.25">
      <c r="E90" s="195"/>
    </row>
    <row r="91" spans="5:5" x14ac:dyDescent="0.25">
      <c r="E91" s="195"/>
    </row>
    <row r="92" spans="5:5" x14ac:dyDescent="0.25">
      <c r="E92" s="195"/>
    </row>
    <row r="93" spans="5:5" x14ac:dyDescent="0.25">
      <c r="E93" s="195"/>
    </row>
    <row r="94" spans="5:5" x14ac:dyDescent="0.25">
      <c r="E94" s="195"/>
    </row>
    <row r="95" spans="5:5" x14ac:dyDescent="0.25">
      <c r="E95" s="195"/>
    </row>
    <row r="96" spans="5:5" x14ac:dyDescent="0.25">
      <c r="E96" s="195"/>
    </row>
    <row r="97" spans="1:7" x14ac:dyDescent="0.25">
      <c r="A97" s="201"/>
      <c r="E97" s="195"/>
      <c r="G97" s="200"/>
    </row>
    <row r="98" spans="1:7" x14ac:dyDescent="0.25">
      <c r="A98" s="201"/>
      <c r="E98" s="195"/>
      <c r="G98" s="200"/>
    </row>
    <row r="99" spans="1:7" x14ac:dyDescent="0.25">
      <c r="A99" s="201"/>
      <c r="E99" s="195"/>
      <c r="G99" s="200"/>
    </row>
    <row r="100" spans="1:7" x14ac:dyDescent="0.25">
      <c r="A100" s="201"/>
      <c r="E100" s="195"/>
      <c r="G100" s="200"/>
    </row>
    <row r="101" spans="1:7" x14ac:dyDescent="0.25">
      <c r="A101" s="201"/>
      <c r="E101" s="195"/>
      <c r="G101" s="200"/>
    </row>
    <row r="102" spans="1:7" x14ac:dyDescent="0.25">
      <c r="A102" s="201"/>
      <c r="E102" s="195"/>
      <c r="G102" s="200"/>
    </row>
    <row r="103" spans="1:7" x14ac:dyDescent="0.25">
      <c r="A103" s="201"/>
      <c r="E103" s="195"/>
      <c r="G103" s="200"/>
    </row>
    <row r="104" spans="1:7" ht="15.75" thickBot="1" x14ac:dyDescent="0.3">
      <c r="A104" s="199"/>
      <c r="B104" s="198"/>
      <c r="C104" s="198"/>
      <c r="D104" s="198"/>
      <c r="E104" s="198"/>
      <c r="F104" s="198"/>
      <c r="G104" s="197"/>
    </row>
  </sheetData>
  <sheetProtection algorithmName="SHA-512" hashValue="PzsLyIV2JT+Oq7lif6UL1H1VLDla+ikYIHVileCr9BKa1yEaCAGpSpyjeag4VPNQveHW5teqmrowR1MMVUXntw==" saltValue="GileMBGF2Kogu1GQn2F2dg==" spinCount="100000" sheet="1" objects="1" scenarios="1"/>
  <protectedRanges>
    <protectedRange sqref="F7:F45" name="Oblast1"/>
  </protectedRanges>
  <mergeCells count="10">
    <mergeCell ref="A1:G1"/>
    <mergeCell ref="B54:C54"/>
    <mergeCell ref="B50:C50"/>
    <mergeCell ref="B51:C51"/>
    <mergeCell ref="B52:C52"/>
    <mergeCell ref="A48:G48"/>
    <mergeCell ref="B49:C49"/>
    <mergeCell ref="A47:F47"/>
    <mergeCell ref="A3:G3"/>
    <mergeCell ref="A4:G4"/>
  </mergeCells>
  <pageMargins left="0.70866141732283472" right="0.70866141732283472" top="0.78740157480314965" bottom="0.78740157480314965" header="0.31496062992125984" footer="0.31496062992125984"/>
  <pageSetup paperSize="9" scale="68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F738-EB93-43B3-BFD7-21B29E2E1330}">
  <dimension ref="A1:F194"/>
  <sheetViews>
    <sheetView zoomScaleNormal="100" workbookViewId="0">
      <selection activeCell="A3" sqref="A3:F3"/>
    </sheetView>
  </sheetViews>
  <sheetFormatPr defaultRowHeight="12.75" x14ac:dyDescent="0.2"/>
  <cols>
    <col min="1" max="1" width="6.7109375" style="287" customWidth="1"/>
    <col min="2" max="2" width="46" style="285" customWidth="1"/>
    <col min="3" max="3" width="6.28515625" style="286" customWidth="1"/>
    <col min="4" max="4" width="5.7109375" style="285" customWidth="1"/>
    <col min="5" max="5" width="11.28515625" style="285" customWidth="1"/>
    <col min="6" max="6" width="12.85546875" style="285" customWidth="1"/>
    <col min="7" max="16384" width="9.140625" style="284"/>
  </cols>
  <sheetData>
    <row r="1" spans="1:6" ht="15" x14ac:dyDescent="0.25">
      <c r="A1" s="509" t="s">
        <v>739</v>
      </c>
      <c r="B1" s="510"/>
      <c r="C1" s="510"/>
      <c r="D1" s="510"/>
      <c r="E1" s="510"/>
      <c r="F1" s="510"/>
    </row>
    <row r="2" spans="1:6" x14ac:dyDescent="0.2">
      <c r="A2" s="385"/>
      <c r="B2" s="384"/>
      <c r="C2" s="384"/>
      <c r="D2" s="383"/>
      <c r="E2" s="383"/>
      <c r="F2" s="382"/>
    </row>
    <row r="3" spans="1:6" ht="15" x14ac:dyDescent="0.25">
      <c r="A3" s="511" t="s">
        <v>585</v>
      </c>
      <c r="B3" s="511"/>
      <c r="C3" s="511"/>
      <c r="D3" s="511"/>
      <c r="E3" s="511"/>
      <c r="F3" s="511"/>
    </row>
    <row r="4" spans="1:6" ht="43.5" customHeight="1" x14ac:dyDescent="0.2">
      <c r="A4" s="512" t="s">
        <v>726</v>
      </c>
      <c r="B4" s="513"/>
      <c r="C4" s="513"/>
      <c r="D4" s="513"/>
      <c r="E4" s="513"/>
      <c r="F4" s="514"/>
    </row>
    <row r="5" spans="1:6" x14ac:dyDescent="0.2">
      <c r="A5" s="385"/>
      <c r="B5" s="384"/>
      <c r="C5" s="384"/>
      <c r="D5" s="383"/>
      <c r="E5" s="383"/>
      <c r="F5" s="382"/>
    </row>
    <row r="6" spans="1:6" ht="26.25" thickBot="1" x14ac:dyDescent="0.25">
      <c r="A6" s="380" t="s">
        <v>725</v>
      </c>
      <c r="B6" s="380" t="s">
        <v>724</v>
      </c>
      <c r="C6" s="381" t="s">
        <v>723</v>
      </c>
      <c r="D6" s="381" t="s">
        <v>119</v>
      </c>
      <c r="E6" s="380" t="s">
        <v>728</v>
      </c>
      <c r="F6" s="379" t="s">
        <v>729</v>
      </c>
    </row>
    <row r="7" spans="1:6" ht="13.5" thickTop="1" x14ac:dyDescent="0.2">
      <c r="A7" s="353"/>
      <c r="B7" s="318" t="s">
        <v>722</v>
      </c>
      <c r="C7" s="354"/>
      <c r="D7" s="354"/>
      <c r="E7" s="353"/>
      <c r="F7" s="352"/>
    </row>
    <row r="8" spans="1:6" x14ac:dyDescent="0.2">
      <c r="A8" s="353"/>
      <c r="B8" s="353"/>
      <c r="C8" s="354"/>
      <c r="D8" s="354"/>
      <c r="E8" s="353"/>
      <c r="F8" s="352"/>
    </row>
    <row r="9" spans="1:6" x14ac:dyDescent="0.2">
      <c r="A9" s="354"/>
      <c r="B9" s="318" t="s">
        <v>721</v>
      </c>
      <c r="C9" s="354"/>
      <c r="D9" s="328"/>
      <c r="E9" s="304"/>
      <c r="F9" s="304"/>
    </row>
    <row r="10" spans="1:6" x14ac:dyDescent="0.2">
      <c r="A10" s="359"/>
      <c r="B10" s="358"/>
      <c r="C10" s="359"/>
      <c r="D10" s="315"/>
      <c r="E10" s="304"/>
      <c r="F10" s="304"/>
    </row>
    <row r="11" spans="1:6" ht="25.5" x14ac:dyDescent="0.2">
      <c r="A11" s="359">
        <v>1</v>
      </c>
      <c r="B11" s="313" t="s">
        <v>720</v>
      </c>
      <c r="C11" s="316" t="s">
        <v>293</v>
      </c>
      <c r="D11" s="313">
        <v>35</v>
      </c>
      <c r="E11" s="387">
        <v>0</v>
      </c>
      <c r="F11" s="304">
        <f t="shared" ref="F11:F22" si="0">D11*E11</f>
        <v>0</v>
      </c>
    </row>
    <row r="12" spans="1:6" ht="25.5" x14ac:dyDescent="0.2">
      <c r="A12" s="316">
        <v>2</v>
      </c>
      <c r="B12" s="313" t="s">
        <v>719</v>
      </c>
      <c r="C12" s="316" t="s">
        <v>293</v>
      </c>
      <c r="D12" s="313">
        <v>732</v>
      </c>
      <c r="E12" s="387">
        <v>0</v>
      </c>
      <c r="F12" s="304">
        <f t="shared" si="0"/>
        <v>0</v>
      </c>
    </row>
    <row r="13" spans="1:6" ht="25.5" x14ac:dyDescent="0.2">
      <c r="A13" s="316">
        <v>3</v>
      </c>
      <c r="B13" s="313" t="s">
        <v>718</v>
      </c>
      <c r="C13" s="316" t="s">
        <v>293</v>
      </c>
      <c r="D13" s="313">
        <v>8</v>
      </c>
      <c r="E13" s="387">
        <v>0</v>
      </c>
      <c r="F13" s="304">
        <f t="shared" si="0"/>
        <v>0</v>
      </c>
    </row>
    <row r="14" spans="1:6" ht="25.5" x14ac:dyDescent="0.2">
      <c r="A14" s="316">
        <v>4</v>
      </c>
      <c r="B14" s="313" t="s">
        <v>717</v>
      </c>
      <c r="C14" s="316" t="s">
        <v>293</v>
      </c>
      <c r="D14" s="313">
        <v>124</v>
      </c>
      <c r="E14" s="387">
        <v>0</v>
      </c>
      <c r="F14" s="304">
        <f t="shared" si="0"/>
        <v>0</v>
      </c>
    </row>
    <row r="15" spans="1:6" ht="25.5" x14ac:dyDescent="0.2">
      <c r="A15" s="316">
        <v>5</v>
      </c>
      <c r="B15" s="313" t="s">
        <v>716</v>
      </c>
      <c r="C15" s="316" t="s">
        <v>293</v>
      </c>
      <c r="D15" s="313">
        <v>10</v>
      </c>
      <c r="E15" s="387">
        <v>0</v>
      </c>
      <c r="F15" s="304">
        <f t="shared" si="0"/>
        <v>0</v>
      </c>
    </row>
    <row r="16" spans="1:6" ht="25.5" x14ac:dyDescent="0.2">
      <c r="A16" s="314">
        <v>6</v>
      </c>
      <c r="B16" s="313" t="s">
        <v>715</v>
      </c>
      <c r="C16" s="316" t="s">
        <v>293</v>
      </c>
      <c r="D16" s="313">
        <v>726</v>
      </c>
      <c r="E16" s="387">
        <v>0</v>
      </c>
      <c r="F16" s="304">
        <f t="shared" si="0"/>
        <v>0</v>
      </c>
    </row>
    <row r="17" spans="1:6" ht="25.5" x14ac:dyDescent="0.2">
      <c r="A17" s="314">
        <v>7</v>
      </c>
      <c r="B17" s="313" t="s">
        <v>714</v>
      </c>
      <c r="C17" s="316" t="s">
        <v>293</v>
      </c>
      <c r="D17" s="313">
        <v>15</v>
      </c>
      <c r="E17" s="387">
        <v>0</v>
      </c>
      <c r="F17" s="304">
        <f t="shared" si="0"/>
        <v>0</v>
      </c>
    </row>
    <row r="18" spans="1:6" ht="25.5" x14ac:dyDescent="0.2">
      <c r="A18" s="314">
        <v>8</v>
      </c>
      <c r="B18" s="313" t="s">
        <v>713</v>
      </c>
      <c r="C18" s="316" t="s">
        <v>293</v>
      </c>
      <c r="D18" s="313">
        <v>34</v>
      </c>
      <c r="E18" s="387">
        <v>0</v>
      </c>
      <c r="F18" s="304">
        <f t="shared" si="0"/>
        <v>0</v>
      </c>
    </row>
    <row r="19" spans="1:6" ht="25.5" x14ac:dyDescent="0.2">
      <c r="A19" s="314">
        <v>9</v>
      </c>
      <c r="B19" s="313" t="s">
        <v>712</v>
      </c>
      <c r="C19" s="316" t="s">
        <v>293</v>
      </c>
      <c r="D19" s="313">
        <v>22</v>
      </c>
      <c r="E19" s="387">
        <v>0</v>
      </c>
      <c r="F19" s="304">
        <f t="shared" si="0"/>
        <v>0</v>
      </c>
    </row>
    <row r="20" spans="1:6" ht="25.5" x14ac:dyDescent="0.2">
      <c r="A20" s="314">
        <v>10</v>
      </c>
      <c r="B20" s="313" t="s">
        <v>711</v>
      </c>
      <c r="C20" s="316" t="s">
        <v>293</v>
      </c>
      <c r="D20" s="313">
        <v>13</v>
      </c>
      <c r="E20" s="387">
        <v>0</v>
      </c>
      <c r="F20" s="304">
        <f t="shared" si="0"/>
        <v>0</v>
      </c>
    </row>
    <row r="21" spans="1:6" ht="102" x14ac:dyDescent="0.2">
      <c r="A21" s="314">
        <v>11</v>
      </c>
      <c r="B21" s="313" t="s">
        <v>710</v>
      </c>
      <c r="C21" s="316" t="s">
        <v>587</v>
      </c>
      <c r="D21" s="313">
        <v>1</v>
      </c>
      <c r="E21" s="387">
        <v>0</v>
      </c>
      <c r="F21" s="304">
        <f t="shared" si="0"/>
        <v>0</v>
      </c>
    </row>
    <row r="22" spans="1:6" ht="39" thickBot="1" x14ac:dyDescent="0.25">
      <c r="A22" s="314">
        <v>12</v>
      </c>
      <c r="B22" s="315" t="s">
        <v>709</v>
      </c>
      <c r="C22" s="316" t="s">
        <v>562</v>
      </c>
      <c r="D22" s="313">
        <v>1</v>
      </c>
      <c r="E22" s="387">
        <v>0</v>
      </c>
      <c r="F22" s="304">
        <f t="shared" si="0"/>
        <v>0</v>
      </c>
    </row>
    <row r="23" spans="1:6" ht="14.25" thickTop="1" thickBot="1" x14ac:dyDescent="0.25">
      <c r="A23" s="303"/>
      <c r="B23" s="356"/>
      <c r="C23" s="303"/>
      <c r="D23" s="356"/>
      <c r="E23" s="398" t="s">
        <v>730</v>
      </c>
      <c r="F23" s="355">
        <f>SUM(F11:F22)</f>
        <v>0</v>
      </c>
    </row>
    <row r="24" spans="1:6" ht="13.5" thickTop="1" x14ac:dyDescent="0.2">
      <c r="A24" s="359"/>
      <c r="B24" s="358"/>
      <c r="C24" s="354"/>
      <c r="D24" s="328"/>
      <c r="E24" s="304"/>
      <c r="F24" s="304"/>
    </row>
    <row r="25" spans="1:6" x14ac:dyDescent="0.2">
      <c r="A25" s="359"/>
      <c r="B25" s="378" t="s">
        <v>708</v>
      </c>
      <c r="C25" s="354"/>
      <c r="D25" s="328"/>
      <c r="E25" s="304"/>
      <c r="F25" s="304"/>
    </row>
    <row r="26" spans="1:6" x14ac:dyDescent="0.2">
      <c r="A26" s="359"/>
      <c r="B26" s="358"/>
      <c r="C26" s="354"/>
      <c r="D26" s="328"/>
      <c r="E26" s="304"/>
      <c r="F26" s="304"/>
    </row>
    <row r="27" spans="1:6" ht="38.25" x14ac:dyDescent="0.2">
      <c r="A27" s="314">
        <v>1</v>
      </c>
      <c r="B27" s="317" t="s">
        <v>707</v>
      </c>
      <c r="C27" s="314" t="s">
        <v>562</v>
      </c>
      <c r="D27" s="313">
        <v>3</v>
      </c>
      <c r="E27" s="388">
        <v>0</v>
      </c>
      <c r="F27" s="304">
        <f t="shared" ref="F27:F68" si="1">D27*E27</f>
        <v>0</v>
      </c>
    </row>
    <row r="28" spans="1:6" ht="25.5" x14ac:dyDescent="0.2">
      <c r="A28" s="314">
        <v>2</v>
      </c>
      <c r="B28" s="317" t="s">
        <v>706</v>
      </c>
      <c r="C28" s="314" t="s">
        <v>562</v>
      </c>
      <c r="D28" s="313">
        <v>8</v>
      </c>
      <c r="E28" s="388">
        <v>0</v>
      </c>
      <c r="F28" s="304">
        <f t="shared" si="1"/>
        <v>0</v>
      </c>
    </row>
    <row r="29" spans="1:6" ht="25.5" x14ac:dyDescent="0.2">
      <c r="A29" s="314">
        <v>3</v>
      </c>
      <c r="B29" s="317" t="s">
        <v>705</v>
      </c>
      <c r="C29" s="314" t="s">
        <v>562</v>
      </c>
      <c r="D29" s="313">
        <v>1</v>
      </c>
      <c r="E29" s="388">
        <v>0</v>
      </c>
      <c r="F29" s="304">
        <f t="shared" si="1"/>
        <v>0</v>
      </c>
    </row>
    <row r="30" spans="1:6" ht="38.25" x14ac:dyDescent="0.2">
      <c r="A30" s="314">
        <v>4</v>
      </c>
      <c r="B30" s="317" t="s">
        <v>704</v>
      </c>
      <c r="C30" s="314" t="s">
        <v>562</v>
      </c>
      <c r="D30" s="313">
        <v>2</v>
      </c>
      <c r="E30" s="388">
        <v>0</v>
      </c>
      <c r="F30" s="304">
        <f t="shared" si="1"/>
        <v>0</v>
      </c>
    </row>
    <row r="31" spans="1:6" ht="63.75" x14ac:dyDescent="0.2">
      <c r="A31" s="314">
        <v>5</v>
      </c>
      <c r="B31" s="377" t="s">
        <v>703</v>
      </c>
      <c r="C31" s="314" t="s">
        <v>562</v>
      </c>
      <c r="D31" s="313">
        <v>3</v>
      </c>
      <c r="E31" s="388">
        <v>0</v>
      </c>
      <c r="F31" s="304">
        <f t="shared" si="1"/>
        <v>0</v>
      </c>
    </row>
    <row r="32" spans="1:6" ht="51" x14ac:dyDescent="0.2">
      <c r="A32" s="314">
        <v>6</v>
      </c>
      <c r="B32" s="377" t="s">
        <v>702</v>
      </c>
      <c r="C32" s="314" t="s">
        <v>562</v>
      </c>
      <c r="D32" s="313">
        <v>5</v>
      </c>
      <c r="E32" s="388">
        <v>0</v>
      </c>
      <c r="F32" s="304">
        <f t="shared" si="1"/>
        <v>0</v>
      </c>
    </row>
    <row r="33" spans="1:6" ht="38.25" x14ac:dyDescent="0.2">
      <c r="A33" s="314">
        <v>7</v>
      </c>
      <c r="B33" s="315" t="s">
        <v>701</v>
      </c>
      <c r="C33" s="314" t="s">
        <v>562</v>
      </c>
      <c r="D33" s="315">
        <v>78</v>
      </c>
      <c r="E33" s="387">
        <v>0</v>
      </c>
      <c r="F33" s="304">
        <f t="shared" si="1"/>
        <v>0</v>
      </c>
    </row>
    <row r="34" spans="1:6" ht="51" x14ac:dyDescent="0.2">
      <c r="A34" s="314">
        <v>8</v>
      </c>
      <c r="B34" s="315" t="s">
        <v>700</v>
      </c>
      <c r="C34" s="314" t="s">
        <v>562</v>
      </c>
      <c r="D34" s="315">
        <v>10</v>
      </c>
      <c r="E34" s="387">
        <v>0</v>
      </c>
      <c r="F34" s="304">
        <f t="shared" si="1"/>
        <v>0</v>
      </c>
    </row>
    <row r="35" spans="1:6" x14ac:dyDescent="0.2">
      <c r="A35" s="314">
        <v>9</v>
      </c>
      <c r="B35" s="315" t="s">
        <v>699</v>
      </c>
      <c r="C35" s="314" t="s">
        <v>562</v>
      </c>
      <c r="D35" s="315">
        <v>40</v>
      </c>
      <c r="E35" s="387">
        <v>0</v>
      </c>
      <c r="F35" s="304">
        <f t="shared" si="1"/>
        <v>0</v>
      </c>
    </row>
    <row r="36" spans="1:6" x14ac:dyDescent="0.2">
      <c r="A36" s="314">
        <v>10</v>
      </c>
      <c r="B36" s="315" t="s">
        <v>698</v>
      </c>
      <c r="C36" s="314" t="s">
        <v>562</v>
      </c>
      <c r="D36" s="315">
        <v>9</v>
      </c>
      <c r="E36" s="387">
        <v>0</v>
      </c>
      <c r="F36" s="304">
        <f t="shared" si="1"/>
        <v>0</v>
      </c>
    </row>
    <row r="37" spans="1:6" x14ac:dyDescent="0.2">
      <c r="A37" s="314">
        <v>11</v>
      </c>
      <c r="B37" s="315" t="s">
        <v>697</v>
      </c>
      <c r="C37" s="314" t="s">
        <v>562</v>
      </c>
      <c r="D37" s="315">
        <v>14</v>
      </c>
      <c r="E37" s="387">
        <v>0</v>
      </c>
      <c r="F37" s="304">
        <f t="shared" si="1"/>
        <v>0</v>
      </c>
    </row>
    <row r="38" spans="1:6" ht="114.75" x14ac:dyDescent="0.2">
      <c r="A38" s="314">
        <v>12</v>
      </c>
      <c r="B38" s="315" t="s">
        <v>738</v>
      </c>
      <c r="C38" s="314" t="s">
        <v>587</v>
      </c>
      <c r="D38" s="315">
        <v>1</v>
      </c>
      <c r="E38" s="387">
        <v>0</v>
      </c>
      <c r="F38" s="304">
        <f t="shared" si="1"/>
        <v>0</v>
      </c>
    </row>
    <row r="39" spans="1:6" ht="76.5" x14ac:dyDescent="0.2">
      <c r="A39" s="314">
        <v>13</v>
      </c>
      <c r="B39" s="315" t="s">
        <v>696</v>
      </c>
      <c r="C39" s="314" t="s">
        <v>562</v>
      </c>
      <c r="D39" s="315">
        <v>4</v>
      </c>
      <c r="E39" s="387">
        <v>0</v>
      </c>
      <c r="F39" s="304">
        <f t="shared" si="1"/>
        <v>0</v>
      </c>
    </row>
    <row r="40" spans="1:6" ht="51" x14ac:dyDescent="0.2">
      <c r="A40" s="314">
        <v>14</v>
      </c>
      <c r="B40" s="315" t="s">
        <v>695</v>
      </c>
      <c r="C40" s="314" t="s">
        <v>562</v>
      </c>
      <c r="D40" s="315">
        <v>2</v>
      </c>
      <c r="E40" s="387">
        <v>0</v>
      </c>
      <c r="F40" s="304">
        <f t="shared" si="1"/>
        <v>0</v>
      </c>
    </row>
    <row r="41" spans="1:6" ht="38.25" x14ac:dyDescent="0.2">
      <c r="A41" s="314">
        <v>15</v>
      </c>
      <c r="B41" s="315" t="s">
        <v>694</v>
      </c>
      <c r="C41" s="314" t="s">
        <v>562</v>
      </c>
      <c r="D41" s="315">
        <v>1</v>
      </c>
      <c r="E41" s="387">
        <v>0</v>
      </c>
      <c r="F41" s="304">
        <f t="shared" si="1"/>
        <v>0</v>
      </c>
    </row>
    <row r="42" spans="1:6" ht="51" x14ac:dyDescent="0.2">
      <c r="A42" s="314">
        <v>16</v>
      </c>
      <c r="B42" s="315" t="s">
        <v>693</v>
      </c>
      <c r="C42" s="314" t="s">
        <v>562</v>
      </c>
      <c r="D42" s="315">
        <v>1</v>
      </c>
      <c r="E42" s="387">
        <v>0</v>
      </c>
      <c r="F42" s="304">
        <f t="shared" si="1"/>
        <v>0</v>
      </c>
    </row>
    <row r="43" spans="1:6" ht="89.25" x14ac:dyDescent="0.2">
      <c r="A43" s="314">
        <v>17</v>
      </c>
      <c r="B43" s="307" t="s">
        <v>692</v>
      </c>
      <c r="C43" s="325" t="s">
        <v>562</v>
      </c>
      <c r="D43" s="324">
        <v>2</v>
      </c>
      <c r="E43" s="389">
        <v>0</v>
      </c>
      <c r="F43" s="304">
        <f t="shared" si="1"/>
        <v>0</v>
      </c>
    </row>
    <row r="44" spans="1:6" ht="76.5" x14ac:dyDescent="0.2">
      <c r="A44" s="314">
        <v>18</v>
      </c>
      <c r="B44" s="307" t="s">
        <v>691</v>
      </c>
      <c r="C44" s="325" t="s">
        <v>562</v>
      </c>
      <c r="D44" s="324">
        <v>2</v>
      </c>
      <c r="E44" s="389">
        <v>0</v>
      </c>
      <c r="F44" s="304">
        <f t="shared" si="1"/>
        <v>0</v>
      </c>
    </row>
    <row r="45" spans="1:6" ht="76.5" x14ac:dyDescent="0.2">
      <c r="A45" s="314">
        <v>19</v>
      </c>
      <c r="B45" s="307" t="s">
        <v>690</v>
      </c>
      <c r="C45" s="325" t="s">
        <v>562</v>
      </c>
      <c r="D45" s="324">
        <v>2</v>
      </c>
      <c r="E45" s="389">
        <v>0</v>
      </c>
      <c r="F45" s="304">
        <f t="shared" si="1"/>
        <v>0</v>
      </c>
    </row>
    <row r="46" spans="1:6" ht="51" x14ac:dyDescent="0.2">
      <c r="A46" s="314">
        <v>20</v>
      </c>
      <c r="B46" s="307" t="s">
        <v>689</v>
      </c>
      <c r="C46" s="316" t="s">
        <v>562</v>
      </c>
      <c r="D46" s="376">
        <v>4</v>
      </c>
      <c r="E46" s="386">
        <v>0</v>
      </c>
      <c r="F46" s="304">
        <f t="shared" si="1"/>
        <v>0</v>
      </c>
    </row>
    <row r="47" spans="1:6" ht="38.25" x14ac:dyDescent="0.2">
      <c r="A47" s="314">
        <v>21</v>
      </c>
      <c r="B47" s="307" t="s">
        <v>688</v>
      </c>
      <c r="C47" s="325" t="s">
        <v>562</v>
      </c>
      <c r="D47" s="324">
        <v>4</v>
      </c>
      <c r="E47" s="389">
        <v>0</v>
      </c>
      <c r="F47" s="304">
        <f t="shared" si="1"/>
        <v>0</v>
      </c>
    </row>
    <row r="48" spans="1:6" ht="25.5" x14ac:dyDescent="0.2">
      <c r="A48" s="314">
        <v>22</v>
      </c>
      <c r="B48" s="307" t="s">
        <v>687</v>
      </c>
      <c r="C48" s="325" t="s">
        <v>562</v>
      </c>
      <c r="D48" s="324">
        <v>7</v>
      </c>
      <c r="E48" s="389">
        <v>0</v>
      </c>
      <c r="F48" s="304">
        <f t="shared" si="1"/>
        <v>0</v>
      </c>
    </row>
    <row r="49" spans="1:6" ht="38.25" x14ac:dyDescent="0.2">
      <c r="A49" s="314">
        <v>23</v>
      </c>
      <c r="B49" s="307" t="s">
        <v>686</v>
      </c>
      <c r="C49" s="325" t="s">
        <v>562</v>
      </c>
      <c r="D49" s="324">
        <v>1</v>
      </c>
      <c r="E49" s="389">
        <v>0</v>
      </c>
      <c r="F49" s="304">
        <f t="shared" si="1"/>
        <v>0</v>
      </c>
    </row>
    <row r="50" spans="1:6" ht="25.5" x14ac:dyDescent="0.2">
      <c r="A50" s="314">
        <v>24</v>
      </c>
      <c r="B50" s="315" t="s">
        <v>632</v>
      </c>
      <c r="C50" s="314" t="s">
        <v>562</v>
      </c>
      <c r="D50" s="315">
        <v>101</v>
      </c>
      <c r="E50" s="388">
        <v>0</v>
      </c>
      <c r="F50" s="304">
        <f t="shared" si="1"/>
        <v>0</v>
      </c>
    </row>
    <row r="51" spans="1:6" ht="51" x14ac:dyDescent="0.2">
      <c r="A51" s="314">
        <v>25</v>
      </c>
      <c r="B51" s="315" t="s">
        <v>685</v>
      </c>
      <c r="C51" s="314" t="s">
        <v>562</v>
      </c>
      <c r="D51" s="315">
        <v>1</v>
      </c>
      <c r="E51" s="388">
        <v>0</v>
      </c>
      <c r="F51" s="304">
        <f t="shared" si="1"/>
        <v>0</v>
      </c>
    </row>
    <row r="52" spans="1:6" ht="38.25" x14ac:dyDescent="0.2">
      <c r="A52" s="314">
        <v>26</v>
      </c>
      <c r="B52" s="315" t="s">
        <v>684</v>
      </c>
      <c r="C52" s="314" t="s">
        <v>562</v>
      </c>
      <c r="D52" s="315">
        <v>14</v>
      </c>
      <c r="E52" s="388">
        <v>0</v>
      </c>
      <c r="F52" s="304">
        <f t="shared" si="1"/>
        <v>0</v>
      </c>
    </row>
    <row r="53" spans="1:6" ht="25.5" x14ac:dyDescent="0.2">
      <c r="A53" s="314">
        <v>27</v>
      </c>
      <c r="B53" s="315" t="s">
        <v>683</v>
      </c>
      <c r="C53" s="314" t="s">
        <v>562</v>
      </c>
      <c r="D53" s="315">
        <v>3</v>
      </c>
      <c r="E53" s="388">
        <v>0</v>
      </c>
      <c r="F53" s="304">
        <f t="shared" si="1"/>
        <v>0</v>
      </c>
    </row>
    <row r="54" spans="1:6" ht="63.75" x14ac:dyDescent="0.2">
      <c r="A54" s="314">
        <v>28</v>
      </c>
      <c r="B54" s="307" t="s">
        <v>634</v>
      </c>
      <c r="C54" s="325" t="s">
        <v>293</v>
      </c>
      <c r="D54" s="324">
        <v>16</v>
      </c>
      <c r="E54" s="389">
        <v>0</v>
      </c>
      <c r="F54" s="304">
        <f t="shared" si="1"/>
        <v>0</v>
      </c>
    </row>
    <row r="55" spans="1:6" ht="38.25" x14ac:dyDescent="0.2">
      <c r="A55" s="314">
        <v>29</v>
      </c>
      <c r="B55" s="315" t="s">
        <v>682</v>
      </c>
      <c r="C55" s="314" t="s">
        <v>293</v>
      </c>
      <c r="D55" s="315">
        <v>34</v>
      </c>
      <c r="E55" s="388">
        <v>0</v>
      </c>
      <c r="F55" s="304">
        <f t="shared" si="1"/>
        <v>0</v>
      </c>
    </row>
    <row r="56" spans="1:6" ht="51" x14ac:dyDescent="0.2">
      <c r="A56" s="314">
        <v>30</v>
      </c>
      <c r="B56" s="315" t="s">
        <v>681</v>
      </c>
      <c r="C56" s="314" t="s">
        <v>293</v>
      </c>
      <c r="D56" s="315">
        <v>34</v>
      </c>
      <c r="E56" s="388">
        <v>0</v>
      </c>
      <c r="F56" s="304">
        <f t="shared" si="1"/>
        <v>0</v>
      </c>
    </row>
    <row r="57" spans="1:6" ht="102" x14ac:dyDescent="0.2">
      <c r="A57" s="314">
        <v>31</v>
      </c>
      <c r="B57" s="315" t="s">
        <v>680</v>
      </c>
      <c r="C57" s="314" t="s">
        <v>562</v>
      </c>
      <c r="D57" s="315">
        <v>37</v>
      </c>
      <c r="E57" s="388">
        <v>0</v>
      </c>
      <c r="F57" s="304">
        <f t="shared" si="1"/>
        <v>0</v>
      </c>
    </row>
    <row r="58" spans="1:6" ht="25.5" x14ac:dyDescent="0.2">
      <c r="A58" s="314">
        <v>32</v>
      </c>
      <c r="B58" s="315" t="s">
        <v>679</v>
      </c>
      <c r="C58" s="314" t="s">
        <v>293</v>
      </c>
      <c r="D58" s="315">
        <v>30</v>
      </c>
      <c r="E58" s="388">
        <v>0</v>
      </c>
      <c r="F58" s="304">
        <f t="shared" si="1"/>
        <v>0</v>
      </c>
    </row>
    <row r="59" spans="1:6" ht="63.75" x14ac:dyDescent="0.2">
      <c r="A59" s="314">
        <v>33</v>
      </c>
      <c r="B59" s="315" t="s">
        <v>678</v>
      </c>
      <c r="C59" s="314" t="s">
        <v>293</v>
      </c>
      <c r="D59" s="315">
        <v>2</v>
      </c>
      <c r="E59" s="388">
        <v>0</v>
      </c>
      <c r="F59" s="304">
        <f t="shared" si="1"/>
        <v>0</v>
      </c>
    </row>
    <row r="60" spans="1:6" ht="38.25" x14ac:dyDescent="0.2">
      <c r="A60" s="314">
        <v>34</v>
      </c>
      <c r="B60" s="315" t="s">
        <v>677</v>
      </c>
      <c r="C60" s="314" t="s">
        <v>562</v>
      </c>
      <c r="D60" s="315">
        <v>3</v>
      </c>
      <c r="E60" s="388">
        <v>0</v>
      </c>
      <c r="F60" s="304">
        <f t="shared" si="1"/>
        <v>0</v>
      </c>
    </row>
    <row r="61" spans="1:6" ht="51" x14ac:dyDescent="0.2">
      <c r="A61" s="314">
        <v>35</v>
      </c>
      <c r="B61" s="315" t="s">
        <v>676</v>
      </c>
      <c r="C61" s="314" t="s">
        <v>562</v>
      </c>
      <c r="D61" s="315">
        <v>1</v>
      </c>
      <c r="E61" s="388">
        <v>0</v>
      </c>
      <c r="F61" s="304">
        <f t="shared" si="1"/>
        <v>0</v>
      </c>
    </row>
    <row r="62" spans="1:6" ht="25.5" x14ac:dyDescent="0.2">
      <c r="A62" s="314">
        <v>36</v>
      </c>
      <c r="B62" s="315" t="s">
        <v>675</v>
      </c>
      <c r="C62" s="314" t="s">
        <v>562</v>
      </c>
      <c r="D62" s="315">
        <v>1</v>
      </c>
      <c r="E62" s="388">
        <v>0</v>
      </c>
      <c r="F62" s="304">
        <f t="shared" si="1"/>
        <v>0</v>
      </c>
    </row>
    <row r="63" spans="1:6" ht="25.5" x14ac:dyDescent="0.2">
      <c r="A63" s="314">
        <v>37</v>
      </c>
      <c r="B63" s="315" t="s">
        <v>674</v>
      </c>
      <c r="C63" s="314" t="s">
        <v>562</v>
      </c>
      <c r="D63" s="315">
        <v>1</v>
      </c>
      <c r="E63" s="388">
        <v>0</v>
      </c>
      <c r="F63" s="304">
        <f t="shared" si="1"/>
        <v>0</v>
      </c>
    </row>
    <row r="64" spans="1:6" x14ac:dyDescent="0.2">
      <c r="A64" s="314">
        <v>38</v>
      </c>
      <c r="B64" s="315" t="s">
        <v>613</v>
      </c>
      <c r="C64" s="333" t="s">
        <v>587</v>
      </c>
      <c r="D64" s="332">
        <v>1</v>
      </c>
      <c r="E64" s="390">
        <v>0</v>
      </c>
      <c r="F64" s="304">
        <f t="shared" si="1"/>
        <v>0</v>
      </c>
    </row>
    <row r="65" spans="1:6" x14ac:dyDescent="0.2">
      <c r="A65" s="359">
        <v>39</v>
      </c>
      <c r="B65" s="336" t="s">
        <v>673</v>
      </c>
      <c r="C65" s="335" t="s">
        <v>587</v>
      </c>
      <c r="D65" s="334">
        <v>1</v>
      </c>
      <c r="E65" s="391">
        <v>0</v>
      </c>
      <c r="F65" s="304">
        <f t="shared" si="1"/>
        <v>0</v>
      </c>
    </row>
    <row r="66" spans="1:6" ht="38.25" x14ac:dyDescent="0.2">
      <c r="A66" s="359">
        <v>40</v>
      </c>
      <c r="B66" s="336" t="s">
        <v>606</v>
      </c>
      <c r="C66" s="335" t="s">
        <v>562</v>
      </c>
      <c r="D66" s="334">
        <v>2</v>
      </c>
      <c r="E66" s="391">
        <v>0</v>
      </c>
      <c r="F66" s="304">
        <f t="shared" si="1"/>
        <v>0</v>
      </c>
    </row>
    <row r="67" spans="1:6" ht="51" x14ac:dyDescent="0.2">
      <c r="A67" s="359">
        <v>41</v>
      </c>
      <c r="B67" s="336" t="s">
        <v>672</v>
      </c>
      <c r="C67" s="335" t="s">
        <v>562</v>
      </c>
      <c r="D67" s="334">
        <v>1</v>
      </c>
      <c r="E67" s="391">
        <v>0</v>
      </c>
      <c r="F67" s="304">
        <f t="shared" si="1"/>
        <v>0</v>
      </c>
    </row>
    <row r="68" spans="1:6" ht="39" thickBot="1" x14ac:dyDescent="0.25">
      <c r="A68" s="359">
        <v>42</v>
      </c>
      <c r="B68" s="336" t="s">
        <v>671</v>
      </c>
      <c r="C68" s="335" t="s">
        <v>562</v>
      </c>
      <c r="D68" s="334">
        <v>10</v>
      </c>
      <c r="E68" s="391">
        <v>0</v>
      </c>
      <c r="F68" s="304">
        <f t="shared" si="1"/>
        <v>0</v>
      </c>
    </row>
    <row r="69" spans="1:6" ht="14.25" thickTop="1" thickBot="1" x14ac:dyDescent="0.25">
      <c r="A69" s="374"/>
      <c r="B69" s="375"/>
      <c r="C69" s="374"/>
      <c r="D69" s="373"/>
      <c r="E69" s="401" t="s">
        <v>731</v>
      </c>
      <c r="F69" s="299">
        <f>SUM(F27:F68)</f>
        <v>0</v>
      </c>
    </row>
    <row r="70" spans="1:6" ht="13.5" thickTop="1" x14ac:dyDescent="0.2">
      <c r="A70" s="359"/>
      <c r="B70" s="358"/>
      <c r="C70" s="354"/>
      <c r="D70" s="328"/>
      <c r="E70" s="304"/>
      <c r="F70" s="327"/>
    </row>
    <row r="71" spans="1:6" x14ac:dyDescent="0.2">
      <c r="A71" s="371"/>
      <c r="B71" s="372" t="s">
        <v>670</v>
      </c>
      <c r="C71" s="371"/>
      <c r="D71" s="370"/>
      <c r="E71" s="402"/>
      <c r="F71" s="369"/>
    </row>
    <row r="72" spans="1:6" x14ac:dyDescent="0.2">
      <c r="A72" s="316"/>
      <c r="B72" s="368"/>
      <c r="C72" s="316"/>
      <c r="D72" s="313"/>
      <c r="E72" s="403"/>
      <c r="F72" s="304"/>
    </row>
    <row r="73" spans="1:6" ht="63.75" x14ac:dyDescent="0.2">
      <c r="A73" s="316">
        <v>1</v>
      </c>
      <c r="B73" s="368" t="s">
        <v>669</v>
      </c>
      <c r="C73" s="316" t="s">
        <v>562</v>
      </c>
      <c r="D73" s="313">
        <v>6</v>
      </c>
      <c r="E73" s="392">
        <v>0</v>
      </c>
      <c r="F73" s="304">
        <f t="shared" ref="F73:F86" si="2">D73*E73</f>
        <v>0</v>
      </c>
    </row>
    <row r="74" spans="1:6" ht="63.75" x14ac:dyDescent="0.2">
      <c r="A74" s="316">
        <v>2</v>
      </c>
      <c r="B74" s="368" t="s">
        <v>668</v>
      </c>
      <c r="C74" s="316" t="s">
        <v>562</v>
      </c>
      <c r="D74" s="313">
        <v>2</v>
      </c>
      <c r="E74" s="392">
        <v>0</v>
      </c>
      <c r="F74" s="304">
        <f t="shared" si="2"/>
        <v>0</v>
      </c>
    </row>
    <row r="75" spans="1:6" ht="102" x14ac:dyDescent="0.2">
      <c r="A75" s="316">
        <v>3</v>
      </c>
      <c r="B75" s="368" t="s">
        <v>667</v>
      </c>
      <c r="C75" s="316" t="s">
        <v>562</v>
      </c>
      <c r="D75" s="313">
        <v>10</v>
      </c>
      <c r="E75" s="392">
        <v>0</v>
      </c>
      <c r="F75" s="304">
        <f t="shared" si="2"/>
        <v>0</v>
      </c>
    </row>
    <row r="76" spans="1:6" ht="102" x14ac:dyDescent="0.2">
      <c r="A76" s="316">
        <v>4</v>
      </c>
      <c r="B76" s="368" t="s">
        <v>666</v>
      </c>
      <c r="C76" s="316" t="s">
        <v>562</v>
      </c>
      <c r="D76" s="313">
        <v>1</v>
      </c>
      <c r="E76" s="392">
        <v>0</v>
      </c>
      <c r="F76" s="304">
        <f t="shared" si="2"/>
        <v>0</v>
      </c>
    </row>
    <row r="77" spans="1:6" ht="89.25" x14ac:dyDescent="0.2">
      <c r="A77" s="316">
        <v>5</v>
      </c>
      <c r="B77" s="368" t="s">
        <v>665</v>
      </c>
      <c r="C77" s="316" t="s">
        <v>562</v>
      </c>
      <c r="D77" s="313">
        <v>2</v>
      </c>
      <c r="E77" s="392">
        <v>0</v>
      </c>
      <c r="F77" s="304">
        <f t="shared" si="2"/>
        <v>0</v>
      </c>
    </row>
    <row r="78" spans="1:6" ht="102" x14ac:dyDescent="0.2">
      <c r="A78" s="316">
        <v>6</v>
      </c>
      <c r="B78" s="368" t="s">
        <v>664</v>
      </c>
      <c r="C78" s="316" t="s">
        <v>562</v>
      </c>
      <c r="D78" s="313">
        <v>2</v>
      </c>
      <c r="E78" s="392">
        <v>0</v>
      </c>
      <c r="F78" s="304">
        <f t="shared" si="2"/>
        <v>0</v>
      </c>
    </row>
    <row r="79" spans="1:6" ht="102" x14ac:dyDescent="0.2">
      <c r="A79" s="316">
        <v>7</v>
      </c>
      <c r="B79" s="368" t="s">
        <v>663</v>
      </c>
      <c r="C79" s="316" t="s">
        <v>562</v>
      </c>
      <c r="D79" s="313">
        <v>24</v>
      </c>
      <c r="E79" s="392">
        <v>0</v>
      </c>
      <c r="F79" s="304">
        <f t="shared" si="2"/>
        <v>0</v>
      </c>
    </row>
    <row r="80" spans="1:6" ht="102" x14ac:dyDescent="0.2">
      <c r="A80" s="316">
        <v>8</v>
      </c>
      <c r="B80" s="368" t="s">
        <v>662</v>
      </c>
      <c r="C80" s="316" t="s">
        <v>562</v>
      </c>
      <c r="D80" s="313">
        <v>20</v>
      </c>
      <c r="E80" s="392">
        <v>0</v>
      </c>
      <c r="F80" s="304">
        <f t="shared" si="2"/>
        <v>0</v>
      </c>
    </row>
    <row r="81" spans="1:6" ht="114.75" x14ac:dyDescent="0.2">
      <c r="A81" s="316">
        <v>9</v>
      </c>
      <c r="B81" s="368" t="s">
        <v>661</v>
      </c>
      <c r="C81" s="316" t="s">
        <v>562</v>
      </c>
      <c r="D81" s="313">
        <v>2</v>
      </c>
      <c r="E81" s="392">
        <v>0</v>
      </c>
      <c r="F81" s="304">
        <f t="shared" si="2"/>
        <v>0</v>
      </c>
    </row>
    <row r="82" spans="1:6" ht="76.5" x14ac:dyDescent="0.2">
      <c r="A82" s="316">
        <v>10</v>
      </c>
      <c r="B82" s="368" t="s">
        <v>660</v>
      </c>
      <c r="C82" s="316" t="s">
        <v>562</v>
      </c>
      <c r="D82" s="313">
        <v>2</v>
      </c>
      <c r="E82" s="392">
        <v>0</v>
      </c>
      <c r="F82" s="304">
        <f t="shared" si="2"/>
        <v>0</v>
      </c>
    </row>
    <row r="83" spans="1:6" ht="89.25" x14ac:dyDescent="0.2">
      <c r="A83" s="316">
        <v>11</v>
      </c>
      <c r="B83" s="368" t="s">
        <v>659</v>
      </c>
      <c r="C83" s="316" t="s">
        <v>562</v>
      </c>
      <c r="D83" s="313">
        <v>24</v>
      </c>
      <c r="E83" s="392">
        <v>0</v>
      </c>
      <c r="F83" s="304">
        <f t="shared" si="2"/>
        <v>0</v>
      </c>
    </row>
    <row r="84" spans="1:6" ht="89.25" x14ac:dyDescent="0.2">
      <c r="A84" s="316">
        <v>12</v>
      </c>
      <c r="B84" s="368" t="s">
        <v>658</v>
      </c>
      <c r="C84" s="316" t="s">
        <v>562</v>
      </c>
      <c r="D84" s="313">
        <v>7</v>
      </c>
      <c r="E84" s="392">
        <v>0</v>
      </c>
      <c r="F84" s="304">
        <f t="shared" si="2"/>
        <v>0</v>
      </c>
    </row>
    <row r="85" spans="1:6" ht="76.5" x14ac:dyDescent="0.2">
      <c r="A85" s="316">
        <v>13</v>
      </c>
      <c r="B85" s="368" t="s">
        <v>657</v>
      </c>
      <c r="C85" s="316" t="s">
        <v>562</v>
      </c>
      <c r="D85" s="313">
        <v>5</v>
      </c>
      <c r="E85" s="392">
        <v>0</v>
      </c>
      <c r="F85" s="304">
        <f t="shared" si="2"/>
        <v>0</v>
      </c>
    </row>
    <row r="86" spans="1:6" ht="77.25" thickBot="1" x14ac:dyDescent="0.25">
      <c r="A86" s="316">
        <v>14</v>
      </c>
      <c r="B86" s="368" t="s">
        <v>656</v>
      </c>
      <c r="C86" s="316" t="s">
        <v>562</v>
      </c>
      <c r="D86" s="313">
        <v>3</v>
      </c>
      <c r="E86" s="392">
        <v>0</v>
      </c>
      <c r="F86" s="304">
        <f t="shared" si="2"/>
        <v>0</v>
      </c>
    </row>
    <row r="87" spans="1:6" ht="14.25" thickTop="1" thickBot="1" x14ac:dyDescent="0.25">
      <c r="A87" s="367"/>
      <c r="B87" s="366"/>
      <c r="C87" s="365"/>
      <c r="D87" s="364"/>
      <c r="E87" s="399" t="s">
        <v>732</v>
      </c>
      <c r="F87" s="363">
        <f>SUM(F73:F86)</f>
        <v>0</v>
      </c>
    </row>
    <row r="88" spans="1:6" ht="13.5" thickTop="1" x14ac:dyDescent="0.2">
      <c r="A88" s="316"/>
      <c r="B88" s="362"/>
      <c r="C88" s="316"/>
      <c r="D88" s="313"/>
      <c r="E88" s="400"/>
      <c r="F88" s="361"/>
    </row>
    <row r="89" spans="1:6" ht="25.5" x14ac:dyDescent="0.2">
      <c r="A89" s="354"/>
      <c r="B89" s="318" t="s">
        <v>655</v>
      </c>
      <c r="C89" s="354"/>
      <c r="D89" s="328"/>
      <c r="E89" s="360"/>
      <c r="F89" s="360"/>
    </row>
    <row r="90" spans="1:6" x14ac:dyDescent="0.2">
      <c r="A90" s="359"/>
      <c r="B90" s="358"/>
      <c r="C90" s="354"/>
      <c r="D90" s="328"/>
      <c r="E90" s="304"/>
      <c r="F90" s="304"/>
    </row>
    <row r="91" spans="1:6" ht="51" x14ac:dyDescent="0.2">
      <c r="A91" s="359">
        <v>1</v>
      </c>
      <c r="B91" s="358" t="s">
        <v>654</v>
      </c>
      <c r="C91" s="359" t="s">
        <v>562</v>
      </c>
      <c r="D91" s="315">
        <v>1</v>
      </c>
      <c r="E91" s="386">
        <v>0</v>
      </c>
      <c r="F91" s="304">
        <f t="shared" ref="F91:F97" si="3">D91*E91</f>
        <v>0</v>
      </c>
    </row>
    <row r="92" spans="1:6" ht="102" x14ac:dyDescent="0.2">
      <c r="A92" s="359">
        <v>2</v>
      </c>
      <c r="B92" s="358" t="s">
        <v>653</v>
      </c>
      <c r="C92" s="359" t="s">
        <v>562</v>
      </c>
      <c r="D92" s="315">
        <v>1</v>
      </c>
      <c r="E92" s="386">
        <v>0</v>
      </c>
      <c r="F92" s="304">
        <f t="shared" si="3"/>
        <v>0</v>
      </c>
    </row>
    <row r="93" spans="1:6" ht="25.5" x14ac:dyDescent="0.2">
      <c r="A93" s="314">
        <v>3</v>
      </c>
      <c r="B93" s="317" t="s">
        <v>652</v>
      </c>
      <c r="C93" s="314" t="s">
        <v>562</v>
      </c>
      <c r="D93" s="315">
        <v>1</v>
      </c>
      <c r="E93" s="386">
        <v>0</v>
      </c>
      <c r="F93" s="304">
        <f t="shared" si="3"/>
        <v>0</v>
      </c>
    </row>
    <row r="94" spans="1:6" ht="114.75" x14ac:dyDescent="0.2">
      <c r="A94" s="359">
        <v>4</v>
      </c>
      <c r="B94" s="358" t="s">
        <v>651</v>
      </c>
      <c r="C94" s="359" t="s">
        <v>562</v>
      </c>
      <c r="D94" s="315">
        <v>1</v>
      </c>
      <c r="E94" s="386">
        <v>0</v>
      </c>
      <c r="F94" s="304">
        <f t="shared" si="3"/>
        <v>0</v>
      </c>
    </row>
    <row r="95" spans="1:6" ht="76.5" x14ac:dyDescent="0.2">
      <c r="A95" s="316">
        <v>5</v>
      </c>
      <c r="B95" s="313" t="s">
        <v>650</v>
      </c>
      <c r="C95" s="316" t="s">
        <v>587</v>
      </c>
      <c r="D95" s="313">
        <v>1</v>
      </c>
      <c r="E95" s="388">
        <v>0</v>
      </c>
      <c r="F95" s="304">
        <f t="shared" si="3"/>
        <v>0</v>
      </c>
    </row>
    <row r="96" spans="1:6" ht="76.5" x14ac:dyDescent="0.2">
      <c r="A96" s="316">
        <v>6</v>
      </c>
      <c r="B96" s="313" t="s">
        <v>649</v>
      </c>
      <c r="C96" s="316" t="s">
        <v>587</v>
      </c>
      <c r="D96" s="313">
        <v>1</v>
      </c>
      <c r="E96" s="388">
        <v>0</v>
      </c>
      <c r="F96" s="304">
        <f t="shared" si="3"/>
        <v>0</v>
      </c>
    </row>
    <row r="97" spans="1:6" ht="115.5" thickBot="1" x14ac:dyDescent="0.25">
      <c r="A97" s="316">
        <v>7</v>
      </c>
      <c r="B97" s="313" t="s">
        <v>648</v>
      </c>
      <c r="C97" s="316" t="s">
        <v>587</v>
      </c>
      <c r="D97" s="313">
        <v>1</v>
      </c>
      <c r="E97" s="388">
        <v>0</v>
      </c>
      <c r="F97" s="304">
        <f t="shared" si="3"/>
        <v>0</v>
      </c>
    </row>
    <row r="98" spans="1:6" ht="14.25" thickTop="1" thickBot="1" x14ac:dyDescent="0.25">
      <c r="A98" s="303"/>
      <c r="B98" s="356"/>
      <c r="C98" s="303"/>
      <c r="D98" s="356"/>
      <c r="E98" s="398" t="s">
        <v>733</v>
      </c>
      <c r="F98" s="355">
        <f>SUM(F91:F97)</f>
        <v>0</v>
      </c>
    </row>
    <row r="99" spans="1:6" ht="13.5" thickTop="1" x14ac:dyDescent="0.2">
      <c r="A99" s="357"/>
      <c r="B99" s="357"/>
      <c r="C99" s="306"/>
      <c r="D99" s="305"/>
      <c r="E99" s="357"/>
      <c r="F99" s="357"/>
    </row>
    <row r="100" spans="1:6" x14ac:dyDescent="0.2">
      <c r="A100" s="357"/>
      <c r="B100" s="318" t="s">
        <v>647</v>
      </c>
      <c r="C100" s="306"/>
      <c r="D100" s="305"/>
      <c r="E100" s="357"/>
      <c r="F100" s="357"/>
    </row>
    <row r="101" spans="1:6" x14ac:dyDescent="0.2">
      <c r="A101" s="357"/>
      <c r="B101" s="318"/>
      <c r="C101" s="306"/>
      <c r="D101" s="305"/>
      <c r="E101" s="357"/>
      <c r="F101" s="357"/>
    </row>
    <row r="102" spans="1:6" x14ac:dyDescent="0.2">
      <c r="A102" s="357"/>
      <c r="B102" s="318" t="s">
        <v>585</v>
      </c>
      <c r="C102" s="306"/>
      <c r="D102" s="305"/>
      <c r="E102" s="357"/>
      <c r="F102" s="357"/>
    </row>
    <row r="103" spans="1:6" ht="76.5" x14ac:dyDescent="0.2">
      <c r="A103" s="357"/>
      <c r="B103" s="358" t="s">
        <v>646</v>
      </c>
      <c r="C103" s="306"/>
      <c r="D103" s="305"/>
      <c r="E103" s="357"/>
      <c r="F103" s="357"/>
    </row>
    <row r="104" spans="1:6" x14ac:dyDescent="0.2">
      <c r="A104" s="357"/>
      <c r="B104" s="357"/>
      <c r="C104" s="306"/>
      <c r="D104" s="305"/>
      <c r="E104" s="357"/>
      <c r="F104" s="357"/>
    </row>
    <row r="105" spans="1:6" ht="38.25" x14ac:dyDescent="0.2">
      <c r="A105" s="306">
        <v>1</v>
      </c>
      <c r="B105" s="307" t="s">
        <v>645</v>
      </c>
      <c r="C105" s="306" t="s">
        <v>562</v>
      </c>
      <c r="D105" s="305">
        <v>8</v>
      </c>
      <c r="E105" s="388">
        <v>0</v>
      </c>
      <c r="F105" s="304">
        <f t="shared" ref="F105:F114" si="4">D105*E105</f>
        <v>0</v>
      </c>
    </row>
    <row r="106" spans="1:6" ht="38.25" x14ac:dyDescent="0.2">
      <c r="A106" s="306">
        <v>2</v>
      </c>
      <c r="B106" s="307" t="s">
        <v>644</v>
      </c>
      <c r="C106" s="306" t="s">
        <v>562</v>
      </c>
      <c r="D106" s="305">
        <v>6</v>
      </c>
      <c r="E106" s="388">
        <v>0</v>
      </c>
      <c r="F106" s="304">
        <f t="shared" si="4"/>
        <v>0</v>
      </c>
    </row>
    <row r="107" spans="1:6" ht="38.25" x14ac:dyDescent="0.2">
      <c r="A107" s="306">
        <v>3</v>
      </c>
      <c r="B107" s="307" t="s">
        <v>643</v>
      </c>
      <c r="C107" s="306" t="s">
        <v>562</v>
      </c>
      <c r="D107" s="305">
        <v>7</v>
      </c>
      <c r="E107" s="388">
        <v>0</v>
      </c>
      <c r="F107" s="304">
        <f t="shared" si="4"/>
        <v>0</v>
      </c>
    </row>
    <row r="108" spans="1:6" ht="38.25" x14ac:dyDescent="0.2">
      <c r="A108" s="306">
        <v>4</v>
      </c>
      <c r="B108" s="307" t="s">
        <v>642</v>
      </c>
      <c r="C108" s="306" t="s">
        <v>562</v>
      </c>
      <c r="D108" s="305">
        <v>21</v>
      </c>
      <c r="E108" s="388">
        <v>0</v>
      </c>
      <c r="F108" s="304">
        <f t="shared" si="4"/>
        <v>0</v>
      </c>
    </row>
    <row r="109" spans="1:6" ht="25.5" x14ac:dyDescent="0.2">
      <c r="A109" s="306">
        <v>5</v>
      </c>
      <c r="B109" s="307" t="s">
        <v>641</v>
      </c>
      <c r="C109" s="306" t="s">
        <v>562</v>
      </c>
      <c r="D109" s="305">
        <v>10</v>
      </c>
      <c r="E109" s="388">
        <v>0</v>
      </c>
      <c r="F109" s="304">
        <f t="shared" si="4"/>
        <v>0</v>
      </c>
    </row>
    <row r="110" spans="1:6" ht="38.25" x14ac:dyDescent="0.2">
      <c r="A110" s="306">
        <v>6</v>
      </c>
      <c r="B110" s="307" t="s">
        <v>640</v>
      </c>
      <c r="C110" s="306" t="s">
        <v>562</v>
      </c>
      <c r="D110" s="305">
        <v>5</v>
      </c>
      <c r="E110" s="388">
        <v>0</v>
      </c>
      <c r="F110" s="304">
        <f t="shared" si="4"/>
        <v>0</v>
      </c>
    </row>
    <row r="111" spans="1:6" ht="25.5" x14ac:dyDescent="0.2">
      <c r="A111" s="306">
        <v>7</v>
      </c>
      <c r="B111" s="307" t="s">
        <v>639</v>
      </c>
      <c r="C111" s="306" t="s">
        <v>562</v>
      </c>
      <c r="D111" s="305">
        <v>40</v>
      </c>
      <c r="E111" s="388">
        <v>0</v>
      </c>
      <c r="F111" s="304">
        <f t="shared" si="4"/>
        <v>0</v>
      </c>
    </row>
    <row r="112" spans="1:6" ht="25.5" x14ac:dyDescent="0.2">
      <c r="A112" s="306">
        <v>8</v>
      </c>
      <c r="B112" s="307" t="s">
        <v>638</v>
      </c>
      <c r="C112" s="306" t="s">
        <v>293</v>
      </c>
      <c r="D112" s="305">
        <v>500</v>
      </c>
      <c r="E112" s="388">
        <v>0</v>
      </c>
      <c r="F112" s="304">
        <f t="shared" si="4"/>
        <v>0</v>
      </c>
    </row>
    <row r="113" spans="1:6" ht="25.5" x14ac:dyDescent="0.2">
      <c r="A113" s="306">
        <v>9</v>
      </c>
      <c r="B113" s="307" t="s">
        <v>575</v>
      </c>
      <c r="C113" s="306" t="s">
        <v>293</v>
      </c>
      <c r="D113" s="305">
        <v>80</v>
      </c>
      <c r="E113" s="388">
        <v>0</v>
      </c>
      <c r="F113" s="304">
        <f t="shared" si="4"/>
        <v>0</v>
      </c>
    </row>
    <row r="114" spans="1:6" ht="13.5" thickBot="1" x14ac:dyDescent="0.25">
      <c r="A114" s="306">
        <v>10</v>
      </c>
      <c r="B114" s="307" t="s">
        <v>574</v>
      </c>
      <c r="C114" s="306" t="s">
        <v>573</v>
      </c>
      <c r="D114" s="305">
        <v>32</v>
      </c>
      <c r="E114" s="388">
        <v>0</v>
      </c>
      <c r="F114" s="304">
        <f t="shared" si="4"/>
        <v>0</v>
      </c>
    </row>
    <row r="115" spans="1:6" ht="14.25" thickTop="1" thickBot="1" x14ac:dyDescent="0.25">
      <c r="A115" s="303"/>
      <c r="B115" s="356"/>
      <c r="C115" s="303"/>
      <c r="D115" s="356"/>
      <c r="E115" s="398" t="s">
        <v>733</v>
      </c>
      <c r="F115" s="355">
        <f>SUM(F105:F114)</f>
        <v>0</v>
      </c>
    </row>
    <row r="116" spans="1:6" ht="14.25" thickTop="1" thickBot="1" x14ac:dyDescent="0.25">
      <c r="A116" s="298"/>
      <c r="B116" s="297"/>
      <c r="C116" s="296"/>
      <c r="D116" s="295"/>
      <c r="E116" s="396" t="s">
        <v>734</v>
      </c>
      <c r="F116" s="294">
        <f>F23+F69+F87+F98+F115</f>
        <v>0</v>
      </c>
    </row>
    <row r="117" spans="1:6" x14ac:dyDescent="0.2">
      <c r="A117" s="308"/>
      <c r="B117" s="312"/>
      <c r="C117" s="311"/>
      <c r="D117" s="310"/>
      <c r="E117" s="327"/>
      <c r="F117" s="327"/>
    </row>
    <row r="118" spans="1:6" x14ac:dyDescent="0.2">
      <c r="A118" s="353"/>
      <c r="B118" s="318" t="s">
        <v>737</v>
      </c>
      <c r="C118" s="354"/>
      <c r="D118" s="354"/>
      <c r="E118" s="353"/>
      <c r="F118" s="352"/>
    </row>
    <row r="119" spans="1:6" x14ac:dyDescent="0.2">
      <c r="A119" s="316"/>
      <c r="B119" s="315"/>
      <c r="C119" s="314"/>
      <c r="D119" s="313"/>
      <c r="E119" s="304"/>
      <c r="F119" s="304"/>
    </row>
    <row r="120" spans="1:6" x14ac:dyDescent="0.2">
      <c r="A120" s="316"/>
      <c r="B120" s="328" t="s">
        <v>637</v>
      </c>
      <c r="C120" s="314"/>
      <c r="D120" s="313"/>
      <c r="E120" s="304"/>
      <c r="F120" s="304"/>
    </row>
    <row r="121" spans="1:6" x14ac:dyDescent="0.2">
      <c r="A121" s="316"/>
      <c r="B121" s="315"/>
      <c r="C121" s="314"/>
      <c r="D121" s="313"/>
      <c r="E121" s="304"/>
      <c r="F121" s="304"/>
    </row>
    <row r="122" spans="1:6" x14ac:dyDescent="0.2">
      <c r="A122" s="316">
        <v>1</v>
      </c>
      <c r="B122" s="315" t="s">
        <v>636</v>
      </c>
      <c r="C122" s="314" t="s">
        <v>293</v>
      </c>
      <c r="D122" s="351">
        <v>1513</v>
      </c>
      <c r="E122" s="388">
        <v>0</v>
      </c>
      <c r="F122" s="304">
        <f t="shared" ref="F122:F154" si="5">D122*E122</f>
        <v>0</v>
      </c>
    </row>
    <row r="123" spans="1:6" ht="51" x14ac:dyDescent="0.2">
      <c r="A123" s="316">
        <v>2</v>
      </c>
      <c r="B123" s="350" t="s">
        <v>635</v>
      </c>
      <c r="C123" s="316" t="s">
        <v>293</v>
      </c>
      <c r="D123" s="341">
        <v>60</v>
      </c>
      <c r="E123" s="388">
        <v>0</v>
      </c>
      <c r="F123" s="304">
        <f t="shared" si="5"/>
        <v>0</v>
      </c>
    </row>
    <row r="124" spans="1:6" ht="63.75" x14ac:dyDescent="0.2">
      <c r="A124" s="316">
        <v>3</v>
      </c>
      <c r="B124" s="307" t="s">
        <v>634</v>
      </c>
      <c r="C124" s="325" t="s">
        <v>293</v>
      </c>
      <c r="D124" s="324">
        <v>83</v>
      </c>
      <c r="E124" s="389">
        <v>0</v>
      </c>
      <c r="F124" s="304">
        <f t="shared" si="5"/>
        <v>0</v>
      </c>
    </row>
    <row r="125" spans="1:6" ht="25.5" x14ac:dyDescent="0.2">
      <c r="A125" s="316">
        <v>4</v>
      </c>
      <c r="B125" s="307" t="s">
        <v>633</v>
      </c>
      <c r="C125" s="325" t="s">
        <v>293</v>
      </c>
      <c r="D125" s="324">
        <v>12</v>
      </c>
      <c r="E125" s="389">
        <v>0</v>
      </c>
      <c r="F125" s="304">
        <f t="shared" si="5"/>
        <v>0</v>
      </c>
    </row>
    <row r="126" spans="1:6" ht="25.5" x14ac:dyDescent="0.2">
      <c r="A126" s="316">
        <v>5</v>
      </c>
      <c r="B126" s="315" t="s">
        <v>632</v>
      </c>
      <c r="C126" s="314" t="s">
        <v>562</v>
      </c>
      <c r="D126" s="315">
        <v>21</v>
      </c>
      <c r="E126" s="388">
        <v>0</v>
      </c>
      <c r="F126" s="304">
        <f t="shared" si="5"/>
        <v>0</v>
      </c>
    </row>
    <row r="127" spans="1:6" x14ac:dyDescent="0.2">
      <c r="A127" s="316">
        <v>6</v>
      </c>
      <c r="B127" s="315" t="s">
        <v>631</v>
      </c>
      <c r="C127" s="314" t="s">
        <v>562</v>
      </c>
      <c r="D127" s="315">
        <v>2</v>
      </c>
      <c r="E127" s="388">
        <v>0</v>
      </c>
      <c r="F127" s="304">
        <f t="shared" si="5"/>
        <v>0</v>
      </c>
    </row>
    <row r="128" spans="1:6" ht="51" x14ac:dyDescent="0.2">
      <c r="A128" s="316">
        <v>7</v>
      </c>
      <c r="B128" s="317" t="s">
        <v>630</v>
      </c>
      <c r="C128" s="314" t="s">
        <v>562</v>
      </c>
      <c r="D128" s="305">
        <v>16</v>
      </c>
      <c r="E128" s="393">
        <v>0</v>
      </c>
      <c r="F128" s="323">
        <f t="shared" si="5"/>
        <v>0</v>
      </c>
    </row>
    <row r="129" spans="1:6" ht="51" x14ac:dyDescent="0.2">
      <c r="A129" s="316">
        <v>8</v>
      </c>
      <c r="B129" s="317" t="s">
        <v>629</v>
      </c>
      <c r="C129" s="314" t="s">
        <v>562</v>
      </c>
      <c r="D129" s="305">
        <v>2</v>
      </c>
      <c r="E129" s="393">
        <v>0</v>
      </c>
      <c r="F129" s="323">
        <f t="shared" si="5"/>
        <v>0</v>
      </c>
    </row>
    <row r="130" spans="1:6" ht="25.5" x14ac:dyDescent="0.2">
      <c r="A130" s="316">
        <v>9</v>
      </c>
      <c r="B130" s="345" t="s">
        <v>628</v>
      </c>
      <c r="C130" s="316" t="s">
        <v>562</v>
      </c>
      <c r="D130" s="341">
        <v>38</v>
      </c>
      <c r="E130" s="394">
        <v>0</v>
      </c>
      <c r="F130" s="344">
        <f t="shared" si="5"/>
        <v>0</v>
      </c>
    </row>
    <row r="131" spans="1:6" ht="38.25" x14ac:dyDescent="0.2">
      <c r="A131" s="316">
        <v>10</v>
      </c>
      <c r="B131" s="345" t="s">
        <v>627</v>
      </c>
      <c r="C131" s="316" t="s">
        <v>562</v>
      </c>
      <c r="D131" s="349">
        <v>8</v>
      </c>
      <c r="E131" s="394">
        <v>0</v>
      </c>
      <c r="F131" s="344">
        <f t="shared" si="5"/>
        <v>0</v>
      </c>
    </row>
    <row r="132" spans="1:6" ht="25.5" x14ac:dyDescent="0.2">
      <c r="A132" s="316">
        <v>11</v>
      </c>
      <c r="B132" s="313" t="s">
        <v>626</v>
      </c>
      <c r="C132" s="314" t="s">
        <v>562</v>
      </c>
      <c r="D132" s="348">
        <v>1</v>
      </c>
      <c r="E132" s="393">
        <v>0</v>
      </c>
      <c r="F132" s="304">
        <f t="shared" si="5"/>
        <v>0</v>
      </c>
    </row>
    <row r="133" spans="1:6" ht="25.5" x14ac:dyDescent="0.2">
      <c r="A133" s="316">
        <v>12</v>
      </c>
      <c r="B133" s="345" t="s">
        <v>625</v>
      </c>
      <c r="C133" s="347" t="s">
        <v>562</v>
      </c>
      <c r="D133" s="346">
        <v>3</v>
      </c>
      <c r="E133" s="395">
        <v>0</v>
      </c>
      <c r="F133" s="329">
        <f t="shared" si="5"/>
        <v>0</v>
      </c>
    </row>
    <row r="134" spans="1:6" ht="38.25" x14ac:dyDescent="0.2">
      <c r="A134" s="316">
        <v>13</v>
      </c>
      <c r="B134" s="345" t="s">
        <v>624</v>
      </c>
      <c r="C134" s="347" t="s">
        <v>562</v>
      </c>
      <c r="D134" s="346">
        <v>1</v>
      </c>
      <c r="E134" s="395">
        <v>0</v>
      </c>
      <c r="F134" s="329">
        <f t="shared" si="5"/>
        <v>0</v>
      </c>
    </row>
    <row r="135" spans="1:6" ht="38.25" x14ac:dyDescent="0.2">
      <c r="A135" s="316">
        <v>14</v>
      </c>
      <c r="B135" s="345" t="s">
        <v>623</v>
      </c>
      <c r="C135" s="316" t="s">
        <v>562</v>
      </c>
      <c r="D135" s="341">
        <v>60</v>
      </c>
      <c r="E135" s="394">
        <v>0</v>
      </c>
      <c r="F135" s="344">
        <f t="shared" si="5"/>
        <v>0</v>
      </c>
    </row>
    <row r="136" spans="1:6" ht="25.5" x14ac:dyDescent="0.2">
      <c r="A136" s="316">
        <v>15</v>
      </c>
      <c r="B136" s="315" t="s">
        <v>622</v>
      </c>
      <c r="C136" s="314" t="s">
        <v>562</v>
      </c>
      <c r="D136" s="342">
        <v>1</v>
      </c>
      <c r="E136" s="393">
        <v>0</v>
      </c>
      <c r="F136" s="329">
        <f t="shared" si="5"/>
        <v>0</v>
      </c>
    </row>
    <row r="137" spans="1:6" ht="25.5" x14ac:dyDescent="0.2">
      <c r="A137" s="316">
        <v>16</v>
      </c>
      <c r="B137" s="315" t="s">
        <v>621</v>
      </c>
      <c r="C137" s="314" t="s">
        <v>562</v>
      </c>
      <c r="D137" s="342">
        <v>1</v>
      </c>
      <c r="E137" s="393">
        <v>0</v>
      </c>
      <c r="F137" s="329">
        <f t="shared" si="5"/>
        <v>0</v>
      </c>
    </row>
    <row r="138" spans="1:6" ht="63.75" x14ac:dyDescent="0.2">
      <c r="A138" s="316">
        <v>17</v>
      </c>
      <c r="B138" s="313" t="s">
        <v>620</v>
      </c>
      <c r="C138" s="314" t="s">
        <v>562</v>
      </c>
      <c r="D138" s="330">
        <v>1</v>
      </c>
      <c r="E138" s="393">
        <v>0</v>
      </c>
      <c r="F138" s="304">
        <f t="shared" si="5"/>
        <v>0</v>
      </c>
    </row>
    <row r="139" spans="1:6" ht="25.5" x14ac:dyDescent="0.2">
      <c r="A139" s="316">
        <v>18</v>
      </c>
      <c r="B139" s="343" t="s">
        <v>619</v>
      </c>
      <c r="C139" s="333" t="s">
        <v>562</v>
      </c>
      <c r="D139" s="342">
        <v>2</v>
      </c>
      <c r="E139" s="390">
        <v>0</v>
      </c>
      <c r="F139" s="304">
        <f t="shared" si="5"/>
        <v>0</v>
      </c>
    </row>
    <row r="140" spans="1:6" ht="38.25" x14ac:dyDescent="0.2">
      <c r="A140" s="316">
        <v>19</v>
      </c>
      <c r="B140" s="313" t="s">
        <v>618</v>
      </c>
      <c r="C140" s="314" t="s">
        <v>562</v>
      </c>
      <c r="D140" s="330">
        <v>2</v>
      </c>
      <c r="E140" s="393">
        <v>0</v>
      </c>
      <c r="F140" s="304">
        <f t="shared" si="5"/>
        <v>0</v>
      </c>
    </row>
    <row r="141" spans="1:6" x14ac:dyDescent="0.2">
      <c r="A141" s="316">
        <v>20</v>
      </c>
      <c r="B141" s="315" t="s">
        <v>617</v>
      </c>
      <c r="C141" s="314" t="s">
        <v>562</v>
      </c>
      <c r="D141" s="330">
        <v>2</v>
      </c>
      <c r="E141" s="393">
        <v>0</v>
      </c>
      <c r="F141" s="304">
        <f t="shared" si="5"/>
        <v>0</v>
      </c>
    </row>
    <row r="142" spans="1:6" ht="25.5" x14ac:dyDescent="0.2">
      <c r="A142" s="316">
        <v>21</v>
      </c>
      <c r="B142" s="315" t="s">
        <v>616</v>
      </c>
      <c r="C142" s="314" t="s">
        <v>562</v>
      </c>
      <c r="D142" s="330">
        <v>48</v>
      </c>
      <c r="E142" s="393">
        <v>0</v>
      </c>
      <c r="F142" s="304">
        <f t="shared" si="5"/>
        <v>0</v>
      </c>
    </row>
    <row r="143" spans="1:6" ht="25.5" x14ac:dyDescent="0.2">
      <c r="A143" s="316">
        <v>22</v>
      </c>
      <c r="B143" s="315" t="s">
        <v>615</v>
      </c>
      <c r="C143" s="314" t="s">
        <v>562</v>
      </c>
      <c r="D143" s="330">
        <v>12</v>
      </c>
      <c r="E143" s="393">
        <v>0</v>
      </c>
      <c r="F143" s="304">
        <f t="shared" si="5"/>
        <v>0</v>
      </c>
    </row>
    <row r="144" spans="1:6" x14ac:dyDescent="0.2">
      <c r="A144" s="316">
        <v>23</v>
      </c>
      <c r="B144" s="313" t="s">
        <v>614</v>
      </c>
      <c r="C144" s="314" t="s">
        <v>562</v>
      </c>
      <c r="D144" s="330">
        <v>10</v>
      </c>
      <c r="E144" s="393">
        <v>0</v>
      </c>
      <c r="F144" s="304">
        <f t="shared" si="5"/>
        <v>0</v>
      </c>
    </row>
    <row r="145" spans="1:6" x14ac:dyDescent="0.2">
      <c r="A145" s="316">
        <v>24</v>
      </c>
      <c r="B145" s="313" t="s">
        <v>613</v>
      </c>
      <c r="C145" s="316" t="s">
        <v>562</v>
      </c>
      <c r="D145" s="342">
        <v>1</v>
      </c>
      <c r="E145" s="387">
        <v>0</v>
      </c>
      <c r="F145" s="309">
        <f t="shared" si="5"/>
        <v>0</v>
      </c>
    </row>
    <row r="146" spans="1:6" ht="38.25" x14ac:dyDescent="0.2">
      <c r="A146" s="316">
        <v>25</v>
      </c>
      <c r="B146" s="313" t="s">
        <v>612</v>
      </c>
      <c r="C146" s="316" t="s">
        <v>562</v>
      </c>
      <c r="D146" s="341">
        <v>94</v>
      </c>
      <c r="E146" s="386">
        <v>0</v>
      </c>
      <c r="F146" s="329">
        <f t="shared" si="5"/>
        <v>0</v>
      </c>
    </row>
    <row r="147" spans="1:6" x14ac:dyDescent="0.2">
      <c r="A147" s="316">
        <v>26</v>
      </c>
      <c r="B147" s="340" t="s">
        <v>611</v>
      </c>
      <c r="C147" s="338" t="s">
        <v>562</v>
      </c>
      <c r="D147" s="337">
        <v>8</v>
      </c>
      <c r="E147" s="390">
        <v>0</v>
      </c>
      <c r="F147" s="304">
        <f t="shared" si="5"/>
        <v>0</v>
      </c>
    </row>
    <row r="148" spans="1:6" ht="25.5" x14ac:dyDescent="0.2">
      <c r="A148" s="316">
        <v>27</v>
      </c>
      <c r="B148" s="340" t="s">
        <v>610</v>
      </c>
      <c r="C148" s="338" t="s">
        <v>562</v>
      </c>
      <c r="D148" s="337">
        <v>1</v>
      </c>
      <c r="E148" s="390">
        <v>0</v>
      </c>
      <c r="F148" s="304">
        <f t="shared" si="5"/>
        <v>0</v>
      </c>
    </row>
    <row r="149" spans="1:6" ht="25.5" x14ac:dyDescent="0.2">
      <c r="A149" s="316">
        <v>28</v>
      </c>
      <c r="B149" s="339" t="s">
        <v>609</v>
      </c>
      <c r="C149" s="338" t="s">
        <v>562</v>
      </c>
      <c r="D149" s="337">
        <v>8</v>
      </c>
      <c r="E149" s="390">
        <v>0</v>
      </c>
      <c r="F149" s="304">
        <f t="shared" si="5"/>
        <v>0</v>
      </c>
    </row>
    <row r="150" spans="1:6" ht="25.5" x14ac:dyDescent="0.2">
      <c r="A150" s="316">
        <v>29</v>
      </c>
      <c r="B150" s="313" t="s">
        <v>608</v>
      </c>
      <c r="C150" s="314" t="s">
        <v>587</v>
      </c>
      <c r="D150" s="330">
        <v>1</v>
      </c>
      <c r="E150" s="393">
        <v>0</v>
      </c>
      <c r="F150" s="304">
        <f t="shared" si="5"/>
        <v>0</v>
      </c>
    </row>
    <row r="151" spans="1:6" ht="25.5" x14ac:dyDescent="0.2">
      <c r="A151" s="316">
        <v>30</v>
      </c>
      <c r="B151" s="313" t="s">
        <v>607</v>
      </c>
      <c r="C151" s="314" t="s">
        <v>562</v>
      </c>
      <c r="D151" s="330">
        <v>7</v>
      </c>
      <c r="E151" s="393">
        <v>0</v>
      </c>
      <c r="F151" s="304">
        <f t="shared" si="5"/>
        <v>0</v>
      </c>
    </row>
    <row r="152" spans="1:6" ht="38.25" x14ac:dyDescent="0.2">
      <c r="A152" s="316">
        <v>31</v>
      </c>
      <c r="B152" s="336" t="s">
        <v>606</v>
      </c>
      <c r="C152" s="335" t="s">
        <v>562</v>
      </c>
      <c r="D152" s="334">
        <v>1</v>
      </c>
      <c r="E152" s="391">
        <v>0</v>
      </c>
      <c r="F152" s="304">
        <f t="shared" si="5"/>
        <v>0</v>
      </c>
    </row>
    <row r="153" spans="1:6" ht="38.25" x14ac:dyDescent="0.2">
      <c r="A153" s="316">
        <v>32</v>
      </c>
      <c r="B153" s="315" t="s">
        <v>605</v>
      </c>
      <c r="C153" s="333" t="s">
        <v>562</v>
      </c>
      <c r="D153" s="332">
        <v>7</v>
      </c>
      <c r="E153" s="390">
        <v>0</v>
      </c>
      <c r="F153" s="304">
        <f t="shared" si="5"/>
        <v>0</v>
      </c>
    </row>
    <row r="154" spans="1:6" ht="26.25" thickBot="1" x14ac:dyDescent="0.25">
      <c r="A154" s="331">
        <v>33</v>
      </c>
      <c r="B154" s="313" t="s">
        <v>604</v>
      </c>
      <c r="C154" s="314" t="s">
        <v>562</v>
      </c>
      <c r="D154" s="330">
        <v>2</v>
      </c>
      <c r="E154" s="393">
        <v>0</v>
      </c>
      <c r="F154" s="304">
        <f t="shared" si="5"/>
        <v>0</v>
      </c>
    </row>
    <row r="155" spans="1:6" ht="14.25" thickTop="1" thickBot="1" x14ac:dyDescent="0.25">
      <c r="A155" s="303"/>
      <c r="B155" s="302"/>
      <c r="C155" s="300"/>
      <c r="D155" s="301"/>
      <c r="E155" s="300" t="s">
        <v>730</v>
      </c>
      <c r="F155" s="299">
        <f>SUM(F122:F154)</f>
        <v>0</v>
      </c>
    </row>
    <row r="156" spans="1:6" ht="13.5" thickTop="1" x14ac:dyDescent="0.2">
      <c r="A156" s="308"/>
      <c r="B156" s="312"/>
      <c r="C156" s="311"/>
      <c r="D156" s="310"/>
      <c r="E156" s="327"/>
      <c r="F156" s="327"/>
    </row>
    <row r="157" spans="1:6" x14ac:dyDescent="0.2">
      <c r="A157" s="308"/>
      <c r="B157" s="328" t="s">
        <v>603</v>
      </c>
      <c r="C157" s="311"/>
      <c r="D157" s="310"/>
      <c r="E157" s="327"/>
      <c r="F157" s="327"/>
    </row>
    <row r="158" spans="1:6" x14ac:dyDescent="0.2">
      <c r="A158" s="308"/>
      <c r="B158" s="312"/>
      <c r="C158" s="311"/>
      <c r="D158" s="310"/>
      <c r="E158" s="327"/>
      <c r="F158" s="327"/>
    </row>
    <row r="159" spans="1:6" x14ac:dyDescent="0.2">
      <c r="A159" s="308">
        <v>1</v>
      </c>
      <c r="B159" s="312" t="s">
        <v>602</v>
      </c>
      <c r="C159" s="311" t="s">
        <v>293</v>
      </c>
      <c r="D159" s="310">
        <v>50</v>
      </c>
      <c r="E159" s="390">
        <v>0</v>
      </c>
      <c r="F159" s="304">
        <f t="shared" ref="F159:F173" si="6">D159*E159</f>
        <v>0</v>
      </c>
    </row>
    <row r="160" spans="1:6" x14ac:dyDescent="0.2">
      <c r="A160" s="308">
        <v>2</v>
      </c>
      <c r="B160" s="315" t="s">
        <v>601</v>
      </c>
      <c r="C160" s="314" t="s">
        <v>293</v>
      </c>
      <c r="D160" s="326">
        <v>121</v>
      </c>
      <c r="E160" s="390">
        <v>0</v>
      </c>
      <c r="F160" s="304">
        <f t="shared" si="6"/>
        <v>0</v>
      </c>
    </row>
    <row r="161" spans="1:6" ht="38.25" x14ac:dyDescent="0.2">
      <c r="A161" s="308">
        <v>3</v>
      </c>
      <c r="B161" s="307" t="s">
        <v>600</v>
      </c>
      <c r="C161" s="325" t="s">
        <v>293</v>
      </c>
      <c r="D161" s="324">
        <v>5</v>
      </c>
      <c r="E161" s="389">
        <v>0</v>
      </c>
      <c r="F161" s="304">
        <f t="shared" si="6"/>
        <v>0</v>
      </c>
    </row>
    <row r="162" spans="1:6" ht="89.25" x14ac:dyDescent="0.2">
      <c r="A162" s="308">
        <v>4</v>
      </c>
      <c r="B162" s="312" t="s">
        <v>599</v>
      </c>
      <c r="C162" s="311" t="s">
        <v>562</v>
      </c>
      <c r="D162" s="310">
        <v>8</v>
      </c>
      <c r="E162" s="390">
        <v>0</v>
      </c>
      <c r="F162" s="304">
        <f t="shared" si="6"/>
        <v>0</v>
      </c>
    </row>
    <row r="163" spans="1:6" ht="127.5" x14ac:dyDescent="0.2">
      <c r="A163" s="308">
        <v>5</v>
      </c>
      <c r="B163" s="312" t="s">
        <v>598</v>
      </c>
      <c r="C163" s="311" t="s">
        <v>562</v>
      </c>
      <c r="D163" s="310">
        <v>6</v>
      </c>
      <c r="E163" s="390">
        <v>0</v>
      </c>
      <c r="F163" s="304">
        <f t="shared" si="6"/>
        <v>0</v>
      </c>
    </row>
    <row r="164" spans="1:6" ht="76.5" x14ac:dyDescent="0.2">
      <c r="A164" s="308">
        <v>6</v>
      </c>
      <c r="B164" s="312" t="s">
        <v>597</v>
      </c>
      <c r="C164" s="311" t="s">
        <v>562</v>
      </c>
      <c r="D164" s="310">
        <v>1</v>
      </c>
      <c r="E164" s="390">
        <v>0</v>
      </c>
      <c r="F164" s="304">
        <f t="shared" si="6"/>
        <v>0</v>
      </c>
    </row>
    <row r="165" spans="1:6" ht="38.25" x14ac:dyDescent="0.2">
      <c r="A165" s="308">
        <v>7</v>
      </c>
      <c r="B165" s="312" t="s">
        <v>596</v>
      </c>
      <c r="C165" s="311" t="s">
        <v>562</v>
      </c>
      <c r="D165" s="310">
        <v>1</v>
      </c>
      <c r="E165" s="390">
        <v>0</v>
      </c>
      <c r="F165" s="304">
        <f t="shared" si="6"/>
        <v>0</v>
      </c>
    </row>
    <row r="166" spans="1:6" ht="63.75" x14ac:dyDescent="0.2">
      <c r="A166" s="308">
        <v>8</v>
      </c>
      <c r="B166" s="312" t="s">
        <v>595</v>
      </c>
      <c r="C166" s="311" t="s">
        <v>562</v>
      </c>
      <c r="D166" s="310">
        <v>1</v>
      </c>
      <c r="E166" s="390">
        <v>0</v>
      </c>
      <c r="F166" s="304">
        <f t="shared" si="6"/>
        <v>0</v>
      </c>
    </row>
    <row r="167" spans="1:6" x14ac:dyDescent="0.2">
      <c r="A167" s="308">
        <v>9</v>
      </c>
      <c r="B167" s="312" t="s">
        <v>594</v>
      </c>
      <c r="C167" s="311" t="s">
        <v>562</v>
      </c>
      <c r="D167" s="310">
        <v>1</v>
      </c>
      <c r="E167" s="390">
        <v>0</v>
      </c>
      <c r="F167" s="304">
        <f t="shared" si="6"/>
        <v>0</v>
      </c>
    </row>
    <row r="168" spans="1:6" ht="25.5" x14ac:dyDescent="0.2">
      <c r="A168" s="308">
        <v>10</v>
      </c>
      <c r="B168" s="312" t="s">
        <v>593</v>
      </c>
      <c r="C168" s="311" t="s">
        <v>562</v>
      </c>
      <c r="D168" s="310">
        <v>1</v>
      </c>
      <c r="E168" s="390">
        <v>0</v>
      </c>
      <c r="F168" s="304">
        <f t="shared" si="6"/>
        <v>0</v>
      </c>
    </row>
    <row r="169" spans="1:6" ht="51" x14ac:dyDescent="0.2">
      <c r="A169" s="308">
        <v>11</v>
      </c>
      <c r="B169" s="312" t="s">
        <v>592</v>
      </c>
      <c r="C169" s="311" t="s">
        <v>562</v>
      </c>
      <c r="D169" s="310">
        <v>6</v>
      </c>
      <c r="E169" s="390">
        <v>0</v>
      </c>
      <c r="F169" s="304">
        <f t="shared" si="6"/>
        <v>0</v>
      </c>
    </row>
    <row r="170" spans="1:6" ht="63.75" x14ac:dyDescent="0.2">
      <c r="A170" s="308">
        <v>12</v>
      </c>
      <c r="B170" s="312" t="s">
        <v>591</v>
      </c>
      <c r="C170" s="311" t="s">
        <v>562</v>
      </c>
      <c r="D170" s="310">
        <v>4</v>
      </c>
      <c r="E170" s="390">
        <v>0</v>
      </c>
      <c r="F170" s="304">
        <f t="shared" si="6"/>
        <v>0</v>
      </c>
    </row>
    <row r="171" spans="1:6" ht="38.25" x14ac:dyDescent="0.2">
      <c r="A171" s="308">
        <v>13</v>
      </c>
      <c r="B171" s="312" t="s">
        <v>590</v>
      </c>
      <c r="C171" s="311" t="s">
        <v>293</v>
      </c>
      <c r="D171" s="310">
        <v>10</v>
      </c>
      <c r="E171" s="390">
        <v>0</v>
      </c>
      <c r="F171" s="304">
        <f t="shared" si="6"/>
        <v>0</v>
      </c>
    </row>
    <row r="172" spans="1:6" ht="38.25" x14ac:dyDescent="0.2">
      <c r="A172" s="308">
        <v>14</v>
      </c>
      <c r="B172" s="312" t="s">
        <v>589</v>
      </c>
      <c r="C172" s="311" t="s">
        <v>573</v>
      </c>
      <c r="D172" s="310">
        <v>6</v>
      </c>
      <c r="E172" s="390">
        <v>0</v>
      </c>
      <c r="F172" s="304">
        <f t="shared" si="6"/>
        <v>0</v>
      </c>
    </row>
    <row r="173" spans="1:6" ht="39" thickBot="1" x14ac:dyDescent="0.25">
      <c r="A173" s="308">
        <v>15</v>
      </c>
      <c r="B173" s="312" t="s">
        <v>588</v>
      </c>
      <c r="C173" s="311" t="s">
        <v>587</v>
      </c>
      <c r="D173" s="310">
        <v>1</v>
      </c>
      <c r="E173" s="390">
        <v>0</v>
      </c>
      <c r="F173" s="304">
        <f t="shared" si="6"/>
        <v>0</v>
      </c>
    </row>
    <row r="174" spans="1:6" ht="14.25" thickTop="1" thickBot="1" x14ac:dyDescent="0.25">
      <c r="A174" s="303"/>
      <c r="B174" s="302"/>
      <c r="C174" s="300"/>
      <c r="D174" s="301"/>
      <c r="E174" s="300" t="s">
        <v>731</v>
      </c>
      <c r="F174" s="299">
        <f>SUM(F159:F173)</f>
        <v>0</v>
      </c>
    </row>
    <row r="175" spans="1:6" ht="13.5" thickTop="1" x14ac:dyDescent="0.2">
      <c r="A175" s="308"/>
      <c r="B175" s="312"/>
      <c r="C175" s="311"/>
      <c r="D175" s="310"/>
      <c r="E175" s="309"/>
      <c r="F175" s="304"/>
    </row>
    <row r="176" spans="1:6" x14ac:dyDescent="0.2">
      <c r="A176" s="322"/>
      <c r="B176" s="321" t="s">
        <v>586</v>
      </c>
      <c r="C176" s="320"/>
      <c r="D176" s="319"/>
      <c r="E176" s="397"/>
      <c r="F176" s="304"/>
    </row>
    <row r="177" spans="1:6" x14ac:dyDescent="0.2">
      <c r="A177" s="308"/>
      <c r="B177" s="312"/>
      <c r="C177" s="311"/>
      <c r="D177" s="310"/>
      <c r="E177" s="309"/>
      <c r="F177" s="304"/>
    </row>
    <row r="178" spans="1:6" x14ac:dyDescent="0.2">
      <c r="A178" s="308"/>
      <c r="B178" s="318" t="s">
        <v>585</v>
      </c>
      <c r="C178" s="311"/>
      <c r="D178" s="310"/>
      <c r="E178" s="309"/>
      <c r="F178" s="304"/>
    </row>
    <row r="179" spans="1:6" ht="76.5" x14ac:dyDescent="0.2">
      <c r="A179" s="316"/>
      <c r="B179" s="317" t="s">
        <v>584</v>
      </c>
      <c r="C179" s="314"/>
      <c r="D179" s="313"/>
      <c r="E179" s="390"/>
      <c r="F179" s="304"/>
    </row>
    <row r="180" spans="1:6" ht="30" customHeight="1" x14ac:dyDescent="0.2">
      <c r="A180" s="316">
        <v>1</v>
      </c>
      <c r="B180" s="315" t="s">
        <v>583</v>
      </c>
      <c r="C180" s="314" t="s">
        <v>562</v>
      </c>
      <c r="D180" s="313">
        <v>1</v>
      </c>
      <c r="E180" s="390">
        <v>0</v>
      </c>
      <c r="F180" s="304">
        <f t="shared" ref="F180:F189" si="7">D180*E180</f>
        <v>0</v>
      </c>
    </row>
    <row r="181" spans="1:6" ht="38.25" x14ac:dyDescent="0.2">
      <c r="A181" s="308">
        <v>2</v>
      </c>
      <c r="B181" s="312" t="s">
        <v>582</v>
      </c>
      <c r="C181" s="311" t="s">
        <v>562</v>
      </c>
      <c r="D181" s="310">
        <v>1</v>
      </c>
      <c r="E181" s="390">
        <v>0</v>
      </c>
      <c r="F181" s="304">
        <f t="shared" si="7"/>
        <v>0</v>
      </c>
    </row>
    <row r="182" spans="1:6" ht="25.5" x14ac:dyDescent="0.2">
      <c r="A182" s="308">
        <v>3</v>
      </c>
      <c r="B182" s="312" t="s">
        <v>581</v>
      </c>
      <c r="C182" s="311" t="s">
        <v>562</v>
      </c>
      <c r="D182" s="310">
        <v>1</v>
      </c>
      <c r="E182" s="390">
        <v>0</v>
      </c>
      <c r="F182" s="304">
        <f t="shared" si="7"/>
        <v>0</v>
      </c>
    </row>
    <row r="183" spans="1:6" ht="25.5" x14ac:dyDescent="0.2">
      <c r="A183" s="308">
        <v>4</v>
      </c>
      <c r="B183" s="312" t="s">
        <v>580</v>
      </c>
      <c r="C183" s="311" t="s">
        <v>562</v>
      </c>
      <c r="D183" s="310">
        <v>1</v>
      </c>
      <c r="E183" s="390">
        <v>0</v>
      </c>
      <c r="F183" s="304">
        <f t="shared" si="7"/>
        <v>0</v>
      </c>
    </row>
    <row r="184" spans="1:6" x14ac:dyDescent="0.2">
      <c r="A184" s="308">
        <v>5</v>
      </c>
      <c r="B184" s="312" t="s">
        <v>579</v>
      </c>
      <c r="C184" s="311" t="s">
        <v>562</v>
      </c>
      <c r="D184" s="310">
        <v>10</v>
      </c>
      <c r="E184" s="390">
        <v>0</v>
      </c>
      <c r="F184" s="304">
        <f t="shared" si="7"/>
        <v>0</v>
      </c>
    </row>
    <row r="185" spans="1:6" ht="25.5" x14ac:dyDescent="0.2">
      <c r="A185" s="308">
        <v>6</v>
      </c>
      <c r="B185" s="312" t="s">
        <v>578</v>
      </c>
      <c r="C185" s="311" t="s">
        <v>293</v>
      </c>
      <c r="D185" s="310">
        <v>120</v>
      </c>
      <c r="E185" s="390">
        <v>0</v>
      </c>
      <c r="F185" s="304">
        <f t="shared" si="7"/>
        <v>0</v>
      </c>
    </row>
    <row r="186" spans="1:6" ht="25.5" x14ac:dyDescent="0.2">
      <c r="A186" s="308">
        <v>7</v>
      </c>
      <c r="B186" s="312" t="s">
        <v>577</v>
      </c>
      <c r="C186" s="311" t="s">
        <v>293</v>
      </c>
      <c r="D186" s="310">
        <v>200</v>
      </c>
      <c r="E186" s="390">
        <v>0</v>
      </c>
      <c r="F186" s="304">
        <f t="shared" si="7"/>
        <v>0</v>
      </c>
    </row>
    <row r="187" spans="1:6" ht="25.5" x14ac:dyDescent="0.2">
      <c r="A187" s="308">
        <v>8</v>
      </c>
      <c r="B187" s="312" t="s">
        <v>576</v>
      </c>
      <c r="C187" s="311" t="s">
        <v>562</v>
      </c>
      <c r="D187" s="310">
        <v>10</v>
      </c>
      <c r="E187" s="390">
        <v>0</v>
      </c>
      <c r="F187" s="304">
        <f t="shared" si="7"/>
        <v>0</v>
      </c>
    </row>
    <row r="188" spans="1:6" ht="25.5" x14ac:dyDescent="0.2">
      <c r="A188" s="308">
        <v>9</v>
      </c>
      <c r="B188" s="312" t="s">
        <v>575</v>
      </c>
      <c r="C188" s="311" t="s">
        <v>293</v>
      </c>
      <c r="D188" s="310">
        <v>50</v>
      </c>
      <c r="E188" s="390">
        <v>0</v>
      </c>
      <c r="F188" s="304">
        <f t="shared" si="7"/>
        <v>0</v>
      </c>
    </row>
    <row r="189" spans="1:6" ht="13.5" thickBot="1" x14ac:dyDescent="0.25">
      <c r="A189" s="308">
        <v>10</v>
      </c>
      <c r="B189" s="307" t="s">
        <v>574</v>
      </c>
      <c r="C189" s="306" t="s">
        <v>573</v>
      </c>
      <c r="D189" s="305">
        <v>8</v>
      </c>
      <c r="E189" s="388">
        <v>0</v>
      </c>
      <c r="F189" s="304">
        <f t="shared" si="7"/>
        <v>0</v>
      </c>
    </row>
    <row r="190" spans="1:6" ht="14.25" thickTop="1" thickBot="1" x14ac:dyDescent="0.25">
      <c r="A190" s="303"/>
      <c r="B190" s="302"/>
      <c r="C190" s="300"/>
      <c r="D190" s="301"/>
      <c r="E190" s="300" t="s">
        <v>732</v>
      </c>
      <c r="F190" s="299">
        <f>SUM(F176:F189)</f>
        <v>0</v>
      </c>
    </row>
    <row r="191" spans="1:6" ht="14.25" thickTop="1" thickBot="1" x14ac:dyDescent="0.25">
      <c r="A191" s="298"/>
      <c r="B191" s="297"/>
      <c r="C191" s="296"/>
      <c r="D191" s="295"/>
      <c r="E191" s="396" t="s">
        <v>735</v>
      </c>
      <c r="F191" s="294">
        <f>F155+F174+F190</f>
        <v>0</v>
      </c>
    </row>
    <row r="192" spans="1:6" ht="13.5" thickBot="1" x14ac:dyDescent="0.25">
      <c r="A192" s="293"/>
      <c r="B192" s="291"/>
      <c r="C192" s="292"/>
      <c r="D192" s="291"/>
      <c r="E192" s="290" t="s">
        <v>736</v>
      </c>
      <c r="F192" s="289">
        <f>F116+F191</f>
        <v>0</v>
      </c>
    </row>
    <row r="194" spans="6:6" x14ac:dyDescent="0.2">
      <c r="F194" s="288"/>
    </row>
  </sheetData>
  <sheetProtection algorithmName="SHA-512" hashValue="gce8bI911hQWXKhcpgixnaGGXOGRCzqqkoJYjjBG2fhMyDy53rB5CIX7xQKQFkC9BiGOnv5hPTdNc6Qk8e0ChA==" saltValue="+s3UCISKjXub/1LErvQvwg==" spinCount="100000" sheet="1" objects="1" scenarios="1"/>
  <protectedRanges>
    <protectedRange sqref="E7:E189" name="Oblast1"/>
  </protectedRanges>
  <mergeCells count="3">
    <mergeCell ref="A1:F1"/>
    <mergeCell ref="A3:F3"/>
    <mergeCell ref="A4:F4"/>
  </mergeCells>
  <printOptions horizontalCentered="1"/>
  <pageMargins left="0.78740157480314965" right="0.47244094488188981" top="1.3779527559055118" bottom="0.78740157480314965" header="0.31496062992125984" footer="0"/>
  <pageSetup paperSize="9" orientation="portrait" horizontalDpi="180" r:id="rId1"/>
  <headerFooter alignWithMargins="0">
    <oddHeader>&amp;L&amp;9Akce:        Rekonstrukce 1.NP budovy MěÚ, U Nemocnice 579, Domažlice
                 U nemocnice 579, 344 01 Domažlice
Stupeň:   Projekt pro provedení stavby
Část:       Zařízení silnoproudé a slaboproudé elektrotechniky
Datum:   01 / 2023
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49</vt:i4>
      </vt:variant>
    </vt:vector>
  </HeadingPairs>
  <TitlesOfParts>
    <vt:vector size="55" baseType="lpstr">
      <vt:lpstr>Pokyny pro vyplnění</vt:lpstr>
      <vt:lpstr>Stavba</vt:lpstr>
      <vt:lpstr>VzorPolozky</vt:lpstr>
      <vt:lpstr>Rozpočet Pol</vt:lpstr>
      <vt:lpstr>CHL</vt:lpstr>
      <vt:lpstr>EI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EI!Názvy_tisku</vt:lpstr>
      <vt:lpstr>oadresa</vt:lpstr>
      <vt:lpstr>Stavba!Objednatel</vt:lpstr>
      <vt:lpstr>Stavba!Objekt</vt:lpstr>
      <vt:lpstr>CHL!Oblast_tisku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Moška</dc:creator>
  <cp:lastModifiedBy>František Moška</cp:lastModifiedBy>
  <cp:lastPrinted>2023-03-13T15:25:39Z</cp:lastPrinted>
  <dcterms:created xsi:type="dcterms:W3CDTF">2009-04-08T07:15:50Z</dcterms:created>
  <dcterms:modified xsi:type="dcterms:W3CDTF">2023-09-20T14:43:39Z</dcterms:modified>
</cp:coreProperties>
</file>