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181217 - Lávka L-01 Ha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'20181217 - Lávka L-01 Hav...'!$C$129:$K$356</definedName>
    <definedName name="_xlnm.Print_Area" localSheetId="1">'20181217 - Lávka L-01 Hav...'!$C$4:$J$76,'20181217 - Lávka L-01 Hav...'!$C$82:$J$113,'20181217 - Lávka L-01 Hav...'!$C$119:$K$356</definedName>
    <definedName name="_xlnm.Print_Titles" localSheetId="1">'20181217 - Lávka L-01 Hav...'!$129:$129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55"/>
  <c r="BH355"/>
  <c r="BG355"/>
  <c r="BF355"/>
  <c r="T355"/>
  <c r="T354"/>
  <c r="R355"/>
  <c r="R354"/>
  <c r="P355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T346"/>
  <c r="R347"/>
  <c r="R346"/>
  <c r="P347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T259"/>
  <c r="R260"/>
  <c r="R259"/>
  <c r="P260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4"/>
  <c r="E122"/>
  <c r="J90"/>
  <c r="J89"/>
  <c r="F87"/>
  <c r="E85"/>
  <c r="J16"/>
  <c r="E16"/>
  <c r="F127"/>
  <c r="J15"/>
  <c r="J13"/>
  <c r="E13"/>
  <c r="F89"/>
  <c r="J12"/>
  <c r="J10"/>
  <c r="J87"/>
  <c i="1" r="L90"/>
  <c r="AM90"/>
  <c r="AM89"/>
  <c r="L89"/>
  <c r="AM87"/>
  <c r="L87"/>
  <c r="L85"/>
  <c r="L84"/>
  <c i="2" r="BK352"/>
  <c r="J344"/>
  <c r="J338"/>
  <c r="BK328"/>
  <c r="J319"/>
  <c r="BK312"/>
  <c r="BK304"/>
  <c r="BK295"/>
  <c r="BK286"/>
  <c r="J278"/>
  <c r="BK269"/>
  <c r="J260"/>
  <c r="J243"/>
  <c r="BK228"/>
  <c r="J222"/>
  <c r="J212"/>
  <c r="BK196"/>
  <c r="J190"/>
  <c r="BK166"/>
  <c r="J159"/>
  <c r="BK143"/>
  <c r="J136"/>
  <c r="J342"/>
  <c r="BK331"/>
  <c r="J306"/>
  <c r="J295"/>
  <c r="J290"/>
  <c r="BK284"/>
  <c r="J269"/>
  <c r="BK260"/>
  <c r="J254"/>
  <c r="J249"/>
  <c r="BK236"/>
  <c r="J228"/>
  <c r="J214"/>
  <c r="J210"/>
  <c r="BK185"/>
  <c r="J166"/>
  <c r="J141"/>
  <c r="J133"/>
  <c r="J352"/>
  <c r="J347"/>
  <c r="BK340"/>
  <c r="BK334"/>
  <c r="J328"/>
  <c r="BK323"/>
  <c r="BK319"/>
  <c r="J312"/>
  <c r="BK306"/>
  <c r="BK301"/>
  <c r="BK290"/>
  <c r="J286"/>
  <c r="BK278"/>
  <c r="BK275"/>
  <c r="J257"/>
  <c r="J236"/>
  <c r="BK222"/>
  <c r="BK192"/>
  <c r="J180"/>
  <c r="BK169"/>
  <c r="J145"/>
  <c r="BK136"/>
  <c r="BK254"/>
  <c r="BK247"/>
  <c r="BK241"/>
  <c r="J217"/>
  <c r="BK199"/>
  <c r="J175"/>
  <c r="BK156"/>
  <c i="1" r="AS94"/>
  <c i="2" r="BK355"/>
  <c r="BK350"/>
  <c r="BK342"/>
  <c r="J334"/>
  <c r="J323"/>
  <c r="BK316"/>
  <c r="BK309"/>
  <c r="J301"/>
  <c r="J292"/>
  <c r="BK281"/>
  <c r="J275"/>
  <c r="BK264"/>
  <c r="J247"/>
  <c r="J231"/>
  <c r="J225"/>
  <c r="BK217"/>
  <c r="J199"/>
  <c r="J192"/>
  <c r="BK172"/>
  <c r="BK162"/>
  <c r="J156"/>
  <c r="BK141"/>
  <c r="BK347"/>
  <c r="J340"/>
  <c r="BK326"/>
  <c r="J298"/>
  <c r="BK292"/>
  <c r="BK288"/>
  <c r="BK272"/>
  <c r="J267"/>
  <c r="BK257"/>
  <c r="J251"/>
  <c r="J239"/>
  <c r="BK231"/>
  <c r="BK225"/>
  <c r="BK212"/>
  <c r="BK204"/>
  <c r="J172"/>
  <c r="BK159"/>
  <c r="BK139"/>
  <c r="J355"/>
  <c r="J350"/>
  <c r="BK344"/>
  <c r="BK338"/>
  <c r="J331"/>
  <c r="J326"/>
  <c r="J321"/>
  <c r="J316"/>
  <c r="J309"/>
  <c r="J304"/>
  <c r="BK298"/>
  <c r="J288"/>
  <c r="J284"/>
  <c r="J281"/>
  <c r="BK267"/>
  <c r="J264"/>
  <c r="J241"/>
  <c r="BK233"/>
  <c r="BK214"/>
  <c r="J185"/>
  <c r="BK175"/>
  <c r="J150"/>
  <c r="J143"/>
  <c r="BK133"/>
  <c r="BK251"/>
  <c r="BK243"/>
  <c r="J233"/>
  <c r="J204"/>
  <c r="BK180"/>
  <c r="J162"/>
  <c r="BK150"/>
  <c r="J272"/>
  <c r="BK190"/>
  <c r="BK153"/>
  <c r="BK145"/>
  <c r="J139"/>
  <c r="BK321"/>
  <c r="BK249"/>
  <c r="BK239"/>
  <c r="BK210"/>
  <c r="J196"/>
  <c r="J169"/>
  <c r="J153"/>
  <c l="1" r="P132"/>
  <c r="T132"/>
  <c r="P165"/>
  <c r="T165"/>
  <c r="P195"/>
  <c r="T195"/>
  <c r="P224"/>
  <c r="T224"/>
  <c r="P246"/>
  <c r="T246"/>
  <c r="P263"/>
  <c r="R263"/>
  <c r="BK303"/>
  <c r="J303"/>
  <c r="J103"/>
  <c r="T303"/>
  <c r="P315"/>
  <c r="P314"/>
  <c r="T315"/>
  <c r="T314"/>
  <c r="BK337"/>
  <c r="R337"/>
  <c r="P349"/>
  <c r="T349"/>
  <c r="BK132"/>
  <c r="J132"/>
  <c r="J96"/>
  <c r="R132"/>
  <c r="BK165"/>
  <c r="J165"/>
  <c r="J97"/>
  <c r="R165"/>
  <c r="BK195"/>
  <c r="J195"/>
  <c r="J98"/>
  <c r="R195"/>
  <c r="BK224"/>
  <c r="J224"/>
  <c r="J99"/>
  <c r="R224"/>
  <c r="BK246"/>
  <c r="J246"/>
  <c r="J100"/>
  <c r="R246"/>
  <c r="BK263"/>
  <c r="J263"/>
  <c r="J102"/>
  <c r="T263"/>
  <c r="P303"/>
  <c r="R303"/>
  <c r="BK315"/>
  <c r="J315"/>
  <c r="J106"/>
  <c r="R315"/>
  <c r="R314"/>
  <c r="P337"/>
  <c r="P336"/>
  <c r="T337"/>
  <c r="T336"/>
  <c r="BK349"/>
  <c r="J349"/>
  <c r="J111"/>
  <c r="R349"/>
  <c r="BK346"/>
  <c r="J346"/>
  <c r="J110"/>
  <c r="BK259"/>
  <c r="J259"/>
  <c r="J101"/>
  <c r="BK311"/>
  <c r="J311"/>
  <c r="J104"/>
  <c r="BK333"/>
  <c r="J333"/>
  <c r="J107"/>
  <c r="BK354"/>
  <c r="J354"/>
  <c r="J112"/>
  <c r="J124"/>
  <c r="BE133"/>
  <c r="BE136"/>
  <c r="BE141"/>
  <c r="BE159"/>
  <c r="BE162"/>
  <c r="BE185"/>
  <c r="BE190"/>
  <c r="BE228"/>
  <c r="F90"/>
  <c r="BE139"/>
  <c r="BE156"/>
  <c r="BE169"/>
  <c r="BE196"/>
  <c r="BE210"/>
  <c r="BE212"/>
  <c r="BE225"/>
  <c r="BE236"/>
  <c r="BE243"/>
  <c r="BE249"/>
  <c r="BE251"/>
  <c r="BE257"/>
  <c r="BE264"/>
  <c r="BE269"/>
  <c r="BE272"/>
  <c r="BE275"/>
  <c r="BE284"/>
  <c r="BE295"/>
  <c r="BE298"/>
  <c r="BE323"/>
  <c r="BE328"/>
  <c r="BE334"/>
  <c r="BE342"/>
  <c r="BE347"/>
  <c r="BE352"/>
  <c r="BE355"/>
  <c r="F126"/>
  <c r="BE166"/>
  <c r="BE172"/>
  <c r="BE192"/>
  <c r="BE214"/>
  <c r="BE222"/>
  <c r="BE239"/>
  <c r="BE241"/>
  <c r="BE247"/>
  <c r="BE281"/>
  <c r="BE286"/>
  <c r="BE288"/>
  <c r="BE292"/>
  <c r="BE306"/>
  <c r="BE309"/>
  <c r="BE338"/>
  <c r="BE344"/>
  <c r="BE143"/>
  <c r="BE145"/>
  <c r="BE150"/>
  <c r="BE153"/>
  <c r="BE175"/>
  <c r="BE180"/>
  <c r="BE199"/>
  <c r="BE204"/>
  <c r="BE217"/>
  <c r="BE231"/>
  <c r="BE233"/>
  <c r="BE254"/>
  <c r="BE260"/>
  <c r="BE267"/>
  <c r="BE278"/>
  <c r="BE290"/>
  <c r="BE301"/>
  <c r="BE304"/>
  <c r="BE312"/>
  <c r="BE316"/>
  <c r="BE319"/>
  <c r="BE321"/>
  <c r="BE326"/>
  <c r="BE331"/>
  <c r="BE340"/>
  <c r="BE350"/>
  <c r="F33"/>
  <c i="1" r="BB95"/>
  <c r="BB94"/>
  <c r="AX94"/>
  <c i="2" r="F32"/>
  <c i="1" r="BA95"/>
  <c r="BA94"/>
  <c r="W30"/>
  <c i="2" r="J32"/>
  <c i="1" r="AW95"/>
  <c i="2" r="F34"/>
  <c i="1" r="BC95"/>
  <c r="BC94"/>
  <c r="W32"/>
  <c i="2" r="F35"/>
  <c i="1" r="BD95"/>
  <c r="BD94"/>
  <c r="W33"/>
  <c i="2" l="1" r="R131"/>
  <c r="BK336"/>
  <c r="J336"/>
  <c r="J108"/>
  <c r="T131"/>
  <c r="T130"/>
  <c r="R336"/>
  <c r="P131"/>
  <c r="P130"/>
  <c i="1" r="AU95"/>
  <c i="2" r="BK131"/>
  <c r="J337"/>
  <c r="J109"/>
  <c r="BK314"/>
  <c r="J314"/>
  <c r="J105"/>
  <c i="1" r="AU94"/>
  <c r="W31"/>
  <c r="AY94"/>
  <c i="2" r="F31"/>
  <c i="1" r="AZ95"/>
  <c r="AZ94"/>
  <c r="AV94"/>
  <c r="AK29"/>
  <c r="AW94"/>
  <c r="AK30"/>
  <c i="2" r="J31"/>
  <c i="1" r="AV95"/>
  <c r="AT95"/>
  <c i="2" l="1" r="BK130"/>
  <c r="J130"/>
  <c r="J94"/>
  <c r="R130"/>
  <c r="J131"/>
  <c r="J95"/>
  <c i="1" r="AT94"/>
  <c r="W29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<sst xmlns="http://schemas.openxmlformats.org/spreadsheetml/2006/main">
  <si>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</si>
  <si>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</si>
  <si>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</si>
  <si>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</si>
  <si>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</si>
  <si>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{d0dfba36-54e2-406b-9a51-5de2b0d5a922}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</si>
  <si>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</si>
  <si>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</si>
  <si>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</si>
  <si>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</si>
  <si>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</si>
  <si>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</si>
  <si>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</si>
  <si>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</si>
  <si>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20181217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</si>
  <si>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</si>
  <si>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</si>
  <si>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Lávka L-01 Havlovice aktualizace</t>
  </si>
  <si>
    <t>KSO:</t>
  </si>
  <si>
    <t>CC-CZ:</t>
  </si>
  <si>
    <t>Místo:</t>
  </si>
  <si>
    <t>Domažlice</t>
  </si>
  <si>
    <t>Datum:</t>
  </si>
  <si>
    <t>6. 6. 2023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</si>
  <si>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</si>
  <si>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</si>
  <si>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</si>
  <si>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</si>
  <si>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</si>
  <si>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</si>
  <si>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</si>
  <si>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KH Mosty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</si>
  <si>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</si>
  <si>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</si>
  <si>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</si>
  <si>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</si>
  <si>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</si>
  <si>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</si>
  <si>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</si>
  <si>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</si>
  <si>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</si>
  <si>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</si>
  <si>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</si>
  <si>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</si>
  <si>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</si>
  <si>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</si>
  <si>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</si>
  <si>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</si>
  <si>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</si>
  <si>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</si>
  <si>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</si>
  <si>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</si>
  <si>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</si>
  <si>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</si>
  <si>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</si>
  <si>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</si>
  <si>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</si>
  <si>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</si>
  <si>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</si>
  <si>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</si>
  <si>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</si>
  <si>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</si>
  <si>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</si>
  <si>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</si>
  <si>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</si>
  <si>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</si>
  <si>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</si>
  <si>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</si>
  <si>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</si>
  <si>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</si>
  <si>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</si>
  <si>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</si>
  <si>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</si>
  <si>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</si>
  <si>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</si>
  <si>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</si>
  <si>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</si>
  <si>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</si>
  <si>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</si>
  <si>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</si>
  <si>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</si>
  <si>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</si>
  <si>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</si>
  <si>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</si>
  <si>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</si>
  <si>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</si>
  <si>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</si>
  <si>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</si>
  <si>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</si>
  <si>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</si>
  <si>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</si>
  <si>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</si>
  <si>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</si>
  <si>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</si>
  <si>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</si>
  <si>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</si>
  <si>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</si>
  <si>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</si>
  <si>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</si>
  <si>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</si>
  <si>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</si>
  <si>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</si>
  <si>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</si>
  <si>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</si>
  <si>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</si>
  <si>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</si>
  <si>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</si>
  <si>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</si>
  <si>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</si>
  <si>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</si>
  <si>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</si>
  <si>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</si>
  <si>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</si>
  <si>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</si>
  <si>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</si>
  <si>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</si>
  <si>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</si>
  <si>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</si>
  <si>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</si>
  <si>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</si>
  <si>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</si>
  <si>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</si>
  <si>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</si>
  <si>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</si>
  <si>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</si>
  <si>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</si>
  <si>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113107152</t>
  </si>
  <si>
    <t>Odstranění podkladu z kameniva těženého tl 200 mm strojně pl přes 50 do 200 m2</t>
  </si>
  <si>
    <t>m2</t>
  </si>
  <si>
    <t>CS ÚRS 2018 01</t>
  </si>
  <si>
    <t>4</t>
  </si>
  <si>
    <t>-225582845</t>
  </si>
  <si>
    <t>PP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</si>
  <si>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</si>
  <si>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VV</t>
  </si>
  <si>
    <t>9,5+3,5</t>
  </si>
  <si>
    <t>113107182</t>
  </si>
  <si>
    <t>Odstranění podkladu živičného tl 100 mm strojně pl přes 50 do 200 m2</t>
  </si>
  <si>
    <t>1277666074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</si>
  <si>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</si>
  <si>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13</t>
  </si>
  <si>
    <t>3</t>
  </si>
  <si>
    <t>115001106</t>
  </si>
  <si>
    <t>Převedení vody potrubím DN do 900</t>
  </si>
  <si>
    <t>m</t>
  </si>
  <si>
    <t>980380622</t>
  </si>
  <si>
    <t>Převedení vody potrubím průměru DN přes 600 do 900</t>
  </si>
  <si>
    <t>115101201</t>
  </si>
  <si>
    <t>Čerpání vody na dopravní výšku do 10 m průměrný přítok do 500 l/min</t>
  </si>
  <si>
    <t>hod</t>
  </si>
  <si>
    <t>1621654071</t>
  </si>
  <si>
    <t>Čerpání vody na dopravní výšku do 10 m s uvažovaným průměrným přítokem do 500 l/min</t>
  </si>
  <si>
    <t>5</t>
  </si>
  <si>
    <t>115101301</t>
  </si>
  <si>
    <t>Pohotovost čerpací soupravy pro dopravní výšku do 10 m přítok do 500 l/min</t>
  </si>
  <si>
    <t>den</t>
  </si>
  <si>
    <t>1671270703</t>
  </si>
  <si>
    <t>Pohotovost záložní čerpací soupravy pro dopravní výšku do 10 m s uvažovaným průměrným přítokem do 500 l/min</t>
  </si>
  <si>
    <t>6</t>
  </si>
  <si>
    <t>122251103</t>
  </si>
  <si>
    <t>Odkopávky a prokopávky nezapažené v hornině třídy těžitelnosti I skupiny 3 objem do 100 m3 strojně</t>
  </si>
  <si>
    <t>m3</t>
  </si>
  <si>
    <t>CS ÚRS 2023 01</t>
  </si>
  <si>
    <t>-1369833735</t>
  </si>
  <si>
    <t>Odkopávky a prokopávky nezapažené strojně v hornině třídy těžitelnosti I skupiny 3 přes 50 do 100 m3</t>
  </si>
  <si>
    <t>4,5*2,65</t>
  </si>
  <si>
    <t>4,5*2,22</t>
  </si>
  <si>
    <t>Součet</t>
  </si>
  <si>
    <t>7</t>
  </si>
  <si>
    <t>129253101</t>
  </si>
  <si>
    <t>Čištění otevřených koryt vodotečí šíře dna do 5 m hl do 2,5 m v hornině třídy těžitelnosti I skupiny 3 strojně</t>
  </si>
  <si>
    <t>70153364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</si>
  <si>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</si>
  <si>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15*4,7*0,2</t>
  </si>
  <si>
    <t>8</t>
  </si>
  <si>
    <t>132251252</t>
  </si>
  <si>
    <t>Hloubení rýh nezapažených š do 2000 mm v hornině třídy těžitelnosti I skupiny 3 objem do 50 m3 strojně</t>
  </si>
  <si>
    <t>131467530</t>
  </si>
  <si>
    <t>Hloubení nezapažených rýh šířky přes 800 do 2 000 mm strojně s urovnáním dna do předepsaného profilu a spádu v hornině třídy těžitelnosti I skupiny 3 přes 20 do 50 m3</t>
  </si>
  <si>
    <t>0,9*4,3*2</t>
  </si>
  <si>
    <t>9</t>
  </si>
  <si>
    <t>162651112</t>
  </si>
  <si>
    <t>Vodorovné přemístění přes 4 000 do 5000 m výkopku/sypaniny z horniny třídy těžitelnosti I skupiny 1 až 3</t>
  </si>
  <si>
    <t>1646408737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</si>
  <si>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</si>
  <si>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21,915+14,1+7,74</t>
  </si>
  <si>
    <t>10</t>
  </si>
  <si>
    <t>174101101</t>
  </si>
  <si>
    <t>Zásyp jam, šachet rýh nebo kolem objektů sypaninou se zhutněním</t>
  </si>
  <si>
    <t>1163659685</t>
  </si>
  <si>
    <t>Zásyp sypaninou z jakékoliv horniny s uložením výkopku ve vrstvách se zhutněním jam, šachet, rýh nebo kolem objektů v těchto vykopávkách</t>
  </si>
  <si>
    <t>21,9+7,74-2</t>
  </si>
  <si>
    <t>11</t>
  </si>
  <si>
    <t>M</t>
  </si>
  <si>
    <t>58337344</t>
  </si>
  <si>
    <t>štěrkopísek frakce 0-32</t>
  </si>
  <si>
    <t>t</t>
  </si>
  <si>
    <t>-1853431664</t>
  </si>
  <si>
    <t>27,64*1,8 'Přepočtené koeficientem množství</t>
  </si>
  <si>
    <t>Zakládání</t>
  </si>
  <si>
    <t>12</t>
  </si>
  <si>
    <t>212312111</t>
  </si>
  <si>
    <t>Lože pro trativody z betonu prostého</t>
  </si>
  <si>
    <t>1397900850</t>
  </si>
  <si>
    <t xml:space="preserve">Lože pro trativody  z betonu prostého</t>
  </si>
  <si>
    <t>0,35*0,15*2,5*2</t>
  </si>
  <si>
    <t>212341111</t>
  </si>
  <si>
    <t>Obetonování drenážních trub mezerovitým betonem</t>
  </si>
  <si>
    <t>-2083156488</t>
  </si>
  <si>
    <t>0,3*0,3*2,5*2</t>
  </si>
  <si>
    <t>14</t>
  </si>
  <si>
    <t>212792211</t>
  </si>
  <si>
    <t>Odvodnění mostní opěry - drenážní flexibilní plastové potrubí DN 100</t>
  </si>
  <si>
    <t>444294466</t>
  </si>
  <si>
    <t>Odvodnění mostní opěry z plastových trub drenážní potrubí flexibilní DN 100</t>
  </si>
  <si>
    <t>3,5+3,7</t>
  </si>
  <si>
    <t>273311124</t>
  </si>
  <si>
    <t>Základové desky z betonu prostého C 12/15</t>
  </si>
  <si>
    <t>-2125437003</t>
  </si>
  <si>
    <t>Základové konstrukce z betonu prostého desky ve výkopu nebo na hlavách pilot C 12/15</t>
  </si>
  <si>
    <t>1,35*0,1*(1,04+2,11+1,75)</t>
  </si>
  <si>
    <t>1,35*0,1*(1+2,11+1)</t>
  </si>
  <si>
    <t>16</t>
  </si>
  <si>
    <t>274321118</t>
  </si>
  <si>
    <t>Základové pasy, prahy, věnce a ostruhy ze ŽB C 30/37</t>
  </si>
  <si>
    <t>1849139354</t>
  </si>
  <si>
    <t>Základové konstrukce z betonu železového pásy, prahy, věnce a ostruhy ve výkopu nebo na hlavách pilot C 30/37</t>
  </si>
  <si>
    <t>1,15*2,11*0,8*2</t>
  </si>
  <si>
    <t>1*0,9*(1,04+1,175+1+1)</t>
  </si>
  <si>
    <t>17</t>
  </si>
  <si>
    <t>274354111</t>
  </si>
  <si>
    <t>Bednění základových pasů - zřízení</t>
  </si>
  <si>
    <t>-401459288</t>
  </si>
  <si>
    <t>Bednění základových konstrukcí pasů, prahů, věnců a ostruh zřízení</t>
  </si>
  <si>
    <t>2*2,11*0,8*2+1,15*0,8*4</t>
  </si>
  <si>
    <t>2*0,9*(1,04+1,175+1+1)+1*0,9*4</t>
  </si>
  <si>
    <t>18</t>
  </si>
  <si>
    <t>274354211</t>
  </si>
  <si>
    <t>Bednění základových pasů - odstranění</t>
  </si>
  <si>
    <t>-251351000</t>
  </si>
  <si>
    <t>Bednění základových konstrukcí pasů, prahů, věnců a ostruh odstranění bednění</t>
  </si>
  <si>
    <t>19</t>
  </si>
  <si>
    <t>274361116</t>
  </si>
  <si>
    <t>Výztuž základových pasů, prahů, věnců a ostruh z betonářské oceli 10 505</t>
  </si>
  <si>
    <t>-1287019182</t>
  </si>
  <si>
    <t>Výztuž základových konstrukcí pasů, prahů, věnců a ostruh z betonářské oceli 10 505 (R) nebo BSt 500</t>
  </si>
  <si>
    <t>7,676*0,15</t>
  </si>
  <si>
    <t>Svislé a kompletní konstrukce</t>
  </si>
  <si>
    <t>20</t>
  </si>
  <si>
    <t>334213221</t>
  </si>
  <si>
    <t>Zdivo mostů z pravidelných kamenů na maltu, objem jednoho kamene přes 0,02 m3</t>
  </si>
  <si>
    <t>1854441472</t>
  </si>
  <si>
    <t>Zdivo pilířů, opěr a křídel mostů z lomového kamene štípaného nebo ručně vybíraného na maltu z pravidelných kamenů (na vazbu) objemu 1 kusu kamene přes 0,02 m3 - řezaný pískovec</t>
  </si>
  <si>
    <t>(1+1+1,04+1,175)*1,15*0,5</t>
  </si>
  <si>
    <t>334323118</t>
  </si>
  <si>
    <t>Mostní opěry a úložné prahy ze ŽB C 30/37</t>
  </si>
  <si>
    <t>152829945</t>
  </si>
  <si>
    <t>Mostní opěry a úložné prahy z betonu železového C 30/37</t>
  </si>
  <si>
    <t>1,2*1,95</t>
  </si>
  <si>
    <t>1,27*1,95</t>
  </si>
  <si>
    <t>22</t>
  </si>
  <si>
    <t>334351112</t>
  </si>
  <si>
    <t>Bednění systémové mostních opěr a úložných prahů z překližek pro ŽB - zřízení</t>
  </si>
  <si>
    <t>-1715584799</t>
  </si>
  <si>
    <t xml:space="preserve">Bednění mostních opěr a úložných prahů ze systémového bednění  zřízení z překližek, pro železobeton</t>
  </si>
  <si>
    <t>1,95*1,6*2</t>
  </si>
  <si>
    <t>1,95*1,65*2</t>
  </si>
  <si>
    <t>1,21*4</t>
  </si>
  <si>
    <t>23</t>
  </si>
  <si>
    <t>334351192</t>
  </si>
  <si>
    <t>Příplatek k systémovému bednění opěr a úložných prahů za odklon od svislé osy</t>
  </si>
  <si>
    <t>-408274638</t>
  </si>
  <si>
    <t xml:space="preserve">Bednění mostních opěr a úložných prahů ze systémového bednění  Příplatek k ceně za odklon od svislé osy</t>
  </si>
  <si>
    <t>24</t>
  </si>
  <si>
    <t>334351211</t>
  </si>
  <si>
    <t>Bednění systémové mostních opěr a úložných prahů z překližek - odstranění</t>
  </si>
  <si>
    <t>-1579774585</t>
  </si>
  <si>
    <t xml:space="preserve">Bednění mostních opěr a úložných prahů ze systémového bednění  odstranění z překližek</t>
  </si>
  <si>
    <t>25</t>
  </si>
  <si>
    <t>334361216</t>
  </si>
  <si>
    <t>Výztuž dříků opěr z betonářské oceli 10 505</t>
  </si>
  <si>
    <t>-1849859987</t>
  </si>
  <si>
    <t xml:space="preserve">Výztuž betonářská mostních konstrukcí  opěr, úložných prahů, křídel, závěrných zídek, bloků ložisek, pilířů a sloupů z oceli 10 505 (R) nebo BSt 500 dříků opěr</t>
  </si>
  <si>
    <t>4,8*0,23</t>
  </si>
  <si>
    <t>26</t>
  </si>
  <si>
    <t>348171111</t>
  </si>
  <si>
    <t xml:space="preserve">Osazení mostního ocelového zábradlí nesnímatelného </t>
  </si>
  <si>
    <t>1664556511</t>
  </si>
  <si>
    <t xml:space="preserve">Osazení mostního ocelového zábradlí  </t>
  </si>
  <si>
    <t>1,2+6,25+1,2</t>
  </si>
  <si>
    <t>0,5+5,95+0,45</t>
  </si>
  <si>
    <t>27</t>
  </si>
  <si>
    <t>55391530</t>
  </si>
  <si>
    <t xml:space="preserve">zábradelní systém  včetně povrchové úpravy dle TZ</t>
  </si>
  <si>
    <t>-1448878558</t>
  </si>
  <si>
    <t>Vodorovné konstrukce</t>
  </si>
  <si>
    <t>28</t>
  </si>
  <si>
    <t>421321128</t>
  </si>
  <si>
    <t>Mostní nosné konstrukce deskové ze ŽB C 30/37</t>
  </si>
  <si>
    <t>529752865</t>
  </si>
  <si>
    <t xml:space="preserve">Mostní železobetonové nosné konstrukce deskové nebo klenbové, trámové, ostatní  deskové, z betonu C 30/37</t>
  </si>
  <si>
    <t>1,9*5,95*0,25</t>
  </si>
  <si>
    <t>29</t>
  </si>
  <si>
    <t>421351131</t>
  </si>
  <si>
    <t>Bednění boční stěny konstrukcí mostů výšky do 350 mm - zřízení</t>
  </si>
  <si>
    <t>496046827</t>
  </si>
  <si>
    <t xml:space="preserve">Bednění deskových konstrukcí mostů z betonu železového nebo předpjatého  zřízení boční stěny výšky do 350 mm</t>
  </si>
  <si>
    <t>(5,95+1,9)*2*0,25</t>
  </si>
  <si>
    <t>30</t>
  </si>
  <si>
    <t>421351231</t>
  </si>
  <si>
    <t>Bednění stěny boční konstrukcí mostů výšky do 350 mm - odstranění</t>
  </si>
  <si>
    <t>-476380548</t>
  </si>
  <si>
    <t xml:space="preserve">Bednění deskových konstrukcí mostů z betonu železového nebo předpjatého  odstranění boční stěny výšky do 350 mm</t>
  </si>
  <si>
    <t>31</t>
  </si>
  <si>
    <t>421361226</t>
  </si>
  <si>
    <t>Výztuž ŽB deskového mostu z betonářské oceli 10 505</t>
  </si>
  <si>
    <t>1597549474</t>
  </si>
  <si>
    <t xml:space="preserve">Výztuž deskových konstrukcí  z betonářské oceli 10 505 (R) nebo BSt 500 deskového mostu</t>
  </si>
  <si>
    <t>2,82*0,23</t>
  </si>
  <si>
    <t>32</t>
  </si>
  <si>
    <t>421955112</t>
  </si>
  <si>
    <t>Bednění z překližek na mostní skruži - zřízení</t>
  </si>
  <si>
    <t>1254768636</t>
  </si>
  <si>
    <t xml:space="preserve">Bednění na mostní skruži  zřízení bednění z překližek</t>
  </si>
  <si>
    <t>1,9*4,8</t>
  </si>
  <si>
    <t>33</t>
  </si>
  <si>
    <t>421955212</t>
  </si>
  <si>
    <t>Bednění z překližek na mostní skruži - odstranění</t>
  </si>
  <si>
    <t>755086067</t>
  </si>
  <si>
    <t xml:space="preserve">Bednění na mostní skruži  odstranění bednění z překližek</t>
  </si>
  <si>
    <t>34</t>
  </si>
  <si>
    <t>428382111</t>
  </si>
  <si>
    <t>Osazení vrubového kloubu z prefa dílu</t>
  </si>
  <si>
    <t>kus</t>
  </si>
  <si>
    <t>165629423</t>
  </si>
  <si>
    <t xml:space="preserve">Vrubový a pérový kloub železobetonový  osazení vrubového kloubu z prefa dílu</t>
  </si>
  <si>
    <t>35</t>
  </si>
  <si>
    <t>31197006</t>
  </si>
  <si>
    <t>tyč závitová Pz 4.6 M16</t>
  </si>
  <si>
    <t>-524699310</t>
  </si>
  <si>
    <t>4,000*0,6</t>
  </si>
  <si>
    <t>Komunikace pozemní</t>
  </si>
  <si>
    <t>36</t>
  </si>
  <si>
    <t>564871116</t>
  </si>
  <si>
    <t>Podklad ze štěrkodrtě ŠD tl. 300 mm</t>
  </si>
  <si>
    <t>1000990631</t>
  </si>
  <si>
    <t xml:space="preserve">Podklad ze štěrkodrti ŠD  s rozprostřením a zhutněním, po zhutnění tl. 300 mm</t>
  </si>
  <si>
    <t>37</t>
  </si>
  <si>
    <t>565155111</t>
  </si>
  <si>
    <t>Asfaltový beton vrstva podkladní ACP 16 (obalované kamenivo OKS) tl 70 mm š do 3 m</t>
  </si>
  <si>
    <t>-146229759</t>
  </si>
  <si>
    <t xml:space="preserve">Asfaltový beton vrstva podkladní ACP 16 (obalované kamenivo střednězrnné - OKS)  s rozprostřením a zhutněním v pruhu šířky do 3 m, po zhutnění tl. 70 mm</t>
  </si>
  <si>
    <t>38</t>
  </si>
  <si>
    <t>567120112</t>
  </si>
  <si>
    <t>Podklad ze směsi stmelené cementem SC C 1,5/2,0 (SC II) tl 130 mm</t>
  </si>
  <si>
    <t>-2055574495</t>
  </si>
  <si>
    <t>Podklad ze směsi stmelené cementem SC bez dilatačních spár, s rozprostřením a zhutněním SC C 1,5/2,0 (SC II), po zhutnění tl. 130 mm</t>
  </si>
  <si>
    <t>8,55+3</t>
  </si>
  <si>
    <t>39</t>
  </si>
  <si>
    <t>573211107</t>
  </si>
  <si>
    <t>Postřik živičný spojovací z asfaltu v množství 0,30 kg/m2</t>
  </si>
  <si>
    <t>1464927100</t>
  </si>
  <si>
    <t>Postřik spojovací PS bez posypu kamenivem z asfaltu silničního, v množství 0,30 kg/m2</t>
  </si>
  <si>
    <t>11,55*2 'Přepočtené koeficientem množství</t>
  </si>
  <si>
    <t>40</t>
  </si>
  <si>
    <t>577134111</t>
  </si>
  <si>
    <t>Asfaltový beton vrstva obrusná ACO 11 (ABS) tř. I tl 40 mm š do 3 m z nemodifikovaného asfaltu</t>
  </si>
  <si>
    <t>699427636</t>
  </si>
  <si>
    <t xml:space="preserve">Asfaltový beton vrstva obrusná ACO 11 (ABS)  s rozprostřením a se zhutněním z nemodifikovaného asfaltu v pruhu šířky do 3 m tř. I, po zhutnění tl. 40 mm</t>
  </si>
  <si>
    <t>Úpravy povrchů, podlahy a osazování výplní</t>
  </si>
  <si>
    <t>41</t>
  </si>
  <si>
    <t>632663101</t>
  </si>
  <si>
    <t>Nátěr betonové podlahy pro chodníky mostu polyuretanem se vsypem</t>
  </si>
  <si>
    <t>-1005483246</t>
  </si>
  <si>
    <t xml:space="preserve">Nátěr betonové podlahy  pro chodníky mostu polyuretanový ve skladbě dle TZ</t>
  </si>
  <si>
    <t>6,5*1,9</t>
  </si>
  <si>
    <t>Ostatní konstrukce a práce-bourání</t>
  </si>
  <si>
    <t>42</t>
  </si>
  <si>
    <t>916331112</t>
  </si>
  <si>
    <t>Osazení zahradního obrubníku betonového do lože z betonu s boční opěrou</t>
  </si>
  <si>
    <t>-1041609166</t>
  </si>
  <si>
    <t>Osazení zahradního obrubníku betonového s ložem tl. od 50 do 100 mm z betonu prostého tř. C 12/15 s boční opěrou z betonu prostého tř. C 12/15</t>
  </si>
  <si>
    <t>2,725+1,124+1,17+3+1,065</t>
  </si>
  <si>
    <t>43</t>
  </si>
  <si>
    <t>59217001</t>
  </si>
  <si>
    <t>obrubník betonový zahradní 100 x 5 x 25 cm</t>
  </si>
  <si>
    <t>-1079657376</t>
  </si>
  <si>
    <t>44</t>
  </si>
  <si>
    <t>919121132</t>
  </si>
  <si>
    <t>Těsnění spár zálivkou za studena pro komůrky š 20 mm hl 40 mm s těsnicím profilem</t>
  </si>
  <si>
    <t>298106354</t>
  </si>
  <si>
    <t xml:space="preserve">Utěsnění dilatačních spár zálivkou za studena  v cementobetonovém nebo živičném krytu včetně adhezního nátěru s těsnicím profilem pod zálivkou, pro komůrky šířky 20 mm, hloubky 40 mm</t>
  </si>
  <si>
    <t>1,9*2</t>
  </si>
  <si>
    <t>45</t>
  </si>
  <si>
    <t>919735112</t>
  </si>
  <si>
    <t>Řezání stávajícího živičného krytu hl do 100 mm</t>
  </si>
  <si>
    <t>626606230</t>
  </si>
  <si>
    <t xml:space="preserve">Řezání stávajícího živičného krytu nebo podkladu  hloubky přes 50 do 100 mm</t>
  </si>
  <si>
    <t>9+3,8+2,6</t>
  </si>
  <si>
    <t>46</t>
  </si>
  <si>
    <t>931992121</t>
  </si>
  <si>
    <t>Výplň dilatačních spár z extrudovaného polystyrénu tl 20 mm</t>
  </si>
  <si>
    <t>-1046980380</t>
  </si>
  <si>
    <t xml:space="preserve">Výplň dilatačních spár z polystyrenu  extrudovaného, tloušťky 20 mm</t>
  </si>
  <si>
    <t>1,9*0,25*2</t>
  </si>
  <si>
    <t>47</t>
  </si>
  <si>
    <t>931994102</t>
  </si>
  <si>
    <t>Těsnění dilatační spáry betonové konstrukce povrchovým těsnicím pásem</t>
  </si>
  <si>
    <t>981337399</t>
  </si>
  <si>
    <t xml:space="preserve">Těsnění spáry betonové konstrukce pásy, profily, tmely  těsnicím pásem povrchovým, spáry dilatační</t>
  </si>
  <si>
    <t>48</t>
  </si>
  <si>
    <t>948411111</t>
  </si>
  <si>
    <t>Zřízení podpěrné skruže dočasné kovové z věží výšky do 10 m</t>
  </si>
  <si>
    <t>456934876</t>
  </si>
  <si>
    <t xml:space="preserve">Podpěrné skruže a podpěry dočasné kovové  zřízení skruží z věží výšky do 10 m</t>
  </si>
  <si>
    <t>2*4,8*1,05</t>
  </si>
  <si>
    <t>49</t>
  </si>
  <si>
    <t>948411211</t>
  </si>
  <si>
    <t>Odstranění podpěrné skruže dočasné kovové z věží výšky do 10 m</t>
  </si>
  <si>
    <t>941152725</t>
  </si>
  <si>
    <t xml:space="preserve">Podpěrné skruže a podpěry dočasné kovové  odstranění skruží z věží výšky do 10 m</t>
  </si>
  <si>
    <t>50</t>
  </si>
  <si>
    <t>948411911</t>
  </si>
  <si>
    <t>Měsíční nájemné podpěrné skruže dočasné kovové z věží výšky do 10 m</t>
  </si>
  <si>
    <t>-329327466</t>
  </si>
  <si>
    <t xml:space="preserve">Podpěrné skruže a podpěry dočasné kovové  měsíční nájemné skruží z věží výšky do 10 m</t>
  </si>
  <si>
    <t>51</t>
  </si>
  <si>
    <t>953961113</t>
  </si>
  <si>
    <t>Kotvy chemickým tmelem M 12 hl 110 mm do betonu, ŽB nebo kamene s vyvrtáním otvoru</t>
  </si>
  <si>
    <t>-1379218919</t>
  </si>
  <si>
    <t>Kotvy chemické s vyvrtáním otvoru do betonu, železobetonu nebo tvrdého kamene tmel, velikost M 12, hloubka 110 mm</t>
  </si>
  <si>
    <t>52</t>
  </si>
  <si>
    <t>953965121</t>
  </si>
  <si>
    <t>Kotevní šroub pro chemické kotvy M 12 dl 160 mm</t>
  </si>
  <si>
    <t>1986941078</t>
  </si>
  <si>
    <t>Kotvy chemické s vyvrtáním otvoru kotevní šrouby pro chemické kotvy, velikost M 12, délka 160 mm</t>
  </si>
  <si>
    <t>53</t>
  </si>
  <si>
    <t>961041221</t>
  </si>
  <si>
    <t>Bourání mostních základů z betonu prokládaného</t>
  </si>
  <si>
    <t>1813953214</t>
  </si>
  <si>
    <t>Bourání mostních konstrukcí základů z prokládaného betonu</t>
  </si>
  <si>
    <t>4*0,6*0,8*2</t>
  </si>
  <si>
    <t>54</t>
  </si>
  <si>
    <t>962051111</t>
  </si>
  <si>
    <t>Bourání mostních zdí a pilířů z ŽB</t>
  </si>
  <si>
    <t>-624503781</t>
  </si>
  <si>
    <t>Bourání mostních konstrukcí zdiva a pilířů ze železového betonu</t>
  </si>
  <si>
    <t>4*1,6*0,4*2</t>
  </si>
  <si>
    <t>55</t>
  </si>
  <si>
    <t>963051111</t>
  </si>
  <si>
    <t>Bourání mostní nosné konstrukce z ŽB</t>
  </si>
  <si>
    <t>-2007921524</t>
  </si>
  <si>
    <t>Bourání mostních konstrukcí nosných konstrukcí ze železového betonu</t>
  </si>
  <si>
    <t>1*5*0,2</t>
  </si>
  <si>
    <t>56</t>
  </si>
  <si>
    <t>966075141</t>
  </si>
  <si>
    <t>Odstranění kovového zábradlí vcelku</t>
  </si>
  <si>
    <t>1425690756</t>
  </si>
  <si>
    <t>Odstranění různých konstrukcí na mostech kovového zábradlí vcelku</t>
  </si>
  <si>
    <t>997</t>
  </si>
  <si>
    <t>Přesun sutě</t>
  </si>
  <si>
    <t>57</t>
  </si>
  <si>
    <t>997221571</t>
  </si>
  <si>
    <t>Vodorovná doprava vybouraných hmot do 1 km</t>
  </si>
  <si>
    <t>1984287176</t>
  </si>
  <si>
    <t>Vodorovná doprava vybouraných hmot bez naložení, ale se složením a s hrubým urovnáním na vzdálenost do 1 km</t>
  </si>
  <si>
    <t>58</t>
  </si>
  <si>
    <t>997221579</t>
  </si>
  <si>
    <t>Příplatek ZKD 1 km u vodorovné dopravy vybouraných hmot</t>
  </si>
  <si>
    <t>1107892178</t>
  </si>
  <si>
    <t>Vodorovná doprava vybouraných hmot bez naložení, ale se složením a s hrubým urovnáním na vzdálenost Příplatek k ceně za každý další i započatý 1 km přes 1 km</t>
  </si>
  <si>
    <t>29,791*10 'Přepočtené koeficientem množství</t>
  </si>
  <si>
    <t>59</t>
  </si>
  <si>
    <t>997221611</t>
  </si>
  <si>
    <t>Nakládání suti na dopravní prostředky pro vodorovnou dopravu</t>
  </si>
  <si>
    <t>793131313</t>
  </si>
  <si>
    <t>Nakládání na dopravní prostředky pro vodorovnou dopravu suti</t>
  </si>
  <si>
    <t>998</t>
  </si>
  <si>
    <t>Přesun hmot</t>
  </si>
  <si>
    <t>60</t>
  </si>
  <si>
    <t>998212111</t>
  </si>
  <si>
    <t>Přesun hmot pro mosty zděné, monolitické betonové nebo ocelové v do 20 m</t>
  </si>
  <si>
    <t>-523823046</t>
  </si>
  <si>
    <t xml:space="preserve">Přesun hmot pro mosty zděné, betonové monolitické, spřažené ocelobetonové nebo kovové  vodorovná dopravní vzdálenost do 100 m výška mostu do 20 m</t>
  </si>
  <si>
    <t>PSV</t>
  </si>
  <si>
    <t>Práce a dodávky PSV</t>
  </si>
  <si>
    <t>711</t>
  </si>
  <si>
    <t>Izolace proti vodě, vlhkosti a plynům</t>
  </si>
  <si>
    <t>61</t>
  </si>
  <si>
    <t>711311001</t>
  </si>
  <si>
    <t>Provedení hydroizolace mostovek za studena lakem asfaltovým penetračním</t>
  </si>
  <si>
    <t>1514443369</t>
  </si>
  <si>
    <t>Provedení izolace mostovek natěradly a tmely za studena nátěrem lakem asfaltovým penetračním</t>
  </si>
  <si>
    <t>62</t>
  </si>
  <si>
    <t>11163150</t>
  </si>
  <si>
    <t>lak penetrační asfaltový</t>
  </si>
  <si>
    <t>-1427332410</t>
  </si>
  <si>
    <t>63</t>
  </si>
  <si>
    <t>711321131</t>
  </si>
  <si>
    <t>Provedení hydroizolace mostovek za horka nátěrem asfaltovým</t>
  </si>
  <si>
    <t>-1783835809</t>
  </si>
  <si>
    <t xml:space="preserve">Provedení izolace mostovek natěradly a tmely za horka  nátěrem asfaltovým</t>
  </si>
  <si>
    <t>64</t>
  </si>
  <si>
    <t>11163152</t>
  </si>
  <si>
    <t>lak asfaltový izolační</t>
  </si>
  <si>
    <t>1426605143</t>
  </si>
  <si>
    <t>6,24*0,0015 'Přepočtené koeficientem množství</t>
  </si>
  <si>
    <t>65</t>
  </si>
  <si>
    <t>711331382</t>
  </si>
  <si>
    <t>Provedení hydroizolace mostovek pásy na sucho AIP nebo tkaniny</t>
  </si>
  <si>
    <t>1818707095</t>
  </si>
  <si>
    <t xml:space="preserve">Provedení izolace mostovek pásy na sucho  AIP nebo tkaniny</t>
  </si>
  <si>
    <t>66</t>
  </si>
  <si>
    <t>69311270</t>
  </si>
  <si>
    <t>geotextilie netkaná PES 400 g/m2</t>
  </si>
  <si>
    <t>119700259</t>
  </si>
  <si>
    <t>6,24*1,15 'Přepočtené koeficientem množství</t>
  </si>
  <si>
    <t>67</t>
  </si>
  <si>
    <t>998711101</t>
  </si>
  <si>
    <t>Přesun hmot tonážní pro izolace proti vodě, vlhkosti a plynům v objektech výšky do 6 m</t>
  </si>
  <si>
    <t>1457148310</t>
  </si>
  <si>
    <t xml:space="preserve">Přesun hmot pro izolace proti vodě, vlhkosti a plynům  stanovený z hmotnosti přesunovaného materiálu vodorovná dopravní vzdálenost do 50 m v objektech výšky do 6 m</t>
  </si>
  <si>
    <t>767</t>
  </si>
  <si>
    <t>Konstrukce zámečnické</t>
  </si>
  <si>
    <t>68</t>
  </si>
  <si>
    <t>76789611R</t>
  </si>
  <si>
    <t>Demontáž a montáž - informační systém pro kontrolu hladiny vodního toku</t>
  </si>
  <si>
    <t>soubor</t>
  </si>
  <si>
    <t>511403348</t>
  </si>
  <si>
    <t>VRN</t>
  </si>
  <si>
    <t>Vedlejší rozpočtové náklady</t>
  </si>
  <si>
    <t>VRN1</t>
  </si>
  <si>
    <t>Průzkumné, geodetické a projektové práce</t>
  </si>
  <si>
    <t>69</t>
  </si>
  <si>
    <t>012103000</t>
  </si>
  <si>
    <t xml:space="preserve">Geodetické práce </t>
  </si>
  <si>
    <t>1024</t>
  </si>
  <si>
    <t>-771657086</t>
  </si>
  <si>
    <t>Geodetické práce</t>
  </si>
  <si>
    <t>70</t>
  </si>
  <si>
    <t>013203000</t>
  </si>
  <si>
    <t>Dokumentace stavby - 1HMP</t>
  </si>
  <si>
    <t>1255697647</t>
  </si>
  <si>
    <t>71</t>
  </si>
  <si>
    <t>013254000</t>
  </si>
  <si>
    <t>Dokumentace skutečného provedení stavby</t>
  </si>
  <si>
    <t>-1034344394</t>
  </si>
  <si>
    <t>72</t>
  </si>
  <si>
    <t>01325400R</t>
  </si>
  <si>
    <t>mostní list</t>
  </si>
  <si>
    <t>928253662</t>
  </si>
  <si>
    <t>VRN2</t>
  </si>
  <si>
    <t>Příprava staveniště</t>
  </si>
  <si>
    <t>73</t>
  </si>
  <si>
    <t>022003000</t>
  </si>
  <si>
    <t>Přeložení konstrukcí</t>
  </si>
  <si>
    <t>1059999025</t>
  </si>
  <si>
    <t>Přeložení konstrukcí - sundání a znovu osazení hladinoměru</t>
  </si>
  <si>
    <t>VRN3</t>
  </si>
  <si>
    <t>Zařízení staveniště</t>
  </si>
  <si>
    <t>74</t>
  </si>
  <si>
    <t>032903000</t>
  </si>
  <si>
    <t>Náklady na provoz a údržbu vybavení staveniště</t>
  </si>
  <si>
    <t>465054570</t>
  </si>
  <si>
    <t>Zařízení staveniště vybavení staveniště náklady na provoz a údržbu vybavení staveniště</t>
  </si>
  <si>
    <t>75</t>
  </si>
  <si>
    <t>034403000</t>
  </si>
  <si>
    <t>Dopravní značení na staveništi</t>
  </si>
  <si>
    <t>-1501612508</t>
  </si>
  <si>
    <t>Zařízení staveniště zabezpečení staveniště dopravní značení na staveništi</t>
  </si>
  <si>
    <t>VRN4</t>
  </si>
  <si>
    <t>Inženýrská činnost</t>
  </si>
  <si>
    <t>76</t>
  </si>
  <si>
    <t>042903000</t>
  </si>
  <si>
    <t>Ostatní posudky - havarijní a povodňový plán</t>
  </si>
  <si>
    <t>1293302824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</si>
</sst>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20181217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Lávka L-01 Havlovice aktualizace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Domažlice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6. 6. 2023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KH Mosty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'20181217 - Lávka L-01 Hav...'!J28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'20181217 - Lávka L-01 Hav...'!P130</f>
        <v>0</v>
      </c>
      <c r="AV95" s="126">
        <f>'20181217 - Lávka L-01 Hav...'!J31</f>
        <v>0</v>
      </c>
      <c r="AW95" s="126">
        <f>'20181217 - Lávka L-01 Hav...'!J32</f>
        <v>0</v>
      </c>
      <c r="AX95" s="126">
        <f>'20181217 - Lávka L-01 Hav...'!J33</f>
        <v>0</v>
      </c>
      <c r="AY95" s="126">
        <f>'20181217 - Lávka L-01 Hav...'!J34</f>
        <v>0</v>
      </c>
      <c r="AZ95" s="126">
        <f>'20181217 - Lávka L-01 Hav...'!F31</f>
        <v>0</v>
      </c>
      <c r="BA95" s="126">
        <f>'20181217 - Lávka L-01 Hav...'!F32</f>
        <v>0</v>
      </c>
      <c r="BB95" s="126">
        <f>'20181217 - Lávka L-01 Hav...'!F33</f>
        <v>0</v>
      </c>
      <c r="BC95" s="126">
        <f>'20181217 - Lávka L-01 Hav...'!F34</f>
        <v>0</v>
      </c>
      <c r="BD95" s="128">
        <f>'20181217 - Lávka L-01 Hav...'!F35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bML41rzSv3c3O/wClHPK3fGZR9GoPMHZxYT0fR9Zk5KsKxmqcgj9jtrCfqrE3soZOLLnP7QkRx0iT0pvPPCbxw==" hashValue="XSg+23jwyeuozqZw7UWwbeCMNXCAiaypUUjerdOib3H2yANOZ0KgZL7qDKP3PvOA+eebc0Xr02ERB9rBeDlpf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181217 - Lávka L-01 Ha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6. 6. 2023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ROUND(J130,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ROUND((SUM(BE130:BE356)),  2)</f>
        <v>0</v>
      </c>
      <c r="G31" s="37"/>
      <c r="H31" s="37"/>
      <c r="I31" s="148">
        <v>0.20999999999999999</v>
      </c>
      <c r="J31" s="147">
        <f>ROUND(((SUM(BE130:BE356))*I31),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ROUND((SUM(BF130:BF356)),  2)</f>
        <v>0</v>
      </c>
      <c r="G32" s="37"/>
      <c r="H32" s="37"/>
      <c r="I32" s="148">
        <v>0.14999999999999999</v>
      </c>
      <c r="J32" s="147">
        <f>ROUND(((SUM(BF130:BF356))*I32),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ROUND((SUM(BG130:BG356)),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ROUND((SUM(BH130:BH356)),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ROUND((SUM(BI130:BI356)),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Lávka L-01 Havlovice aktualizace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Domažlice</v>
      </c>
      <c r="G87" s="39"/>
      <c r="H87" s="39"/>
      <c r="I87" s="31" t="s">
        <v>22</v>
      </c>
      <c r="J87" s="78" t="str">
        <f>IF(J10="","",J10)</f>
        <v>6. 6. 2023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>KH Mosty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J. Nešněra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J130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J131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J132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J165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J195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J224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J246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J259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J263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J303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J311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1"/>
      <c r="C105" s="172"/>
      <c r="D105" s="173" t="s">
        <v>100</v>
      </c>
      <c r="E105" s="174"/>
      <c r="F105" s="174"/>
      <c r="G105" s="174"/>
      <c r="H105" s="174"/>
      <c r="I105" s="174"/>
      <c r="J105" s="175">
        <f>J314</f>
        <v>0</v>
      </c>
      <c r="K105" s="172"/>
      <c r="L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7"/>
      <c r="C106" s="178"/>
      <c r="D106" s="179" t="s">
        <v>101</v>
      </c>
      <c r="E106" s="180"/>
      <c r="F106" s="180"/>
      <c r="G106" s="180"/>
      <c r="H106" s="180"/>
      <c r="I106" s="180"/>
      <c r="J106" s="181">
        <f>J315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102</v>
      </c>
      <c r="E107" s="180"/>
      <c r="F107" s="180"/>
      <c r="G107" s="180"/>
      <c r="H107" s="180"/>
      <c r="I107" s="180"/>
      <c r="J107" s="181">
        <f>J333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1"/>
      <c r="C108" s="172"/>
      <c r="D108" s="173" t="s">
        <v>103</v>
      </c>
      <c r="E108" s="174"/>
      <c r="F108" s="174"/>
      <c r="G108" s="174"/>
      <c r="H108" s="174"/>
      <c r="I108" s="174"/>
      <c r="J108" s="175">
        <f>J336</f>
        <v>0</v>
      </c>
      <c r="K108" s="172"/>
      <c r="L108" s="17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77"/>
      <c r="C109" s="178"/>
      <c r="D109" s="179" t="s">
        <v>104</v>
      </c>
      <c r="E109" s="180"/>
      <c r="F109" s="180"/>
      <c r="G109" s="180"/>
      <c r="H109" s="180"/>
      <c r="I109" s="180"/>
      <c r="J109" s="181">
        <f>J337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105</v>
      </c>
      <c r="E110" s="180"/>
      <c r="F110" s="180"/>
      <c r="G110" s="180"/>
      <c r="H110" s="180"/>
      <c r="I110" s="180"/>
      <c r="J110" s="181">
        <f>J346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7"/>
      <c r="C111" s="178"/>
      <c r="D111" s="179" t="s">
        <v>106</v>
      </c>
      <c r="E111" s="180"/>
      <c r="F111" s="180"/>
      <c r="G111" s="180"/>
      <c r="H111" s="180"/>
      <c r="I111" s="180"/>
      <c r="J111" s="181">
        <f>J349</f>
        <v>0</v>
      </c>
      <c r="K111" s="178"/>
      <c r="L111" s="18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7"/>
      <c r="C112" s="178"/>
      <c r="D112" s="179" t="s">
        <v>107</v>
      </c>
      <c r="E112" s="180"/>
      <c r="F112" s="180"/>
      <c r="G112" s="180"/>
      <c r="H112" s="180"/>
      <c r="I112" s="180"/>
      <c r="J112" s="181">
        <f>J354</f>
        <v>0</v>
      </c>
      <c r="K112" s="178"/>
      <c r="L112" s="18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108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E7</f>
        <v>Lávka L-01 Havlovice aktualizace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F10</f>
        <v>Domažlice</v>
      </c>
      <c r="G124" s="39"/>
      <c r="H124" s="39"/>
      <c r="I124" s="31" t="s">
        <v>22</v>
      </c>
      <c r="J124" s="78" t="str">
        <f>IF(J10="","",J10)</f>
        <v>6. 6. 2023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E13</f>
        <v xml:space="preserve"> </v>
      </c>
      <c r="G126" s="39"/>
      <c r="H126" s="39"/>
      <c r="I126" s="31" t="s">
        <v>30</v>
      </c>
      <c r="J126" s="35" t="str">
        <f>E19</f>
        <v>KH Mosty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IF(E16="","",E16)</f>
        <v>Vyplň údaj</v>
      </c>
      <c r="G127" s="39"/>
      <c r="H127" s="39"/>
      <c r="I127" s="31" t="s">
        <v>33</v>
      </c>
      <c r="J127" s="35" t="str">
        <f>E22</f>
        <v>J. Nešněra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83"/>
      <c r="B129" s="184"/>
      <c r="C129" s="185" t="s">
        <v>109</v>
      </c>
      <c r="D129" s="186" t="s">
        <v>61</v>
      </c>
      <c r="E129" s="186" t="s">
        <v>57</v>
      </c>
      <c r="F129" s="186" t="s">
        <v>58</v>
      </c>
      <c r="G129" s="186" t="s">
        <v>110</v>
      </c>
      <c r="H129" s="186" t="s">
        <v>111</v>
      </c>
      <c r="I129" s="186" t="s">
        <v>112</v>
      </c>
      <c r="J129" s="186" t="s">
        <v>87</v>
      </c>
      <c r="K129" s="187" t="s">
        <v>113</v>
      </c>
      <c r="L129" s="188"/>
      <c r="M129" s="99" t="s">
        <v>1</v>
      </c>
      <c r="N129" s="100" t="s">
        <v>40</v>
      </c>
      <c r="O129" s="100" t="s">
        <v>114</v>
      </c>
      <c r="P129" s="100" t="s">
        <v>115</v>
      </c>
      <c r="Q129" s="100" t="s">
        <v>116</v>
      </c>
      <c r="R129" s="100" t="s">
        <v>117</v>
      </c>
      <c r="S129" s="100" t="s">
        <v>118</v>
      </c>
      <c r="T129" s="101" t="s">
        <v>119</v>
      </c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</row>
    <row r="130" s="2" customFormat="1" ht="22.8" customHeight="1">
      <c r="A130" s="37"/>
      <c r="B130" s="38"/>
      <c r="C130" s="106" t="s">
        <v>120</v>
      </c>
      <c r="D130" s="39"/>
      <c r="E130" s="39"/>
      <c r="F130" s="39"/>
      <c r="G130" s="39"/>
      <c r="H130" s="39"/>
      <c r="I130" s="39"/>
      <c r="J130" s="189">
        <f>BK130</f>
        <v>0</v>
      </c>
      <c r="K130" s="39"/>
      <c r="L130" s="43"/>
      <c r="M130" s="102"/>
      <c r="N130" s="190"/>
      <c r="O130" s="103"/>
      <c r="P130" s="191">
        <f>P131+P314+P336</f>
        <v>0</v>
      </c>
      <c r="Q130" s="103"/>
      <c r="R130" s="191">
        <f>R131+R314+R336</f>
        <v>66.508884789999996</v>
      </c>
      <c r="S130" s="103"/>
      <c r="T130" s="192">
        <f>T131+T314+T336</f>
        <v>29.790999999999997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75</v>
      </c>
      <c r="AU130" s="16" t="s">
        <v>89</v>
      </c>
      <c r="BK130" s="193">
        <f>BK131+BK314+BK336</f>
        <v>0</v>
      </c>
    </row>
    <row r="131" s="12" customFormat="1" ht="25.92" customHeight="1">
      <c r="A131" s="12"/>
      <c r="B131" s="194"/>
      <c r="C131" s="195"/>
      <c r="D131" s="196" t="s">
        <v>75</v>
      </c>
      <c r="E131" s="197" t="s">
        <v>121</v>
      </c>
      <c r="F131" s="197" t="s">
        <v>122</v>
      </c>
      <c r="G131" s="195"/>
      <c r="H131" s="195"/>
      <c r="I131" s="198"/>
      <c r="J131" s="199">
        <f>BK131</f>
        <v>0</v>
      </c>
      <c r="K131" s="195"/>
      <c r="L131" s="200"/>
      <c r="M131" s="201"/>
      <c r="N131" s="202"/>
      <c r="O131" s="202"/>
      <c r="P131" s="203">
        <f>P132+P165+P195+P224+P246+P259+P263+P303+P311</f>
        <v>0</v>
      </c>
      <c r="Q131" s="202"/>
      <c r="R131" s="203">
        <f>R132+R165+R195+R224+R246+R259+R263+R303+R311</f>
        <v>66.494827189999995</v>
      </c>
      <c r="S131" s="202"/>
      <c r="T131" s="204">
        <f>T132+T165+T195+T224+T246+T259+T263+T303+T311</f>
        <v>29.790999999999997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5" t="s">
        <v>81</v>
      </c>
      <c r="AT131" s="206" t="s">
        <v>75</v>
      </c>
      <c r="AU131" s="206" t="s">
        <v>76</v>
      </c>
      <c r="AY131" s="205" t="s">
        <v>123</v>
      </c>
      <c r="BK131" s="207">
        <f>BK132+BK165+BK195+BK224+BK246+BK259+BK263+BK303+BK311</f>
        <v>0</v>
      </c>
    </row>
    <row r="132" s="12" customFormat="1" ht="22.8" customHeight="1">
      <c r="A132" s="12"/>
      <c r="B132" s="194"/>
      <c r="C132" s="195"/>
      <c r="D132" s="196" t="s">
        <v>75</v>
      </c>
      <c r="E132" s="208" t="s">
        <v>81</v>
      </c>
      <c r="F132" s="208" t="s">
        <v>124</v>
      </c>
      <c r="G132" s="195"/>
      <c r="H132" s="195"/>
      <c r="I132" s="198"/>
      <c r="J132" s="209">
        <f>BK132</f>
        <v>0</v>
      </c>
      <c r="K132" s="195"/>
      <c r="L132" s="200"/>
      <c r="M132" s="201"/>
      <c r="N132" s="202"/>
      <c r="O132" s="202"/>
      <c r="P132" s="203">
        <f>SUM(P133:P164)</f>
        <v>0</v>
      </c>
      <c r="Q132" s="202"/>
      <c r="R132" s="203">
        <f>SUM(R133:R164)</f>
        <v>50.167500000000004</v>
      </c>
      <c r="S132" s="202"/>
      <c r="T132" s="204">
        <f>SUM(T133:T164)</f>
        <v>6.7599999999999998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5" t="s">
        <v>81</v>
      </c>
      <c r="AT132" s="206" t="s">
        <v>75</v>
      </c>
      <c r="AU132" s="206" t="s">
        <v>81</v>
      </c>
      <c r="AY132" s="205" t="s">
        <v>123</v>
      </c>
      <c r="BK132" s="207">
        <f>SUM(BK133:BK164)</f>
        <v>0</v>
      </c>
    </row>
    <row r="133" s="2" customFormat="1" ht="24.15" customHeight="1">
      <c r="A133" s="37"/>
      <c r="B133" s="38"/>
      <c r="C133" s="210" t="s">
        <v>81</v>
      </c>
      <c r="D133" s="210" t="s">
        <v>125</v>
      </c>
      <c r="E133" s="211" t="s">
        <v>126</v>
      </c>
      <c r="F133" s="212" t="s">
        <v>127</v>
      </c>
      <c r="G133" s="213" t="s">
        <v>128</v>
      </c>
      <c r="H133" s="214">
        <v>13</v>
      </c>
      <c r="I133" s="215"/>
      <c r="J133" s="216">
        <f>ROUND(I133*H133,2)</f>
        <v>0</v>
      </c>
      <c r="K133" s="212" t="s">
        <v>129</v>
      </c>
      <c r="L133" s="43"/>
      <c r="M133" s="217" t="s">
        <v>1</v>
      </c>
      <c r="N133" s="218" t="s">
        <v>41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0.29999999999999999</v>
      </c>
      <c r="T133" s="220">
        <f>S133*H133</f>
        <v>3.8999999999999999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130</v>
      </c>
      <c r="AT133" s="221" t="s">
        <v>125</v>
      </c>
      <c r="AU133" s="221" t="s">
        <v>83</v>
      </c>
      <c r="AY133" s="16" t="s">
        <v>123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81</v>
      </c>
      <c r="BK133" s="222">
        <f>ROUND(I133*H133,2)</f>
        <v>0</v>
      </c>
      <c r="BL133" s="16" t="s">
        <v>130</v>
      </c>
      <c r="BM133" s="221" t="s">
        <v>131</v>
      </c>
    </row>
    <row r="134" s="2" customFormat="1">
      <c r="A134" s="37"/>
      <c r="B134" s="38"/>
      <c r="C134" s="39"/>
      <c r="D134" s="223" t="s">
        <v>132</v>
      </c>
      <c r="E134" s="39"/>
      <c r="F134" s="224" t="s">
        <v>133</v>
      </c>
      <c r="G134" s="39"/>
      <c r="H134" s="39"/>
      <c r="I134" s="225"/>
      <c r="J134" s="39"/>
      <c r="K134" s="39"/>
      <c r="L134" s="43"/>
      <c r="M134" s="226"/>
      <c r="N134" s="227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132</v>
      </c>
      <c r="AU134" s="16" t="s">
        <v>83</v>
      </c>
    </row>
    <row r="135" s="13" customFormat="1">
      <c r="A135" s="13"/>
      <c r="B135" s="228"/>
      <c r="C135" s="229"/>
      <c r="D135" s="223" t="s">
        <v>134</v>
      </c>
      <c r="E135" s="230" t="s">
        <v>1</v>
      </c>
      <c r="F135" s="231" t="s">
        <v>135</v>
      </c>
      <c r="G135" s="229"/>
      <c r="H135" s="232">
        <v>13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134</v>
      </c>
      <c r="AU135" s="238" t="s">
        <v>83</v>
      </c>
      <c r="AV135" s="13" t="s">
        <v>83</v>
      </c>
      <c r="AW135" s="13" t="s">
        <v>32</v>
      </c>
      <c r="AX135" s="13" t="s">
        <v>81</v>
      </c>
      <c r="AY135" s="238" t="s">
        <v>123</v>
      </c>
    </row>
    <row r="136" s="2" customFormat="1" ht="24.15" customHeight="1">
      <c r="A136" s="37"/>
      <c r="B136" s="38"/>
      <c r="C136" s="210" t="s">
        <v>83</v>
      </c>
      <c r="D136" s="210" t="s">
        <v>125</v>
      </c>
      <c r="E136" s="211" t="s">
        <v>136</v>
      </c>
      <c r="F136" s="212" t="s">
        <v>137</v>
      </c>
      <c r="G136" s="213" t="s">
        <v>128</v>
      </c>
      <c r="H136" s="214">
        <v>13</v>
      </c>
      <c r="I136" s="215"/>
      <c r="J136" s="216">
        <f>ROUND(I136*H136,2)</f>
        <v>0</v>
      </c>
      <c r="K136" s="212" t="s">
        <v>129</v>
      </c>
      <c r="L136" s="43"/>
      <c r="M136" s="217" t="s">
        <v>1</v>
      </c>
      <c r="N136" s="218" t="s">
        <v>41</v>
      </c>
      <c r="O136" s="90"/>
      <c r="P136" s="219">
        <f>O136*H136</f>
        <v>0</v>
      </c>
      <c r="Q136" s="219">
        <v>0</v>
      </c>
      <c r="R136" s="219">
        <f>Q136*H136</f>
        <v>0</v>
      </c>
      <c r="S136" s="219">
        <v>0.22</v>
      </c>
      <c r="T136" s="220">
        <f>S136*H136</f>
        <v>2.8599999999999999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1" t="s">
        <v>130</v>
      </c>
      <c r="AT136" s="221" t="s">
        <v>125</v>
      </c>
      <c r="AU136" s="221" t="s">
        <v>83</v>
      </c>
      <c r="AY136" s="16" t="s">
        <v>123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6" t="s">
        <v>81</v>
      </c>
      <c r="BK136" s="222">
        <f>ROUND(I136*H136,2)</f>
        <v>0</v>
      </c>
      <c r="BL136" s="16" t="s">
        <v>130</v>
      </c>
      <c r="BM136" s="221" t="s">
        <v>138</v>
      </c>
    </row>
    <row r="137" s="2" customFormat="1">
      <c r="A137" s="37"/>
      <c r="B137" s="38"/>
      <c r="C137" s="39"/>
      <c r="D137" s="223" t="s">
        <v>132</v>
      </c>
      <c r="E137" s="39"/>
      <c r="F137" s="224" t="s">
        <v>139</v>
      </c>
      <c r="G137" s="39"/>
      <c r="H137" s="39"/>
      <c r="I137" s="225"/>
      <c r="J137" s="39"/>
      <c r="K137" s="39"/>
      <c r="L137" s="43"/>
      <c r="M137" s="226"/>
      <c r="N137" s="22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132</v>
      </c>
      <c r="AU137" s="16" t="s">
        <v>83</v>
      </c>
    </row>
    <row r="138" s="13" customFormat="1">
      <c r="A138" s="13"/>
      <c r="B138" s="228"/>
      <c r="C138" s="229"/>
      <c r="D138" s="223" t="s">
        <v>134</v>
      </c>
      <c r="E138" s="230" t="s">
        <v>1</v>
      </c>
      <c r="F138" s="231" t="s">
        <v>140</v>
      </c>
      <c r="G138" s="229"/>
      <c r="H138" s="232">
        <v>13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134</v>
      </c>
      <c r="AU138" s="238" t="s">
        <v>83</v>
      </c>
      <c r="AV138" s="13" t="s">
        <v>83</v>
      </c>
      <c r="AW138" s="13" t="s">
        <v>32</v>
      </c>
      <c r="AX138" s="13" t="s">
        <v>81</v>
      </c>
      <c r="AY138" s="238" t="s">
        <v>123</v>
      </c>
    </row>
    <row r="139" s="2" customFormat="1" ht="16.5" customHeight="1">
      <c r="A139" s="37"/>
      <c r="B139" s="38"/>
      <c r="C139" s="210" t="s">
        <v>141</v>
      </c>
      <c r="D139" s="210" t="s">
        <v>125</v>
      </c>
      <c r="E139" s="211" t="s">
        <v>142</v>
      </c>
      <c r="F139" s="212" t="s">
        <v>143</v>
      </c>
      <c r="G139" s="213" t="s">
        <v>144</v>
      </c>
      <c r="H139" s="214">
        <v>15</v>
      </c>
      <c r="I139" s="215"/>
      <c r="J139" s="216">
        <f>ROUND(I139*H139,2)</f>
        <v>0</v>
      </c>
      <c r="K139" s="212" t="s">
        <v>129</v>
      </c>
      <c r="L139" s="43"/>
      <c r="M139" s="217" t="s">
        <v>1</v>
      </c>
      <c r="N139" s="218" t="s">
        <v>41</v>
      </c>
      <c r="O139" s="90"/>
      <c r="P139" s="219">
        <f>O139*H139</f>
        <v>0</v>
      </c>
      <c r="Q139" s="219">
        <v>0.026980000000000001</v>
      </c>
      <c r="R139" s="219">
        <f>Q139*H139</f>
        <v>0.4047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130</v>
      </c>
      <c r="AT139" s="221" t="s">
        <v>125</v>
      </c>
      <c r="AU139" s="221" t="s">
        <v>83</v>
      </c>
      <c r="AY139" s="16" t="s">
        <v>123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81</v>
      </c>
      <c r="BK139" s="222">
        <f>ROUND(I139*H139,2)</f>
        <v>0</v>
      </c>
      <c r="BL139" s="16" t="s">
        <v>130</v>
      </c>
      <c r="BM139" s="221" t="s">
        <v>145</v>
      </c>
    </row>
    <row r="140" s="2" customFormat="1">
      <c r="A140" s="37"/>
      <c r="B140" s="38"/>
      <c r="C140" s="39"/>
      <c r="D140" s="223" t="s">
        <v>132</v>
      </c>
      <c r="E140" s="39"/>
      <c r="F140" s="224" t="s">
        <v>146</v>
      </c>
      <c r="G140" s="39"/>
      <c r="H140" s="39"/>
      <c r="I140" s="225"/>
      <c r="J140" s="39"/>
      <c r="K140" s="39"/>
      <c r="L140" s="43"/>
      <c r="M140" s="226"/>
      <c r="N140" s="227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132</v>
      </c>
      <c r="AU140" s="16" t="s">
        <v>83</v>
      </c>
    </row>
    <row r="141" s="2" customFormat="1" ht="24.15" customHeight="1">
      <c r="A141" s="37"/>
      <c r="B141" s="38"/>
      <c r="C141" s="210" t="s">
        <v>130</v>
      </c>
      <c r="D141" s="210" t="s">
        <v>125</v>
      </c>
      <c r="E141" s="211" t="s">
        <v>147</v>
      </c>
      <c r="F141" s="212" t="s">
        <v>148</v>
      </c>
      <c r="G141" s="213" t="s">
        <v>149</v>
      </c>
      <c r="H141" s="214">
        <v>360</v>
      </c>
      <c r="I141" s="215"/>
      <c r="J141" s="216">
        <f>ROUND(I141*H141,2)</f>
        <v>0</v>
      </c>
      <c r="K141" s="212" t="s">
        <v>129</v>
      </c>
      <c r="L141" s="43"/>
      <c r="M141" s="217" t="s">
        <v>1</v>
      </c>
      <c r="N141" s="218" t="s">
        <v>41</v>
      </c>
      <c r="O141" s="90"/>
      <c r="P141" s="219">
        <f>O141*H141</f>
        <v>0</v>
      </c>
      <c r="Q141" s="219">
        <v>3.0000000000000001E-05</v>
      </c>
      <c r="R141" s="219">
        <f>Q141*H141</f>
        <v>0.010800000000000001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130</v>
      </c>
      <c r="AT141" s="221" t="s">
        <v>125</v>
      </c>
      <c r="AU141" s="221" t="s">
        <v>83</v>
      </c>
      <c r="AY141" s="16" t="s">
        <v>123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81</v>
      </c>
      <c r="BK141" s="222">
        <f>ROUND(I141*H141,2)</f>
        <v>0</v>
      </c>
      <c r="BL141" s="16" t="s">
        <v>130</v>
      </c>
      <c r="BM141" s="221" t="s">
        <v>150</v>
      </c>
    </row>
    <row r="142" s="2" customFormat="1">
      <c r="A142" s="37"/>
      <c r="B142" s="38"/>
      <c r="C142" s="39"/>
      <c r="D142" s="223" t="s">
        <v>132</v>
      </c>
      <c r="E142" s="39"/>
      <c r="F142" s="224" t="s">
        <v>151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132</v>
      </c>
      <c r="AU142" s="16" t="s">
        <v>83</v>
      </c>
    </row>
    <row r="143" s="2" customFormat="1" ht="24.15" customHeight="1">
      <c r="A143" s="37"/>
      <c r="B143" s="38"/>
      <c r="C143" s="210" t="s">
        <v>152</v>
      </c>
      <c r="D143" s="210" t="s">
        <v>125</v>
      </c>
      <c r="E143" s="211" t="s">
        <v>153</v>
      </c>
      <c r="F143" s="212" t="s">
        <v>154</v>
      </c>
      <c r="G143" s="213" t="s">
        <v>155</v>
      </c>
      <c r="H143" s="214">
        <v>60</v>
      </c>
      <c r="I143" s="215"/>
      <c r="J143" s="216">
        <f>ROUND(I143*H143,2)</f>
        <v>0</v>
      </c>
      <c r="K143" s="212" t="s">
        <v>129</v>
      </c>
      <c r="L143" s="43"/>
      <c r="M143" s="217" t="s">
        <v>1</v>
      </c>
      <c r="N143" s="218" t="s">
        <v>41</v>
      </c>
      <c r="O143" s="90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130</v>
      </c>
      <c r="AT143" s="221" t="s">
        <v>125</v>
      </c>
      <c r="AU143" s="221" t="s">
        <v>83</v>
      </c>
      <c r="AY143" s="16" t="s">
        <v>123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81</v>
      </c>
      <c r="BK143" s="222">
        <f>ROUND(I143*H143,2)</f>
        <v>0</v>
      </c>
      <c r="BL143" s="16" t="s">
        <v>130</v>
      </c>
      <c r="BM143" s="221" t="s">
        <v>156</v>
      </c>
    </row>
    <row r="144" s="2" customFormat="1">
      <c r="A144" s="37"/>
      <c r="B144" s="38"/>
      <c r="C144" s="39"/>
      <c r="D144" s="223" t="s">
        <v>132</v>
      </c>
      <c r="E144" s="39"/>
      <c r="F144" s="224" t="s">
        <v>157</v>
      </c>
      <c r="G144" s="39"/>
      <c r="H144" s="39"/>
      <c r="I144" s="225"/>
      <c r="J144" s="39"/>
      <c r="K144" s="39"/>
      <c r="L144" s="43"/>
      <c r="M144" s="226"/>
      <c r="N144" s="22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132</v>
      </c>
      <c r="AU144" s="16" t="s">
        <v>83</v>
      </c>
    </row>
    <row r="145" s="2" customFormat="1" ht="33" customHeight="1">
      <c r="A145" s="37"/>
      <c r="B145" s="38"/>
      <c r="C145" s="210" t="s">
        <v>158</v>
      </c>
      <c r="D145" s="210" t="s">
        <v>125</v>
      </c>
      <c r="E145" s="211" t="s">
        <v>159</v>
      </c>
      <c r="F145" s="212" t="s">
        <v>160</v>
      </c>
      <c r="G145" s="213" t="s">
        <v>161</v>
      </c>
      <c r="H145" s="214">
        <v>21.914999999999999</v>
      </c>
      <c r="I145" s="215"/>
      <c r="J145" s="216">
        <f>ROUND(I145*H145,2)</f>
        <v>0</v>
      </c>
      <c r="K145" s="212" t="s">
        <v>162</v>
      </c>
      <c r="L145" s="43"/>
      <c r="M145" s="217" t="s">
        <v>1</v>
      </c>
      <c r="N145" s="218" t="s">
        <v>41</v>
      </c>
      <c r="O145" s="90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130</v>
      </c>
      <c r="AT145" s="221" t="s">
        <v>125</v>
      </c>
      <c r="AU145" s="221" t="s">
        <v>83</v>
      </c>
      <c r="AY145" s="16" t="s">
        <v>123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81</v>
      </c>
      <c r="BK145" s="222">
        <f>ROUND(I145*H145,2)</f>
        <v>0</v>
      </c>
      <c r="BL145" s="16" t="s">
        <v>130</v>
      </c>
      <c r="BM145" s="221" t="s">
        <v>163</v>
      </c>
    </row>
    <row r="146" s="2" customFormat="1">
      <c r="A146" s="37"/>
      <c r="B146" s="38"/>
      <c r="C146" s="39"/>
      <c r="D146" s="223" t="s">
        <v>132</v>
      </c>
      <c r="E146" s="39"/>
      <c r="F146" s="224" t="s">
        <v>164</v>
      </c>
      <c r="G146" s="39"/>
      <c r="H146" s="39"/>
      <c r="I146" s="225"/>
      <c r="J146" s="39"/>
      <c r="K146" s="39"/>
      <c r="L146" s="43"/>
      <c r="M146" s="226"/>
      <c r="N146" s="22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132</v>
      </c>
      <c r="AU146" s="16" t="s">
        <v>83</v>
      </c>
    </row>
    <row r="147" s="13" customFormat="1">
      <c r="A147" s="13"/>
      <c r="B147" s="228"/>
      <c r="C147" s="229"/>
      <c r="D147" s="223" t="s">
        <v>134</v>
      </c>
      <c r="E147" s="230" t="s">
        <v>1</v>
      </c>
      <c r="F147" s="231" t="s">
        <v>165</v>
      </c>
      <c r="G147" s="229"/>
      <c r="H147" s="232">
        <v>11.925000000000001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134</v>
      </c>
      <c r="AU147" s="238" t="s">
        <v>83</v>
      </c>
      <c r="AV147" s="13" t="s">
        <v>83</v>
      </c>
      <c r="AW147" s="13" t="s">
        <v>32</v>
      </c>
      <c r="AX147" s="13" t="s">
        <v>76</v>
      </c>
      <c r="AY147" s="238" t="s">
        <v>123</v>
      </c>
    </row>
    <row r="148" s="13" customFormat="1">
      <c r="A148" s="13"/>
      <c r="B148" s="228"/>
      <c r="C148" s="229"/>
      <c r="D148" s="223" t="s">
        <v>134</v>
      </c>
      <c r="E148" s="230" t="s">
        <v>1</v>
      </c>
      <c r="F148" s="231" t="s">
        <v>166</v>
      </c>
      <c r="G148" s="229"/>
      <c r="H148" s="232">
        <v>9.9900000000000002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134</v>
      </c>
      <c r="AU148" s="238" t="s">
        <v>83</v>
      </c>
      <c r="AV148" s="13" t="s">
        <v>83</v>
      </c>
      <c r="AW148" s="13" t="s">
        <v>32</v>
      </c>
      <c r="AX148" s="13" t="s">
        <v>76</v>
      </c>
      <c r="AY148" s="238" t="s">
        <v>123</v>
      </c>
    </row>
    <row r="149" s="14" customFormat="1">
      <c r="A149" s="14"/>
      <c r="B149" s="239"/>
      <c r="C149" s="240"/>
      <c r="D149" s="223" t="s">
        <v>134</v>
      </c>
      <c r="E149" s="241" t="s">
        <v>1</v>
      </c>
      <c r="F149" s="242" t="s">
        <v>167</v>
      </c>
      <c r="G149" s="240"/>
      <c r="H149" s="243">
        <v>21.914999999999999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134</v>
      </c>
      <c r="AU149" s="249" t="s">
        <v>83</v>
      </c>
      <c r="AV149" s="14" t="s">
        <v>130</v>
      </c>
      <c r="AW149" s="14" t="s">
        <v>32</v>
      </c>
      <c r="AX149" s="14" t="s">
        <v>81</v>
      </c>
      <c r="AY149" s="249" t="s">
        <v>123</v>
      </c>
    </row>
    <row r="150" s="2" customFormat="1" ht="33" customHeight="1">
      <c r="A150" s="37"/>
      <c r="B150" s="38"/>
      <c r="C150" s="210" t="s">
        <v>168</v>
      </c>
      <c r="D150" s="210" t="s">
        <v>125</v>
      </c>
      <c r="E150" s="211" t="s">
        <v>169</v>
      </c>
      <c r="F150" s="212" t="s">
        <v>170</v>
      </c>
      <c r="G150" s="213" t="s">
        <v>161</v>
      </c>
      <c r="H150" s="214">
        <v>14.1</v>
      </c>
      <c r="I150" s="215"/>
      <c r="J150" s="216">
        <f>ROUND(I150*H150,2)</f>
        <v>0</v>
      </c>
      <c r="K150" s="212" t="s">
        <v>162</v>
      </c>
      <c r="L150" s="43"/>
      <c r="M150" s="217" t="s">
        <v>1</v>
      </c>
      <c r="N150" s="218" t="s">
        <v>41</v>
      </c>
      <c r="O150" s="90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130</v>
      </c>
      <c r="AT150" s="221" t="s">
        <v>125</v>
      </c>
      <c r="AU150" s="221" t="s">
        <v>83</v>
      </c>
      <c r="AY150" s="16" t="s">
        <v>123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81</v>
      </c>
      <c r="BK150" s="222">
        <f>ROUND(I150*H150,2)</f>
        <v>0</v>
      </c>
      <c r="BL150" s="16" t="s">
        <v>130</v>
      </c>
      <c r="BM150" s="221" t="s">
        <v>171</v>
      </c>
    </row>
    <row r="151" s="2" customFormat="1">
      <c r="A151" s="37"/>
      <c r="B151" s="38"/>
      <c r="C151" s="39"/>
      <c r="D151" s="223" t="s">
        <v>132</v>
      </c>
      <c r="E151" s="39"/>
      <c r="F151" s="224" t="s">
        <v>172</v>
      </c>
      <c r="G151" s="39"/>
      <c r="H151" s="39"/>
      <c r="I151" s="225"/>
      <c r="J151" s="39"/>
      <c r="K151" s="39"/>
      <c r="L151" s="43"/>
      <c r="M151" s="226"/>
      <c r="N151" s="22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132</v>
      </c>
      <c r="AU151" s="16" t="s">
        <v>83</v>
      </c>
    </row>
    <row r="152" s="13" customFormat="1">
      <c r="A152" s="13"/>
      <c r="B152" s="228"/>
      <c r="C152" s="229"/>
      <c r="D152" s="223" t="s">
        <v>134</v>
      </c>
      <c r="E152" s="230" t="s">
        <v>1</v>
      </c>
      <c r="F152" s="231" t="s">
        <v>173</v>
      </c>
      <c r="G152" s="229"/>
      <c r="H152" s="232">
        <v>14.1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134</v>
      </c>
      <c r="AU152" s="238" t="s">
        <v>83</v>
      </c>
      <c r="AV152" s="13" t="s">
        <v>83</v>
      </c>
      <c r="AW152" s="13" t="s">
        <v>32</v>
      </c>
      <c r="AX152" s="13" t="s">
        <v>81</v>
      </c>
      <c r="AY152" s="238" t="s">
        <v>123</v>
      </c>
    </row>
    <row r="153" s="2" customFormat="1" ht="33" customHeight="1">
      <c r="A153" s="37"/>
      <c r="B153" s="38"/>
      <c r="C153" s="210" t="s">
        <v>174</v>
      </c>
      <c r="D153" s="210" t="s">
        <v>125</v>
      </c>
      <c r="E153" s="211" t="s">
        <v>175</v>
      </c>
      <c r="F153" s="212" t="s">
        <v>176</v>
      </c>
      <c r="G153" s="213" t="s">
        <v>161</v>
      </c>
      <c r="H153" s="214">
        <v>7.7400000000000002</v>
      </c>
      <c r="I153" s="215"/>
      <c r="J153" s="216">
        <f>ROUND(I153*H153,2)</f>
        <v>0</v>
      </c>
      <c r="K153" s="212" t="s">
        <v>162</v>
      </c>
      <c r="L153" s="43"/>
      <c r="M153" s="217" t="s">
        <v>1</v>
      </c>
      <c r="N153" s="218" t="s">
        <v>41</v>
      </c>
      <c r="O153" s="90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130</v>
      </c>
      <c r="AT153" s="221" t="s">
        <v>125</v>
      </c>
      <c r="AU153" s="221" t="s">
        <v>83</v>
      </c>
      <c r="AY153" s="16" t="s">
        <v>123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81</v>
      </c>
      <c r="BK153" s="222">
        <f>ROUND(I153*H153,2)</f>
        <v>0</v>
      </c>
      <c r="BL153" s="16" t="s">
        <v>130</v>
      </c>
      <c r="BM153" s="221" t="s">
        <v>177</v>
      </c>
    </row>
    <row r="154" s="2" customFormat="1">
      <c r="A154" s="37"/>
      <c r="B154" s="38"/>
      <c r="C154" s="39"/>
      <c r="D154" s="223" t="s">
        <v>132</v>
      </c>
      <c r="E154" s="39"/>
      <c r="F154" s="224" t="s">
        <v>178</v>
      </c>
      <c r="G154" s="39"/>
      <c r="H154" s="39"/>
      <c r="I154" s="225"/>
      <c r="J154" s="39"/>
      <c r="K154" s="39"/>
      <c r="L154" s="43"/>
      <c r="M154" s="226"/>
      <c r="N154" s="22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132</v>
      </c>
      <c r="AU154" s="16" t="s">
        <v>83</v>
      </c>
    </row>
    <row r="155" s="13" customFormat="1">
      <c r="A155" s="13"/>
      <c r="B155" s="228"/>
      <c r="C155" s="229"/>
      <c r="D155" s="223" t="s">
        <v>134</v>
      </c>
      <c r="E155" s="230" t="s">
        <v>1</v>
      </c>
      <c r="F155" s="231" t="s">
        <v>179</v>
      </c>
      <c r="G155" s="229"/>
      <c r="H155" s="232">
        <v>7.7400000000000002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134</v>
      </c>
      <c r="AU155" s="238" t="s">
        <v>83</v>
      </c>
      <c r="AV155" s="13" t="s">
        <v>83</v>
      </c>
      <c r="AW155" s="13" t="s">
        <v>32</v>
      </c>
      <c r="AX155" s="13" t="s">
        <v>81</v>
      </c>
      <c r="AY155" s="238" t="s">
        <v>123</v>
      </c>
    </row>
    <row r="156" s="2" customFormat="1" ht="37.8" customHeight="1">
      <c r="A156" s="37"/>
      <c r="B156" s="38"/>
      <c r="C156" s="210" t="s">
        <v>180</v>
      </c>
      <c r="D156" s="210" t="s">
        <v>125</v>
      </c>
      <c r="E156" s="211" t="s">
        <v>181</v>
      </c>
      <c r="F156" s="212" t="s">
        <v>182</v>
      </c>
      <c r="G156" s="213" t="s">
        <v>161</v>
      </c>
      <c r="H156" s="214">
        <v>43.755000000000003</v>
      </c>
      <c r="I156" s="215"/>
      <c r="J156" s="216">
        <f>ROUND(I156*H156,2)</f>
        <v>0</v>
      </c>
      <c r="K156" s="212" t="s">
        <v>162</v>
      </c>
      <c r="L156" s="43"/>
      <c r="M156" s="217" t="s">
        <v>1</v>
      </c>
      <c r="N156" s="218" t="s">
        <v>41</v>
      </c>
      <c r="O156" s="90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130</v>
      </c>
      <c r="AT156" s="221" t="s">
        <v>125</v>
      </c>
      <c r="AU156" s="221" t="s">
        <v>83</v>
      </c>
      <c r="AY156" s="16" t="s">
        <v>123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81</v>
      </c>
      <c r="BK156" s="222">
        <f>ROUND(I156*H156,2)</f>
        <v>0</v>
      </c>
      <c r="BL156" s="16" t="s">
        <v>130</v>
      </c>
      <c r="BM156" s="221" t="s">
        <v>183</v>
      </c>
    </row>
    <row r="157" s="2" customFormat="1">
      <c r="A157" s="37"/>
      <c r="B157" s="38"/>
      <c r="C157" s="39"/>
      <c r="D157" s="223" t="s">
        <v>132</v>
      </c>
      <c r="E157" s="39"/>
      <c r="F157" s="224" t="s">
        <v>184</v>
      </c>
      <c r="G157" s="39"/>
      <c r="H157" s="39"/>
      <c r="I157" s="225"/>
      <c r="J157" s="39"/>
      <c r="K157" s="39"/>
      <c r="L157" s="43"/>
      <c r="M157" s="226"/>
      <c r="N157" s="22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132</v>
      </c>
      <c r="AU157" s="16" t="s">
        <v>83</v>
      </c>
    </row>
    <row r="158" s="13" customFormat="1">
      <c r="A158" s="13"/>
      <c r="B158" s="228"/>
      <c r="C158" s="229"/>
      <c r="D158" s="223" t="s">
        <v>134</v>
      </c>
      <c r="E158" s="230" t="s">
        <v>1</v>
      </c>
      <c r="F158" s="231" t="s">
        <v>185</v>
      </c>
      <c r="G158" s="229"/>
      <c r="H158" s="232">
        <v>43.755000000000003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134</v>
      </c>
      <c r="AU158" s="238" t="s">
        <v>83</v>
      </c>
      <c r="AV158" s="13" t="s">
        <v>83</v>
      </c>
      <c r="AW158" s="13" t="s">
        <v>32</v>
      </c>
      <c r="AX158" s="13" t="s">
        <v>81</v>
      </c>
      <c r="AY158" s="238" t="s">
        <v>123</v>
      </c>
    </row>
    <row r="159" s="2" customFormat="1" ht="24.15" customHeight="1">
      <c r="A159" s="37"/>
      <c r="B159" s="38"/>
      <c r="C159" s="210" t="s">
        <v>186</v>
      </c>
      <c r="D159" s="210" t="s">
        <v>125</v>
      </c>
      <c r="E159" s="211" t="s">
        <v>187</v>
      </c>
      <c r="F159" s="212" t="s">
        <v>188</v>
      </c>
      <c r="G159" s="213" t="s">
        <v>161</v>
      </c>
      <c r="H159" s="214">
        <v>27.640000000000001</v>
      </c>
      <c r="I159" s="215"/>
      <c r="J159" s="216">
        <f>ROUND(I159*H159,2)</f>
        <v>0</v>
      </c>
      <c r="K159" s="212" t="s">
        <v>129</v>
      </c>
      <c r="L159" s="43"/>
      <c r="M159" s="217" t="s">
        <v>1</v>
      </c>
      <c r="N159" s="218" t="s">
        <v>41</v>
      </c>
      <c r="O159" s="90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130</v>
      </c>
      <c r="AT159" s="221" t="s">
        <v>125</v>
      </c>
      <c r="AU159" s="221" t="s">
        <v>83</v>
      </c>
      <c r="AY159" s="16" t="s">
        <v>123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81</v>
      </c>
      <c r="BK159" s="222">
        <f>ROUND(I159*H159,2)</f>
        <v>0</v>
      </c>
      <c r="BL159" s="16" t="s">
        <v>130</v>
      </c>
      <c r="BM159" s="221" t="s">
        <v>189</v>
      </c>
    </row>
    <row r="160" s="2" customFormat="1">
      <c r="A160" s="37"/>
      <c r="B160" s="38"/>
      <c r="C160" s="39"/>
      <c r="D160" s="223" t="s">
        <v>132</v>
      </c>
      <c r="E160" s="39"/>
      <c r="F160" s="224" t="s">
        <v>190</v>
      </c>
      <c r="G160" s="39"/>
      <c r="H160" s="39"/>
      <c r="I160" s="225"/>
      <c r="J160" s="39"/>
      <c r="K160" s="39"/>
      <c r="L160" s="43"/>
      <c r="M160" s="226"/>
      <c r="N160" s="22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132</v>
      </c>
      <c r="AU160" s="16" t="s">
        <v>83</v>
      </c>
    </row>
    <row r="161" s="13" customFormat="1">
      <c r="A161" s="13"/>
      <c r="B161" s="228"/>
      <c r="C161" s="229"/>
      <c r="D161" s="223" t="s">
        <v>134</v>
      </c>
      <c r="E161" s="230" t="s">
        <v>1</v>
      </c>
      <c r="F161" s="231" t="s">
        <v>191</v>
      </c>
      <c r="G161" s="229"/>
      <c r="H161" s="232">
        <v>27.640000000000001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134</v>
      </c>
      <c r="AU161" s="238" t="s">
        <v>83</v>
      </c>
      <c r="AV161" s="13" t="s">
        <v>83</v>
      </c>
      <c r="AW161" s="13" t="s">
        <v>32</v>
      </c>
      <c r="AX161" s="13" t="s">
        <v>81</v>
      </c>
      <c r="AY161" s="238" t="s">
        <v>123</v>
      </c>
    </row>
    <row r="162" s="2" customFormat="1" ht="16.5" customHeight="1">
      <c r="A162" s="37"/>
      <c r="B162" s="38"/>
      <c r="C162" s="250" t="s">
        <v>192</v>
      </c>
      <c r="D162" s="250" t="s">
        <v>193</v>
      </c>
      <c r="E162" s="251" t="s">
        <v>194</v>
      </c>
      <c r="F162" s="252" t="s">
        <v>195</v>
      </c>
      <c r="G162" s="253" t="s">
        <v>196</v>
      </c>
      <c r="H162" s="254">
        <v>49.752000000000002</v>
      </c>
      <c r="I162" s="255"/>
      <c r="J162" s="256">
        <f>ROUND(I162*H162,2)</f>
        <v>0</v>
      </c>
      <c r="K162" s="252" t="s">
        <v>129</v>
      </c>
      <c r="L162" s="257"/>
      <c r="M162" s="258" t="s">
        <v>1</v>
      </c>
      <c r="N162" s="259" t="s">
        <v>41</v>
      </c>
      <c r="O162" s="90"/>
      <c r="P162" s="219">
        <f>O162*H162</f>
        <v>0</v>
      </c>
      <c r="Q162" s="219">
        <v>1</v>
      </c>
      <c r="R162" s="219">
        <f>Q162*H162</f>
        <v>49.752000000000002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174</v>
      </c>
      <c r="AT162" s="221" t="s">
        <v>193</v>
      </c>
      <c r="AU162" s="221" t="s">
        <v>83</v>
      </c>
      <c r="AY162" s="16" t="s">
        <v>123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81</v>
      </c>
      <c r="BK162" s="222">
        <f>ROUND(I162*H162,2)</f>
        <v>0</v>
      </c>
      <c r="BL162" s="16" t="s">
        <v>130</v>
      </c>
      <c r="BM162" s="221" t="s">
        <v>197</v>
      </c>
    </row>
    <row r="163" s="2" customFormat="1">
      <c r="A163" s="37"/>
      <c r="B163" s="38"/>
      <c r="C163" s="39"/>
      <c r="D163" s="223" t="s">
        <v>132</v>
      </c>
      <c r="E163" s="39"/>
      <c r="F163" s="224" t="s">
        <v>195</v>
      </c>
      <c r="G163" s="39"/>
      <c r="H163" s="39"/>
      <c r="I163" s="225"/>
      <c r="J163" s="39"/>
      <c r="K163" s="39"/>
      <c r="L163" s="43"/>
      <c r="M163" s="226"/>
      <c r="N163" s="22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132</v>
      </c>
      <c r="AU163" s="16" t="s">
        <v>83</v>
      </c>
    </row>
    <row r="164" s="13" customFormat="1">
      <c r="A164" s="13"/>
      <c r="B164" s="228"/>
      <c r="C164" s="229"/>
      <c r="D164" s="223" t="s">
        <v>134</v>
      </c>
      <c r="E164" s="229"/>
      <c r="F164" s="231" t="s">
        <v>198</v>
      </c>
      <c r="G164" s="229"/>
      <c r="H164" s="232">
        <v>49.752000000000002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134</v>
      </c>
      <c r="AU164" s="238" t="s">
        <v>83</v>
      </c>
      <c r="AV164" s="13" t="s">
        <v>83</v>
      </c>
      <c r="AW164" s="13" t="s">
        <v>4</v>
      </c>
      <c r="AX164" s="13" t="s">
        <v>81</v>
      </c>
      <c r="AY164" s="238" t="s">
        <v>123</v>
      </c>
    </row>
    <row r="165" s="12" customFormat="1" ht="22.8" customHeight="1">
      <c r="A165" s="12"/>
      <c r="B165" s="194"/>
      <c r="C165" s="195"/>
      <c r="D165" s="196" t="s">
        <v>75</v>
      </c>
      <c r="E165" s="208" t="s">
        <v>83</v>
      </c>
      <c r="F165" s="208" t="s">
        <v>199</v>
      </c>
      <c r="G165" s="195"/>
      <c r="H165" s="195"/>
      <c r="I165" s="198"/>
      <c r="J165" s="209">
        <f>BK165</f>
        <v>0</v>
      </c>
      <c r="K165" s="195"/>
      <c r="L165" s="200"/>
      <c r="M165" s="201"/>
      <c r="N165" s="202"/>
      <c r="O165" s="202"/>
      <c r="P165" s="203">
        <f>SUM(P166:P194)</f>
        <v>0</v>
      </c>
      <c r="Q165" s="202"/>
      <c r="R165" s="203">
        <f>SUM(R166:R194)</f>
        <v>1.2305354200000001</v>
      </c>
      <c r="S165" s="202"/>
      <c r="T165" s="204">
        <f>SUM(T166:T194)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5" t="s">
        <v>81</v>
      </c>
      <c r="AT165" s="206" t="s">
        <v>75</v>
      </c>
      <c r="AU165" s="206" t="s">
        <v>81</v>
      </c>
      <c r="AY165" s="205" t="s">
        <v>123</v>
      </c>
      <c r="BK165" s="207">
        <f>SUM(BK166:BK194)</f>
        <v>0</v>
      </c>
    </row>
    <row r="166" s="2" customFormat="1" ht="16.5" customHeight="1">
      <c r="A166" s="37"/>
      <c r="B166" s="38"/>
      <c r="C166" s="210" t="s">
        <v>200</v>
      </c>
      <c r="D166" s="210" t="s">
        <v>125</v>
      </c>
      <c r="E166" s="211" t="s">
        <v>201</v>
      </c>
      <c r="F166" s="212" t="s">
        <v>202</v>
      </c>
      <c r="G166" s="213" t="s">
        <v>161</v>
      </c>
      <c r="H166" s="214">
        <v>0.26300000000000001</v>
      </c>
      <c r="I166" s="215"/>
      <c r="J166" s="216">
        <f>ROUND(I166*H166,2)</f>
        <v>0</v>
      </c>
      <c r="K166" s="212" t="s">
        <v>129</v>
      </c>
      <c r="L166" s="43"/>
      <c r="M166" s="217" t="s">
        <v>1</v>
      </c>
      <c r="N166" s="218" t="s">
        <v>41</v>
      </c>
      <c r="O166" s="90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130</v>
      </c>
      <c r="AT166" s="221" t="s">
        <v>125</v>
      </c>
      <c r="AU166" s="221" t="s">
        <v>83</v>
      </c>
      <c r="AY166" s="16" t="s">
        <v>123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81</v>
      </c>
      <c r="BK166" s="222">
        <f>ROUND(I166*H166,2)</f>
        <v>0</v>
      </c>
      <c r="BL166" s="16" t="s">
        <v>130</v>
      </c>
      <c r="BM166" s="221" t="s">
        <v>203</v>
      </c>
    </row>
    <row r="167" s="2" customFormat="1">
      <c r="A167" s="37"/>
      <c r="B167" s="38"/>
      <c r="C167" s="39"/>
      <c r="D167" s="223" t="s">
        <v>132</v>
      </c>
      <c r="E167" s="39"/>
      <c r="F167" s="224" t="s">
        <v>204</v>
      </c>
      <c r="G167" s="39"/>
      <c r="H167" s="39"/>
      <c r="I167" s="225"/>
      <c r="J167" s="39"/>
      <c r="K167" s="39"/>
      <c r="L167" s="43"/>
      <c r="M167" s="226"/>
      <c r="N167" s="22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132</v>
      </c>
      <c r="AU167" s="16" t="s">
        <v>83</v>
      </c>
    </row>
    <row r="168" s="13" customFormat="1">
      <c r="A168" s="13"/>
      <c r="B168" s="228"/>
      <c r="C168" s="229"/>
      <c r="D168" s="223" t="s">
        <v>134</v>
      </c>
      <c r="E168" s="230" t="s">
        <v>1</v>
      </c>
      <c r="F168" s="231" t="s">
        <v>205</v>
      </c>
      <c r="G168" s="229"/>
      <c r="H168" s="232">
        <v>0.26300000000000001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134</v>
      </c>
      <c r="AU168" s="238" t="s">
        <v>83</v>
      </c>
      <c r="AV168" s="13" t="s">
        <v>83</v>
      </c>
      <c r="AW168" s="13" t="s">
        <v>32</v>
      </c>
      <c r="AX168" s="13" t="s">
        <v>81</v>
      </c>
      <c r="AY168" s="238" t="s">
        <v>123</v>
      </c>
    </row>
    <row r="169" s="2" customFormat="1" ht="21.75" customHeight="1">
      <c r="A169" s="37"/>
      <c r="B169" s="38"/>
      <c r="C169" s="210" t="s">
        <v>140</v>
      </c>
      <c r="D169" s="210" t="s">
        <v>125</v>
      </c>
      <c r="E169" s="211" t="s">
        <v>206</v>
      </c>
      <c r="F169" s="212" t="s">
        <v>207</v>
      </c>
      <c r="G169" s="213" t="s">
        <v>161</v>
      </c>
      <c r="H169" s="214">
        <v>0.45000000000000001</v>
      </c>
      <c r="I169" s="215"/>
      <c r="J169" s="216">
        <f>ROUND(I169*H169,2)</f>
        <v>0</v>
      </c>
      <c r="K169" s="212" t="s">
        <v>129</v>
      </c>
      <c r="L169" s="43"/>
      <c r="M169" s="217" t="s">
        <v>1</v>
      </c>
      <c r="N169" s="218" t="s">
        <v>41</v>
      </c>
      <c r="O169" s="90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130</v>
      </c>
      <c r="AT169" s="221" t="s">
        <v>125</v>
      </c>
      <c r="AU169" s="221" t="s">
        <v>83</v>
      </c>
      <c r="AY169" s="16" t="s">
        <v>123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81</v>
      </c>
      <c r="BK169" s="222">
        <f>ROUND(I169*H169,2)</f>
        <v>0</v>
      </c>
      <c r="BL169" s="16" t="s">
        <v>130</v>
      </c>
      <c r="BM169" s="221" t="s">
        <v>208</v>
      </c>
    </row>
    <row r="170" s="2" customFormat="1">
      <c r="A170" s="37"/>
      <c r="B170" s="38"/>
      <c r="C170" s="39"/>
      <c r="D170" s="223" t="s">
        <v>132</v>
      </c>
      <c r="E170" s="39"/>
      <c r="F170" s="224" t="s">
        <v>207</v>
      </c>
      <c r="G170" s="39"/>
      <c r="H170" s="39"/>
      <c r="I170" s="225"/>
      <c r="J170" s="39"/>
      <c r="K170" s="39"/>
      <c r="L170" s="43"/>
      <c r="M170" s="226"/>
      <c r="N170" s="22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132</v>
      </c>
      <c r="AU170" s="16" t="s">
        <v>83</v>
      </c>
    </row>
    <row r="171" s="13" customFormat="1">
      <c r="A171" s="13"/>
      <c r="B171" s="228"/>
      <c r="C171" s="229"/>
      <c r="D171" s="223" t="s">
        <v>134</v>
      </c>
      <c r="E171" s="230" t="s">
        <v>1</v>
      </c>
      <c r="F171" s="231" t="s">
        <v>209</v>
      </c>
      <c r="G171" s="229"/>
      <c r="H171" s="232">
        <v>0.45000000000000001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134</v>
      </c>
      <c r="AU171" s="238" t="s">
        <v>83</v>
      </c>
      <c r="AV171" s="13" t="s">
        <v>83</v>
      </c>
      <c r="AW171" s="13" t="s">
        <v>32</v>
      </c>
      <c r="AX171" s="13" t="s">
        <v>81</v>
      </c>
      <c r="AY171" s="238" t="s">
        <v>123</v>
      </c>
    </row>
    <row r="172" s="2" customFormat="1" ht="24.15" customHeight="1">
      <c r="A172" s="37"/>
      <c r="B172" s="38"/>
      <c r="C172" s="210" t="s">
        <v>210</v>
      </c>
      <c r="D172" s="210" t="s">
        <v>125</v>
      </c>
      <c r="E172" s="211" t="s">
        <v>211</v>
      </c>
      <c r="F172" s="212" t="s">
        <v>212</v>
      </c>
      <c r="G172" s="213" t="s">
        <v>144</v>
      </c>
      <c r="H172" s="214">
        <v>7.2000000000000002</v>
      </c>
      <c r="I172" s="215"/>
      <c r="J172" s="216">
        <f>ROUND(I172*H172,2)</f>
        <v>0</v>
      </c>
      <c r="K172" s="212" t="s">
        <v>129</v>
      </c>
      <c r="L172" s="43"/>
      <c r="M172" s="217" t="s">
        <v>1</v>
      </c>
      <c r="N172" s="218" t="s">
        <v>41</v>
      </c>
      <c r="O172" s="90"/>
      <c r="P172" s="219">
        <f>O172*H172</f>
        <v>0</v>
      </c>
      <c r="Q172" s="219">
        <v>0.00048000000000000001</v>
      </c>
      <c r="R172" s="219">
        <f>Q172*H172</f>
        <v>0.0034560000000000003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130</v>
      </c>
      <c r="AT172" s="221" t="s">
        <v>125</v>
      </c>
      <c r="AU172" s="221" t="s">
        <v>83</v>
      </c>
      <c r="AY172" s="16" t="s">
        <v>123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81</v>
      </c>
      <c r="BK172" s="222">
        <f>ROUND(I172*H172,2)</f>
        <v>0</v>
      </c>
      <c r="BL172" s="16" t="s">
        <v>130</v>
      </c>
      <c r="BM172" s="221" t="s">
        <v>213</v>
      </c>
    </row>
    <row r="173" s="2" customFormat="1">
      <c r="A173" s="37"/>
      <c r="B173" s="38"/>
      <c r="C173" s="39"/>
      <c r="D173" s="223" t="s">
        <v>132</v>
      </c>
      <c r="E173" s="39"/>
      <c r="F173" s="224" t="s">
        <v>214</v>
      </c>
      <c r="G173" s="39"/>
      <c r="H173" s="39"/>
      <c r="I173" s="225"/>
      <c r="J173" s="39"/>
      <c r="K173" s="39"/>
      <c r="L173" s="43"/>
      <c r="M173" s="226"/>
      <c r="N173" s="22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132</v>
      </c>
      <c r="AU173" s="16" t="s">
        <v>83</v>
      </c>
    </row>
    <row r="174" s="13" customFormat="1">
      <c r="A174" s="13"/>
      <c r="B174" s="228"/>
      <c r="C174" s="229"/>
      <c r="D174" s="223" t="s">
        <v>134</v>
      </c>
      <c r="E174" s="230" t="s">
        <v>1</v>
      </c>
      <c r="F174" s="231" t="s">
        <v>215</v>
      </c>
      <c r="G174" s="229"/>
      <c r="H174" s="232">
        <v>7.2000000000000002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134</v>
      </c>
      <c r="AU174" s="238" t="s">
        <v>83</v>
      </c>
      <c r="AV174" s="13" t="s">
        <v>83</v>
      </c>
      <c r="AW174" s="13" t="s">
        <v>32</v>
      </c>
      <c r="AX174" s="13" t="s">
        <v>81</v>
      </c>
      <c r="AY174" s="238" t="s">
        <v>123</v>
      </c>
    </row>
    <row r="175" s="2" customFormat="1" ht="16.5" customHeight="1">
      <c r="A175" s="37"/>
      <c r="B175" s="38"/>
      <c r="C175" s="210" t="s">
        <v>8</v>
      </c>
      <c r="D175" s="210" t="s">
        <v>125</v>
      </c>
      <c r="E175" s="211" t="s">
        <v>216</v>
      </c>
      <c r="F175" s="212" t="s">
        <v>217</v>
      </c>
      <c r="G175" s="213" t="s">
        <v>161</v>
      </c>
      <c r="H175" s="214">
        <v>1.2170000000000001</v>
      </c>
      <c r="I175" s="215"/>
      <c r="J175" s="216">
        <f>ROUND(I175*H175,2)</f>
        <v>0</v>
      </c>
      <c r="K175" s="212" t="s">
        <v>129</v>
      </c>
      <c r="L175" s="43"/>
      <c r="M175" s="217" t="s">
        <v>1</v>
      </c>
      <c r="N175" s="218" t="s">
        <v>41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130</v>
      </c>
      <c r="AT175" s="221" t="s">
        <v>125</v>
      </c>
      <c r="AU175" s="221" t="s">
        <v>83</v>
      </c>
      <c r="AY175" s="16" t="s">
        <v>123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81</v>
      </c>
      <c r="BK175" s="222">
        <f>ROUND(I175*H175,2)</f>
        <v>0</v>
      </c>
      <c r="BL175" s="16" t="s">
        <v>130</v>
      </c>
      <c r="BM175" s="221" t="s">
        <v>218</v>
      </c>
    </row>
    <row r="176" s="2" customFormat="1">
      <c r="A176" s="37"/>
      <c r="B176" s="38"/>
      <c r="C176" s="39"/>
      <c r="D176" s="223" t="s">
        <v>132</v>
      </c>
      <c r="E176" s="39"/>
      <c r="F176" s="224" t="s">
        <v>219</v>
      </c>
      <c r="G176" s="39"/>
      <c r="H176" s="39"/>
      <c r="I176" s="225"/>
      <c r="J176" s="39"/>
      <c r="K176" s="39"/>
      <c r="L176" s="43"/>
      <c r="M176" s="226"/>
      <c r="N176" s="22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132</v>
      </c>
      <c r="AU176" s="16" t="s">
        <v>83</v>
      </c>
    </row>
    <row r="177" s="13" customFormat="1">
      <c r="A177" s="13"/>
      <c r="B177" s="228"/>
      <c r="C177" s="229"/>
      <c r="D177" s="223" t="s">
        <v>134</v>
      </c>
      <c r="E177" s="230" t="s">
        <v>1</v>
      </c>
      <c r="F177" s="231" t="s">
        <v>220</v>
      </c>
      <c r="G177" s="229"/>
      <c r="H177" s="232">
        <v>0.66200000000000003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134</v>
      </c>
      <c r="AU177" s="238" t="s">
        <v>83</v>
      </c>
      <c r="AV177" s="13" t="s">
        <v>83</v>
      </c>
      <c r="AW177" s="13" t="s">
        <v>32</v>
      </c>
      <c r="AX177" s="13" t="s">
        <v>76</v>
      </c>
      <c r="AY177" s="238" t="s">
        <v>123</v>
      </c>
    </row>
    <row r="178" s="13" customFormat="1">
      <c r="A178" s="13"/>
      <c r="B178" s="228"/>
      <c r="C178" s="229"/>
      <c r="D178" s="223" t="s">
        <v>134</v>
      </c>
      <c r="E178" s="230" t="s">
        <v>1</v>
      </c>
      <c r="F178" s="231" t="s">
        <v>221</v>
      </c>
      <c r="G178" s="229"/>
      <c r="H178" s="232">
        <v>0.55500000000000005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134</v>
      </c>
      <c r="AU178" s="238" t="s">
        <v>83</v>
      </c>
      <c r="AV178" s="13" t="s">
        <v>83</v>
      </c>
      <c r="AW178" s="13" t="s">
        <v>32</v>
      </c>
      <c r="AX178" s="13" t="s">
        <v>76</v>
      </c>
      <c r="AY178" s="238" t="s">
        <v>123</v>
      </c>
    </row>
    <row r="179" s="14" customFormat="1">
      <c r="A179" s="14"/>
      <c r="B179" s="239"/>
      <c r="C179" s="240"/>
      <c r="D179" s="223" t="s">
        <v>134</v>
      </c>
      <c r="E179" s="241" t="s">
        <v>1</v>
      </c>
      <c r="F179" s="242" t="s">
        <v>167</v>
      </c>
      <c r="G179" s="240"/>
      <c r="H179" s="243">
        <v>1.2170000000000001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9" t="s">
        <v>134</v>
      </c>
      <c r="AU179" s="249" t="s">
        <v>83</v>
      </c>
      <c r="AV179" s="14" t="s">
        <v>130</v>
      </c>
      <c r="AW179" s="14" t="s">
        <v>32</v>
      </c>
      <c r="AX179" s="14" t="s">
        <v>81</v>
      </c>
      <c r="AY179" s="249" t="s">
        <v>123</v>
      </c>
    </row>
    <row r="180" s="2" customFormat="1" ht="21.75" customHeight="1">
      <c r="A180" s="37"/>
      <c r="B180" s="38"/>
      <c r="C180" s="210" t="s">
        <v>222</v>
      </c>
      <c r="D180" s="210" t="s">
        <v>125</v>
      </c>
      <c r="E180" s="211" t="s">
        <v>223</v>
      </c>
      <c r="F180" s="212" t="s">
        <v>224</v>
      </c>
      <c r="G180" s="213" t="s">
        <v>161</v>
      </c>
      <c r="H180" s="214">
        <v>7.6760000000000002</v>
      </c>
      <c r="I180" s="215"/>
      <c r="J180" s="216">
        <f>ROUND(I180*H180,2)</f>
        <v>0</v>
      </c>
      <c r="K180" s="212" t="s">
        <v>129</v>
      </c>
      <c r="L180" s="43"/>
      <c r="M180" s="217" t="s">
        <v>1</v>
      </c>
      <c r="N180" s="218" t="s">
        <v>41</v>
      </c>
      <c r="O180" s="90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130</v>
      </c>
      <c r="AT180" s="221" t="s">
        <v>125</v>
      </c>
      <c r="AU180" s="221" t="s">
        <v>83</v>
      </c>
      <c r="AY180" s="16" t="s">
        <v>123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81</v>
      </c>
      <c r="BK180" s="222">
        <f>ROUND(I180*H180,2)</f>
        <v>0</v>
      </c>
      <c r="BL180" s="16" t="s">
        <v>130</v>
      </c>
      <c r="BM180" s="221" t="s">
        <v>225</v>
      </c>
    </row>
    <row r="181" s="2" customFormat="1">
      <c r="A181" s="37"/>
      <c r="B181" s="38"/>
      <c r="C181" s="39"/>
      <c r="D181" s="223" t="s">
        <v>132</v>
      </c>
      <c r="E181" s="39"/>
      <c r="F181" s="224" t="s">
        <v>226</v>
      </c>
      <c r="G181" s="39"/>
      <c r="H181" s="39"/>
      <c r="I181" s="225"/>
      <c r="J181" s="39"/>
      <c r="K181" s="39"/>
      <c r="L181" s="43"/>
      <c r="M181" s="226"/>
      <c r="N181" s="22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132</v>
      </c>
      <c r="AU181" s="16" t="s">
        <v>83</v>
      </c>
    </row>
    <row r="182" s="13" customFormat="1">
      <c r="A182" s="13"/>
      <c r="B182" s="228"/>
      <c r="C182" s="229"/>
      <c r="D182" s="223" t="s">
        <v>134</v>
      </c>
      <c r="E182" s="230" t="s">
        <v>1</v>
      </c>
      <c r="F182" s="231" t="s">
        <v>227</v>
      </c>
      <c r="G182" s="229"/>
      <c r="H182" s="232">
        <v>3.8820000000000001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134</v>
      </c>
      <c r="AU182" s="238" t="s">
        <v>83</v>
      </c>
      <c r="AV182" s="13" t="s">
        <v>83</v>
      </c>
      <c r="AW182" s="13" t="s">
        <v>32</v>
      </c>
      <c r="AX182" s="13" t="s">
        <v>76</v>
      </c>
      <c r="AY182" s="238" t="s">
        <v>123</v>
      </c>
    </row>
    <row r="183" s="13" customFormat="1">
      <c r="A183" s="13"/>
      <c r="B183" s="228"/>
      <c r="C183" s="229"/>
      <c r="D183" s="223" t="s">
        <v>134</v>
      </c>
      <c r="E183" s="230" t="s">
        <v>1</v>
      </c>
      <c r="F183" s="231" t="s">
        <v>228</v>
      </c>
      <c r="G183" s="229"/>
      <c r="H183" s="232">
        <v>3.794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134</v>
      </c>
      <c r="AU183" s="238" t="s">
        <v>83</v>
      </c>
      <c r="AV183" s="13" t="s">
        <v>83</v>
      </c>
      <c r="AW183" s="13" t="s">
        <v>32</v>
      </c>
      <c r="AX183" s="13" t="s">
        <v>76</v>
      </c>
      <c r="AY183" s="238" t="s">
        <v>123</v>
      </c>
    </row>
    <row r="184" s="14" customFormat="1">
      <c r="A184" s="14"/>
      <c r="B184" s="239"/>
      <c r="C184" s="240"/>
      <c r="D184" s="223" t="s">
        <v>134</v>
      </c>
      <c r="E184" s="241" t="s">
        <v>1</v>
      </c>
      <c r="F184" s="242" t="s">
        <v>167</v>
      </c>
      <c r="G184" s="240"/>
      <c r="H184" s="243">
        <v>7.6760000000000002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134</v>
      </c>
      <c r="AU184" s="249" t="s">
        <v>83</v>
      </c>
      <c r="AV184" s="14" t="s">
        <v>130</v>
      </c>
      <c r="AW184" s="14" t="s">
        <v>32</v>
      </c>
      <c r="AX184" s="14" t="s">
        <v>81</v>
      </c>
      <c r="AY184" s="249" t="s">
        <v>123</v>
      </c>
    </row>
    <row r="185" s="2" customFormat="1" ht="16.5" customHeight="1">
      <c r="A185" s="37"/>
      <c r="B185" s="38"/>
      <c r="C185" s="210" t="s">
        <v>229</v>
      </c>
      <c r="D185" s="210" t="s">
        <v>125</v>
      </c>
      <c r="E185" s="211" t="s">
        <v>230</v>
      </c>
      <c r="F185" s="212" t="s">
        <v>231</v>
      </c>
      <c r="G185" s="213" t="s">
        <v>128</v>
      </c>
      <c r="H185" s="214">
        <v>21.619</v>
      </c>
      <c r="I185" s="215"/>
      <c r="J185" s="216">
        <f>ROUND(I185*H185,2)</f>
        <v>0</v>
      </c>
      <c r="K185" s="212" t="s">
        <v>129</v>
      </c>
      <c r="L185" s="43"/>
      <c r="M185" s="217" t="s">
        <v>1</v>
      </c>
      <c r="N185" s="218" t="s">
        <v>41</v>
      </c>
      <c r="O185" s="90"/>
      <c r="P185" s="219">
        <f>O185*H185</f>
        <v>0</v>
      </c>
      <c r="Q185" s="219">
        <v>0.0014400000000000001</v>
      </c>
      <c r="R185" s="219">
        <f>Q185*H185</f>
        <v>0.03113136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130</v>
      </c>
      <c r="AT185" s="221" t="s">
        <v>125</v>
      </c>
      <c r="AU185" s="221" t="s">
        <v>83</v>
      </c>
      <c r="AY185" s="16" t="s">
        <v>123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81</v>
      </c>
      <c r="BK185" s="222">
        <f>ROUND(I185*H185,2)</f>
        <v>0</v>
      </c>
      <c r="BL185" s="16" t="s">
        <v>130</v>
      </c>
      <c r="BM185" s="221" t="s">
        <v>232</v>
      </c>
    </row>
    <row r="186" s="2" customFormat="1">
      <c r="A186" s="37"/>
      <c r="B186" s="38"/>
      <c r="C186" s="39"/>
      <c r="D186" s="223" t="s">
        <v>132</v>
      </c>
      <c r="E186" s="39"/>
      <c r="F186" s="224" t="s">
        <v>233</v>
      </c>
      <c r="G186" s="39"/>
      <c r="H186" s="39"/>
      <c r="I186" s="225"/>
      <c r="J186" s="39"/>
      <c r="K186" s="39"/>
      <c r="L186" s="43"/>
      <c r="M186" s="226"/>
      <c r="N186" s="22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132</v>
      </c>
      <c r="AU186" s="16" t="s">
        <v>83</v>
      </c>
    </row>
    <row r="187" s="13" customFormat="1">
      <c r="A187" s="13"/>
      <c r="B187" s="228"/>
      <c r="C187" s="229"/>
      <c r="D187" s="223" t="s">
        <v>134</v>
      </c>
      <c r="E187" s="230" t="s">
        <v>1</v>
      </c>
      <c r="F187" s="231" t="s">
        <v>234</v>
      </c>
      <c r="G187" s="229"/>
      <c r="H187" s="232">
        <v>10.432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134</v>
      </c>
      <c r="AU187" s="238" t="s">
        <v>83</v>
      </c>
      <c r="AV187" s="13" t="s">
        <v>83</v>
      </c>
      <c r="AW187" s="13" t="s">
        <v>32</v>
      </c>
      <c r="AX187" s="13" t="s">
        <v>76</v>
      </c>
      <c r="AY187" s="238" t="s">
        <v>123</v>
      </c>
    </row>
    <row r="188" s="13" customFormat="1">
      <c r="A188" s="13"/>
      <c r="B188" s="228"/>
      <c r="C188" s="229"/>
      <c r="D188" s="223" t="s">
        <v>134</v>
      </c>
      <c r="E188" s="230" t="s">
        <v>1</v>
      </c>
      <c r="F188" s="231" t="s">
        <v>235</v>
      </c>
      <c r="G188" s="229"/>
      <c r="H188" s="232">
        <v>11.186999999999999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134</v>
      </c>
      <c r="AU188" s="238" t="s">
        <v>83</v>
      </c>
      <c r="AV188" s="13" t="s">
        <v>83</v>
      </c>
      <c r="AW188" s="13" t="s">
        <v>32</v>
      </c>
      <c r="AX188" s="13" t="s">
        <v>76</v>
      </c>
      <c r="AY188" s="238" t="s">
        <v>123</v>
      </c>
    </row>
    <row r="189" s="14" customFormat="1">
      <c r="A189" s="14"/>
      <c r="B189" s="239"/>
      <c r="C189" s="240"/>
      <c r="D189" s="223" t="s">
        <v>134</v>
      </c>
      <c r="E189" s="241" t="s">
        <v>1</v>
      </c>
      <c r="F189" s="242" t="s">
        <v>167</v>
      </c>
      <c r="G189" s="240"/>
      <c r="H189" s="243">
        <v>21.619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134</v>
      </c>
      <c r="AU189" s="249" t="s">
        <v>83</v>
      </c>
      <c r="AV189" s="14" t="s">
        <v>130</v>
      </c>
      <c r="AW189" s="14" t="s">
        <v>32</v>
      </c>
      <c r="AX189" s="14" t="s">
        <v>81</v>
      </c>
      <c r="AY189" s="249" t="s">
        <v>123</v>
      </c>
    </row>
    <row r="190" s="2" customFormat="1" ht="16.5" customHeight="1">
      <c r="A190" s="37"/>
      <c r="B190" s="38"/>
      <c r="C190" s="210" t="s">
        <v>236</v>
      </c>
      <c r="D190" s="210" t="s">
        <v>125</v>
      </c>
      <c r="E190" s="211" t="s">
        <v>237</v>
      </c>
      <c r="F190" s="212" t="s">
        <v>238</v>
      </c>
      <c r="G190" s="213" t="s">
        <v>128</v>
      </c>
      <c r="H190" s="214">
        <v>21.619</v>
      </c>
      <c r="I190" s="215"/>
      <c r="J190" s="216">
        <f>ROUND(I190*H190,2)</f>
        <v>0</v>
      </c>
      <c r="K190" s="212" t="s">
        <v>129</v>
      </c>
      <c r="L190" s="43"/>
      <c r="M190" s="217" t="s">
        <v>1</v>
      </c>
      <c r="N190" s="218" t="s">
        <v>41</v>
      </c>
      <c r="O190" s="90"/>
      <c r="P190" s="219">
        <f>O190*H190</f>
        <v>0</v>
      </c>
      <c r="Q190" s="219">
        <v>4.0000000000000003E-05</v>
      </c>
      <c r="R190" s="219">
        <f>Q190*H190</f>
        <v>0.00086476000000000001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130</v>
      </c>
      <c r="AT190" s="221" t="s">
        <v>125</v>
      </c>
      <c r="AU190" s="221" t="s">
        <v>83</v>
      </c>
      <c r="AY190" s="16" t="s">
        <v>123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81</v>
      </c>
      <c r="BK190" s="222">
        <f>ROUND(I190*H190,2)</f>
        <v>0</v>
      </c>
      <c r="BL190" s="16" t="s">
        <v>130</v>
      </c>
      <c r="BM190" s="221" t="s">
        <v>239</v>
      </c>
    </row>
    <row r="191" s="2" customFormat="1">
      <c r="A191" s="37"/>
      <c r="B191" s="38"/>
      <c r="C191" s="39"/>
      <c r="D191" s="223" t="s">
        <v>132</v>
      </c>
      <c r="E191" s="39"/>
      <c r="F191" s="224" t="s">
        <v>240</v>
      </c>
      <c r="G191" s="39"/>
      <c r="H191" s="39"/>
      <c r="I191" s="225"/>
      <c r="J191" s="39"/>
      <c r="K191" s="39"/>
      <c r="L191" s="43"/>
      <c r="M191" s="226"/>
      <c r="N191" s="22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132</v>
      </c>
      <c r="AU191" s="16" t="s">
        <v>83</v>
      </c>
    </row>
    <row r="192" s="2" customFormat="1" ht="24.15" customHeight="1">
      <c r="A192" s="37"/>
      <c r="B192" s="38"/>
      <c r="C192" s="210" t="s">
        <v>241</v>
      </c>
      <c r="D192" s="210" t="s">
        <v>125</v>
      </c>
      <c r="E192" s="211" t="s">
        <v>242</v>
      </c>
      <c r="F192" s="212" t="s">
        <v>243</v>
      </c>
      <c r="G192" s="213" t="s">
        <v>196</v>
      </c>
      <c r="H192" s="214">
        <v>1.151</v>
      </c>
      <c r="I192" s="215"/>
      <c r="J192" s="216">
        <f>ROUND(I192*H192,2)</f>
        <v>0</v>
      </c>
      <c r="K192" s="212" t="s">
        <v>129</v>
      </c>
      <c r="L192" s="43"/>
      <c r="M192" s="217" t="s">
        <v>1</v>
      </c>
      <c r="N192" s="218" t="s">
        <v>41</v>
      </c>
      <c r="O192" s="90"/>
      <c r="P192" s="219">
        <f>O192*H192</f>
        <v>0</v>
      </c>
      <c r="Q192" s="219">
        <v>1.0383</v>
      </c>
      <c r="R192" s="219">
        <f>Q192*H192</f>
        <v>1.1950833000000001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130</v>
      </c>
      <c r="AT192" s="221" t="s">
        <v>125</v>
      </c>
      <c r="AU192" s="221" t="s">
        <v>83</v>
      </c>
      <c r="AY192" s="16" t="s">
        <v>123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81</v>
      </c>
      <c r="BK192" s="222">
        <f>ROUND(I192*H192,2)</f>
        <v>0</v>
      </c>
      <c r="BL192" s="16" t="s">
        <v>130</v>
      </c>
      <c r="BM192" s="221" t="s">
        <v>244</v>
      </c>
    </row>
    <row r="193" s="2" customFormat="1">
      <c r="A193" s="37"/>
      <c r="B193" s="38"/>
      <c r="C193" s="39"/>
      <c r="D193" s="223" t="s">
        <v>132</v>
      </c>
      <c r="E193" s="39"/>
      <c r="F193" s="224" t="s">
        <v>245</v>
      </c>
      <c r="G193" s="39"/>
      <c r="H193" s="39"/>
      <c r="I193" s="225"/>
      <c r="J193" s="39"/>
      <c r="K193" s="39"/>
      <c r="L193" s="43"/>
      <c r="M193" s="226"/>
      <c r="N193" s="22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132</v>
      </c>
      <c r="AU193" s="16" t="s">
        <v>83</v>
      </c>
    </row>
    <row r="194" s="13" customFormat="1">
      <c r="A194" s="13"/>
      <c r="B194" s="228"/>
      <c r="C194" s="229"/>
      <c r="D194" s="223" t="s">
        <v>134</v>
      </c>
      <c r="E194" s="230" t="s">
        <v>1</v>
      </c>
      <c r="F194" s="231" t="s">
        <v>246</v>
      </c>
      <c r="G194" s="229"/>
      <c r="H194" s="232">
        <v>1.151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134</v>
      </c>
      <c r="AU194" s="238" t="s">
        <v>83</v>
      </c>
      <c r="AV194" s="13" t="s">
        <v>83</v>
      </c>
      <c r="AW194" s="13" t="s">
        <v>32</v>
      </c>
      <c r="AX194" s="13" t="s">
        <v>81</v>
      </c>
      <c r="AY194" s="238" t="s">
        <v>123</v>
      </c>
    </row>
    <row r="195" s="12" customFormat="1" ht="22.8" customHeight="1">
      <c r="A195" s="12"/>
      <c r="B195" s="194"/>
      <c r="C195" s="195"/>
      <c r="D195" s="196" t="s">
        <v>75</v>
      </c>
      <c r="E195" s="208" t="s">
        <v>141</v>
      </c>
      <c r="F195" s="208" t="s">
        <v>247</v>
      </c>
      <c r="G195" s="195"/>
      <c r="H195" s="195"/>
      <c r="I195" s="198"/>
      <c r="J195" s="209">
        <f>BK195</f>
        <v>0</v>
      </c>
      <c r="K195" s="195"/>
      <c r="L195" s="200"/>
      <c r="M195" s="201"/>
      <c r="N195" s="202"/>
      <c r="O195" s="202"/>
      <c r="P195" s="203">
        <f>SUM(P196:P223)</f>
        <v>0</v>
      </c>
      <c r="Q195" s="202"/>
      <c r="R195" s="203">
        <f>SUM(R196:R223)</f>
        <v>8.990225989999999</v>
      </c>
      <c r="S195" s="202"/>
      <c r="T195" s="204">
        <f>SUM(T196:T223)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5" t="s">
        <v>81</v>
      </c>
      <c r="AT195" s="206" t="s">
        <v>75</v>
      </c>
      <c r="AU195" s="206" t="s">
        <v>81</v>
      </c>
      <c r="AY195" s="205" t="s">
        <v>123</v>
      </c>
      <c r="BK195" s="207">
        <f>SUM(BK196:BK223)</f>
        <v>0</v>
      </c>
    </row>
    <row r="196" s="2" customFormat="1" ht="24.15" customHeight="1">
      <c r="A196" s="37"/>
      <c r="B196" s="38"/>
      <c r="C196" s="210" t="s">
        <v>248</v>
      </c>
      <c r="D196" s="210" t="s">
        <v>125</v>
      </c>
      <c r="E196" s="211" t="s">
        <v>249</v>
      </c>
      <c r="F196" s="212" t="s">
        <v>250</v>
      </c>
      <c r="G196" s="213" t="s">
        <v>161</v>
      </c>
      <c r="H196" s="214">
        <v>2.4239999999999999</v>
      </c>
      <c r="I196" s="215"/>
      <c r="J196" s="216">
        <f>ROUND(I196*H196,2)</f>
        <v>0</v>
      </c>
      <c r="K196" s="212" t="s">
        <v>129</v>
      </c>
      <c r="L196" s="43"/>
      <c r="M196" s="217" t="s">
        <v>1</v>
      </c>
      <c r="N196" s="218" t="s">
        <v>41</v>
      </c>
      <c r="O196" s="90"/>
      <c r="P196" s="219">
        <f>O196*H196</f>
        <v>0</v>
      </c>
      <c r="Q196" s="219">
        <v>2.8832599999999999</v>
      </c>
      <c r="R196" s="219">
        <f>Q196*H196</f>
        <v>6.9890222399999997</v>
      </c>
      <c r="S196" s="219">
        <v>0</v>
      </c>
      <c r="T196" s="22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1" t="s">
        <v>130</v>
      </c>
      <c r="AT196" s="221" t="s">
        <v>125</v>
      </c>
      <c r="AU196" s="221" t="s">
        <v>83</v>
      </c>
      <c r="AY196" s="16" t="s">
        <v>123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6" t="s">
        <v>81</v>
      </c>
      <c r="BK196" s="222">
        <f>ROUND(I196*H196,2)</f>
        <v>0</v>
      </c>
      <c r="BL196" s="16" t="s">
        <v>130</v>
      </c>
      <c r="BM196" s="221" t="s">
        <v>251</v>
      </c>
    </row>
    <row r="197" s="2" customFormat="1">
      <c r="A197" s="37"/>
      <c r="B197" s="38"/>
      <c r="C197" s="39"/>
      <c r="D197" s="223" t="s">
        <v>132</v>
      </c>
      <c r="E197" s="39"/>
      <c r="F197" s="224" t="s">
        <v>252</v>
      </c>
      <c r="G197" s="39"/>
      <c r="H197" s="39"/>
      <c r="I197" s="225"/>
      <c r="J197" s="39"/>
      <c r="K197" s="39"/>
      <c r="L197" s="43"/>
      <c r="M197" s="226"/>
      <c r="N197" s="22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132</v>
      </c>
      <c r="AU197" s="16" t="s">
        <v>83</v>
      </c>
    </row>
    <row r="198" s="13" customFormat="1">
      <c r="A198" s="13"/>
      <c r="B198" s="228"/>
      <c r="C198" s="229"/>
      <c r="D198" s="223" t="s">
        <v>134</v>
      </c>
      <c r="E198" s="230" t="s">
        <v>1</v>
      </c>
      <c r="F198" s="231" t="s">
        <v>253</v>
      </c>
      <c r="G198" s="229"/>
      <c r="H198" s="232">
        <v>2.4239999999999999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134</v>
      </c>
      <c r="AU198" s="238" t="s">
        <v>83</v>
      </c>
      <c r="AV198" s="13" t="s">
        <v>83</v>
      </c>
      <c r="AW198" s="13" t="s">
        <v>32</v>
      </c>
      <c r="AX198" s="13" t="s">
        <v>81</v>
      </c>
      <c r="AY198" s="238" t="s">
        <v>123</v>
      </c>
    </row>
    <row r="199" s="2" customFormat="1" ht="16.5" customHeight="1">
      <c r="A199" s="37"/>
      <c r="B199" s="38"/>
      <c r="C199" s="210" t="s">
        <v>7</v>
      </c>
      <c r="D199" s="210" t="s">
        <v>125</v>
      </c>
      <c r="E199" s="211" t="s">
        <v>254</v>
      </c>
      <c r="F199" s="212" t="s">
        <v>255</v>
      </c>
      <c r="G199" s="213" t="s">
        <v>161</v>
      </c>
      <c r="H199" s="214">
        <v>4.8170000000000002</v>
      </c>
      <c r="I199" s="215"/>
      <c r="J199" s="216">
        <f>ROUND(I199*H199,2)</f>
        <v>0</v>
      </c>
      <c r="K199" s="212" t="s">
        <v>129</v>
      </c>
      <c r="L199" s="43"/>
      <c r="M199" s="217" t="s">
        <v>1</v>
      </c>
      <c r="N199" s="218" t="s">
        <v>41</v>
      </c>
      <c r="O199" s="90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130</v>
      </c>
      <c r="AT199" s="221" t="s">
        <v>125</v>
      </c>
      <c r="AU199" s="221" t="s">
        <v>83</v>
      </c>
      <c r="AY199" s="16" t="s">
        <v>123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81</v>
      </c>
      <c r="BK199" s="222">
        <f>ROUND(I199*H199,2)</f>
        <v>0</v>
      </c>
      <c r="BL199" s="16" t="s">
        <v>130</v>
      </c>
      <c r="BM199" s="221" t="s">
        <v>256</v>
      </c>
    </row>
    <row r="200" s="2" customFormat="1">
      <c r="A200" s="37"/>
      <c r="B200" s="38"/>
      <c r="C200" s="39"/>
      <c r="D200" s="223" t="s">
        <v>132</v>
      </c>
      <c r="E200" s="39"/>
      <c r="F200" s="224" t="s">
        <v>257</v>
      </c>
      <c r="G200" s="39"/>
      <c r="H200" s="39"/>
      <c r="I200" s="225"/>
      <c r="J200" s="39"/>
      <c r="K200" s="39"/>
      <c r="L200" s="43"/>
      <c r="M200" s="226"/>
      <c r="N200" s="22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132</v>
      </c>
      <c r="AU200" s="16" t="s">
        <v>83</v>
      </c>
    </row>
    <row r="201" s="13" customFormat="1">
      <c r="A201" s="13"/>
      <c r="B201" s="228"/>
      <c r="C201" s="229"/>
      <c r="D201" s="223" t="s">
        <v>134</v>
      </c>
      <c r="E201" s="230" t="s">
        <v>1</v>
      </c>
      <c r="F201" s="231" t="s">
        <v>258</v>
      </c>
      <c r="G201" s="229"/>
      <c r="H201" s="232">
        <v>2.3399999999999999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134</v>
      </c>
      <c r="AU201" s="238" t="s">
        <v>83</v>
      </c>
      <c r="AV201" s="13" t="s">
        <v>83</v>
      </c>
      <c r="AW201" s="13" t="s">
        <v>32</v>
      </c>
      <c r="AX201" s="13" t="s">
        <v>76</v>
      </c>
      <c r="AY201" s="238" t="s">
        <v>123</v>
      </c>
    </row>
    <row r="202" s="13" customFormat="1">
      <c r="A202" s="13"/>
      <c r="B202" s="228"/>
      <c r="C202" s="229"/>
      <c r="D202" s="223" t="s">
        <v>134</v>
      </c>
      <c r="E202" s="230" t="s">
        <v>1</v>
      </c>
      <c r="F202" s="231" t="s">
        <v>259</v>
      </c>
      <c r="G202" s="229"/>
      <c r="H202" s="232">
        <v>2.4769999999999999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134</v>
      </c>
      <c r="AU202" s="238" t="s">
        <v>83</v>
      </c>
      <c r="AV202" s="13" t="s">
        <v>83</v>
      </c>
      <c r="AW202" s="13" t="s">
        <v>32</v>
      </c>
      <c r="AX202" s="13" t="s">
        <v>76</v>
      </c>
      <c r="AY202" s="238" t="s">
        <v>123</v>
      </c>
    </row>
    <row r="203" s="14" customFormat="1">
      <c r="A203" s="14"/>
      <c r="B203" s="239"/>
      <c r="C203" s="240"/>
      <c r="D203" s="223" t="s">
        <v>134</v>
      </c>
      <c r="E203" s="241" t="s">
        <v>1</v>
      </c>
      <c r="F203" s="242" t="s">
        <v>167</v>
      </c>
      <c r="G203" s="240"/>
      <c r="H203" s="243">
        <v>4.8170000000000002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134</v>
      </c>
      <c r="AU203" s="249" t="s">
        <v>83</v>
      </c>
      <c r="AV203" s="14" t="s">
        <v>130</v>
      </c>
      <c r="AW203" s="14" t="s">
        <v>32</v>
      </c>
      <c r="AX203" s="14" t="s">
        <v>81</v>
      </c>
      <c r="AY203" s="249" t="s">
        <v>123</v>
      </c>
    </row>
    <row r="204" s="2" customFormat="1" ht="24.15" customHeight="1">
      <c r="A204" s="37"/>
      <c r="B204" s="38"/>
      <c r="C204" s="210" t="s">
        <v>260</v>
      </c>
      <c r="D204" s="210" t="s">
        <v>125</v>
      </c>
      <c r="E204" s="211" t="s">
        <v>261</v>
      </c>
      <c r="F204" s="212" t="s">
        <v>262</v>
      </c>
      <c r="G204" s="213" t="s">
        <v>128</v>
      </c>
      <c r="H204" s="214">
        <v>17.515000000000001</v>
      </c>
      <c r="I204" s="215"/>
      <c r="J204" s="216">
        <f>ROUND(I204*H204,2)</f>
        <v>0</v>
      </c>
      <c r="K204" s="212" t="s">
        <v>129</v>
      </c>
      <c r="L204" s="43"/>
      <c r="M204" s="217" t="s">
        <v>1</v>
      </c>
      <c r="N204" s="218" t="s">
        <v>41</v>
      </c>
      <c r="O204" s="90"/>
      <c r="P204" s="219">
        <f>O204*H204</f>
        <v>0</v>
      </c>
      <c r="Q204" s="219">
        <v>0.00182</v>
      </c>
      <c r="R204" s="219">
        <f>Q204*H204</f>
        <v>0.031877300000000004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130</v>
      </c>
      <c r="AT204" s="221" t="s">
        <v>125</v>
      </c>
      <c r="AU204" s="221" t="s">
        <v>83</v>
      </c>
      <c r="AY204" s="16" t="s">
        <v>123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81</v>
      </c>
      <c r="BK204" s="222">
        <f>ROUND(I204*H204,2)</f>
        <v>0</v>
      </c>
      <c r="BL204" s="16" t="s">
        <v>130</v>
      </c>
      <c r="BM204" s="221" t="s">
        <v>263</v>
      </c>
    </row>
    <row r="205" s="2" customFormat="1">
      <c r="A205" s="37"/>
      <c r="B205" s="38"/>
      <c r="C205" s="39"/>
      <c r="D205" s="223" t="s">
        <v>132</v>
      </c>
      <c r="E205" s="39"/>
      <c r="F205" s="224" t="s">
        <v>264</v>
      </c>
      <c r="G205" s="39"/>
      <c r="H205" s="39"/>
      <c r="I205" s="225"/>
      <c r="J205" s="39"/>
      <c r="K205" s="39"/>
      <c r="L205" s="43"/>
      <c r="M205" s="226"/>
      <c r="N205" s="22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132</v>
      </c>
      <c r="AU205" s="16" t="s">
        <v>83</v>
      </c>
    </row>
    <row r="206" s="13" customFormat="1">
      <c r="A206" s="13"/>
      <c r="B206" s="228"/>
      <c r="C206" s="229"/>
      <c r="D206" s="223" t="s">
        <v>134</v>
      </c>
      <c r="E206" s="230" t="s">
        <v>1</v>
      </c>
      <c r="F206" s="231" t="s">
        <v>265</v>
      </c>
      <c r="G206" s="229"/>
      <c r="H206" s="232">
        <v>6.2400000000000002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134</v>
      </c>
      <c r="AU206" s="238" t="s">
        <v>83</v>
      </c>
      <c r="AV206" s="13" t="s">
        <v>83</v>
      </c>
      <c r="AW206" s="13" t="s">
        <v>32</v>
      </c>
      <c r="AX206" s="13" t="s">
        <v>76</v>
      </c>
      <c r="AY206" s="238" t="s">
        <v>123</v>
      </c>
    </row>
    <row r="207" s="13" customFormat="1">
      <c r="A207" s="13"/>
      <c r="B207" s="228"/>
      <c r="C207" s="229"/>
      <c r="D207" s="223" t="s">
        <v>134</v>
      </c>
      <c r="E207" s="230" t="s">
        <v>1</v>
      </c>
      <c r="F207" s="231" t="s">
        <v>266</v>
      </c>
      <c r="G207" s="229"/>
      <c r="H207" s="232">
        <v>6.4349999999999996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134</v>
      </c>
      <c r="AU207" s="238" t="s">
        <v>83</v>
      </c>
      <c r="AV207" s="13" t="s">
        <v>83</v>
      </c>
      <c r="AW207" s="13" t="s">
        <v>32</v>
      </c>
      <c r="AX207" s="13" t="s">
        <v>76</v>
      </c>
      <c r="AY207" s="238" t="s">
        <v>123</v>
      </c>
    </row>
    <row r="208" s="13" customFormat="1">
      <c r="A208" s="13"/>
      <c r="B208" s="228"/>
      <c r="C208" s="229"/>
      <c r="D208" s="223" t="s">
        <v>134</v>
      </c>
      <c r="E208" s="230" t="s">
        <v>1</v>
      </c>
      <c r="F208" s="231" t="s">
        <v>267</v>
      </c>
      <c r="G208" s="229"/>
      <c r="H208" s="232">
        <v>4.8399999999999999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134</v>
      </c>
      <c r="AU208" s="238" t="s">
        <v>83</v>
      </c>
      <c r="AV208" s="13" t="s">
        <v>83</v>
      </c>
      <c r="AW208" s="13" t="s">
        <v>32</v>
      </c>
      <c r="AX208" s="13" t="s">
        <v>76</v>
      </c>
      <c r="AY208" s="238" t="s">
        <v>123</v>
      </c>
    </row>
    <row r="209" s="14" customFormat="1">
      <c r="A209" s="14"/>
      <c r="B209" s="239"/>
      <c r="C209" s="240"/>
      <c r="D209" s="223" t="s">
        <v>134</v>
      </c>
      <c r="E209" s="241" t="s">
        <v>1</v>
      </c>
      <c r="F209" s="242" t="s">
        <v>167</v>
      </c>
      <c r="G209" s="240"/>
      <c r="H209" s="243">
        <v>17.515000000000001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9" t="s">
        <v>134</v>
      </c>
      <c r="AU209" s="249" t="s">
        <v>83</v>
      </c>
      <c r="AV209" s="14" t="s">
        <v>130</v>
      </c>
      <c r="AW209" s="14" t="s">
        <v>32</v>
      </c>
      <c r="AX209" s="14" t="s">
        <v>81</v>
      </c>
      <c r="AY209" s="249" t="s">
        <v>123</v>
      </c>
    </row>
    <row r="210" s="2" customFormat="1" ht="24.15" customHeight="1">
      <c r="A210" s="37"/>
      <c r="B210" s="38"/>
      <c r="C210" s="210" t="s">
        <v>268</v>
      </c>
      <c r="D210" s="210" t="s">
        <v>125</v>
      </c>
      <c r="E210" s="211" t="s">
        <v>269</v>
      </c>
      <c r="F210" s="212" t="s">
        <v>270</v>
      </c>
      <c r="G210" s="213" t="s">
        <v>128</v>
      </c>
      <c r="H210" s="214">
        <v>17.515000000000001</v>
      </c>
      <c r="I210" s="215"/>
      <c r="J210" s="216">
        <f>ROUND(I210*H210,2)</f>
        <v>0</v>
      </c>
      <c r="K210" s="212" t="s">
        <v>129</v>
      </c>
      <c r="L210" s="43"/>
      <c r="M210" s="217" t="s">
        <v>1</v>
      </c>
      <c r="N210" s="218" t="s">
        <v>41</v>
      </c>
      <c r="O210" s="90"/>
      <c r="P210" s="219">
        <f>O210*H210</f>
        <v>0</v>
      </c>
      <c r="Q210" s="219">
        <v>0.0013699999999999999</v>
      </c>
      <c r="R210" s="219">
        <f>Q210*H210</f>
        <v>0.023995549999999997</v>
      </c>
      <c r="S210" s="219">
        <v>0</v>
      </c>
      <c r="T210" s="22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1" t="s">
        <v>130</v>
      </c>
      <c r="AT210" s="221" t="s">
        <v>125</v>
      </c>
      <c r="AU210" s="221" t="s">
        <v>83</v>
      </c>
      <c r="AY210" s="16" t="s">
        <v>123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6" t="s">
        <v>81</v>
      </c>
      <c r="BK210" s="222">
        <f>ROUND(I210*H210,2)</f>
        <v>0</v>
      </c>
      <c r="BL210" s="16" t="s">
        <v>130</v>
      </c>
      <c r="BM210" s="221" t="s">
        <v>271</v>
      </c>
    </row>
    <row r="211" s="2" customFormat="1">
      <c r="A211" s="37"/>
      <c r="B211" s="38"/>
      <c r="C211" s="39"/>
      <c r="D211" s="223" t="s">
        <v>132</v>
      </c>
      <c r="E211" s="39"/>
      <c r="F211" s="224" t="s">
        <v>272</v>
      </c>
      <c r="G211" s="39"/>
      <c r="H211" s="39"/>
      <c r="I211" s="225"/>
      <c r="J211" s="39"/>
      <c r="K211" s="39"/>
      <c r="L211" s="43"/>
      <c r="M211" s="226"/>
      <c r="N211" s="22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132</v>
      </c>
      <c r="AU211" s="16" t="s">
        <v>83</v>
      </c>
    </row>
    <row r="212" s="2" customFormat="1" ht="24.15" customHeight="1">
      <c r="A212" s="37"/>
      <c r="B212" s="38"/>
      <c r="C212" s="210" t="s">
        <v>273</v>
      </c>
      <c r="D212" s="210" t="s">
        <v>125</v>
      </c>
      <c r="E212" s="211" t="s">
        <v>274</v>
      </c>
      <c r="F212" s="212" t="s">
        <v>275</v>
      </c>
      <c r="G212" s="213" t="s">
        <v>128</v>
      </c>
      <c r="H212" s="214">
        <v>17.515000000000001</v>
      </c>
      <c r="I212" s="215"/>
      <c r="J212" s="216">
        <f>ROUND(I212*H212,2)</f>
        <v>0</v>
      </c>
      <c r="K212" s="212" t="s">
        <v>129</v>
      </c>
      <c r="L212" s="43"/>
      <c r="M212" s="217" t="s">
        <v>1</v>
      </c>
      <c r="N212" s="218" t="s">
        <v>41</v>
      </c>
      <c r="O212" s="90"/>
      <c r="P212" s="219">
        <f>O212*H212</f>
        <v>0</v>
      </c>
      <c r="Q212" s="219">
        <v>4.0000000000000003E-05</v>
      </c>
      <c r="R212" s="219">
        <f>Q212*H212</f>
        <v>0.00070060000000000012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130</v>
      </c>
      <c r="AT212" s="221" t="s">
        <v>125</v>
      </c>
      <c r="AU212" s="221" t="s">
        <v>83</v>
      </c>
      <c r="AY212" s="16" t="s">
        <v>123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81</v>
      </c>
      <c r="BK212" s="222">
        <f>ROUND(I212*H212,2)</f>
        <v>0</v>
      </c>
      <c r="BL212" s="16" t="s">
        <v>130</v>
      </c>
      <c r="BM212" s="221" t="s">
        <v>276</v>
      </c>
    </row>
    <row r="213" s="2" customFormat="1">
      <c r="A213" s="37"/>
      <c r="B213" s="38"/>
      <c r="C213" s="39"/>
      <c r="D213" s="223" t="s">
        <v>132</v>
      </c>
      <c r="E213" s="39"/>
      <c r="F213" s="224" t="s">
        <v>277</v>
      </c>
      <c r="G213" s="39"/>
      <c r="H213" s="39"/>
      <c r="I213" s="225"/>
      <c r="J213" s="39"/>
      <c r="K213" s="39"/>
      <c r="L213" s="43"/>
      <c r="M213" s="226"/>
      <c r="N213" s="22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132</v>
      </c>
      <c r="AU213" s="16" t="s">
        <v>83</v>
      </c>
    </row>
    <row r="214" s="2" customFormat="1" ht="16.5" customHeight="1">
      <c r="A214" s="37"/>
      <c r="B214" s="38"/>
      <c r="C214" s="210" t="s">
        <v>278</v>
      </c>
      <c r="D214" s="210" t="s">
        <v>125</v>
      </c>
      <c r="E214" s="211" t="s">
        <v>279</v>
      </c>
      <c r="F214" s="212" t="s">
        <v>280</v>
      </c>
      <c r="G214" s="213" t="s">
        <v>196</v>
      </c>
      <c r="H214" s="214">
        <v>1.1040000000000001</v>
      </c>
      <c r="I214" s="215"/>
      <c r="J214" s="216">
        <f>ROUND(I214*H214,2)</f>
        <v>0</v>
      </c>
      <c r="K214" s="212" t="s">
        <v>129</v>
      </c>
      <c r="L214" s="43"/>
      <c r="M214" s="217" t="s">
        <v>1</v>
      </c>
      <c r="N214" s="218" t="s">
        <v>41</v>
      </c>
      <c r="O214" s="90"/>
      <c r="P214" s="219">
        <f>O214*H214</f>
        <v>0</v>
      </c>
      <c r="Q214" s="219">
        <v>1.0384500000000001</v>
      </c>
      <c r="R214" s="219">
        <f>Q214*H214</f>
        <v>1.1464488000000002</v>
      </c>
      <c r="S214" s="219">
        <v>0</v>
      </c>
      <c r="T214" s="22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1" t="s">
        <v>130</v>
      </c>
      <c r="AT214" s="221" t="s">
        <v>125</v>
      </c>
      <c r="AU214" s="221" t="s">
        <v>83</v>
      </c>
      <c r="AY214" s="16" t="s">
        <v>123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6" t="s">
        <v>81</v>
      </c>
      <c r="BK214" s="222">
        <f>ROUND(I214*H214,2)</f>
        <v>0</v>
      </c>
      <c r="BL214" s="16" t="s">
        <v>130</v>
      </c>
      <c r="BM214" s="221" t="s">
        <v>281</v>
      </c>
    </row>
    <row r="215" s="2" customFormat="1">
      <c r="A215" s="37"/>
      <c r="B215" s="38"/>
      <c r="C215" s="39"/>
      <c r="D215" s="223" t="s">
        <v>132</v>
      </c>
      <c r="E215" s="39"/>
      <c r="F215" s="224" t="s">
        <v>282</v>
      </c>
      <c r="G215" s="39"/>
      <c r="H215" s="39"/>
      <c r="I215" s="225"/>
      <c r="J215" s="39"/>
      <c r="K215" s="39"/>
      <c r="L215" s="43"/>
      <c r="M215" s="226"/>
      <c r="N215" s="22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132</v>
      </c>
      <c r="AU215" s="16" t="s">
        <v>83</v>
      </c>
    </row>
    <row r="216" s="13" customFormat="1">
      <c r="A216" s="13"/>
      <c r="B216" s="228"/>
      <c r="C216" s="229"/>
      <c r="D216" s="223" t="s">
        <v>134</v>
      </c>
      <c r="E216" s="230" t="s">
        <v>1</v>
      </c>
      <c r="F216" s="231" t="s">
        <v>283</v>
      </c>
      <c r="G216" s="229"/>
      <c r="H216" s="232">
        <v>1.1040000000000001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134</v>
      </c>
      <c r="AU216" s="238" t="s">
        <v>83</v>
      </c>
      <c r="AV216" s="13" t="s">
        <v>83</v>
      </c>
      <c r="AW216" s="13" t="s">
        <v>32</v>
      </c>
      <c r="AX216" s="13" t="s">
        <v>81</v>
      </c>
      <c r="AY216" s="238" t="s">
        <v>123</v>
      </c>
    </row>
    <row r="217" s="2" customFormat="1" ht="21.75" customHeight="1">
      <c r="A217" s="37"/>
      <c r="B217" s="38"/>
      <c r="C217" s="210" t="s">
        <v>284</v>
      </c>
      <c r="D217" s="210" t="s">
        <v>125</v>
      </c>
      <c r="E217" s="211" t="s">
        <v>285</v>
      </c>
      <c r="F217" s="212" t="s">
        <v>286</v>
      </c>
      <c r="G217" s="213" t="s">
        <v>144</v>
      </c>
      <c r="H217" s="214">
        <v>15.550000000000001</v>
      </c>
      <c r="I217" s="215"/>
      <c r="J217" s="216">
        <f>ROUND(I217*H217,2)</f>
        <v>0</v>
      </c>
      <c r="K217" s="212" t="s">
        <v>129</v>
      </c>
      <c r="L217" s="43"/>
      <c r="M217" s="217" t="s">
        <v>1</v>
      </c>
      <c r="N217" s="218" t="s">
        <v>41</v>
      </c>
      <c r="O217" s="90"/>
      <c r="P217" s="219">
        <f>O217*H217</f>
        <v>0</v>
      </c>
      <c r="Q217" s="219">
        <v>0.00033</v>
      </c>
      <c r="R217" s="219">
        <f>Q217*H217</f>
        <v>0.0051314999999999998</v>
      </c>
      <c r="S217" s="219">
        <v>0</v>
      </c>
      <c r="T217" s="22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130</v>
      </c>
      <c r="AT217" s="221" t="s">
        <v>125</v>
      </c>
      <c r="AU217" s="221" t="s">
        <v>83</v>
      </c>
      <c r="AY217" s="16" t="s">
        <v>123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81</v>
      </c>
      <c r="BK217" s="222">
        <f>ROUND(I217*H217,2)</f>
        <v>0</v>
      </c>
      <c r="BL217" s="16" t="s">
        <v>130</v>
      </c>
      <c r="BM217" s="221" t="s">
        <v>287</v>
      </c>
    </row>
    <row r="218" s="2" customFormat="1">
      <c r="A218" s="37"/>
      <c r="B218" s="38"/>
      <c r="C218" s="39"/>
      <c r="D218" s="223" t="s">
        <v>132</v>
      </c>
      <c r="E218" s="39"/>
      <c r="F218" s="224" t="s">
        <v>288</v>
      </c>
      <c r="G218" s="39"/>
      <c r="H218" s="39"/>
      <c r="I218" s="225"/>
      <c r="J218" s="39"/>
      <c r="K218" s="39"/>
      <c r="L218" s="43"/>
      <c r="M218" s="226"/>
      <c r="N218" s="227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132</v>
      </c>
      <c r="AU218" s="16" t="s">
        <v>83</v>
      </c>
    </row>
    <row r="219" s="13" customFormat="1">
      <c r="A219" s="13"/>
      <c r="B219" s="228"/>
      <c r="C219" s="229"/>
      <c r="D219" s="223" t="s">
        <v>134</v>
      </c>
      <c r="E219" s="230" t="s">
        <v>1</v>
      </c>
      <c r="F219" s="231" t="s">
        <v>289</v>
      </c>
      <c r="G219" s="229"/>
      <c r="H219" s="232">
        <v>8.6500000000000004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134</v>
      </c>
      <c r="AU219" s="238" t="s">
        <v>83</v>
      </c>
      <c r="AV219" s="13" t="s">
        <v>83</v>
      </c>
      <c r="AW219" s="13" t="s">
        <v>32</v>
      </c>
      <c r="AX219" s="13" t="s">
        <v>76</v>
      </c>
      <c r="AY219" s="238" t="s">
        <v>123</v>
      </c>
    </row>
    <row r="220" s="13" customFormat="1">
      <c r="A220" s="13"/>
      <c r="B220" s="228"/>
      <c r="C220" s="229"/>
      <c r="D220" s="223" t="s">
        <v>134</v>
      </c>
      <c r="E220" s="230" t="s">
        <v>1</v>
      </c>
      <c r="F220" s="231" t="s">
        <v>290</v>
      </c>
      <c r="G220" s="229"/>
      <c r="H220" s="232">
        <v>6.9000000000000004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134</v>
      </c>
      <c r="AU220" s="238" t="s">
        <v>83</v>
      </c>
      <c r="AV220" s="13" t="s">
        <v>83</v>
      </c>
      <c r="AW220" s="13" t="s">
        <v>32</v>
      </c>
      <c r="AX220" s="13" t="s">
        <v>76</v>
      </c>
      <c r="AY220" s="238" t="s">
        <v>123</v>
      </c>
    </row>
    <row r="221" s="14" customFormat="1">
      <c r="A221" s="14"/>
      <c r="B221" s="239"/>
      <c r="C221" s="240"/>
      <c r="D221" s="223" t="s">
        <v>134</v>
      </c>
      <c r="E221" s="241" t="s">
        <v>1</v>
      </c>
      <c r="F221" s="242" t="s">
        <v>167</v>
      </c>
      <c r="G221" s="240"/>
      <c r="H221" s="243">
        <v>15.550000000000001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134</v>
      </c>
      <c r="AU221" s="249" t="s">
        <v>83</v>
      </c>
      <c r="AV221" s="14" t="s">
        <v>130</v>
      </c>
      <c r="AW221" s="14" t="s">
        <v>32</v>
      </c>
      <c r="AX221" s="14" t="s">
        <v>81</v>
      </c>
      <c r="AY221" s="249" t="s">
        <v>123</v>
      </c>
    </row>
    <row r="222" s="2" customFormat="1" ht="21.75" customHeight="1">
      <c r="A222" s="37"/>
      <c r="B222" s="38"/>
      <c r="C222" s="250" t="s">
        <v>291</v>
      </c>
      <c r="D222" s="250" t="s">
        <v>193</v>
      </c>
      <c r="E222" s="251" t="s">
        <v>292</v>
      </c>
      <c r="F222" s="252" t="s">
        <v>293</v>
      </c>
      <c r="G222" s="253" t="s">
        <v>144</v>
      </c>
      <c r="H222" s="254">
        <v>15.550000000000001</v>
      </c>
      <c r="I222" s="255"/>
      <c r="J222" s="256">
        <f>ROUND(I222*H222,2)</f>
        <v>0</v>
      </c>
      <c r="K222" s="252" t="s">
        <v>129</v>
      </c>
      <c r="L222" s="257"/>
      <c r="M222" s="258" t="s">
        <v>1</v>
      </c>
      <c r="N222" s="259" t="s">
        <v>41</v>
      </c>
      <c r="O222" s="90"/>
      <c r="P222" s="219">
        <f>O222*H222</f>
        <v>0</v>
      </c>
      <c r="Q222" s="219">
        <v>0.050999999999999997</v>
      </c>
      <c r="R222" s="219">
        <f>Q222*H222</f>
        <v>0.79305000000000003</v>
      </c>
      <c r="S222" s="219">
        <v>0</v>
      </c>
      <c r="T222" s="22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1" t="s">
        <v>174</v>
      </c>
      <c r="AT222" s="221" t="s">
        <v>193</v>
      </c>
      <c r="AU222" s="221" t="s">
        <v>83</v>
      </c>
      <c r="AY222" s="16" t="s">
        <v>123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6" t="s">
        <v>81</v>
      </c>
      <c r="BK222" s="222">
        <f>ROUND(I222*H222,2)</f>
        <v>0</v>
      </c>
      <c r="BL222" s="16" t="s">
        <v>130</v>
      </c>
      <c r="BM222" s="221" t="s">
        <v>294</v>
      </c>
    </row>
    <row r="223" s="2" customFormat="1">
      <c r="A223" s="37"/>
      <c r="B223" s="38"/>
      <c r="C223" s="39"/>
      <c r="D223" s="223" t="s">
        <v>132</v>
      </c>
      <c r="E223" s="39"/>
      <c r="F223" s="224" t="s">
        <v>293</v>
      </c>
      <c r="G223" s="39"/>
      <c r="H223" s="39"/>
      <c r="I223" s="225"/>
      <c r="J223" s="39"/>
      <c r="K223" s="39"/>
      <c r="L223" s="43"/>
      <c r="M223" s="226"/>
      <c r="N223" s="22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132</v>
      </c>
      <c r="AU223" s="16" t="s">
        <v>83</v>
      </c>
    </row>
    <row r="224" s="12" customFormat="1" ht="22.8" customHeight="1">
      <c r="A224" s="12"/>
      <c r="B224" s="194"/>
      <c r="C224" s="195"/>
      <c r="D224" s="196" t="s">
        <v>75</v>
      </c>
      <c r="E224" s="208" t="s">
        <v>130</v>
      </c>
      <c r="F224" s="208" t="s">
        <v>295</v>
      </c>
      <c r="G224" s="195"/>
      <c r="H224" s="195"/>
      <c r="I224" s="198"/>
      <c r="J224" s="209">
        <f>BK224</f>
        <v>0</v>
      </c>
      <c r="K224" s="195"/>
      <c r="L224" s="200"/>
      <c r="M224" s="201"/>
      <c r="N224" s="202"/>
      <c r="O224" s="202"/>
      <c r="P224" s="203">
        <f>SUM(P225:P245)</f>
        <v>0</v>
      </c>
      <c r="Q224" s="202"/>
      <c r="R224" s="203">
        <f>SUM(R225:R245)</f>
        <v>0.87373037999999992</v>
      </c>
      <c r="S224" s="202"/>
      <c r="T224" s="204">
        <f>SUM(T225:T245)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5" t="s">
        <v>81</v>
      </c>
      <c r="AT224" s="206" t="s">
        <v>75</v>
      </c>
      <c r="AU224" s="206" t="s">
        <v>81</v>
      </c>
      <c r="AY224" s="205" t="s">
        <v>123</v>
      </c>
      <c r="BK224" s="207">
        <f>SUM(BK225:BK245)</f>
        <v>0</v>
      </c>
    </row>
    <row r="225" s="2" customFormat="1" ht="21.75" customHeight="1">
      <c r="A225" s="37"/>
      <c r="B225" s="38"/>
      <c r="C225" s="210" t="s">
        <v>296</v>
      </c>
      <c r="D225" s="210" t="s">
        <v>125</v>
      </c>
      <c r="E225" s="211" t="s">
        <v>297</v>
      </c>
      <c r="F225" s="212" t="s">
        <v>298</v>
      </c>
      <c r="G225" s="213" t="s">
        <v>161</v>
      </c>
      <c r="H225" s="214">
        <v>2.8260000000000001</v>
      </c>
      <c r="I225" s="215"/>
      <c r="J225" s="216">
        <f>ROUND(I225*H225,2)</f>
        <v>0</v>
      </c>
      <c r="K225" s="212" t="s">
        <v>129</v>
      </c>
      <c r="L225" s="43"/>
      <c r="M225" s="217" t="s">
        <v>1</v>
      </c>
      <c r="N225" s="218" t="s">
        <v>41</v>
      </c>
      <c r="O225" s="90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130</v>
      </c>
      <c r="AT225" s="221" t="s">
        <v>125</v>
      </c>
      <c r="AU225" s="221" t="s">
        <v>83</v>
      </c>
      <c r="AY225" s="16" t="s">
        <v>123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81</v>
      </c>
      <c r="BK225" s="222">
        <f>ROUND(I225*H225,2)</f>
        <v>0</v>
      </c>
      <c r="BL225" s="16" t="s">
        <v>130</v>
      </c>
      <c r="BM225" s="221" t="s">
        <v>299</v>
      </c>
    </row>
    <row r="226" s="2" customFormat="1">
      <c r="A226" s="37"/>
      <c r="B226" s="38"/>
      <c r="C226" s="39"/>
      <c r="D226" s="223" t="s">
        <v>132</v>
      </c>
      <c r="E226" s="39"/>
      <c r="F226" s="224" t="s">
        <v>300</v>
      </c>
      <c r="G226" s="39"/>
      <c r="H226" s="39"/>
      <c r="I226" s="225"/>
      <c r="J226" s="39"/>
      <c r="K226" s="39"/>
      <c r="L226" s="43"/>
      <c r="M226" s="226"/>
      <c r="N226" s="22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132</v>
      </c>
      <c r="AU226" s="16" t="s">
        <v>83</v>
      </c>
    </row>
    <row r="227" s="13" customFormat="1">
      <c r="A227" s="13"/>
      <c r="B227" s="228"/>
      <c r="C227" s="229"/>
      <c r="D227" s="223" t="s">
        <v>134</v>
      </c>
      <c r="E227" s="230" t="s">
        <v>1</v>
      </c>
      <c r="F227" s="231" t="s">
        <v>301</v>
      </c>
      <c r="G227" s="229"/>
      <c r="H227" s="232">
        <v>2.8260000000000001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134</v>
      </c>
      <c r="AU227" s="238" t="s">
        <v>83</v>
      </c>
      <c r="AV227" s="13" t="s">
        <v>83</v>
      </c>
      <c r="AW227" s="13" t="s">
        <v>32</v>
      </c>
      <c r="AX227" s="13" t="s">
        <v>81</v>
      </c>
      <c r="AY227" s="238" t="s">
        <v>123</v>
      </c>
    </row>
    <row r="228" s="2" customFormat="1" ht="24.15" customHeight="1">
      <c r="A228" s="37"/>
      <c r="B228" s="38"/>
      <c r="C228" s="210" t="s">
        <v>302</v>
      </c>
      <c r="D228" s="210" t="s">
        <v>125</v>
      </c>
      <c r="E228" s="211" t="s">
        <v>303</v>
      </c>
      <c r="F228" s="212" t="s">
        <v>304</v>
      </c>
      <c r="G228" s="213" t="s">
        <v>128</v>
      </c>
      <c r="H228" s="214">
        <v>3.9249999999999998</v>
      </c>
      <c r="I228" s="215"/>
      <c r="J228" s="216">
        <f>ROUND(I228*H228,2)</f>
        <v>0</v>
      </c>
      <c r="K228" s="212" t="s">
        <v>129</v>
      </c>
      <c r="L228" s="43"/>
      <c r="M228" s="217" t="s">
        <v>1</v>
      </c>
      <c r="N228" s="218" t="s">
        <v>41</v>
      </c>
      <c r="O228" s="90"/>
      <c r="P228" s="219">
        <f>O228*H228</f>
        <v>0</v>
      </c>
      <c r="Q228" s="219">
        <v>0.01787</v>
      </c>
      <c r="R228" s="219">
        <f>Q228*H228</f>
        <v>0.070139750000000001</v>
      </c>
      <c r="S228" s="219">
        <v>0</v>
      </c>
      <c r="T228" s="22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1" t="s">
        <v>130</v>
      </c>
      <c r="AT228" s="221" t="s">
        <v>125</v>
      </c>
      <c r="AU228" s="221" t="s">
        <v>83</v>
      </c>
      <c r="AY228" s="16" t="s">
        <v>123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6" t="s">
        <v>81</v>
      </c>
      <c r="BK228" s="222">
        <f>ROUND(I228*H228,2)</f>
        <v>0</v>
      </c>
      <c r="BL228" s="16" t="s">
        <v>130</v>
      </c>
      <c r="BM228" s="221" t="s">
        <v>305</v>
      </c>
    </row>
    <row r="229" s="2" customFormat="1">
      <c r="A229" s="37"/>
      <c r="B229" s="38"/>
      <c r="C229" s="39"/>
      <c r="D229" s="223" t="s">
        <v>132</v>
      </c>
      <c r="E229" s="39"/>
      <c r="F229" s="224" t="s">
        <v>306</v>
      </c>
      <c r="G229" s="39"/>
      <c r="H229" s="39"/>
      <c r="I229" s="225"/>
      <c r="J229" s="39"/>
      <c r="K229" s="39"/>
      <c r="L229" s="43"/>
      <c r="M229" s="226"/>
      <c r="N229" s="227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132</v>
      </c>
      <c r="AU229" s="16" t="s">
        <v>83</v>
      </c>
    </row>
    <row r="230" s="13" customFormat="1">
      <c r="A230" s="13"/>
      <c r="B230" s="228"/>
      <c r="C230" s="229"/>
      <c r="D230" s="223" t="s">
        <v>134</v>
      </c>
      <c r="E230" s="230" t="s">
        <v>1</v>
      </c>
      <c r="F230" s="231" t="s">
        <v>307</v>
      </c>
      <c r="G230" s="229"/>
      <c r="H230" s="232">
        <v>3.9249999999999998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134</v>
      </c>
      <c r="AU230" s="238" t="s">
        <v>83</v>
      </c>
      <c r="AV230" s="13" t="s">
        <v>83</v>
      </c>
      <c r="AW230" s="13" t="s">
        <v>32</v>
      </c>
      <c r="AX230" s="13" t="s">
        <v>81</v>
      </c>
      <c r="AY230" s="238" t="s">
        <v>123</v>
      </c>
    </row>
    <row r="231" s="2" customFormat="1" ht="24.15" customHeight="1">
      <c r="A231" s="37"/>
      <c r="B231" s="38"/>
      <c r="C231" s="210" t="s">
        <v>308</v>
      </c>
      <c r="D231" s="210" t="s">
        <v>125</v>
      </c>
      <c r="E231" s="211" t="s">
        <v>309</v>
      </c>
      <c r="F231" s="212" t="s">
        <v>310</v>
      </c>
      <c r="G231" s="213" t="s">
        <v>128</v>
      </c>
      <c r="H231" s="214">
        <v>3.9249999999999998</v>
      </c>
      <c r="I231" s="215"/>
      <c r="J231" s="216">
        <f>ROUND(I231*H231,2)</f>
        <v>0</v>
      </c>
      <c r="K231" s="212" t="s">
        <v>129</v>
      </c>
      <c r="L231" s="43"/>
      <c r="M231" s="217" t="s">
        <v>1</v>
      </c>
      <c r="N231" s="218" t="s">
        <v>41</v>
      </c>
      <c r="O231" s="90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1" t="s">
        <v>130</v>
      </c>
      <c r="AT231" s="221" t="s">
        <v>125</v>
      </c>
      <c r="AU231" s="221" t="s">
        <v>83</v>
      </c>
      <c r="AY231" s="16" t="s">
        <v>123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6" t="s">
        <v>81</v>
      </c>
      <c r="BK231" s="222">
        <f>ROUND(I231*H231,2)</f>
        <v>0</v>
      </c>
      <c r="BL231" s="16" t="s">
        <v>130</v>
      </c>
      <c r="BM231" s="221" t="s">
        <v>311</v>
      </c>
    </row>
    <row r="232" s="2" customFormat="1">
      <c r="A232" s="37"/>
      <c r="B232" s="38"/>
      <c r="C232" s="39"/>
      <c r="D232" s="223" t="s">
        <v>132</v>
      </c>
      <c r="E232" s="39"/>
      <c r="F232" s="224" t="s">
        <v>312</v>
      </c>
      <c r="G232" s="39"/>
      <c r="H232" s="39"/>
      <c r="I232" s="225"/>
      <c r="J232" s="39"/>
      <c r="K232" s="39"/>
      <c r="L232" s="43"/>
      <c r="M232" s="226"/>
      <c r="N232" s="22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132</v>
      </c>
      <c r="AU232" s="16" t="s">
        <v>83</v>
      </c>
    </row>
    <row r="233" s="2" customFormat="1" ht="21.75" customHeight="1">
      <c r="A233" s="37"/>
      <c r="B233" s="38"/>
      <c r="C233" s="210" t="s">
        <v>313</v>
      </c>
      <c r="D233" s="210" t="s">
        <v>125</v>
      </c>
      <c r="E233" s="211" t="s">
        <v>314</v>
      </c>
      <c r="F233" s="212" t="s">
        <v>315</v>
      </c>
      <c r="G233" s="213" t="s">
        <v>196</v>
      </c>
      <c r="H233" s="214">
        <v>0.64900000000000002</v>
      </c>
      <c r="I233" s="215"/>
      <c r="J233" s="216">
        <f>ROUND(I233*H233,2)</f>
        <v>0</v>
      </c>
      <c r="K233" s="212" t="s">
        <v>129</v>
      </c>
      <c r="L233" s="43"/>
      <c r="M233" s="217" t="s">
        <v>1</v>
      </c>
      <c r="N233" s="218" t="s">
        <v>41</v>
      </c>
      <c r="O233" s="90"/>
      <c r="P233" s="219">
        <f>O233*H233</f>
        <v>0</v>
      </c>
      <c r="Q233" s="219">
        <v>1.0492699999999999</v>
      </c>
      <c r="R233" s="219">
        <f>Q233*H233</f>
        <v>0.68097622999999996</v>
      </c>
      <c r="S233" s="219">
        <v>0</v>
      </c>
      <c r="T233" s="22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1" t="s">
        <v>130</v>
      </c>
      <c r="AT233" s="221" t="s">
        <v>125</v>
      </c>
      <c r="AU233" s="221" t="s">
        <v>83</v>
      </c>
      <c r="AY233" s="16" t="s">
        <v>123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6" t="s">
        <v>81</v>
      </c>
      <c r="BK233" s="222">
        <f>ROUND(I233*H233,2)</f>
        <v>0</v>
      </c>
      <c r="BL233" s="16" t="s">
        <v>130</v>
      </c>
      <c r="BM233" s="221" t="s">
        <v>316</v>
      </c>
    </row>
    <row r="234" s="2" customFormat="1">
      <c r="A234" s="37"/>
      <c r="B234" s="38"/>
      <c r="C234" s="39"/>
      <c r="D234" s="223" t="s">
        <v>132</v>
      </c>
      <c r="E234" s="39"/>
      <c r="F234" s="224" t="s">
        <v>317</v>
      </c>
      <c r="G234" s="39"/>
      <c r="H234" s="39"/>
      <c r="I234" s="225"/>
      <c r="J234" s="39"/>
      <c r="K234" s="39"/>
      <c r="L234" s="43"/>
      <c r="M234" s="226"/>
      <c r="N234" s="22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132</v>
      </c>
      <c r="AU234" s="16" t="s">
        <v>83</v>
      </c>
    </row>
    <row r="235" s="13" customFormat="1">
      <c r="A235" s="13"/>
      <c r="B235" s="228"/>
      <c r="C235" s="229"/>
      <c r="D235" s="223" t="s">
        <v>134</v>
      </c>
      <c r="E235" s="230" t="s">
        <v>1</v>
      </c>
      <c r="F235" s="231" t="s">
        <v>318</v>
      </c>
      <c r="G235" s="229"/>
      <c r="H235" s="232">
        <v>0.64900000000000002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134</v>
      </c>
      <c r="AU235" s="238" t="s">
        <v>83</v>
      </c>
      <c r="AV235" s="13" t="s">
        <v>83</v>
      </c>
      <c r="AW235" s="13" t="s">
        <v>32</v>
      </c>
      <c r="AX235" s="13" t="s">
        <v>81</v>
      </c>
      <c r="AY235" s="238" t="s">
        <v>123</v>
      </c>
    </row>
    <row r="236" s="2" customFormat="1" ht="16.5" customHeight="1">
      <c r="A236" s="37"/>
      <c r="B236" s="38"/>
      <c r="C236" s="210" t="s">
        <v>319</v>
      </c>
      <c r="D236" s="210" t="s">
        <v>125</v>
      </c>
      <c r="E236" s="211" t="s">
        <v>320</v>
      </c>
      <c r="F236" s="212" t="s">
        <v>321</v>
      </c>
      <c r="G236" s="213" t="s">
        <v>128</v>
      </c>
      <c r="H236" s="214">
        <v>9.1199999999999992</v>
      </c>
      <c r="I236" s="215"/>
      <c r="J236" s="216">
        <f>ROUND(I236*H236,2)</f>
        <v>0</v>
      </c>
      <c r="K236" s="212" t="s">
        <v>129</v>
      </c>
      <c r="L236" s="43"/>
      <c r="M236" s="217" t="s">
        <v>1</v>
      </c>
      <c r="N236" s="218" t="s">
        <v>41</v>
      </c>
      <c r="O236" s="90"/>
      <c r="P236" s="219">
        <f>O236*H236</f>
        <v>0</v>
      </c>
      <c r="Q236" s="219">
        <v>0.01087</v>
      </c>
      <c r="R236" s="219">
        <f>Q236*H236</f>
        <v>0.099134399999999984</v>
      </c>
      <c r="S236" s="219">
        <v>0</v>
      </c>
      <c r="T236" s="22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1" t="s">
        <v>130</v>
      </c>
      <c r="AT236" s="221" t="s">
        <v>125</v>
      </c>
      <c r="AU236" s="221" t="s">
        <v>83</v>
      </c>
      <c r="AY236" s="16" t="s">
        <v>123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6" t="s">
        <v>81</v>
      </c>
      <c r="BK236" s="222">
        <f>ROUND(I236*H236,2)</f>
        <v>0</v>
      </c>
      <c r="BL236" s="16" t="s">
        <v>130</v>
      </c>
      <c r="BM236" s="221" t="s">
        <v>322</v>
      </c>
    </row>
    <row r="237" s="2" customFormat="1">
      <c r="A237" s="37"/>
      <c r="B237" s="38"/>
      <c r="C237" s="39"/>
      <c r="D237" s="223" t="s">
        <v>132</v>
      </c>
      <c r="E237" s="39"/>
      <c r="F237" s="224" t="s">
        <v>323</v>
      </c>
      <c r="G237" s="39"/>
      <c r="H237" s="39"/>
      <c r="I237" s="225"/>
      <c r="J237" s="39"/>
      <c r="K237" s="39"/>
      <c r="L237" s="43"/>
      <c r="M237" s="226"/>
      <c r="N237" s="22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132</v>
      </c>
      <c r="AU237" s="16" t="s">
        <v>83</v>
      </c>
    </row>
    <row r="238" s="13" customFormat="1">
      <c r="A238" s="13"/>
      <c r="B238" s="228"/>
      <c r="C238" s="229"/>
      <c r="D238" s="223" t="s">
        <v>134</v>
      </c>
      <c r="E238" s="230" t="s">
        <v>1</v>
      </c>
      <c r="F238" s="231" t="s">
        <v>324</v>
      </c>
      <c r="G238" s="229"/>
      <c r="H238" s="232">
        <v>9.1199999999999992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134</v>
      </c>
      <c r="AU238" s="238" t="s">
        <v>83</v>
      </c>
      <c r="AV238" s="13" t="s">
        <v>83</v>
      </c>
      <c r="AW238" s="13" t="s">
        <v>32</v>
      </c>
      <c r="AX238" s="13" t="s">
        <v>81</v>
      </c>
      <c r="AY238" s="238" t="s">
        <v>123</v>
      </c>
    </row>
    <row r="239" s="2" customFormat="1" ht="21.75" customHeight="1">
      <c r="A239" s="37"/>
      <c r="B239" s="38"/>
      <c r="C239" s="210" t="s">
        <v>325</v>
      </c>
      <c r="D239" s="210" t="s">
        <v>125</v>
      </c>
      <c r="E239" s="211" t="s">
        <v>326</v>
      </c>
      <c r="F239" s="212" t="s">
        <v>327</v>
      </c>
      <c r="G239" s="213" t="s">
        <v>128</v>
      </c>
      <c r="H239" s="214">
        <v>9.1199999999999992</v>
      </c>
      <c r="I239" s="215"/>
      <c r="J239" s="216">
        <f>ROUND(I239*H239,2)</f>
        <v>0</v>
      </c>
      <c r="K239" s="212" t="s">
        <v>129</v>
      </c>
      <c r="L239" s="43"/>
      <c r="M239" s="217" t="s">
        <v>1</v>
      </c>
      <c r="N239" s="218" t="s">
        <v>41</v>
      </c>
      <c r="O239" s="90"/>
      <c r="P239" s="219">
        <f>O239*H239</f>
        <v>0</v>
      </c>
      <c r="Q239" s="219">
        <v>0</v>
      </c>
      <c r="R239" s="219">
        <f>Q239*H239</f>
        <v>0</v>
      </c>
      <c r="S239" s="219">
        <v>0</v>
      </c>
      <c r="T239" s="22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1" t="s">
        <v>130</v>
      </c>
      <c r="AT239" s="221" t="s">
        <v>125</v>
      </c>
      <c r="AU239" s="221" t="s">
        <v>83</v>
      </c>
      <c r="AY239" s="16" t="s">
        <v>123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6" t="s">
        <v>81</v>
      </c>
      <c r="BK239" s="222">
        <f>ROUND(I239*H239,2)</f>
        <v>0</v>
      </c>
      <c r="BL239" s="16" t="s">
        <v>130</v>
      </c>
      <c r="BM239" s="221" t="s">
        <v>328</v>
      </c>
    </row>
    <row r="240" s="2" customFormat="1">
      <c r="A240" s="37"/>
      <c r="B240" s="38"/>
      <c r="C240" s="39"/>
      <c r="D240" s="223" t="s">
        <v>132</v>
      </c>
      <c r="E240" s="39"/>
      <c r="F240" s="224" t="s">
        <v>329</v>
      </c>
      <c r="G240" s="39"/>
      <c r="H240" s="39"/>
      <c r="I240" s="225"/>
      <c r="J240" s="39"/>
      <c r="K240" s="39"/>
      <c r="L240" s="43"/>
      <c r="M240" s="226"/>
      <c r="N240" s="227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132</v>
      </c>
      <c r="AU240" s="16" t="s">
        <v>83</v>
      </c>
    </row>
    <row r="241" s="2" customFormat="1" ht="16.5" customHeight="1">
      <c r="A241" s="37"/>
      <c r="B241" s="38"/>
      <c r="C241" s="210" t="s">
        <v>330</v>
      </c>
      <c r="D241" s="210" t="s">
        <v>125</v>
      </c>
      <c r="E241" s="211" t="s">
        <v>331</v>
      </c>
      <c r="F241" s="212" t="s">
        <v>332</v>
      </c>
      <c r="G241" s="213" t="s">
        <v>333</v>
      </c>
      <c r="H241" s="214">
        <v>4</v>
      </c>
      <c r="I241" s="215"/>
      <c r="J241" s="216">
        <f>ROUND(I241*H241,2)</f>
        <v>0</v>
      </c>
      <c r="K241" s="212" t="s">
        <v>129</v>
      </c>
      <c r="L241" s="43"/>
      <c r="M241" s="217" t="s">
        <v>1</v>
      </c>
      <c r="N241" s="218" t="s">
        <v>41</v>
      </c>
      <c r="O241" s="90"/>
      <c r="P241" s="219">
        <f>O241*H241</f>
        <v>0</v>
      </c>
      <c r="Q241" s="219">
        <v>0.0050899999999999999</v>
      </c>
      <c r="R241" s="219">
        <f>Q241*H241</f>
        <v>0.02036</v>
      </c>
      <c r="S241" s="219">
        <v>0</v>
      </c>
      <c r="T241" s="22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1" t="s">
        <v>130</v>
      </c>
      <c r="AT241" s="221" t="s">
        <v>125</v>
      </c>
      <c r="AU241" s="221" t="s">
        <v>83</v>
      </c>
      <c r="AY241" s="16" t="s">
        <v>123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6" t="s">
        <v>81</v>
      </c>
      <c r="BK241" s="222">
        <f>ROUND(I241*H241,2)</f>
        <v>0</v>
      </c>
      <c r="BL241" s="16" t="s">
        <v>130</v>
      </c>
      <c r="BM241" s="221" t="s">
        <v>334</v>
      </c>
    </row>
    <row r="242" s="2" customFormat="1">
      <c r="A242" s="37"/>
      <c r="B242" s="38"/>
      <c r="C242" s="39"/>
      <c r="D242" s="223" t="s">
        <v>132</v>
      </c>
      <c r="E242" s="39"/>
      <c r="F242" s="224" t="s">
        <v>335</v>
      </c>
      <c r="G242" s="39"/>
      <c r="H242" s="39"/>
      <c r="I242" s="225"/>
      <c r="J242" s="39"/>
      <c r="K242" s="39"/>
      <c r="L242" s="43"/>
      <c r="M242" s="226"/>
      <c r="N242" s="22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132</v>
      </c>
      <c r="AU242" s="16" t="s">
        <v>83</v>
      </c>
    </row>
    <row r="243" s="2" customFormat="1" ht="16.5" customHeight="1">
      <c r="A243" s="37"/>
      <c r="B243" s="38"/>
      <c r="C243" s="250" t="s">
        <v>336</v>
      </c>
      <c r="D243" s="250" t="s">
        <v>193</v>
      </c>
      <c r="E243" s="251" t="s">
        <v>337</v>
      </c>
      <c r="F243" s="252" t="s">
        <v>338</v>
      </c>
      <c r="G243" s="253" t="s">
        <v>144</v>
      </c>
      <c r="H243" s="254">
        <v>2.3999999999999999</v>
      </c>
      <c r="I243" s="255"/>
      <c r="J243" s="256">
        <f>ROUND(I243*H243,2)</f>
        <v>0</v>
      </c>
      <c r="K243" s="252" t="s">
        <v>129</v>
      </c>
      <c r="L243" s="257"/>
      <c r="M243" s="258" t="s">
        <v>1</v>
      </c>
      <c r="N243" s="259" t="s">
        <v>41</v>
      </c>
      <c r="O243" s="90"/>
      <c r="P243" s="219">
        <f>O243*H243</f>
        <v>0</v>
      </c>
      <c r="Q243" s="219">
        <v>0.0012999999999999999</v>
      </c>
      <c r="R243" s="219">
        <f>Q243*H243</f>
        <v>0.0031199999999999999</v>
      </c>
      <c r="S243" s="219">
        <v>0</v>
      </c>
      <c r="T243" s="22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1" t="s">
        <v>174</v>
      </c>
      <c r="AT243" s="221" t="s">
        <v>193</v>
      </c>
      <c r="AU243" s="221" t="s">
        <v>83</v>
      </c>
      <c r="AY243" s="16" t="s">
        <v>123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6" t="s">
        <v>81</v>
      </c>
      <c r="BK243" s="222">
        <f>ROUND(I243*H243,2)</f>
        <v>0</v>
      </c>
      <c r="BL243" s="16" t="s">
        <v>130</v>
      </c>
      <c r="BM243" s="221" t="s">
        <v>339</v>
      </c>
    </row>
    <row r="244" s="2" customFormat="1">
      <c r="A244" s="37"/>
      <c r="B244" s="38"/>
      <c r="C244" s="39"/>
      <c r="D244" s="223" t="s">
        <v>132</v>
      </c>
      <c r="E244" s="39"/>
      <c r="F244" s="224" t="s">
        <v>338</v>
      </c>
      <c r="G244" s="39"/>
      <c r="H244" s="39"/>
      <c r="I244" s="225"/>
      <c r="J244" s="39"/>
      <c r="K244" s="39"/>
      <c r="L244" s="43"/>
      <c r="M244" s="226"/>
      <c r="N244" s="227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132</v>
      </c>
      <c r="AU244" s="16" t="s">
        <v>83</v>
      </c>
    </row>
    <row r="245" s="13" customFormat="1">
      <c r="A245" s="13"/>
      <c r="B245" s="228"/>
      <c r="C245" s="229"/>
      <c r="D245" s="223" t="s">
        <v>134</v>
      </c>
      <c r="E245" s="230" t="s">
        <v>1</v>
      </c>
      <c r="F245" s="231" t="s">
        <v>340</v>
      </c>
      <c r="G245" s="229"/>
      <c r="H245" s="232">
        <v>2.3999999999999999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134</v>
      </c>
      <c r="AU245" s="238" t="s">
        <v>83</v>
      </c>
      <c r="AV245" s="13" t="s">
        <v>83</v>
      </c>
      <c r="AW245" s="13" t="s">
        <v>32</v>
      </c>
      <c r="AX245" s="13" t="s">
        <v>81</v>
      </c>
      <c r="AY245" s="238" t="s">
        <v>123</v>
      </c>
    </row>
    <row r="246" s="12" customFormat="1" ht="22.8" customHeight="1">
      <c r="A246" s="12"/>
      <c r="B246" s="194"/>
      <c r="C246" s="195"/>
      <c r="D246" s="196" t="s">
        <v>75</v>
      </c>
      <c r="E246" s="208" t="s">
        <v>152</v>
      </c>
      <c r="F246" s="208" t="s">
        <v>341</v>
      </c>
      <c r="G246" s="195"/>
      <c r="H246" s="195"/>
      <c r="I246" s="198"/>
      <c r="J246" s="209">
        <f>BK246</f>
        <v>0</v>
      </c>
      <c r="K246" s="195"/>
      <c r="L246" s="200"/>
      <c r="M246" s="201"/>
      <c r="N246" s="202"/>
      <c r="O246" s="202"/>
      <c r="P246" s="203">
        <f>SUM(P247:P258)</f>
        <v>0</v>
      </c>
      <c r="Q246" s="202"/>
      <c r="R246" s="203">
        <f>SUM(R247:R258)</f>
        <v>2.8298655000000004</v>
      </c>
      <c r="S246" s="202"/>
      <c r="T246" s="204">
        <f>SUM(T247:T258)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5" t="s">
        <v>81</v>
      </c>
      <c r="AT246" s="206" t="s">
        <v>75</v>
      </c>
      <c r="AU246" s="206" t="s">
        <v>81</v>
      </c>
      <c r="AY246" s="205" t="s">
        <v>123</v>
      </c>
      <c r="BK246" s="207">
        <f>SUM(BK247:BK258)</f>
        <v>0</v>
      </c>
    </row>
    <row r="247" s="2" customFormat="1" ht="16.5" customHeight="1">
      <c r="A247" s="37"/>
      <c r="B247" s="38"/>
      <c r="C247" s="210" t="s">
        <v>342</v>
      </c>
      <c r="D247" s="210" t="s">
        <v>125</v>
      </c>
      <c r="E247" s="211" t="s">
        <v>343</v>
      </c>
      <c r="F247" s="212" t="s">
        <v>344</v>
      </c>
      <c r="G247" s="213" t="s">
        <v>128</v>
      </c>
      <c r="H247" s="214">
        <v>11.550000000000001</v>
      </c>
      <c r="I247" s="215"/>
      <c r="J247" s="216">
        <f>ROUND(I247*H247,2)</f>
        <v>0</v>
      </c>
      <c r="K247" s="212" t="s">
        <v>129</v>
      </c>
      <c r="L247" s="43"/>
      <c r="M247" s="217" t="s">
        <v>1</v>
      </c>
      <c r="N247" s="218" t="s">
        <v>41</v>
      </c>
      <c r="O247" s="90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1" t="s">
        <v>130</v>
      </c>
      <c r="AT247" s="221" t="s">
        <v>125</v>
      </c>
      <c r="AU247" s="221" t="s">
        <v>83</v>
      </c>
      <c r="AY247" s="16" t="s">
        <v>123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6" t="s">
        <v>81</v>
      </c>
      <c r="BK247" s="222">
        <f>ROUND(I247*H247,2)</f>
        <v>0</v>
      </c>
      <c r="BL247" s="16" t="s">
        <v>130</v>
      </c>
      <c r="BM247" s="221" t="s">
        <v>345</v>
      </c>
    </row>
    <row r="248" s="2" customFormat="1">
      <c r="A248" s="37"/>
      <c r="B248" s="38"/>
      <c r="C248" s="39"/>
      <c r="D248" s="223" t="s">
        <v>132</v>
      </c>
      <c r="E248" s="39"/>
      <c r="F248" s="224" t="s">
        <v>346</v>
      </c>
      <c r="G248" s="39"/>
      <c r="H248" s="39"/>
      <c r="I248" s="225"/>
      <c r="J248" s="39"/>
      <c r="K248" s="39"/>
      <c r="L248" s="43"/>
      <c r="M248" s="226"/>
      <c r="N248" s="22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132</v>
      </c>
      <c r="AU248" s="16" t="s">
        <v>83</v>
      </c>
    </row>
    <row r="249" s="2" customFormat="1" ht="33" customHeight="1">
      <c r="A249" s="37"/>
      <c r="B249" s="38"/>
      <c r="C249" s="210" t="s">
        <v>347</v>
      </c>
      <c r="D249" s="210" t="s">
        <v>125</v>
      </c>
      <c r="E249" s="211" t="s">
        <v>348</v>
      </c>
      <c r="F249" s="212" t="s">
        <v>349</v>
      </c>
      <c r="G249" s="213" t="s">
        <v>128</v>
      </c>
      <c r="H249" s="214">
        <v>11.550000000000001</v>
      </c>
      <c r="I249" s="215"/>
      <c r="J249" s="216">
        <f>ROUND(I249*H249,2)</f>
        <v>0</v>
      </c>
      <c r="K249" s="212" t="s">
        <v>129</v>
      </c>
      <c r="L249" s="43"/>
      <c r="M249" s="217" t="s">
        <v>1</v>
      </c>
      <c r="N249" s="218" t="s">
        <v>41</v>
      </c>
      <c r="O249" s="90"/>
      <c r="P249" s="219">
        <f>O249*H249</f>
        <v>0</v>
      </c>
      <c r="Q249" s="219">
        <v>0</v>
      </c>
      <c r="R249" s="219">
        <f>Q249*H249</f>
        <v>0</v>
      </c>
      <c r="S249" s="219">
        <v>0</v>
      </c>
      <c r="T249" s="22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1" t="s">
        <v>130</v>
      </c>
      <c r="AT249" s="221" t="s">
        <v>125</v>
      </c>
      <c r="AU249" s="221" t="s">
        <v>83</v>
      </c>
      <c r="AY249" s="16" t="s">
        <v>123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6" t="s">
        <v>81</v>
      </c>
      <c r="BK249" s="222">
        <f>ROUND(I249*H249,2)</f>
        <v>0</v>
      </c>
      <c r="BL249" s="16" t="s">
        <v>130</v>
      </c>
      <c r="BM249" s="221" t="s">
        <v>350</v>
      </c>
    </row>
    <row r="250" s="2" customFormat="1">
      <c r="A250" s="37"/>
      <c r="B250" s="38"/>
      <c r="C250" s="39"/>
      <c r="D250" s="223" t="s">
        <v>132</v>
      </c>
      <c r="E250" s="39"/>
      <c r="F250" s="224" t="s">
        <v>351</v>
      </c>
      <c r="G250" s="39"/>
      <c r="H250" s="39"/>
      <c r="I250" s="225"/>
      <c r="J250" s="39"/>
      <c r="K250" s="39"/>
      <c r="L250" s="43"/>
      <c r="M250" s="226"/>
      <c r="N250" s="22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132</v>
      </c>
      <c r="AU250" s="16" t="s">
        <v>83</v>
      </c>
    </row>
    <row r="251" s="2" customFormat="1" ht="24.15" customHeight="1">
      <c r="A251" s="37"/>
      <c r="B251" s="38"/>
      <c r="C251" s="210" t="s">
        <v>352</v>
      </c>
      <c r="D251" s="210" t="s">
        <v>125</v>
      </c>
      <c r="E251" s="211" t="s">
        <v>353</v>
      </c>
      <c r="F251" s="212" t="s">
        <v>354</v>
      </c>
      <c r="G251" s="213" t="s">
        <v>128</v>
      </c>
      <c r="H251" s="214">
        <v>11.550000000000001</v>
      </c>
      <c r="I251" s="215"/>
      <c r="J251" s="216">
        <f>ROUND(I251*H251,2)</f>
        <v>0</v>
      </c>
      <c r="K251" s="212" t="s">
        <v>129</v>
      </c>
      <c r="L251" s="43"/>
      <c r="M251" s="217" t="s">
        <v>1</v>
      </c>
      <c r="N251" s="218" t="s">
        <v>41</v>
      </c>
      <c r="O251" s="90"/>
      <c r="P251" s="219">
        <f>O251*H251</f>
        <v>0</v>
      </c>
      <c r="Q251" s="219">
        <v>0.24501000000000001</v>
      </c>
      <c r="R251" s="219">
        <f>Q251*H251</f>
        <v>2.8298655000000004</v>
      </c>
      <c r="S251" s="219">
        <v>0</v>
      </c>
      <c r="T251" s="22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1" t="s">
        <v>130</v>
      </c>
      <c r="AT251" s="221" t="s">
        <v>125</v>
      </c>
      <c r="AU251" s="221" t="s">
        <v>83</v>
      </c>
      <c r="AY251" s="16" t="s">
        <v>123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6" t="s">
        <v>81</v>
      </c>
      <c r="BK251" s="222">
        <f>ROUND(I251*H251,2)</f>
        <v>0</v>
      </c>
      <c r="BL251" s="16" t="s">
        <v>130</v>
      </c>
      <c r="BM251" s="221" t="s">
        <v>355</v>
      </c>
    </row>
    <row r="252" s="2" customFormat="1">
      <c r="A252" s="37"/>
      <c r="B252" s="38"/>
      <c r="C252" s="39"/>
      <c r="D252" s="223" t="s">
        <v>132</v>
      </c>
      <c r="E252" s="39"/>
      <c r="F252" s="224" t="s">
        <v>356</v>
      </c>
      <c r="G252" s="39"/>
      <c r="H252" s="39"/>
      <c r="I252" s="225"/>
      <c r="J252" s="39"/>
      <c r="K252" s="39"/>
      <c r="L252" s="43"/>
      <c r="M252" s="226"/>
      <c r="N252" s="22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132</v>
      </c>
      <c r="AU252" s="16" t="s">
        <v>83</v>
      </c>
    </row>
    <row r="253" s="13" customFormat="1">
      <c r="A253" s="13"/>
      <c r="B253" s="228"/>
      <c r="C253" s="229"/>
      <c r="D253" s="223" t="s">
        <v>134</v>
      </c>
      <c r="E253" s="230" t="s">
        <v>1</v>
      </c>
      <c r="F253" s="231" t="s">
        <v>357</v>
      </c>
      <c r="G253" s="229"/>
      <c r="H253" s="232">
        <v>11.550000000000001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134</v>
      </c>
      <c r="AU253" s="238" t="s">
        <v>83</v>
      </c>
      <c r="AV253" s="13" t="s">
        <v>83</v>
      </c>
      <c r="AW253" s="13" t="s">
        <v>32</v>
      </c>
      <c r="AX253" s="13" t="s">
        <v>81</v>
      </c>
      <c r="AY253" s="238" t="s">
        <v>123</v>
      </c>
    </row>
    <row r="254" s="2" customFormat="1" ht="21.75" customHeight="1">
      <c r="A254" s="37"/>
      <c r="B254" s="38"/>
      <c r="C254" s="210" t="s">
        <v>358</v>
      </c>
      <c r="D254" s="210" t="s">
        <v>125</v>
      </c>
      <c r="E254" s="211" t="s">
        <v>359</v>
      </c>
      <c r="F254" s="212" t="s">
        <v>360</v>
      </c>
      <c r="G254" s="213" t="s">
        <v>128</v>
      </c>
      <c r="H254" s="214">
        <v>23.100000000000001</v>
      </c>
      <c r="I254" s="215"/>
      <c r="J254" s="216">
        <f>ROUND(I254*H254,2)</f>
        <v>0</v>
      </c>
      <c r="K254" s="212" t="s">
        <v>129</v>
      </c>
      <c r="L254" s="43"/>
      <c r="M254" s="217" t="s">
        <v>1</v>
      </c>
      <c r="N254" s="218" t="s">
        <v>41</v>
      </c>
      <c r="O254" s="90"/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2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1" t="s">
        <v>130</v>
      </c>
      <c r="AT254" s="221" t="s">
        <v>125</v>
      </c>
      <c r="AU254" s="221" t="s">
        <v>83</v>
      </c>
      <c r="AY254" s="16" t="s">
        <v>123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6" t="s">
        <v>81</v>
      </c>
      <c r="BK254" s="222">
        <f>ROUND(I254*H254,2)</f>
        <v>0</v>
      </c>
      <c r="BL254" s="16" t="s">
        <v>130</v>
      </c>
      <c r="BM254" s="221" t="s">
        <v>361</v>
      </c>
    </row>
    <row r="255" s="2" customFormat="1">
      <c r="A255" s="37"/>
      <c r="B255" s="38"/>
      <c r="C255" s="39"/>
      <c r="D255" s="223" t="s">
        <v>132</v>
      </c>
      <c r="E255" s="39"/>
      <c r="F255" s="224" t="s">
        <v>362</v>
      </c>
      <c r="G255" s="39"/>
      <c r="H255" s="39"/>
      <c r="I255" s="225"/>
      <c r="J255" s="39"/>
      <c r="K255" s="39"/>
      <c r="L255" s="43"/>
      <c r="M255" s="226"/>
      <c r="N255" s="22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132</v>
      </c>
      <c r="AU255" s="16" t="s">
        <v>83</v>
      </c>
    </row>
    <row r="256" s="13" customFormat="1">
      <c r="A256" s="13"/>
      <c r="B256" s="228"/>
      <c r="C256" s="229"/>
      <c r="D256" s="223" t="s">
        <v>134</v>
      </c>
      <c r="E256" s="229"/>
      <c r="F256" s="231" t="s">
        <v>363</v>
      </c>
      <c r="G256" s="229"/>
      <c r="H256" s="232">
        <v>23.100000000000001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134</v>
      </c>
      <c r="AU256" s="238" t="s">
        <v>83</v>
      </c>
      <c r="AV256" s="13" t="s">
        <v>83</v>
      </c>
      <c r="AW256" s="13" t="s">
        <v>4</v>
      </c>
      <c r="AX256" s="13" t="s">
        <v>81</v>
      </c>
      <c r="AY256" s="238" t="s">
        <v>123</v>
      </c>
    </row>
    <row r="257" s="2" customFormat="1" ht="33" customHeight="1">
      <c r="A257" s="37"/>
      <c r="B257" s="38"/>
      <c r="C257" s="210" t="s">
        <v>364</v>
      </c>
      <c r="D257" s="210" t="s">
        <v>125</v>
      </c>
      <c r="E257" s="211" t="s">
        <v>365</v>
      </c>
      <c r="F257" s="212" t="s">
        <v>366</v>
      </c>
      <c r="G257" s="213" t="s">
        <v>128</v>
      </c>
      <c r="H257" s="214">
        <v>11.550000000000001</v>
      </c>
      <c r="I257" s="215"/>
      <c r="J257" s="216">
        <f>ROUND(I257*H257,2)</f>
        <v>0</v>
      </c>
      <c r="K257" s="212" t="s">
        <v>129</v>
      </c>
      <c r="L257" s="43"/>
      <c r="M257" s="217" t="s">
        <v>1</v>
      </c>
      <c r="N257" s="218" t="s">
        <v>41</v>
      </c>
      <c r="O257" s="90"/>
      <c r="P257" s="219">
        <f>O257*H257</f>
        <v>0</v>
      </c>
      <c r="Q257" s="219">
        <v>0</v>
      </c>
      <c r="R257" s="219">
        <f>Q257*H257</f>
        <v>0</v>
      </c>
      <c r="S257" s="219">
        <v>0</v>
      </c>
      <c r="T257" s="220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1" t="s">
        <v>130</v>
      </c>
      <c r="AT257" s="221" t="s">
        <v>125</v>
      </c>
      <c r="AU257" s="221" t="s">
        <v>83</v>
      </c>
      <c r="AY257" s="16" t="s">
        <v>123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6" t="s">
        <v>81</v>
      </c>
      <c r="BK257" s="222">
        <f>ROUND(I257*H257,2)</f>
        <v>0</v>
      </c>
      <c r="BL257" s="16" t="s">
        <v>130</v>
      </c>
      <c r="BM257" s="221" t="s">
        <v>367</v>
      </c>
    </row>
    <row r="258" s="2" customFormat="1">
      <c r="A258" s="37"/>
      <c r="B258" s="38"/>
      <c r="C258" s="39"/>
      <c r="D258" s="223" t="s">
        <v>132</v>
      </c>
      <c r="E258" s="39"/>
      <c r="F258" s="224" t="s">
        <v>368</v>
      </c>
      <c r="G258" s="39"/>
      <c r="H258" s="39"/>
      <c r="I258" s="225"/>
      <c r="J258" s="39"/>
      <c r="K258" s="39"/>
      <c r="L258" s="43"/>
      <c r="M258" s="226"/>
      <c r="N258" s="22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132</v>
      </c>
      <c r="AU258" s="16" t="s">
        <v>83</v>
      </c>
    </row>
    <row r="259" s="12" customFormat="1" ht="22.8" customHeight="1">
      <c r="A259" s="12"/>
      <c r="B259" s="194"/>
      <c r="C259" s="195"/>
      <c r="D259" s="196" t="s">
        <v>75</v>
      </c>
      <c r="E259" s="208" t="s">
        <v>158</v>
      </c>
      <c r="F259" s="208" t="s">
        <v>369</v>
      </c>
      <c r="G259" s="195"/>
      <c r="H259" s="195"/>
      <c r="I259" s="198"/>
      <c r="J259" s="209">
        <f>BK259</f>
        <v>0</v>
      </c>
      <c r="K259" s="195"/>
      <c r="L259" s="200"/>
      <c r="M259" s="201"/>
      <c r="N259" s="202"/>
      <c r="O259" s="202"/>
      <c r="P259" s="203">
        <f>SUM(P260:P262)</f>
        <v>0</v>
      </c>
      <c r="Q259" s="202"/>
      <c r="R259" s="203">
        <f>SUM(R260:R262)</f>
        <v>0.0074099999999999991</v>
      </c>
      <c r="S259" s="202"/>
      <c r="T259" s="204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5" t="s">
        <v>81</v>
      </c>
      <c r="AT259" s="206" t="s">
        <v>75</v>
      </c>
      <c r="AU259" s="206" t="s">
        <v>81</v>
      </c>
      <c r="AY259" s="205" t="s">
        <v>123</v>
      </c>
      <c r="BK259" s="207">
        <f>SUM(BK260:BK262)</f>
        <v>0</v>
      </c>
    </row>
    <row r="260" s="2" customFormat="1" ht="24.15" customHeight="1">
      <c r="A260" s="37"/>
      <c r="B260" s="38"/>
      <c r="C260" s="210" t="s">
        <v>370</v>
      </c>
      <c r="D260" s="210" t="s">
        <v>125</v>
      </c>
      <c r="E260" s="211" t="s">
        <v>371</v>
      </c>
      <c r="F260" s="212" t="s">
        <v>372</v>
      </c>
      <c r="G260" s="213" t="s">
        <v>128</v>
      </c>
      <c r="H260" s="214">
        <v>12.35</v>
      </c>
      <c r="I260" s="215"/>
      <c r="J260" s="216">
        <f>ROUND(I260*H260,2)</f>
        <v>0</v>
      </c>
      <c r="K260" s="212" t="s">
        <v>129</v>
      </c>
      <c r="L260" s="43"/>
      <c r="M260" s="217" t="s">
        <v>1</v>
      </c>
      <c r="N260" s="218" t="s">
        <v>41</v>
      </c>
      <c r="O260" s="90"/>
      <c r="P260" s="219">
        <f>O260*H260</f>
        <v>0</v>
      </c>
      <c r="Q260" s="219">
        <v>0.00059999999999999995</v>
      </c>
      <c r="R260" s="219">
        <f>Q260*H260</f>
        <v>0.0074099999999999991</v>
      </c>
      <c r="S260" s="219">
        <v>0</v>
      </c>
      <c r="T260" s="22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1" t="s">
        <v>130</v>
      </c>
      <c r="AT260" s="221" t="s">
        <v>125</v>
      </c>
      <c r="AU260" s="221" t="s">
        <v>83</v>
      </c>
      <c r="AY260" s="16" t="s">
        <v>123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6" t="s">
        <v>81</v>
      </c>
      <c r="BK260" s="222">
        <f>ROUND(I260*H260,2)</f>
        <v>0</v>
      </c>
      <c r="BL260" s="16" t="s">
        <v>130</v>
      </c>
      <c r="BM260" s="221" t="s">
        <v>373</v>
      </c>
    </row>
    <row r="261" s="2" customFormat="1">
      <c r="A261" s="37"/>
      <c r="B261" s="38"/>
      <c r="C261" s="39"/>
      <c r="D261" s="223" t="s">
        <v>132</v>
      </c>
      <c r="E261" s="39"/>
      <c r="F261" s="224" t="s">
        <v>374</v>
      </c>
      <c r="G261" s="39"/>
      <c r="H261" s="39"/>
      <c r="I261" s="225"/>
      <c r="J261" s="39"/>
      <c r="K261" s="39"/>
      <c r="L261" s="43"/>
      <c r="M261" s="226"/>
      <c r="N261" s="22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132</v>
      </c>
      <c r="AU261" s="16" t="s">
        <v>83</v>
      </c>
    </row>
    <row r="262" s="13" customFormat="1">
      <c r="A262" s="13"/>
      <c r="B262" s="228"/>
      <c r="C262" s="229"/>
      <c r="D262" s="223" t="s">
        <v>134</v>
      </c>
      <c r="E262" s="230" t="s">
        <v>1</v>
      </c>
      <c r="F262" s="231" t="s">
        <v>375</v>
      </c>
      <c r="G262" s="229"/>
      <c r="H262" s="232">
        <v>12.35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134</v>
      </c>
      <c r="AU262" s="238" t="s">
        <v>83</v>
      </c>
      <c r="AV262" s="13" t="s">
        <v>83</v>
      </c>
      <c r="AW262" s="13" t="s">
        <v>32</v>
      </c>
      <c r="AX262" s="13" t="s">
        <v>81</v>
      </c>
      <c r="AY262" s="238" t="s">
        <v>123</v>
      </c>
    </row>
    <row r="263" s="12" customFormat="1" ht="22.8" customHeight="1">
      <c r="A263" s="12"/>
      <c r="B263" s="194"/>
      <c r="C263" s="195"/>
      <c r="D263" s="196" t="s">
        <v>75</v>
      </c>
      <c r="E263" s="208" t="s">
        <v>180</v>
      </c>
      <c r="F263" s="208" t="s">
        <v>376</v>
      </c>
      <c r="G263" s="195"/>
      <c r="H263" s="195"/>
      <c r="I263" s="198"/>
      <c r="J263" s="209">
        <f>BK263</f>
        <v>0</v>
      </c>
      <c r="K263" s="195"/>
      <c r="L263" s="200"/>
      <c r="M263" s="201"/>
      <c r="N263" s="202"/>
      <c r="O263" s="202"/>
      <c r="P263" s="203">
        <f>SUM(P264:P302)</f>
        <v>0</v>
      </c>
      <c r="Q263" s="202"/>
      <c r="R263" s="203">
        <f>SUM(R264:R302)</f>
        <v>2.3955599000000003</v>
      </c>
      <c r="S263" s="202"/>
      <c r="T263" s="204">
        <f>SUM(T264:T302)</f>
        <v>23.030999999999999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5" t="s">
        <v>81</v>
      </c>
      <c r="AT263" s="206" t="s">
        <v>75</v>
      </c>
      <c r="AU263" s="206" t="s">
        <v>81</v>
      </c>
      <c r="AY263" s="205" t="s">
        <v>123</v>
      </c>
      <c r="BK263" s="207">
        <f>SUM(BK264:BK302)</f>
        <v>0</v>
      </c>
    </row>
    <row r="264" s="2" customFormat="1" ht="24.15" customHeight="1">
      <c r="A264" s="37"/>
      <c r="B264" s="38"/>
      <c r="C264" s="210" t="s">
        <v>377</v>
      </c>
      <c r="D264" s="210" t="s">
        <v>125</v>
      </c>
      <c r="E264" s="211" t="s">
        <v>378</v>
      </c>
      <c r="F264" s="212" t="s">
        <v>379</v>
      </c>
      <c r="G264" s="213" t="s">
        <v>144</v>
      </c>
      <c r="H264" s="214">
        <v>9.0839999999999996</v>
      </c>
      <c r="I264" s="215"/>
      <c r="J264" s="216">
        <f>ROUND(I264*H264,2)</f>
        <v>0</v>
      </c>
      <c r="K264" s="212" t="s">
        <v>129</v>
      </c>
      <c r="L264" s="43"/>
      <c r="M264" s="217" t="s">
        <v>1</v>
      </c>
      <c r="N264" s="218" t="s">
        <v>41</v>
      </c>
      <c r="O264" s="90"/>
      <c r="P264" s="219">
        <f>O264*H264</f>
        <v>0</v>
      </c>
      <c r="Q264" s="219">
        <v>0.10095</v>
      </c>
      <c r="R264" s="219">
        <f>Q264*H264</f>
        <v>0.9170297999999999</v>
      </c>
      <c r="S264" s="219">
        <v>0</v>
      </c>
      <c r="T264" s="22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1" t="s">
        <v>130</v>
      </c>
      <c r="AT264" s="221" t="s">
        <v>125</v>
      </c>
      <c r="AU264" s="221" t="s">
        <v>83</v>
      </c>
      <c r="AY264" s="16" t="s">
        <v>123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6" t="s">
        <v>81</v>
      </c>
      <c r="BK264" s="222">
        <f>ROUND(I264*H264,2)</f>
        <v>0</v>
      </c>
      <c r="BL264" s="16" t="s">
        <v>130</v>
      </c>
      <c r="BM264" s="221" t="s">
        <v>380</v>
      </c>
    </row>
    <row r="265" s="2" customFormat="1">
      <c r="A265" s="37"/>
      <c r="B265" s="38"/>
      <c r="C265" s="39"/>
      <c r="D265" s="223" t="s">
        <v>132</v>
      </c>
      <c r="E265" s="39"/>
      <c r="F265" s="224" t="s">
        <v>381</v>
      </c>
      <c r="G265" s="39"/>
      <c r="H265" s="39"/>
      <c r="I265" s="225"/>
      <c r="J265" s="39"/>
      <c r="K265" s="39"/>
      <c r="L265" s="43"/>
      <c r="M265" s="226"/>
      <c r="N265" s="22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132</v>
      </c>
      <c r="AU265" s="16" t="s">
        <v>83</v>
      </c>
    </row>
    <row r="266" s="13" customFormat="1">
      <c r="A266" s="13"/>
      <c r="B266" s="228"/>
      <c r="C266" s="229"/>
      <c r="D266" s="223" t="s">
        <v>134</v>
      </c>
      <c r="E266" s="230" t="s">
        <v>1</v>
      </c>
      <c r="F266" s="231" t="s">
        <v>382</v>
      </c>
      <c r="G266" s="229"/>
      <c r="H266" s="232">
        <v>9.0839999999999996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134</v>
      </c>
      <c r="AU266" s="238" t="s">
        <v>83</v>
      </c>
      <c r="AV266" s="13" t="s">
        <v>83</v>
      </c>
      <c r="AW266" s="13" t="s">
        <v>32</v>
      </c>
      <c r="AX266" s="13" t="s">
        <v>81</v>
      </c>
      <c r="AY266" s="238" t="s">
        <v>123</v>
      </c>
    </row>
    <row r="267" s="2" customFormat="1" ht="16.5" customHeight="1">
      <c r="A267" s="37"/>
      <c r="B267" s="38"/>
      <c r="C267" s="250" t="s">
        <v>383</v>
      </c>
      <c r="D267" s="250" t="s">
        <v>193</v>
      </c>
      <c r="E267" s="251" t="s">
        <v>384</v>
      </c>
      <c r="F267" s="252" t="s">
        <v>385</v>
      </c>
      <c r="G267" s="253" t="s">
        <v>144</v>
      </c>
      <c r="H267" s="254">
        <v>9.0839999999999996</v>
      </c>
      <c r="I267" s="255"/>
      <c r="J267" s="256">
        <f>ROUND(I267*H267,2)</f>
        <v>0</v>
      </c>
      <c r="K267" s="252" t="s">
        <v>129</v>
      </c>
      <c r="L267" s="257"/>
      <c r="M267" s="258" t="s">
        <v>1</v>
      </c>
      <c r="N267" s="259" t="s">
        <v>41</v>
      </c>
      <c r="O267" s="90"/>
      <c r="P267" s="219">
        <f>O267*H267</f>
        <v>0</v>
      </c>
      <c r="Q267" s="219">
        <v>0.028000000000000001</v>
      </c>
      <c r="R267" s="219">
        <f>Q267*H267</f>
        <v>0.25435200000000002</v>
      </c>
      <c r="S267" s="219">
        <v>0</v>
      </c>
      <c r="T267" s="22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1" t="s">
        <v>174</v>
      </c>
      <c r="AT267" s="221" t="s">
        <v>193</v>
      </c>
      <c r="AU267" s="221" t="s">
        <v>83</v>
      </c>
      <c r="AY267" s="16" t="s">
        <v>123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6" t="s">
        <v>81</v>
      </c>
      <c r="BK267" s="222">
        <f>ROUND(I267*H267,2)</f>
        <v>0</v>
      </c>
      <c r="BL267" s="16" t="s">
        <v>130</v>
      </c>
      <c r="BM267" s="221" t="s">
        <v>386</v>
      </c>
    </row>
    <row r="268" s="2" customFormat="1">
      <c r="A268" s="37"/>
      <c r="B268" s="38"/>
      <c r="C268" s="39"/>
      <c r="D268" s="223" t="s">
        <v>132</v>
      </c>
      <c r="E268" s="39"/>
      <c r="F268" s="224" t="s">
        <v>385</v>
      </c>
      <c r="G268" s="39"/>
      <c r="H268" s="39"/>
      <c r="I268" s="225"/>
      <c r="J268" s="39"/>
      <c r="K268" s="39"/>
      <c r="L268" s="43"/>
      <c r="M268" s="226"/>
      <c r="N268" s="22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132</v>
      </c>
      <c r="AU268" s="16" t="s">
        <v>83</v>
      </c>
    </row>
    <row r="269" s="2" customFormat="1" ht="24.15" customHeight="1">
      <c r="A269" s="37"/>
      <c r="B269" s="38"/>
      <c r="C269" s="210" t="s">
        <v>387</v>
      </c>
      <c r="D269" s="210" t="s">
        <v>125</v>
      </c>
      <c r="E269" s="211" t="s">
        <v>388</v>
      </c>
      <c r="F269" s="212" t="s">
        <v>389</v>
      </c>
      <c r="G269" s="213" t="s">
        <v>144</v>
      </c>
      <c r="H269" s="214">
        <v>3.7999999999999998</v>
      </c>
      <c r="I269" s="215"/>
      <c r="J269" s="216">
        <f>ROUND(I269*H269,2)</f>
        <v>0</v>
      </c>
      <c r="K269" s="212" t="s">
        <v>129</v>
      </c>
      <c r="L269" s="43"/>
      <c r="M269" s="217" t="s">
        <v>1</v>
      </c>
      <c r="N269" s="218" t="s">
        <v>41</v>
      </c>
      <c r="O269" s="90"/>
      <c r="P269" s="219">
        <f>O269*H269</f>
        <v>0</v>
      </c>
      <c r="Q269" s="219">
        <v>0.00034000000000000002</v>
      </c>
      <c r="R269" s="219">
        <f>Q269*H269</f>
        <v>0.001292</v>
      </c>
      <c r="S269" s="219">
        <v>0</v>
      </c>
      <c r="T269" s="22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1" t="s">
        <v>130</v>
      </c>
      <c r="AT269" s="221" t="s">
        <v>125</v>
      </c>
      <c r="AU269" s="221" t="s">
        <v>83</v>
      </c>
      <c r="AY269" s="16" t="s">
        <v>123</v>
      </c>
      <c r="BE269" s="222">
        <f>IF(N269="základní",J269,0)</f>
        <v>0</v>
      </c>
      <c r="BF269" s="222">
        <f>IF(N269="snížená",J269,0)</f>
        <v>0</v>
      </c>
      <c r="BG269" s="222">
        <f>IF(N269="zákl. přenesená",J269,0)</f>
        <v>0</v>
      </c>
      <c r="BH269" s="222">
        <f>IF(N269="sníž. přenesená",J269,0)</f>
        <v>0</v>
      </c>
      <c r="BI269" s="222">
        <f>IF(N269="nulová",J269,0)</f>
        <v>0</v>
      </c>
      <c r="BJ269" s="16" t="s">
        <v>81</v>
      </c>
      <c r="BK269" s="222">
        <f>ROUND(I269*H269,2)</f>
        <v>0</v>
      </c>
      <c r="BL269" s="16" t="s">
        <v>130</v>
      </c>
      <c r="BM269" s="221" t="s">
        <v>390</v>
      </c>
    </row>
    <row r="270" s="2" customFormat="1">
      <c r="A270" s="37"/>
      <c r="B270" s="38"/>
      <c r="C270" s="39"/>
      <c r="D270" s="223" t="s">
        <v>132</v>
      </c>
      <c r="E270" s="39"/>
      <c r="F270" s="224" t="s">
        <v>391</v>
      </c>
      <c r="G270" s="39"/>
      <c r="H270" s="39"/>
      <c r="I270" s="225"/>
      <c r="J270" s="39"/>
      <c r="K270" s="39"/>
      <c r="L270" s="43"/>
      <c r="M270" s="226"/>
      <c r="N270" s="22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132</v>
      </c>
      <c r="AU270" s="16" t="s">
        <v>83</v>
      </c>
    </row>
    <row r="271" s="13" customFormat="1">
      <c r="A271" s="13"/>
      <c r="B271" s="228"/>
      <c r="C271" s="229"/>
      <c r="D271" s="223" t="s">
        <v>134</v>
      </c>
      <c r="E271" s="230" t="s">
        <v>1</v>
      </c>
      <c r="F271" s="231" t="s">
        <v>392</v>
      </c>
      <c r="G271" s="229"/>
      <c r="H271" s="232">
        <v>3.7999999999999998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134</v>
      </c>
      <c r="AU271" s="238" t="s">
        <v>83</v>
      </c>
      <c r="AV271" s="13" t="s">
        <v>83</v>
      </c>
      <c r="AW271" s="13" t="s">
        <v>32</v>
      </c>
      <c r="AX271" s="13" t="s">
        <v>81</v>
      </c>
      <c r="AY271" s="238" t="s">
        <v>123</v>
      </c>
    </row>
    <row r="272" s="2" customFormat="1" ht="21.75" customHeight="1">
      <c r="A272" s="37"/>
      <c r="B272" s="38"/>
      <c r="C272" s="210" t="s">
        <v>393</v>
      </c>
      <c r="D272" s="210" t="s">
        <v>125</v>
      </c>
      <c r="E272" s="211" t="s">
        <v>394</v>
      </c>
      <c r="F272" s="212" t="s">
        <v>395</v>
      </c>
      <c r="G272" s="213" t="s">
        <v>144</v>
      </c>
      <c r="H272" s="214">
        <v>15.4</v>
      </c>
      <c r="I272" s="215"/>
      <c r="J272" s="216">
        <f>ROUND(I272*H272,2)</f>
        <v>0</v>
      </c>
      <c r="K272" s="212" t="s">
        <v>129</v>
      </c>
      <c r="L272" s="43"/>
      <c r="M272" s="217" t="s">
        <v>1</v>
      </c>
      <c r="N272" s="218" t="s">
        <v>41</v>
      </c>
      <c r="O272" s="90"/>
      <c r="P272" s="219">
        <f>O272*H272</f>
        <v>0</v>
      </c>
      <c r="Q272" s="219">
        <v>0</v>
      </c>
      <c r="R272" s="219">
        <f>Q272*H272</f>
        <v>0</v>
      </c>
      <c r="S272" s="219">
        <v>0</v>
      </c>
      <c r="T272" s="22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1" t="s">
        <v>130</v>
      </c>
      <c r="AT272" s="221" t="s">
        <v>125</v>
      </c>
      <c r="AU272" s="221" t="s">
        <v>83</v>
      </c>
      <c r="AY272" s="16" t="s">
        <v>123</v>
      </c>
      <c r="BE272" s="222">
        <f>IF(N272="základní",J272,0)</f>
        <v>0</v>
      </c>
      <c r="BF272" s="222">
        <f>IF(N272="snížená",J272,0)</f>
        <v>0</v>
      </c>
      <c r="BG272" s="222">
        <f>IF(N272="zákl. přenesená",J272,0)</f>
        <v>0</v>
      </c>
      <c r="BH272" s="222">
        <f>IF(N272="sníž. přenesená",J272,0)</f>
        <v>0</v>
      </c>
      <c r="BI272" s="222">
        <f>IF(N272="nulová",J272,0)</f>
        <v>0</v>
      </c>
      <c r="BJ272" s="16" t="s">
        <v>81</v>
      </c>
      <c r="BK272" s="222">
        <f>ROUND(I272*H272,2)</f>
        <v>0</v>
      </c>
      <c r="BL272" s="16" t="s">
        <v>130</v>
      </c>
      <c r="BM272" s="221" t="s">
        <v>396</v>
      </c>
    </row>
    <row r="273" s="2" customFormat="1">
      <c r="A273" s="37"/>
      <c r="B273" s="38"/>
      <c r="C273" s="39"/>
      <c r="D273" s="223" t="s">
        <v>132</v>
      </c>
      <c r="E273" s="39"/>
      <c r="F273" s="224" t="s">
        <v>397</v>
      </c>
      <c r="G273" s="39"/>
      <c r="H273" s="39"/>
      <c r="I273" s="225"/>
      <c r="J273" s="39"/>
      <c r="K273" s="39"/>
      <c r="L273" s="43"/>
      <c r="M273" s="226"/>
      <c r="N273" s="22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132</v>
      </c>
      <c r="AU273" s="16" t="s">
        <v>83</v>
      </c>
    </row>
    <row r="274" s="13" customFormat="1">
      <c r="A274" s="13"/>
      <c r="B274" s="228"/>
      <c r="C274" s="229"/>
      <c r="D274" s="223" t="s">
        <v>134</v>
      </c>
      <c r="E274" s="230" t="s">
        <v>1</v>
      </c>
      <c r="F274" s="231" t="s">
        <v>398</v>
      </c>
      <c r="G274" s="229"/>
      <c r="H274" s="232">
        <v>15.4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134</v>
      </c>
      <c r="AU274" s="238" t="s">
        <v>83</v>
      </c>
      <c r="AV274" s="13" t="s">
        <v>83</v>
      </c>
      <c r="AW274" s="13" t="s">
        <v>32</v>
      </c>
      <c r="AX274" s="13" t="s">
        <v>81</v>
      </c>
      <c r="AY274" s="238" t="s">
        <v>123</v>
      </c>
    </row>
    <row r="275" s="2" customFormat="1" ht="24.15" customHeight="1">
      <c r="A275" s="37"/>
      <c r="B275" s="38"/>
      <c r="C275" s="210" t="s">
        <v>399</v>
      </c>
      <c r="D275" s="210" t="s">
        <v>125</v>
      </c>
      <c r="E275" s="211" t="s">
        <v>400</v>
      </c>
      <c r="F275" s="212" t="s">
        <v>401</v>
      </c>
      <c r="G275" s="213" t="s">
        <v>128</v>
      </c>
      <c r="H275" s="214">
        <v>0.94999999999999996</v>
      </c>
      <c r="I275" s="215"/>
      <c r="J275" s="216">
        <f>ROUND(I275*H275,2)</f>
        <v>0</v>
      </c>
      <c r="K275" s="212" t="s">
        <v>129</v>
      </c>
      <c r="L275" s="43"/>
      <c r="M275" s="217" t="s">
        <v>1</v>
      </c>
      <c r="N275" s="218" t="s">
        <v>41</v>
      </c>
      <c r="O275" s="90"/>
      <c r="P275" s="219">
        <f>O275*H275</f>
        <v>0</v>
      </c>
      <c r="Q275" s="219">
        <v>0.00063000000000000003</v>
      </c>
      <c r="R275" s="219">
        <f>Q275*H275</f>
        <v>0.00059849999999999997</v>
      </c>
      <c r="S275" s="219">
        <v>0</v>
      </c>
      <c r="T275" s="22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1" t="s">
        <v>130</v>
      </c>
      <c r="AT275" s="221" t="s">
        <v>125</v>
      </c>
      <c r="AU275" s="221" t="s">
        <v>83</v>
      </c>
      <c r="AY275" s="16" t="s">
        <v>123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6" t="s">
        <v>81</v>
      </c>
      <c r="BK275" s="222">
        <f>ROUND(I275*H275,2)</f>
        <v>0</v>
      </c>
      <c r="BL275" s="16" t="s">
        <v>130</v>
      </c>
      <c r="BM275" s="221" t="s">
        <v>402</v>
      </c>
    </row>
    <row r="276" s="2" customFormat="1">
      <c r="A276" s="37"/>
      <c r="B276" s="38"/>
      <c r="C276" s="39"/>
      <c r="D276" s="223" t="s">
        <v>132</v>
      </c>
      <c r="E276" s="39"/>
      <c r="F276" s="224" t="s">
        <v>403</v>
      </c>
      <c r="G276" s="39"/>
      <c r="H276" s="39"/>
      <c r="I276" s="225"/>
      <c r="J276" s="39"/>
      <c r="K276" s="39"/>
      <c r="L276" s="43"/>
      <c r="M276" s="226"/>
      <c r="N276" s="22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132</v>
      </c>
      <c r="AU276" s="16" t="s">
        <v>83</v>
      </c>
    </row>
    <row r="277" s="13" customFormat="1">
      <c r="A277" s="13"/>
      <c r="B277" s="228"/>
      <c r="C277" s="229"/>
      <c r="D277" s="223" t="s">
        <v>134</v>
      </c>
      <c r="E277" s="230" t="s">
        <v>1</v>
      </c>
      <c r="F277" s="231" t="s">
        <v>404</v>
      </c>
      <c r="G277" s="229"/>
      <c r="H277" s="232">
        <v>0.94999999999999996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134</v>
      </c>
      <c r="AU277" s="238" t="s">
        <v>83</v>
      </c>
      <c r="AV277" s="13" t="s">
        <v>83</v>
      </c>
      <c r="AW277" s="13" t="s">
        <v>32</v>
      </c>
      <c r="AX277" s="13" t="s">
        <v>81</v>
      </c>
      <c r="AY277" s="238" t="s">
        <v>123</v>
      </c>
    </row>
    <row r="278" s="2" customFormat="1" ht="24.15" customHeight="1">
      <c r="A278" s="37"/>
      <c r="B278" s="38"/>
      <c r="C278" s="210" t="s">
        <v>405</v>
      </c>
      <c r="D278" s="210" t="s">
        <v>125</v>
      </c>
      <c r="E278" s="211" t="s">
        <v>406</v>
      </c>
      <c r="F278" s="212" t="s">
        <v>407</v>
      </c>
      <c r="G278" s="213" t="s">
        <v>144</v>
      </c>
      <c r="H278" s="214">
        <v>3.7999999999999998</v>
      </c>
      <c r="I278" s="215"/>
      <c r="J278" s="216">
        <f>ROUND(I278*H278,2)</f>
        <v>0</v>
      </c>
      <c r="K278" s="212" t="s">
        <v>129</v>
      </c>
      <c r="L278" s="43"/>
      <c r="M278" s="217" t="s">
        <v>1</v>
      </c>
      <c r="N278" s="218" t="s">
        <v>41</v>
      </c>
      <c r="O278" s="90"/>
      <c r="P278" s="219">
        <f>O278*H278</f>
        <v>0</v>
      </c>
      <c r="Q278" s="219">
        <v>0.00024000000000000001</v>
      </c>
      <c r="R278" s="219">
        <f>Q278*H278</f>
        <v>0.00091199999999999994</v>
      </c>
      <c r="S278" s="219">
        <v>0</v>
      </c>
      <c r="T278" s="22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1" t="s">
        <v>130</v>
      </c>
      <c r="AT278" s="221" t="s">
        <v>125</v>
      </c>
      <c r="AU278" s="221" t="s">
        <v>83</v>
      </c>
      <c r="AY278" s="16" t="s">
        <v>123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6" t="s">
        <v>81</v>
      </c>
      <c r="BK278" s="222">
        <f>ROUND(I278*H278,2)</f>
        <v>0</v>
      </c>
      <c r="BL278" s="16" t="s">
        <v>130</v>
      </c>
      <c r="BM278" s="221" t="s">
        <v>408</v>
      </c>
    </row>
    <row r="279" s="2" customFormat="1">
      <c r="A279" s="37"/>
      <c r="B279" s="38"/>
      <c r="C279" s="39"/>
      <c r="D279" s="223" t="s">
        <v>132</v>
      </c>
      <c r="E279" s="39"/>
      <c r="F279" s="224" t="s">
        <v>409</v>
      </c>
      <c r="G279" s="39"/>
      <c r="H279" s="39"/>
      <c r="I279" s="225"/>
      <c r="J279" s="39"/>
      <c r="K279" s="39"/>
      <c r="L279" s="43"/>
      <c r="M279" s="226"/>
      <c r="N279" s="22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132</v>
      </c>
      <c r="AU279" s="16" t="s">
        <v>83</v>
      </c>
    </row>
    <row r="280" s="13" customFormat="1">
      <c r="A280" s="13"/>
      <c r="B280" s="228"/>
      <c r="C280" s="229"/>
      <c r="D280" s="223" t="s">
        <v>134</v>
      </c>
      <c r="E280" s="230" t="s">
        <v>1</v>
      </c>
      <c r="F280" s="231" t="s">
        <v>392</v>
      </c>
      <c r="G280" s="229"/>
      <c r="H280" s="232">
        <v>3.7999999999999998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134</v>
      </c>
      <c r="AU280" s="238" t="s">
        <v>83</v>
      </c>
      <c r="AV280" s="13" t="s">
        <v>83</v>
      </c>
      <c r="AW280" s="13" t="s">
        <v>32</v>
      </c>
      <c r="AX280" s="13" t="s">
        <v>81</v>
      </c>
      <c r="AY280" s="238" t="s">
        <v>123</v>
      </c>
    </row>
    <row r="281" s="2" customFormat="1" ht="24.15" customHeight="1">
      <c r="A281" s="37"/>
      <c r="B281" s="38"/>
      <c r="C281" s="210" t="s">
        <v>410</v>
      </c>
      <c r="D281" s="210" t="s">
        <v>125</v>
      </c>
      <c r="E281" s="211" t="s">
        <v>411</v>
      </c>
      <c r="F281" s="212" t="s">
        <v>412</v>
      </c>
      <c r="G281" s="213" t="s">
        <v>161</v>
      </c>
      <c r="H281" s="214">
        <v>10.08</v>
      </c>
      <c r="I281" s="215"/>
      <c r="J281" s="216">
        <f>ROUND(I281*H281,2)</f>
        <v>0</v>
      </c>
      <c r="K281" s="212" t="s">
        <v>129</v>
      </c>
      <c r="L281" s="43"/>
      <c r="M281" s="217" t="s">
        <v>1</v>
      </c>
      <c r="N281" s="218" t="s">
        <v>41</v>
      </c>
      <c r="O281" s="90"/>
      <c r="P281" s="219">
        <f>O281*H281</f>
        <v>0</v>
      </c>
      <c r="Q281" s="219">
        <v>0.00088000000000000003</v>
      </c>
      <c r="R281" s="219">
        <f>Q281*H281</f>
        <v>0.0088704000000000005</v>
      </c>
      <c r="S281" s="219">
        <v>0</v>
      </c>
      <c r="T281" s="22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1" t="s">
        <v>130</v>
      </c>
      <c r="AT281" s="221" t="s">
        <v>125</v>
      </c>
      <c r="AU281" s="221" t="s">
        <v>83</v>
      </c>
      <c r="AY281" s="16" t="s">
        <v>123</v>
      </c>
      <c r="BE281" s="222">
        <f>IF(N281="základní",J281,0)</f>
        <v>0</v>
      </c>
      <c r="BF281" s="222">
        <f>IF(N281="snížená",J281,0)</f>
        <v>0</v>
      </c>
      <c r="BG281" s="222">
        <f>IF(N281="zákl. přenesená",J281,0)</f>
        <v>0</v>
      </c>
      <c r="BH281" s="222">
        <f>IF(N281="sníž. přenesená",J281,0)</f>
        <v>0</v>
      </c>
      <c r="BI281" s="222">
        <f>IF(N281="nulová",J281,0)</f>
        <v>0</v>
      </c>
      <c r="BJ281" s="16" t="s">
        <v>81</v>
      </c>
      <c r="BK281" s="222">
        <f>ROUND(I281*H281,2)</f>
        <v>0</v>
      </c>
      <c r="BL281" s="16" t="s">
        <v>130</v>
      </c>
      <c r="BM281" s="221" t="s">
        <v>413</v>
      </c>
    </row>
    <row r="282" s="2" customFormat="1">
      <c r="A282" s="37"/>
      <c r="B282" s="38"/>
      <c r="C282" s="39"/>
      <c r="D282" s="223" t="s">
        <v>132</v>
      </c>
      <c r="E282" s="39"/>
      <c r="F282" s="224" t="s">
        <v>414</v>
      </c>
      <c r="G282" s="39"/>
      <c r="H282" s="39"/>
      <c r="I282" s="225"/>
      <c r="J282" s="39"/>
      <c r="K282" s="39"/>
      <c r="L282" s="43"/>
      <c r="M282" s="226"/>
      <c r="N282" s="22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132</v>
      </c>
      <c r="AU282" s="16" t="s">
        <v>83</v>
      </c>
    </row>
    <row r="283" s="13" customFormat="1">
      <c r="A283" s="13"/>
      <c r="B283" s="228"/>
      <c r="C283" s="229"/>
      <c r="D283" s="223" t="s">
        <v>134</v>
      </c>
      <c r="E283" s="230" t="s">
        <v>1</v>
      </c>
      <c r="F283" s="231" t="s">
        <v>415</v>
      </c>
      <c r="G283" s="229"/>
      <c r="H283" s="232">
        <v>10.08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134</v>
      </c>
      <c r="AU283" s="238" t="s">
        <v>83</v>
      </c>
      <c r="AV283" s="13" t="s">
        <v>83</v>
      </c>
      <c r="AW283" s="13" t="s">
        <v>32</v>
      </c>
      <c r="AX283" s="13" t="s">
        <v>81</v>
      </c>
      <c r="AY283" s="238" t="s">
        <v>123</v>
      </c>
    </row>
    <row r="284" s="2" customFormat="1" ht="24.15" customHeight="1">
      <c r="A284" s="37"/>
      <c r="B284" s="38"/>
      <c r="C284" s="210" t="s">
        <v>416</v>
      </c>
      <c r="D284" s="210" t="s">
        <v>125</v>
      </c>
      <c r="E284" s="211" t="s">
        <v>417</v>
      </c>
      <c r="F284" s="212" t="s">
        <v>418</v>
      </c>
      <c r="G284" s="213" t="s">
        <v>161</v>
      </c>
      <c r="H284" s="214">
        <v>10.08</v>
      </c>
      <c r="I284" s="215"/>
      <c r="J284" s="216">
        <f>ROUND(I284*H284,2)</f>
        <v>0</v>
      </c>
      <c r="K284" s="212" t="s">
        <v>129</v>
      </c>
      <c r="L284" s="43"/>
      <c r="M284" s="217" t="s">
        <v>1</v>
      </c>
      <c r="N284" s="218" t="s">
        <v>41</v>
      </c>
      <c r="O284" s="90"/>
      <c r="P284" s="219">
        <f>O284*H284</f>
        <v>0</v>
      </c>
      <c r="Q284" s="219">
        <v>0</v>
      </c>
      <c r="R284" s="219">
        <f>Q284*H284</f>
        <v>0</v>
      </c>
      <c r="S284" s="219">
        <v>0</v>
      </c>
      <c r="T284" s="22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1" t="s">
        <v>130</v>
      </c>
      <c r="AT284" s="221" t="s">
        <v>125</v>
      </c>
      <c r="AU284" s="221" t="s">
        <v>83</v>
      </c>
      <c r="AY284" s="16" t="s">
        <v>123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6" t="s">
        <v>81</v>
      </c>
      <c r="BK284" s="222">
        <f>ROUND(I284*H284,2)</f>
        <v>0</v>
      </c>
      <c r="BL284" s="16" t="s">
        <v>130</v>
      </c>
      <c r="BM284" s="221" t="s">
        <v>419</v>
      </c>
    </row>
    <row r="285" s="2" customFormat="1">
      <c r="A285" s="37"/>
      <c r="B285" s="38"/>
      <c r="C285" s="39"/>
      <c r="D285" s="223" t="s">
        <v>132</v>
      </c>
      <c r="E285" s="39"/>
      <c r="F285" s="224" t="s">
        <v>420</v>
      </c>
      <c r="G285" s="39"/>
      <c r="H285" s="39"/>
      <c r="I285" s="225"/>
      <c r="J285" s="39"/>
      <c r="K285" s="39"/>
      <c r="L285" s="43"/>
      <c r="M285" s="226"/>
      <c r="N285" s="227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132</v>
      </c>
      <c r="AU285" s="16" t="s">
        <v>83</v>
      </c>
    </row>
    <row r="286" s="2" customFormat="1" ht="24.15" customHeight="1">
      <c r="A286" s="37"/>
      <c r="B286" s="38"/>
      <c r="C286" s="210" t="s">
        <v>421</v>
      </c>
      <c r="D286" s="210" t="s">
        <v>125</v>
      </c>
      <c r="E286" s="211" t="s">
        <v>422</v>
      </c>
      <c r="F286" s="212" t="s">
        <v>423</v>
      </c>
      <c r="G286" s="213" t="s">
        <v>161</v>
      </c>
      <c r="H286" s="214">
        <v>10.08</v>
      </c>
      <c r="I286" s="215"/>
      <c r="J286" s="216">
        <f>ROUND(I286*H286,2)</f>
        <v>0</v>
      </c>
      <c r="K286" s="212" t="s">
        <v>129</v>
      </c>
      <c r="L286" s="43"/>
      <c r="M286" s="217" t="s">
        <v>1</v>
      </c>
      <c r="N286" s="218" t="s">
        <v>41</v>
      </c>
      <c r="O286" s="90"/>
      <c r="P286" s="219">
        <f>O286*H286</f>
        <v>0</v>
      </c>
      <c r="Q286" s="219">
        <v>0</v>
      </c>
      <c r="R286" s="219">
        <f>Q286*H286</f>
        <v>0</v>
      </c>
      <c r="S286" s="219">
        <v>0</v>
      </c>
      <c r="T286" s="22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1" t="s">
        <v>130</v>
      </c>
      <c r="AT286" s="221" t="s">
        <v>125</v>
      </c>
      <c r="AU286" s="221" t="s">
        <v>83</v>
      </c>
      <c r="AY286" s="16" t="s">
        <v>123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6" t="s">
        <v>81</v>
      </c>
      <c r="BK286" s="222">
        <f>ROUND(I286*H286,2)</f>
        <v>0</v>
      </c>
      <c r="BL286" s="16" t="s">
        <v>130</v>
      </c>
      <c r="BM286" s="221" t="s">
        <v>424</v>
      </c>
    </row>
    <row r="287" s="2" customFormat="1">
      <c r="A287" s="37"/>
      <c r="B287" s="38"/>
      <c r="C287" s="39"/>
      <c r="D287" s="223" t="s">
        <v>132</v>
      </c>
      <c r="E287" s="39"/>
      <c r="F287" s="224" t="s">
        <v>425</v>
      </c>
      <c r="G287" s="39"/>
      <c r="H287" s="39"/>
      <c r="I287" s="225"/>
      <c r="J287" s="39"/>
      <c r="K287" s="39"/>
      <c r="L287" s="43"/>
      <c r="M287" s="226"/>
      <c r="N287" s="22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132</v>
      </c>
      <c r="AU287" s="16" t="s">
        <v>83</v>
      </c>
    </row>
    <row r="288" s="2" customFormat="1" ht="24.15" customHeight="1">
      <c r="A288" s="37"/>
      <c r="B288" s="38"/>
      <c r="C288" s="210" t="s">
        <v>426</v>
      </c>
      <c r="D288" s="210" t="s">
        <v>125</v>
      </c>
      <c r="E288" s="211" t="s">
        <v>427</v>
      </c>
      <c r="F288" s="212" t="s">
        <v>428</v>
      </c>
      <c r="G288" s="213" t="s">
        <v>333</v>
      </c>
      <c r="H288" s="214">
        <v>40</v>
      </c>
      <c r="I288" s="215"/>
      <c r="J288" s="216">
        <f>ROUND(I288*H288,2)</f>
        <v>0</v>
      </c>
      <c r="K288" s="212" t="s">
        <v>129</v>
      </c>
      <c r="L288" s="43"/>
      <c r="M288" s="217" t="s">
        <v>1</v>
      </c>
      <c r="N288" s="218" t="s">
        <v>41</v>
      </c>
      <c r="O288" s="90"/>
      <c r="P288" s="219">
        <f>O288*H288</f>
        <v>0</v>
      </c>
      <c r="Q288" s="219">
        <v>1.0000000000000001E-05</v>
      </c>
      <c r="R288" s="219">
        <f>Q288*H288</f>
        <v>0.00040000000000000002</v>
      </c>
      <c r="S288" s="219">
        <v>0</v>
      </c>
      <c r="T288" s="22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1" t="s">
        <v>130</v>
      </c>
      <c r="AT288" s="221" t="s">
        <v>125</v>
      </c>
      <c r="AU288" s="221" t="s">
        <v>83</v>
      </c>
      <c r="AY288" s="16" t="s">
        <v>123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6" t="s">
        <v>81</v>
      </c>
      <c r="BK288" s="222">
        <f>ROUND(I288*H288,2)</f>
        <v>0</v>
      </c>
      <c r="BL288" s="16" t="s">
        <v>130</v>
      </c>
      <c r="BM288" s="221" t="s">
        <v>429</v>
      </c>
    </row>
    <row r="289" s="2" customFormat="1">
      <c r="A289" s="37"/>
      <c r="B289" s="38"/>
      <c r="C289" s="39"/>
      <c r="D289" s="223" t="s">
        <v>132</v>
      </c>
      <c r="E289" s="39"/>
      <c r="F289" s="224" t="s">
        <v>430</v>
      </c>
      <c r="G289" s="39"/>
      <c r="H289" s="39"/>
      <c r="I289" s="225"/>
      <c r="J289" s="39"/>
      <c r="K289" s="39"/>
      <c r="L289" s="43"/>
      <c r="M289" s="226"/>
      <c r="N289" s="22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132</v>
      </c>
      <c r="AU289" s="16" t="s">
        <v>83</v>
      </c>
    </row>
    <row r="290" s="2" customFormat="1" ht="21.75" customHeight="1">
      <c r="A290" s="37"/>
      <c r="B290" s="38"/>
      <c r="C290" s="210" t="s">
        <v>431</v>
      </c>
      <c r="D290" s="210" t="s">
        <v>125</v>
      </c>
      <c r="E290" s="211" t="s">
        <v>432</v>
      </c>
      <c r="F290" s="212" t="s">
        <v>433</v>
      </c>
      <c r="G290" s="213" t="s">
        <v>333</v>
      </c>
      <c r="H290" s="214">
        <v>40</v>
      </c>
      <c r="I290" s="215"/>
      <c r="J290" s="216">
        <f>ROUND(I290*H290,2)</f>
        <v>0</v>
      </c>
      <c r="K290" s="212" t="s">
        <v>129</v>
      </c>
      <c r="L290" s="43"/>
      <c r="M290" s="217" t="s">
        <v>1</v>
      </c>
      <c r="N290" s="218" t="s">
        <v>41</v>
      </c>
      <c r="O290" s="90"/>
      <c r="P290" s="219">
        <f>O290*H290</f>
        <v>0</v>
      </c>
      <c r="Q290" s="219">
        <v>0.00012999999999999999</v>
      </c>
      <c r="R290" s="219">
        <f>Q290*H290</f>
        <v>0.0051999999999999998</v>
      </c>
      <c r="S290" s="219">
        <v>0</v>
      </c>
      <c r="T290" s="22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1" t="s">
        <v>130</v>
      </c>
      <c r="AT290" s="221" t="s">
        <v>125</v>
      </c>
      <c r="AU290" s="221" t="s">
        <v>83</v>
      </c>
      <c r="AY290" s="16" t="s">
        <v>123</v>
      </c>
      <c r="BE290" s="222">
        <f>IF(N290="základní",J290,0)</f>
        <v>0</v>
      </c>
      <c r="BF290" s="222">
        <f>IF(N290="snížená",J290,0)</f>
        <v>0</v>
      </c>
      <c r="BG290" s="222">
        <f>IF(N290="zákl. přenesená",J290,0)</f>
        <v>0</v>
      </c>
      <c r="BH290" s="222">
        <f>IF(N290="sníž. přenesená",J290,0)</f>
        <v>0</v>
      </c>
      <c r="BI290" s="222">
        <f>IF(N290="nulová",J290,0)</f>
        <v>0</v>
      </c>
      <c r="BJ290" s="16" t="s">
        <v>81</v>
      </c>
      <c r="BK290" s="222">
        <f>ROUND(I290*H290,2)</f>
        <v>0</v>
      </c>
      <c r="BL290" s="16" t="s">
        <v>130</v>
      </c>
      <c r="BM290" s="221" t="s">
        <v>434</v>
      </c>
    </row>
    <row r="291" s="2" customFormat="1">
      <c r="A291" s="37"/>
      <c r="B291" s="38"/>
      <c r="C291" s="39"/>
      <c r="D291" s="223" t="s">
        <v>132</v>
      </c>
      <c r="E291" s="39"/>
      <c r="F291" s="224" t="s">
        <v>435</v>
      </c>
      <c r="G291" s="39"/>
      <c r="H291" s="39"/>
      <c r="I291" s="225"/>
      <c r="J291" s="39"/>
      <c r="K291" s="39"/>
      <c r="L291" s="43"/>
      <c r="M291" s="226"/>
      <c r="N291" s="22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132</v>
      </c>
      <c r="AU291" s="16" t="s">
        <v>83</v>
      </c>
    </row>
    <row r="292" s="2" customFormat="1" ht="16.5" customHeight="1">
      <c r="A292" s="37"/>
      <c r="B292" s="38"/>
      <c r="C292" s="210" t="s">
        <v>436</v>
      </c>
      <c r="D292" s="210" t="s">
        <v>125</v>
      </c>
      <c r="E292" s="211" t="s">
        <v>437</v>
      </c>
      <c r="F292" s="212" t="s">
        <v>438</v>
      </c>
      <c r="G292" s="213" t="s">
        <v>161</v>
      </c>
      <c r="H292" s="214">
        <v>3.8399999999999999</v>
      </c>
      <c r="I292" s="215"/>
      <c r="J292" s="216">
        <f>ROUND(I292*H292,2)</f>
        <v>0</v>
      </c>
      <c r="K292" s="212" t="s">
        <v>129</v>
      </c>
      <c r="L292" s="43"/>
      <c r="M292" s="217" t="s">
        <v>1</v>
      </c>
      <c r="N292" s="218" t="s">
        <v>41</v>
      </c>
      <c r="O292" s="90"/>
      <c r="P292" s="219">
        <f>O292*H292</f>
        <v>0</v>
      </c>
      <c r="Q292" s="219">
        <v>0.12</v>
      </c>
      <c r="R292" s="219">
        <f>Q292*H292</f>
        <v>0.46079999999999999</v>
      </c>
      <c r="S292" s="219">
        <v>2.1000000000000001</v>
      </c>
      <c r="T292" s="220">
        <f>S292*H292</f>
        <v>8.0640000000000001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1" t="s">
        <v>130</v>
      </c>
      <c r="AT292" s="221" t="s">
        <v>125</v>
      </c>
      <c r="AU292" s="221" t="s">
        <v>83</v>
      </c>
      <c r="AY292" s="16" t="s">
        <v>123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6" t="s">
        <v>81</v>
      </c>
      <c r="BK292" s="222">
        <f>ROUND(I292*H292,2)</f>
        <v>0</v>
      </c>
      <c r="BL292" s="16" t="s">
        <v>130</v>
      </c>
      <c r="BM292" s="221" t="s">
        <v>439</v>
      </c>
    </row>
    <row r="293" s="2" customFormat="1">
      <c r="A293" s="37"/>
      <c r="B293" s="38"/>
      <c r="C293" s="39"/>
      <c r="D293" s="223" t="s">
        <v>132</v>
      </c>
      <c r="E293" s="39"/>
      <c r="F293" s="224" t="s">
        <v>440</v>
      </c>
      <c r="G293" s="39"/>
      <c r="H293" s="39"/>
      <c r="I293" s="225"/>
      <c r="J293" s="39"/>
      <c r="K293" s="39"/>
      <c r="L293" s="43"/>
      <c r="M293" s="226"/>
      <c r="N293" s="227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132</v>
      </c>
      <c r="AU293" s="16" t="s">
        <v>83</v>
      </c>
    </row>
    <row r="294" s="13" customFormat="1">
      <c r="A294" s="13"/>
      <c r="B294" s="228"/>
      <c r="C294" s="229"/>
      <c r="D294" s="223" t="s">
        <v>134</v>
      </c>
      <c r="E294" s="230" t="s">
        <v>1</v>
      </c>
      <c r="F294" s="231" t="s">
        <v>441</v>
      </c>
      <c r="G294" s="229"/>
      <c r="H294" s="232">
        <v>3.8399999999999999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134</v>
      </c>
      <c r="AU294" s="238" t="s">
        <v>83</v>
      </c>
      <c r="AV294" s="13" t="s">
        <v>83</v>
      </c>
      <c r="AW294" s="13" t="s">
        <v>32</v>
      </c>
      <c r="AX294" s="13" t="s">
        <v>81</v>
      </c>
      <c r="AY294" s="238" t="s">
        <v>123</v>
      </c>
    </row>
    <row r="295" s="2" customFormat="1" ht="16.5" customHeight="1">
      <c r="A295" s="37"/>
      <c r="B295" s="38"/>
      <c r="C295" s="210" t="s">
        <v>442</v>
      </c>
      <c r="D295" s="210" t="s">
        <v>125</v>
      </c>
      <c r="E295" s="211" t="s">
        <v>443</v>
      </c>
      <c r="F295" s="212" t="s">
        <v>444</v>
      </c>
      <c r="G295" s="213" t="s">
        <v>161</v>
      </c>
      <c r="H295" s="214">
        <v>5.1200000000000001</v>
      </c>
      <c r="I295" s="215"/>
      <c r="J295" s="216">
        <f>ROUND(I295*H295,2)</f>
        <v>0</v>
      </c>
      <c r="K295" s="212" t="s">
        <v>129</v>
      </c>
      <c r="L295" s="43"/>
      <c r="M295" s="217" t="s">
        <v>1</v>
      </c>
      <c r="N295" s="218" t="s">
        <v>41</v>
      </c>
      <c r="O295" s="90"/>
      <c r="P295" s="219">
        <f>O295*H295</f>
        <v>0</v>
      </c>
      <c r="Q295" s="219">
        <v>0.12171</v>
      </c>
      <c r="R295" s="219">
        <f>Q295*H295</f>
        <v>0.62315520000000002</v>
      </c>
      <c r="S295" s="219">
        <v>2.3999999999999999</v>
      </c>
      <c r="T295" s="220">
        <f>S295*H295</f>
        <v>12.288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1" t="s">
        <v>130</v>
      </c>
      <c r="AT295" s="221" t="s">
        <v>125</v>
      </c>
      <c r="AU295" s="221" t="s">
        <v>83</v>
      </c>
      <c r="AY295" s="16" t="s">
        <v>123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6" t="s">
        <v>81</v>
      </c>
      <c r="BK295" s="222">
        <f>ROUND(I295*H295,2)</f>
        <v>0</v>
      </c>
      <c r="BL295" s="16" t="s">
        <v>130</v>
      </c>
      <c r="BM295" s="221" t="s">
        <v>445</v>
      </c>
    </row>
    <row r="296" s="2" customFormat="1">
      <c r="A296" s="37"/>
      <c r="B296" s="38"/>
      <c r="C296" s="39"/>
      <c r="D296" s="223" t="s">
        <v>132</v>
      </c>
      <c r="E296" s="39"/>
      <c r="F296" s="224" t="s">
        <v>446</v>
      </c>
      <c r="G296" s="39"/>
      <c r="H296" s="39"/>
      <c r="I296" s="225"/>
      <c r="J296" s="39"/>
      <c r="K296" s="39"/>
      <c r="L296" s="43"/>
      <c r="M296" s="226"/>
      <c r="N296" s="227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132</v>
      </c>
      <c r="AU296" s="16" t="s">
        <v>83</v>
      </c>
    </row>
    <row r="297" s="13" customFormat="1">
      <c r="A297" s="13"/>
      <c r="B297" s="228"/>
      <c r="C297" s="229"/>
      <c r="D297" s="223" t="s">
        <v>134</v>
      </c>
      <c r="E297" s="230" t="s">
        <v>1</v>
      </c>
      <c r="F297" s="231" t="s">
        <v>447</v>
      </c>
      <c r="G297" s="229"/>
      <c r="H297" s="232">
        <v>5.1200000000000001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134</v>
      </c>
      <c r="AU297" s="238" t="s">
        <v>83</v>
      </c>
      <c r="AV297" s="13" t="s">
        <v>83</v>
      </c>
      <c r="AW297" s="13" t="s">
        <v>32</v>
      </c>
      <c r="AX297" s="13" t="s">
        <v>81</v>
      </c>
      <c r="AY297" s="238" t="s">
        <v>123</v>
      </c>
    </row>
    <row r="298" s="2" customFormat="1" ht="16.5" customHeight="1">
      <c r="A298" s="37"/>
      <c r="B298" s="38"/>
      <c r="C298" s="210" t="s">
        <v>448</v>
      </c>
      <c r="D298" s="210" t="s">
        <v>125</v>
      </c>
      <c r="E298" s="211" t="s">
        <v>449</v>
      </c>
      <c r="F298" s="212" t="s">
        <v>450</v>
      </c>
      <c r="G298" s="213" t="s">
        <v>161</v>
      </c>
      <c r="H298" s="214">
        <v>1</v>
      </c>
      <c r="I298" s="215"/>
      <c r="J298" s="216">
        <f>ROUND(I298*H298,2)</f>
        <v>0</v>
      </c>
      <c r="K298" s="212" t="s">
        <v>129</v>
      </c>
      <c r="L298" s="43"/>
      <c r="M298" s="217" t="s">
        <v>1</v>
      </c>
      <c r="N298" s="218" t="s">
        <v>41</v>
      </c>
      <c r="O298" s="90"/>
      <c r="P298" s="219">
        <f>O298*H298</f>
        <v>0</v>
      </c>
      <c r="Q298" s="219">
        <v>0.12171</v>
      </c>
      <c r="R298" s="219">
        <f>Q298*H298</f>
        <v>0.12171</v>
      </c>
      <c r="S298" s="219">
        <v>2.3999999999999999</v>
      </c>
      <c r="T298" s="220">
        <f>S298*H298</f>
        <v>2.3999999999999999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1" t="s">
        <v>130</v>
      </c>
      <c r="AT298" s="221" t="s">
        <v>125</v>
      </c>
      <c r="AU298" s="221" t="s">
        <v>83</v>
      </c>
      <c r="AY298" s="16" t="s">
        <v>123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6" t="s">
        <v>81</v>
      </c>
      <c r="BK298" s="222">
        <f>ROUND(I298*H298,2)</f>
        <v>0</v>
      </c>
      <c r="BL298" s="16" t="s">
        <v>130</v>
      </c>
      <c r="BM298" s="221" t="s">
        <v>451</v>
      </c>
    </row>
    <row r="299" s="2" customFormat="1">
      <c r="A299" s="37"/>
      <c r="B299" s="38"/>
      <c r="C299" s="39"/>
      <c r="D299" s="223" t="s">
        <v>132</v>
      </c>
      <c r="E299" s="39"/>
      <c r="F299" s="224" t="s">
        <v>452</v>
      </c>
      <c r="G299" s="39"/>
      <c r="H299" s="39"/>
      <c r="I299" s="225"/>
      <c r="J299" s="39"/>
      <c r="K299" s="39"/>
      <c r="L299" s="43"/>
      <c r="M299" s="226"/>
      <c r="N299" s="227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132</v>
      </c>
      <c r="AU299" s="16" t="s">
        <v>83</v>
      </c>
    </row>
    <row r="300" s="13" customFormat="1">
      <c r="A300" s="13"/>
      <c r="B300" s="228"/>
      <c r="C300" s="229"/>
      <c r="D300" s="223" t="s">
        <v>134</v>
      </c>
      <c r="E300" s="230" t="s">
        <v>1</v>
      </c>
      <c r="F300" s="231" t="s">
        <v>453</v>
      </c>
      <c r="G300" s="229"/>
      <c r="H300" s="232">
        <v>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134</v>
      </c>
      <c r="AU300" s="238" t="s">
        <v>83</v>
      </c>
      <c r="AV300" s="13" t="s">
        <v>83</v>
      </c>
      <c r="AW300" s="13" t="s">
        <v>32</v>
      </c>
      <c r="AX300" s="13" t="s">
        <v>81</v>
      </c>
      <c r="AY300" s="238" t="s">
        <v>123</v>
      </c>
    </row>
    <row r="301" s="2" customFormat="1" ht="16.5" customHeight="1">
      <c r="A301" s="37"/>
      <c r="B301" s="38"/>
      <c r="C301" s="210" t="s">
        <v>454</v>
      </c>
      <c r="D301" s="210" t="s">
        <v>125</v>
      </c>
      <c r="E301" s="211" t="s">
        <v>455</v>
      </c>
      <c r="F301" s="212" t="s">
        <v>456</v>
      </c>
      <c r="G301" s="213" t="s">
        <v>144</v>
      </c>
      <c r="H301" s="214">
        <v>15.5</v>
      </c>
      <c r="I301" s="215"/>
      <c r="J301" s="216">
        <f>ROUND(I301*H301,2)</f>
        <v>0</v>
      </c>
      <c r="K301" s="212" t="s">
        <v>129</v>
      </c>
      <c r="L301" s="43"/>
      <c r="M301" s="217" t="s">
        <v>1</v>
      </c>
      <c r="N301" s="218" t="s">
        <v>41</v>
      </c>
      <c r="O301" s="90"/>
      <c r="P301" s="219">
        <f>O301*H301</f>
        <v>0</v>
      </c>
      <c r="Q301" s="219">
        <v>8.0000000000000007E-05</v>
      </c>
      <c r="R301" s="219">
        <f>Q301*H301</f>
        <v>0.00124</v>
      </c>
      <c r="S301" s="219">
        <v>0.017999999999999999</v>
      </c>
      <c r="T301" s="220">
        <f>S301*H301</f>
        <v>0.27899999999999997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1" t="s">
        <v>130</v>
      </c>
      <c r="AT301" s="221" t="s">
        <v>125</v>
      </c>
      <c r="AU301" s="221" t="s">
        <v>83</v>
      </c>
      <c r="AY301" s="16" t="s">
        <v>123</v>
      </c>
      <c r="BE301" s="222">
        <f>IF(N301="základní",J301,0)</f>
        <v>0</v>
      </c>
      <c r="BF301" s="222">
        <f>IF(N301="snížená",J301,0)</f>
        <v>0</v>
      </c>
      <c r="BG301" s="222">
        <f>IF(N301="zákl. přenesená",J301,0)</f>
        <v>0</v>
      </c>
      <c r="BH301" s="222">
        <f>IF(N301="sníž. přenesená",J301,0)</f>
        <v>0</v>
      </c>
      <c r="BI301" s="222">
        <f>IF(N301="nulová",J301,0)</f>
        <v>0</v>
      </c>
      <c r="BJ301" s="16" t="s">
        <v>81</v>
      </c>
      <c r="BK301" s="222">
        <f>ROUND(I301*H301,2)</f>
        <v>0</v>
      </c>
      <c r="BL301" s="16" t="s">
        <v>130</v>
      </c>
      <c r="BM301" s="221" t="s">
        <v>457</v>
      </c>
    </row>
    <row r="302" s="2" customFormat="1">
      <c r="A302" s="37"/>
      <c r="B302" s="38"/>
      <c r="C302" s="39"/>
      <c r="D302" s="223" t="s">
        <v>132</v>
      </c>
      <c r="E302" s="39"/>
      <c r="F302" s="224" t="s">
        <v>458</v>
      </c>
      <c r="G302" s="39"/>
      <c r="H302" s="39"/>
      <c r="I302" s="225"/>
      <c r="J302" s="39"/>
      <c r="K302" s="39"/>
      <c r="L302" s="43"/>
      <c r="M302" s="226"/>
      <c r="N302" s="22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132</v>
      </c>
      <c r="AU302" s="16" t="s">
        <v>83</v>
      </c>
    </row>
    <row r="303" s="12" customFormat="1" ht="22.8" customHeight="1">
      <c r="A303" s="12"/>
      <c r="B303" s="194"/>
      <c r="C303" s="195"/>
      <c r="D303" s="196" t="s">
        <v>75</v>
      </c>
      <c r="E303" s="208" t="s">
        <v>459</v>
      </c>
      <c r="F303" s="208" t="s">
        <v>460</v>
      </c>
      <c r="G303" s="195"/>
      <c r="H303" s="195"/>
      <c r="I303" s="198"/>
      <c r="J303" s="209">
        <f>BK303</f>
        <v>0</v>
      </c>
      <c r="K303" s="195"/>
      <c r="L303" s="200"/>
      <c r="M303" s="201"/>
      <c r="N303" s="202"/>
      <c r="O303" s="202"/>
      <c r="P303" s="203">
        <f>SUM(P304:P310)</f>
        <v>0</v>
      </c>
      <c r="Q303" s="202"/>
      <c r="R303" s="203">
        <f>SUM(R304:R310)</f>
        <v>0</v>
      </c>
      <c r="S303" s="202"/>
      <c r="T303" s="204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5" t="s">
        <v>81</v>
      </c>
      <c r="AT303" s="206" t="s">
        <v>75</v>
      </c>
      <c r="AU303" s="206" t="s">
        <v>81</v>
      </c>
      <c r="AY303" s="205" t="s">
        <v>123</v>
      </c>
      <c r="BK303" s="207">
        <f>SUM(BK304:BK310)</f>
        <v>0</v>
      </c>
    </row>
    <row r="304" s="2" customFormat="1" ht="16.5" customHeight="1">
      <c r="A304" s="37"/>
      <c r="B304" s="38"/>
      <c r="C304" s="210" t="s">
        <v>461</v>
      </c>
      <c r="D304" s="210" t="s">
        <v>125</v>
      </c>
      <c r="E304" s="211" t="s">
        <v>462</v>
      </c>
      <c r="F304" s="212" t="s">
        <v>463</v>
      </c>
      <c r="G304" s="213" t="s">
        <v>196</v>
      </c>
      <c r="H304" s="214">
        <v>29.791</v>
      </c>
      <c r="I304" s="215"/>
      <c r="J304" s="216">
        <f>ROUND(I304*H304,2)</f>
        <v>0</v>
      </c>
      <c r="K304" s="212" t="s">
        <v>129</v>
      </c>
      <c r="L304" s="43"/>
      <c r="M304" s="217" t="s">
        <v>1</v>
      </c>
      <c r="N304" s="218" t="s">
        <v>41</v>
      </c>
      <c r="O304" s="90"/>
      <c r="P304" s="219">
        <f>O304*H304</f>
        <v>0</v>
      </c>
      <c r="Q304" s="219">
        <v>0</v>
      </c>
      <c r="R304" s="219">
        <f>Q304*H304</f>
        <v>0</v>
      </c>
      <c r="S304" s="219">
        <v>0</v>
      </c>
      <c r="T304" s="220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1" t="s">
        <v>130</v>
      </c>
      <c r="AT304" s="221" t="s">
        <v>125</v>
      </c>
      <c r="AU304" s="221" t="s">
        <v>83</v>
      </c>
      <c r="AY304" s="16" t="s">
        <v>123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6" t="s">
        <v>81</v>
      </c>
      <c r="BK304" s="222">
        <f>ROUND(I304*H304,2)</f>
        <v>0</v>
      </c>
      <c r="BL304" s="16" t="s">
        <v>130</v>
      </c>
      <c r="BM304" s="221" t="s">
        <v>464</v>
      </c>
    </row>
    <row r="305" s="2" customFormat="1">
      <c r="A305" s="37"/>
      <c r="B305" s="38"/>
      <c r="C305" s="39"/>
      <c r="D305" s="223" t="s">
        <v>132</v>
      </c>
      <c r="E305" s="39"/>
      <c r="F305" s="224" t="s">
        <v>465</v>
      </c>
      <c r="G305" s="39"/>
      <c r="H305" s="39"/>
      <c r="I305" s="225"/>
      <c r="J305" s="39"/>
      <c r="K305" s="39"/>
      <c r="L305" s="43"/>
      <c r="M305" s="226"/>
      <c r="N305" s="227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132</v>
      </c>
      <c r="AU305" s="16" t="s">
        <v>83</v>
      </c>
    </row>
    <row r="306" s="2" customFormat="1" ht="24.15" customHeight="1">
      <c r="A306" s="37"/>
      <c r="B306" s="38"/>
      <c r="C306" s="210" t="s">
        <v>466</v>
      </c>
      <c r="D306" s="210" t="s">
        <v>125</v>
      </c>
      <c r="E306" s="211" t="s">
        <v>467</v>
      </c>
      <c r="F306" s="212" t="s">
        <v>468</v>
      </c>
      <c r="G306" s="213" t="s">
        <v>196</v>
      </c>
      <c r="H306" s="214">
        <v>297.91000000000003</v>
      </c>
      <c r="I306" s="215"/>
      <c r="J306" s="216">
        <f>ROUND(I306*H306,2)</f>
        <v>0</v>
      </c>
      <c r="K306" s="212" t="s">
        <v>129</v>
      </c>
      <c r="L306" s="43"/>
      <c r="M306" s="217" t="s">
        <v>1</v>
      </c>
      <c r="N306" s="218" t="s">
        <v>41</v>
      </c>
      <c r="O306" s="90"/>
      <c r="P306" s="219">
        <f>O306*H306</f>
        <v>0</v>
      </c>
      <c r="Q306" s="219">
        <v>0</v>
      </c>
      <c r="R306" s="219">
        <f>Q306*H306</f>
        <v>0</v>
      </c>
      <c r="S306" s="219">
        <v>0</v>
      </c>
      <c r="T306" s="22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1" t="s">
        <v>130</v>
      </c>
      <c r="AT306" s="221" t="s">
        <v>125</v>
      </c>
      <c r="AU306" s="221" t="s">
        <v>83</v>
      </c>
      <c r="AY306" s="16" t="s">
        <v>123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6" t="s">
        <v>81</v>
      </c>
      <c r="BK306" s="222">
        <f>ROUND(I306*H306,2)</f>
        <v>0</v>
      </c>
      <c r="BL306" s="16" t="s">
        <v>130</v>
      </c>
      <c r="BM306" s="221" t="s">
        <v>469</v>
      </c>
    </row>
    <row r="307" s="2" customFormat="1">
      <c r="A307" s="37"/>
      <c r="B307" s="38"/>
      <c r="C307" s="39"/>
      <c r="D307" s="223" t="s">
        <v>132</v>
      </c>
      <c r="E307" s="39"/>
      <c r="F307" s="224" t="s">
        <v>470</v>
      </c>
      <c r="G307" s="39"/>
      <c r="H307" s="39"/>
      <c r="I307" s="225"/>
      <c r="J307" s="39"/>
      <c r="K307" s="39"/>
      <c r="L307" s="43"/>
      <c r="M307" s="226"/>
      <c r="N307" s="22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132</v>
      </c>
      <c r="AU307" s="16" t="s">
        <v>83</v>
      </c>
    </row>
    <row r="308" s="13" customFormat="1">
      <c r="A308" s="13"/>
      <c r="B308" s="228"/>
      <c r="C308" s="229"/>
      <c r="D308" s="223" t="s">
        <v>134</v>
      </c>
      <c r="E308" s="229"/>
      <c r="F308" s="231" t="s">
        <v>471</v>
      </c>
      <c r="G308" s="229"/>
      <c r="H308" s="232">
        <v>297.91000000000003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134</v>
      </c>
      <c r="AU308" s="238" t="s">
        <v>83</v>
      </c>
      <c r="AV308" s="13" t="s">
        <v>83</v>
      </c>
      <c r="AW308" s="13" t="s">
        <v>4</v>
      </c>
      <c r="AX308" s="13" t="s">
        <v>81</v>
      </c>
      <c r="AY308" s="238" t="s">
        <v>123</v>
      </c>
    </row>
    <row r="309" s="2" customFormat="1" ht="24.15" customHeight="1">
      <c r="A309" s="37"/>
      <c r="B309" s="38"/>
      <c r="C309" s="210" t="s">
        <v>472</v>
      </c>
      <c r="D309" s="210" t="s">
        <v>125</v>
      </c>
      <c r="E309" s="211" t="s">
        <v>473</v>
      </c>
      <c r="F309" s="212" t="s">
        <v>474</v>
      </c>
      <c r="G309" s="213" t="s">
        <v>196</v>
      </c>
      <c r="H309" s="214">
        <v>29.791</v>
      </c>
      <c r="I309" s="215"/>
      <c r="J309" s="216">
        <f>ROUND(I309*H309,2)</f>
        <v>0</v>
      </c>
      <c r="K309" s="212" t="s">
        <v>129</v>
      </c>
      <c r="L309" s="43"/>
      <c r="M309" s="217" t="s">
        <v>1</v>
      </c>
      <c r="N309" s="218" t="s">
        <v>41</v>
      </c>
      <c r="O309" s="90"/>
      <c r="P309" s="219">
        <f>O309*H309</f>
        <v>0</v>
      </c>
      <c r="Q309" s="219">
        <v>0</v>
      </c>
      <c r="R309" s="219">
        <f>Q309*H309</f>
        <v>0</v>
      </c>
      <c r="S309" s="219">
        <v>0</v>
      </c>
      <c r="T309" s="22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1" t="s">
        <v>130</v>
      </c>
      <c r="AT309" s="221" t="s">
        <v>125</v>
      </c>
      <c r="AU309" s="221" t="s">
        <v>83</v>
      </c>
      <c r="AY309" s="16" t="s">
        <v>123</v>
      </c>
      <c r="BE309" s="222">
        <f>IF(N309="základní",J309,0)</f>
        <v>0</v>
      </c>
      <c r="BF309" s="222">
        <f>IF(N309="snížená",J309,0)</f>
        <v>0</v>
      </c>
      <c r="BG309" s="222">
        <f>IF(N309="zákl. přenesená",J309,0)</f>
        <v>0</v>
      </c>
      <c r="BH309" s="222">
        <f>IF(N309="sníž. přenesená",J309,0)</f>
        <v>0</v>
      </c>
      <c r="BI309" s="222">
        <f>IF(N309="nulová",J309,0)</f>
        <v>0</v>
      </c>
      <c r="BJ309" s="16" t="s">
        <v>81</v>
      </c>
      <c r="BK309" s="222">
        <f>ROUND(I309*H309,2)</f>
        <v>0</v>
      </c>
      <c r="BL309" s="16" t="s">
        <v>130</v>
      </c>
      <c r="BM309" s="221" t="s">
        <v>475</v>
      </c>
    </row>
    <row r="310" s="2" customFormat="1">
      <c r="A310" s="37"/>
      <c r="B310" s="38"/>
      <c r="C310" s="39"/>
      <c r="D310" s="223" t="s">
        <v>132</v>
      </c>
      <c r="E310" s="39"/>
      <c r="F310" s="224" t="s">
        <v>476</v>
      </c>
      <c r="G310" s="39"/>
      <c r="H310" s="39"/>
      <c r="I310" s="225"/>
      <c r="J310" s="39"/>
      <c r="K310" s="39"/>
      <c r="L310" s="43"/>
      <c r="M310" s="226"/>
      <c r="N310" s="227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132</v>
      </c>
      <c r="AU310" s="16" t="s">
        <v>83</v>
      </c>
    </row>
    <row r="311" s="12" customFormat="1" ht="22.8" customHeight="1">
      <c r="A311" s="12"/>
      <c r="B311" s="194"/>
      <c r="C311" s="195"/>
      <c r="D311" s="196" t="s">
        <v>75</v>
      </c>
      <c r="E311" s="208" t="s">
        <v>477</v>
      </c>
      <c r="F311" s="208" t="s">
        <v>478</v>
      </c>
      <c r="G311" s="195"/>
      <c r="H311" s="195"/>
      <c r="I311" s="198"/>
      <c r="J311" s="209">
        <f>BK311</f>
        <v>0</v>
      </c>
      <c r="K311" s="195"/>
      <c r="L311" s="200"/>
      <c r="M311" s="201"/>
      <c r="N311" s="202"/>
      <c r="O311" s="202"/>
      <c r="P311" s="203">
        <f>SUM(P312:P313)</f>
        <v>0</v>
      </c>
      <c r="Q311" s="202"/>
      <c r="R311" s="203">
        <f>SUM(R312:R313)</f>
        <v>0</v>
      </c>
      <c r="S311" s="202"/>
      <c r="T311" s="204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5" t="s">
        <v>81</v>
      </c>
      <c r="AT311" s="206" t="s">
        <v>75</v>
      </c>
      <c r="AU311" s="206" t="s">
        <v>81</v>
      </c>
      <c r="AY311" s="205" t="s">
        <v>123</v>
      </c>
      <c r="BK311" s="207">
        <f>SUM(BK312:BK313)</f>
        <v>0</v>
      </c>
    </row>
    <row r="312" s="2" customFormat="1" ht="24.15" customHeight="1">
      <c r="A312" s="37"/>
      <c r="B312" s="38"/>
      <c r="C312" s="210" t="s">
        <v>479</v>
      </c>
      <c r="D312" s="210" t="s">
        <v>125</v>
      </c>
      <c r="E312" s="211" t="s">
        <v>480</v>
      </c>
      <c r="F312" s="212" t="s">
        <v>481</v>
      </c>
      <c r="G312" s="213" t="s">
        <v>196</v>
      </c>
      <c r="H312" s="214">
        <v>66.495000000000005</v>
      </c>
      <c r="I312" s="215"/>
      <c r="J312" s="216">
        <f>ROUND(I312*H312,2)</f>
        <v>0</v>
      </c>
      <c r="K312" s="212" t="s">
        <v>129</v>
      </c>
      <c r="L312" s="43"/>
      <c r="M312" s="217" t="s">
        <v>1</v>
      </c>
      <c r="N312" s="218" t="s">
        <v>41</v>
      </c>
      <c r="O312" s="90"/>
      <c r="P312" s="219">
        <f>O312*H312</f>
        <v>0</v>
      </c>
      <c r="Q312" s="219">
        <v>0</v>
      </c>
      <c r="R312" s="219">
        <f>Q312*H312</f>
        <v>0</v>
      </c>
      <c r="S312" s="219">
        <v>0</v>
      </c>
      <c r="T312" s="220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1" t="s">
        <v>130</v>
      </c>
      <c r="AT312" s="221" t="s">
        <v>125</v>
      </c>
      <c r="AU312" s="221" t="s">
        <v>83</v>
      </c>
      <c r="AY312" s="16" t="s">
        <v>123</v>
      </c>
      <c r="BE312" s="222">
        <f>IF(N312="základní",J312,0)</f>
        <v>0</v>
      </c>
      <c r="BF312" s="222">
        <f>IF(N312="snížená",J312,0)</f>
        <v>0</v>
      </c>
      <c r="BG312" s="222">
        <f>IF(N312="zákl. přenesená",J312,0)</f>
        <v>0</v>
      </c>
      <c r="BH312" s="222">
        <f>IF(N312="sníž. přenesená",J312,0)</f>
        <v>0</v>
      </c>
      <c r="BI312" s="222">
        <f>IF(N312="nulová",J312,0)</f>
        <v>0</v>
      </c>
      <c r="BJ312" s="16" t="s">
        <v>81</v>
      </c>
      <c r="BK312" s="222">
        <f>ROUND(I312*H312,2)</f>
        <v>0</v>
      </c>
      <c r="BL312" s="16" t="s">
        <v>130</v>
      </c>
      <c r="BM312" s="221" t="s">
        <v>482</v>
      </c>
    </row>
    <row r="313" s="2" customFormat="1">
      <c r="A313" s="37"/>
      <c r="B313" s="38"/>
      <c r="C313" s="39"/>
      <c r="D313" s="223" t="s">
        <v>132</v>
      </c>
      <c r="E313" s="39"/>
      <c r="F313" s="224" t="s">
        <v>483</v>
      </c>
      <c r="G313" s="39"/>
      <c r="H313" s="39"/>
      <c r="I313" s="225"/>
      <c r="J313" s="39"/>
      <c r="K313" s="39"/>
      <c r="L313" s="43"/>
      <c r="M313" s="226"/>
      <c r="N313" s="227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132</v>
      </c>
      <c r="AU313" s="16" t="s">
        <v>83</v>
      </c>
    </row>
    <row r="314" s="12" customFormat="1" ht="25.92" customHeight="1">
      <c r="A314" s="12"/>
      <c r="B314" s="194"/>
      <c r="C314" s="195"/>
      <c r="D314" s="196" t="s">
        <v>75</v>
      </c>
      <c r="E314" s="197" t="s">
        <v>484</v>
      </c>
      <c r="F314" s="197" t="s">
        <v>485</v>
      </c>
      <c r="G314" s="195"/>
      <c r="H314" s="195"/>
      <c r="I314" s="198"/>
      <c r="J314" s="199">
        <f>BK314</f>
        <v>0</v>
      </c>
      <c r="K314" s="195"/>
      <c r="L314" s="200"/>
      <c r="M314" s="201"/>
      <c r="N314" s="202"/>
      <c r="O314" s="202"/>
      <c r="P314" s="203">
        <f>P315+P333</f>
        <v>0</v>
      </c>
      <c r="Q314" s="202"/>
      <c r="R314" s="203">
        <f>R315+R333</f>
        <v>0.0140576</v>
      </c>
      <c r="S314" s="202"/>
      <c r="T314" s="204">
        <f>T315+T333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5" t="s">
        <v>83</v>
      </c>
      <c r="AT314" s="206" t="s">
        <v>75</v>
      </c>
      <c r="AU314" s="206" t="s">
        <v>76</v>
      </c>
      <c r="AY314" s="205" t="s">
        <v>123</v>
      </c>
      <c r="BK314" s="207">
        <f>BK315+BK333</f>
        <v>0</v>
      </c>
    </row>
    <row r="315" s="12" customFormat="1" ht="22.8" customHeight="1">
      <c r="A315" s="12"/>
      <c r="B315" s="194"/>
      <c r="C315" s="195"/>
      <c r="D315" s="196" t="s">
        <v>75</v>
      </c>
      <c r="E315" s="208" t="s">
        <v>486</v>
      </c>
      <c r="F315" s="208" t="s">
        <v>487</v>
      </c>
      <c r="G315" s="195"/>
      <c r="H315" s="195"/>
      <c r="I315" s="198"/>
      <c r="J315" s="209">
        <f>BK315</f>
        <v>0</v>
      </c>
      <c r="K315" s="195"/>
      <c r="L315" s="200"/>
      <c r="M315" s="201"/>
      <c r="N315" s="202"/>
      <c r="O315" s="202"/>
      <c r="P315" s="203">
        <f>SUM(P316:P332)</f>
        <v>0</v>
      </c>
      <c r="Q315" s="202"/>
      <c r="R315" s="203">
        <f>SUM(R316:R332)</f>
        <v>0.0140576</v>
      </c>
      <c r="S315" s="202"/>
      <c r="T315" s="204">
        <f>SUM(T316:T332)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5" t="s">
        <v>83</v>
      </c>
      <c r="AT315" s="206" t="s">
        <v>75</v>
      </c>
      <c r="AU315" s="206" t="s">
        <v>81</v>
      </c>
      <c r="AY315" s="205" t="s">
        <v>123</v>
      </c>
      <c r="BK315" s="207">
        <f>SUM(BK316:BK332)</f>
        <v>0</v>
      </c>
    </row>
    <row r="316" s="2" customFormat="1" ht="24.15" customHeight="1">
      <c r="A316" s="37"/>
      <c r="B316" s="38"/>
      <c r="C316" s="210" t="s">
        <v>488</v>
      </c>
      <c r="D316" s="210" t="s">
        <v>125</v>
      </c>
      <c r="E316" s="211" t="s">
        <v>489</v>
      </c>
      <c r="F316" s="212" t="s">
        <v>490</v>
      </c>
      <c r="G316" s="213" t="s">
        <v>128</v>
      </c>
      <c r="H316" s="214">
        <v>6.2400000000000002</v>
      </c>
      <c r="I316" s="215"/>
      <c r="J316" s="216">
        <f>ROUND(I316*H316,2)</f>
        <v>0</v>
      </c>
      <c r="K316" s="212" t="s">
        <v>129</v>
      </c>
      <c r="L316" s="43"/>
      <c r="M316" s="217" t="s">
        <v>1</v>
      </c>
      <c r="N316" s="218" t="s">
        <v>41</v>
      </c>
      <c r="O316" s="90"/>
      <c r="P316" s="219">
        <f>O316*H316</f>
        <v>0</v>
      </c>
      <c r="Q316" s="219">
        <v>0</v>
      </c>
      <c r="R316" s="219">
        <f>Q316*H316</f>
        <v>0</v>
      </c>
      <c r="S316" s="219">
        <v>0</v>
      </c>
      <c r="T316" s="220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1" t="s">
        <v>222</v>
      </c>
      <c r="AT316" s="221" t="s">
        <v>125</v>
      </c>
      <c r="AU316" s="221" t="s">
        <v>83</v>
      </c>
      <c r="AY316" s="16" t="s">
        <v>123</v>
      </c>
      <c r="BE316" s="222">
        <f>IF(N316="základní",J316,0)</f>
        <v>0</v>
      </c>
      <c r="BF316" s="222">
        <f>IF(N316="snížená",J316,0)</f>
        <v>0</v>
      </c>
      <c r="BG316" s="222">
        <f>IF(N316="zákl. přenesená",J316,0)</f>
        <v>0</v>
      </c>
      <c r="BH316" s="222">
        <f>IF(N316="sníž. přenesená",J316,0)</f>
        <v>0</v>
      </c>
      <c r="BI316" s="222">
        <f>IF(N316="nulová",J316,0)</f>
        <v>0</v>
      </c>
      <c r="BJ316" s="16" t="s">
        <v>81</v>
      </c>
      <c r="BK316" s="222">
        <f>ROUND(I316*H316,2)</f>
        <v>0</v>
      </c>
      <c r="BL316" s="16" t="s">
        <v>222</v>
      </c>
      <c r="BM316" s="221" t="s">
        <v>491</v>
      </c>
    </row>
    <row r="317" s="2" customFormat="1">
      <c r="A317" s="37"/>
      <c r="B317" s="38"/>
      <c r="C317" s="39"/>
      <c r="D317" s="223" t="s">
        <v>132</v>
      </c>
      <c r="E317" s="39"/>
      <c r="F317" s="224" t="s">
        <v>492</v>
      </c>
      <c r="G317" s="39"/>
      <c r="H317" s="39"/>
      <c r="I317" s="225"/>
      <c r="J317" s="39"/>
      <c r="K317" s="39"/>
      <c r="L317" s="43"/>
      <c r="M317" s="226"/>
      <c r="N317" s="227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132</v>
      </c>
      <c r="AU317" s="16" t="s">
        <v>83</v>
      </c>
    </row>
    <row r="318" s="13" customFormat="1">
      <c r="A318" s="13"/>
      <c r="B318" s="228"/>
      <c r="C318" s="229"/>
      <c r="D318" s="223" t="s">
        <v>134</v>
      </c>
      <c r="E318" s="230" t="s">
        <v>1</v>
      </c>
      <c r="F318" s="231" t="s">
        <v>265</v>
      </c>
      <c r="G318" s="229"/>
      <c r="H318" s="232">
        <v>6.2400000000000002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134</v>
      </c>
      <c r="AU318" s="238" t="s">
        <v>83</v>
      </c>
      <c r="AV318" s="13" t="s">
        <v>83</v>
      </c>
      <c r="AW318" s="13" t="s">
        <v>32</v>
      </c>
      <c r="AX318" s="13" t="s">
        <v>81</v>
      </c>
      <c r="AY318" s="238" t="s">
        <v>123</v>
      </c>
    </row>
    <row r="319" s="2" customFormat="1" ht="16.5" customHeight="1">
      <c r="A319" s="37"/>
      <c r="B319" s="38"/>
      <c r="C319" s="250" t="s">
        <v>493</v>
      </c>
      <c r="D319" s="250" t="s">
        <v>193</v>
      </c>
      <c r="E319" s="251" t="s">
        <v>494</v>
      </c>
      <c r="F319" s="252" t="s">
        <v>495</v>
      </c>
      <c r="G319" s="253" t="s">
        <v>196</v>
      </c>
      <c r="H319" s="254">
        <v>0.002</v>
      </c>
      <c r="I319" s="255"/>
      <c r="J319" s="256">
        <f>ROUND(I319*H319,2)</f>
        <v>0</v>
      </c>
      <c r="K319" s="252" t="s">
        <v>162</v>
      </c>
      <c r="L319" s="257"/>
      <c r="M319" s="258" t="s">
        <v>1</v>
      </c>
      <c r="N319" s="259" t="s">
        <v>41</v>
      </c>
      <c r="O319" s="90"/>
      <c r="P319" s="219">
        <f>O319*H319</f>
        <v>0</v>
      </c>
      <c r="Q319" s="219">
        <v>1</v>
      </c>
      <c r="R319" s="219">
        <f>Q319*H319</f>
        <v>0.002</v>
      </c>
      <c r="S319" s="219">
        <v>0</v>
      </c>
      <c r="T319" s="220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1" t="s">
        <v>319</v>
      </c>
      <c r="AT319" s="221" t="s">
        <v>193</v>
      </c>
      <c r="AU319" s="221" t="s">
        <v>83</v>
      </c>
      <c r="AY319" s="16" t="s">
        <v>123</v>
      </c>
      <c r="BE319" s="222">
        <f>IF(N319="základní",J319,0)</f>
        <v>0</v>
      </c>
      <c r="BF319" s="222">
        <f>IF(N319="snížená",J319,0)</f>
        <v>0</v>
      </c>
      <c r="BG319" s="222">
        <f>IF(N319="zákl. přenesená",J319,0)</f>
        <v>0</v>
      </c>
      <c r="BH319" s="222">
        <f>IF(N319="sníž. přenesená",J319,0)</f>
        <v>0</v>
      </c>
      <c r="BI319" s="222">
        <f>IF(N319="nulová",J319,0)</f>
        <v>0</v>
      </c>
      <c r="BJ319" s="16" t="s">
        <v>81</v>
      </c>
      <c r="BK319" s="222">
        <f>ROUND(I319*H319,2)</f>
        <v>0</v>
      </c>
      <c r="BL319" s="16" t="s">
        <v>222</v>
      </c>
      <c r="BM319" s="221" t="s">
        <v>496</v>
      </c>
    </row>
    <row r="320" s="2" customFormat="1">
      <c r="A320" s="37"/>
      <c r="B320" s="38"/>
      <c r="C320" s="39"/>
      <c r="D320" s="223" t="s">
        <v>132</v>
      </c>
      <c r="E320" s="39"/>
      <c r="F320" s="224" t="s">
        <v>495</v>
      </c>
      <c r="G320" s="39"/>
      <c r="H320" s="39"/>
      <c r="I320" s="225"/>
      <c r="J320" s="39"/>
      <c r="K320" s="39"/>
      <c r="L320" s="43"/>
      <c r="M320" s="226"/>
      <c r="N320" s="227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132</v>
      </c>
      <c r="AU320" s="16" t="s">
        <v>83</v>
      </c>
    </row>
    <row r="321" s="2" customFormat="1" ht="24.15" customHeight="1">
      <c r="A321" s="37"/>
      <c r="B321" s="38"/>
      <c r="C321" s="210" t="s">
        <v>497</v>
      </c>
      <c r="D321" s="210" t="s">
        <v>125</v>
      </c>
      <c r="E321" s="211" t="s">
        <v>498</v>
      </c>
      <c r="F321" s="212" t="s">
        <v>499</v>
      </c>
      <c r="G321" s="213" t="s">
        <v>128</v>
      </c>
      <c r="H321" s="214">
        <v>6.2400000000000002</v>
      </c>
      <c r="I321" s="215"/>
      <c r="J321" s="216">
        <f>ROUND(I321*H321,2)</f>
        <v>0</v>
      </c>
      <c r="K321" s="212" t="s">
        <v>129</v>
      </c>
      <c r="L321" s="43"/>
      <c r="M321" s="217" t="s">
        <v>1</v>
      </c>
      <c r="N321" s="218" t="s">
        <v>41</v>
      </c>
      <c r="O321" s="90"/>
      <c r="P321" s="219">
        <f>O321*H321</f>
        <v>0</v>
      </c>
      <c r="Q321" s="219">
        <v>3.0000000000000001E-05</v>
      </c>
      <c r="R321" s="219">
        <f>Q321*H321</f>
        <v>0.00018720000000000002</v>
      </c>
      <c r="S321" s="219">
        <v>0</v>
      </c>
      <c r="T321" s="220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1" t="s">
        <v>222</v>
      </c>
      <c r="AT321" s="221" t="s">
        <v>125</v>
      </c>
      <c r="AU321" s="221" t="s">
        <v>83</v>
      </c>
      <c r="AY321" s="16" t="s">
        <v>123</v>
      </c>
      <c r="BE321" s="222">
        <f>IF(N321="základní",J321,0)</f>
        <v>0</v>
      </c>
      <c r="BF321" s="222">
        <f>IF(N321="snížená",J321,0)</f>
        <v>0</v>
      </c>
      <c r="BG321" s="222">
        <f>IF(N321="zákl. přenesená",J321,0)</f>
        <v>0</v>
      </c>
      <c r="BH321" s="222">
        <f>IF(N321="sníž. přenesená",J321,0)</f>
        <v>0</v>
      </c>
      <c r="BI321" s="222">
        <f>IF(N321="nulová",J321,0)</f>
        <v>0</v>
      </c>
      <c r="BJ321" s="16" t="s">
        <v>81</v>
      </c>
      <c r="BK321" s="222">
        <f>ROUND(I321*H321,2)</f>
        <v>0</v>
      </c>
      <c r="BL321" s="16" t="s">
        <v>222</v>
      </c>
      <c r="BM321" s="221" t="s">
        <v>500</v>
      </c>
    </row>
    <row r="322" s="2" customFormat="1">
      <c r="A322" s="37"/>
      <c r="B322" s="38"/>
      <c r="C322" s="39"/>
      <c r="D322" s="223" t="s">
        <v>132</v>
      </c>
      <c r="E322" s="39"/>
      <c r="F322" s="224" t="s">
        <v>501</v>
      </c>
      <c r="G322" s="39"/>
      <c r="H322" s="39"/>
      <c r="I322" s="225"/>
      <c r="J322" s="39"/>
      <c r="K322" s="39"/>
      <c r="L322" s="43"/>
      <c r="M322" s="226"/>
      <c r="N322" s="227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132</v>
      </c>
      <c r="AU322" s="16" t="s">
        <v>83</v>
      </c>
    </row>
    <row r="323" s="2" customFormat="1" ht="16.5" customHeight="1">
      <c r="A323" s="37"/>
      <c r="B323" s="38"/>
      <c r="C323" s="250" t="s">
        <v>502</v>
      </c>
      <c r="D323" s="250" t="s">
        <v>193</v>
      </c>
      <c r="E323" s="251" t="s">
        <v>503</v>
      </c>
      <c r="F323" s="252" t="s">
        <v>504</v>
      </c>
      <c r="G323" s="253" t="s">
        <v>196</v>
      </c>
      <c r="H323" s="254">
        <v>0.0089999999999999993</v>
      </c>
      <c r="I323" s="255"/>
      <c r="J323" s="256">
        <f>ROUND(I323*H323,2)</f>
        <v>0</v>
      </c>
      <c r="K323" s="252" t="s">
        <v>129</v>
      </c>
      <c r="L323" s="257"/>
      <c r="M323" s="258" t="s">
        <v>1</v>
      </c>
      <c r="N323" s="259" t="s">
        <v>41</v>
      </c>
      <c r="O323" s="90"/>
      <c r="P323" s="219">
        <f>O323*H323</f>
        <v>0</v>
      </c>
      <c r="Q323" s="219">
        <v>1</v>
      </c>
      <c r="R323" s="219">
        <f>Q323*H323</f>
        <v>0.0089999999999999993</v>
      </c>
      <c r="S323" s="219">
        <v>0</v>
      </c>
      <c r="T323" s="22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1" t="s">
        <v>319</v>
      </c>
      <c r="AT323" s="221" t="s">
        <v>193</v>
      </c>
      <c r="AU323" s="221" t="s">
        <v>83</v>
      </c>
      <c r="AY323" s="16" t="s">
        <v>123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6" t="s">
        <v>81</v>
      </c>
      <c r="BK323" s="222">
        <f>ROUND(I323*H323,2)</f>
        <v>0</v>
      </c>
      <c r="BL323" s="16" t="s">
        <v>222</v>
      </c>
      <c r="BM323" s="221" t="s">
        <v>505</v>
      </c>
    </row>
    <row r="324" s="2" customFormat="1">
      <c r="A324" s="37"/>
      <c r="B324" s="38"/>
      <c r="C324" s="39"/>
      <c r="D324" s="223" t="s">
        <v>132</v>
      </c>
      <c r="E324" s="39"/>
      <c r="F324" s="224" t="s">
        <v>504</v>
      </c>
      <c r="G324" s="39"/>
      <c r="H324" s="39"/>
      <c r="I324" s="225"/>
      <c r="J324" s="39"/>
      <c r="K324" s="39"/>
      <c r="L324" s="43"/>
      <c r="M324" s="226"/>
      <c r="N324" s="227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132</v>
      </c>
      <c r="AU324" s="16" t="s">
        <v>83</v>
      </c>
    </row>
    <row r="325" s="13" customFormat="1">
      <c r="A325" s="13"/>
      <c r="B325" s="228"/>
      <c r="C325" s="229"/>
      <c r="D325" s="223" t="s">
        <v>134</v>
      </c>
      <c r="E325" s="229"/>
      <c r="F325" s="231" t="s">
        <v>506</v>
      </c>
      <c r="G325" s="229"/>
      <c r="H325" s="232">
        <v>0.0089999999999999993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134</v>
      </c>
      <c r="AU325" s="238" t="s">
        <v>83</v>
      </c>
      <c r="AV325" s="13" t="s">
        <v>83</v>
      </c>
      <c r="AW325" s="13" t="s">
        <v>4</v>
      </c>
      <c r="AX325" s="13" t="s">
        <v>81</v>
      </c>
      <c r="AY325" s="238" t="s">
        <v>123</v>
      </c>
    </row>
    <row r="326" s="2" customFormat="1" ht="24.15" customHeight="1">
      <c r="A326" s="37"/>
      <c r="B326" s="38"/>
      <c r="C326" s="210" t="s">
        <v>507</v>
      </c>
      <c r="D326" s="210" t="s">
        <v>125</v>
      </c>
      <c r="E326" s="211" t="s">
        <v>508</v>
      </c>
      <c r="F326" s="212" t="s">
        <v>509</v>
      </c>
      <c r="G326" s="213" t="s">
        <v>128</v>
      </c>
      <c r="H326" s="214">
        <v>6.2400000000000002</v>
      </c>
      <c r="I326" s="215"/>
      <c r="J326" s="216">
        <f>ROUND(I326*H326,2)</f>
        <v>0</v>
      </c>
      <c r="K326" s="212" t="s">
        <v>129</v>
      </c>
      <c r="L326" s="43"/>
      <c r="M326" s="217" t="s">
        <v>1</v>
      </c>
      <c r="N326" s="218" t="s">
        <v>41</v>
      </c>
      <c r="O326" s="90"/>
      <c r="P326" s="219">
        <f>O326*H326</f>
        <v>0</v>
      </c>
      <c r="Q326" s="219">
        <v>0</v>
      </c>
      <c r="R326" s="219">
        <f>Q326*H326</f>
        <v>0</v>
      </c>
      <c r="S326" s="219">
        <v>0</v>
      </c>
      <c r="T326" s="220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1" t="s">
        <v>222</v>
      </c>
      <c r="AT326" s="221" t="s">
        <v>125</v>
      </c>
      <c r="AU326" s="221" t="s">
        <v>83</v>
      </c>
      <c r="AY326" s="16" t="s">
        <v>123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6" t="s">
        <v>81</v>
      </c>
      <c r="BK326" s="222">
        <f>ROUND(I326*H326,2)</f>
        <v>0</v>
      </c>
      <c r="BL326" s="16" t="s">
        <v>222</v>
      </c>
      <c r="BM326" s="221" t="s">
        <v>510</v>
      </c>
    </row>
    <row r="327" s="2" customFormat="1">
      <c r="A327" s="37"/>
      <c r="B327" s="38"/>
      <c r="C327" s="39"/>
      <c r="D327" s="223" t="s">
        <v>132</v>
      </c>
      <c r="E327" s="39"/>
      <c r="F327" s="224" t="s">
        <v>511</v>
      </c>
      <c r="G327" s="39"/>
      <c r="H327" s="39"/>
      <c r="I327" s="225"/>
      <c r="J327" s="39"/>
      <c r="K327" s="39"/>
      <c r="L327" s="43"/>
      <c r="M327" s="226"/>
      <c r="N327" s="227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132</v>
      </c>
      <c r="AU327" s="16" t="s">
        <v>83</v>
      </c>
    </row>
    <row r="328" s="2" customFormat="1" ht="16.5" customHeight="1">
      <c r="A328" s="37"/>
      <c r="B328" s="38"/>
      <c r="C328" s="250" t="s">
        <v>512</v>
      </c>
      <c r="D328" s="250" t="s">
        <v>193</v>
      </c>
      <c r="E328" s="251" t="s">
        <v>513</v>
      </c>
      <c r="F328" s="252" t="s">
        <v>514</v>
      </c>
      <c r="G328" s="253" t="s">
        <v>128</v>
      </c>
      <c r="H328" s="254">
        <v>7.1760000000000002</v>
      </c>
      <c r="I328" s="255"/>
      <c r="J328" s="256">
        <f>ROUND(I328*H328,2)</f>
        <v>0</v>
      </c>
      <c r="K328" s="252" t="s">
        <v>129</v>
      </c>
      <c r="L328" s="257"/>
      <c r="M328" s="258" t="s">
        <v>1</v>
      </c>
      <c r="N328" s="259" t="s">
        <v>41</v>
      </c>
      <c r="O328" s="90"/>
      <c r="P328" s="219">
        <f>O328*H328</f>
        <v>0</v>
      </c>
      <c r="Q328" s="219">
        <v>0.00040000000000000002</v>
      </c>
      <c r="R328" s="219">
        <f>Q328*H328</f>
        <v>0.0028704000000000004</v>
      </c>
      <c r="S328" s="219">
        <v>0</v>
      </c>
      <c r="T328" s="220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1" t="s">
        <v>319</v>
      </c>
      <c r="AT328" s="221" t="s">
        <v>193</v>
      </c>
      <c r="AU328" s="221" t="s">
        <v>83</v>
      </c>
      <c r="AY328" s="16" t="s">
        <v>123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6" t="s">
        <v>81</v>
      </c>
      <c r="BK328" s="222">
        <f>ROUND(I328*H328,2)</f>
        <v>0</v>
      </c>
      <c r="BL328" s="16" t="s">
        <v>222</v>
      </c>
      <c r="BM328" s="221" t="s">
        <v>515</v>
      </c>
    </row>
    <row r="329" s="2" customFormat="1">
      <c r="A329" s="37"/>
      <c r="B329" s="38"/>
      <c r="C329" s="39"/>
      <c r="D329" s="223" t="s">
        <v>132</v>
      </c>
      <c r="E329" s="39"/>
      <c r="F329" s="224" t="s">
        <v>514</v>
      </c>
      <c r="G329" s="39"/>
      <c r="H329" s="39"/>
      <c r="I329" s="225"/>
      <c r="J329" s="39"/>
      <c r="K329" s="39"/>
      <c r="L329" s="43"/>
      <c r="M329" s="226"/>
      <c r="N329" s="227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132</v>
      </c>
      <c r="AU329" s="16" t="s">
        <v>83</v>
      </c>
    </row>
    <row r="330" s="13" customFormat="1">
      <c r="A330" s="13"/>
      <c r="B330" s="228"/>
      <c r="C330" s="229"/>
      <c r="D330" s="223" t="s">
        <v>134</v>
      </c>
      <c r="E330" s="229"/>
      <c r="F330" s="231" t="s">
        <v>516</v>
      </c>
      <c r="G330" s="229"/>
      <c r="H330" s="232">
        <v>7.1760000000000002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134</v>
      </c>
      <c r="AU330" s="238" t="s">
        <v>83</v>
      </c>
      <c r="AV330" s="13" t="s">
        <v>83</v>
      </c>
      <c r="AW330" s="13" t="s">
        <v>4</v>
      </c>
      <c r="AX330" s="13" t="s">
        <v>81</v>
      </c>
      <c r="AY330" s="238" t="s">
        <v>123</v>
      </c>
    </row>
    <row r="331" s="2" customFormat="1" ht="24.15" customHeight="1">
      <c r="A331" s="37"/>
      <c r="B331" s="38"/>
      <c r="C331" s="210" t="s">
        <v>517</v>
      </c>
      <c r="D331" s="210" t="s">
        <v>125</v>
      </c>
      <c r="E331" s="211" t="s">
        <v>518</v>
      </c>
      <c r="F331" s="212" t="s">
        <v>519</v>
      </c>
      <c r="G331" s="213" t="s">
        <v>196</v>
      </c>
      <c r="H331" s="214">
        <v>0.014</v>
      </c>
      <c r="I331" s="215"/>
      <c r="J331" s="216">
        <f>ROUND(I331*H331,2)</f>
        <v>0</v>
      </c>
      <c r="K331" s="212" t="s">
        <v>129</v>
      </c>
      <c r="L331" s="43"/>
      <c r="M331" s="217" t="s">
        <v>1</v>
      </c>
      <c r="N331" s="218" t="s">
        <v>41</v>
      </c>
      <c r="O331" s="90"/>
      <c r="P331" s="219">
        <f>O331*H331</f>
        <v>0</v>
      </c>
      <c r="Q331" s="219">
        <v>0</v>
      </c>
      <c r="R331" s="219">
        <f>Q331*H331</f>
        <v>0</v>
      </c>
      <c r="S331" s="219">
        <v>0</v>
      </c>
      <c r="T331" s="220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1" t="s">
        <v>222</v>
      </c>
      <c r="AT331" s="221" t="s">
        <v>125</v>
      </c>
      <c r="AU331" s="221" t="s">
        <v>83</v>
      </c>
      <c r="AY331" s="16" t="s">
        <v>123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6" t="s">
        <v>81</v>
      </c>
      <c r="BK331" s="222">
        <f>ROUND(I331*H331,2)</f>
        <v>0</v>
      </c>
      <c r="BL331" s="16" t="s">
        <v>222</v>
      </c>
      <c r="BM331" s="221" t="s">
        <v>520</v>
      </c>
    </row>
    <row r="332" s="2" customFormat="1">
      <c r="A332" s="37"/>
      <c r="B332" s="38"/>
      <c r="C332" s="39"/>
      <c r="D332" s="223" t="s">
        <v>132</v>
      </c>
      <c r="E332" s="39"/>
      <c r="F332" s="224" t="s">
        <v>521</v>
      </c>
      <c r="G332" s="39"/>
      <c r="H332" s="39"/>
      <c r="I332" s="225"/>
      <c r="J332" s="39"/>
      <c r="K332" s="39"/>
      <c r="L332" s="43"/>
      <c r="M332" s="226"/>
      <c r="N332" s="227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132</v>
      </c>
      <c r="AU332" s="16" t="s">
        <v>83</v>
      </c>
    </row>
    <row r="333" s="12" customFormat="1" ht="22.8" customHeight="1">
      <c r="A333" s="12"/>
      <c r="B333" s="194"/>
      <c r="C333" s="195"/>
      <c r="D333" s="196" t="s">
        <v>75</v>
      </c>
      <c r="E333" s="208" t="s">
        <v>522</v>
      </c>
      <c r="F333" s="208" t="s">
        <v>523</v>
      </c>
      <c r="G333" s="195"/>
      <c r="H333" s="195"/>
      <c r="I333" s="198"/>
      <c r="J333" s="209">
        <f>BK333</f>
        <v>0</v>
      </c>
      <c r="K333" s="195"/>
      <c r="L333" s="200"/>
      <c r="M333" s="201"/>
      <c r="N333" s="202"/>
      <c r="O333" s="202"/>
      <c r="P333" s="203">
        <f>SUM(P334:P335)</f>
        <v>0</v>
      </c>
      <c r="Q333" s="202"/>
      <c r="R333" s="203">
        <f>SUM(R334:R335)</f>
        <v>0</v>
      </c>
      <c r="S333" s="202"/>
      <c r="T333" s="204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5" t="s">
        <v>83</v>
      </c>
      <c r="AT333" s="206" t="s">
        <v>75</v>
      </c>
      <c r="AU333" s="206" t="s">
        <v>81</v>
      </c>
      <c r="AY333" s="205" t="s">
        <v>123</v>
      </c>
      <c r="BK333" s="207">
        <f>SUM(BK334:BK335)</f>
        <v>0</v>
      </c>
    </row>
    <row r="334" s="2" customFormat="1" ht="24.15" customHeight="1">
      <c r="A334" s="37"/>
      <c r="B334" s="38"/>
      <c r="C334" s="210" t="s">
        <v>524</v>
      </c>
      <c r="D334" s="210" t="s">
        <v>125</v>
      </c>
      <c r="E334" s="211" t="s">
        <v>525</v>
      </c>
      <c r="F334" s="212" t="s">
        <v>526</v>
      </c>
      <c r="G334" s="213" t="s">
        <v>527</v>
      </c>
      <c r="H334" s="214">
        <v>1</v>
      </c>
      <c r="I334" s="215"/>
      <c r="J334" s="216">
        <f>ROUND(I334*H334,2)</f>
        <v>0</v>
      </c>
      <c r="K334" s="212" t="s">
        <v>1</v>
      </c>
      <c r="L334" s="43"/>
      <c r="M334" s="217" t="s">
        <v>1</v>
      </c>
      <c r="N334" s="218" t="s">
        <v>41</v>
      </c>
      <c r="O334" s="90"/>
      <c r="P334" s="219">
        <f>O334*H334</f>
        <v>0</v>
      </c>
      <c r="Q334" s="219">
        <v>0</v>
      </c>
      <c r="R334" s="219">
        <f>Q334*H334</f>
        <v>0</v>
      </c>
      <c r="S334" s="219">
        <v>0</v>
      </c>
      <c r="T334" s="220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1" t="s">
        <v>222</v>
      </c>
      <c r="AT334" s="221" t="s">
        <v>125</v>
      </c>
      <c r="AU334" s="221" t="s">
        <v>83</v>
      </c>
      <c r="AY334" s="16" t="s">
        <v>123</v>
      </c>
      <c r="BE334" s="222">
        <f>IF(N334="základní",J334,0)</f>
        <v>0</v>
      </c>
      <c r="BF334" s="222">
        <f>IF(N334="snížená",J334,0)</f>
        <v>0</v>
      </c>
      <c r="BG334" s="222">
        <f>IF(N334="zákl. přenesená",J334,0)</f>
        <v>0</v>
      </c>
      <c r="BH334" s="222">
        <f>IF(N334="sníž. přenesená",J334,0)</f>
        <v>0</v>
      </c>
      <c r="BI334" s="222">
        <f>IF(N334="nulová",J334,0)</f>
        <v>0</v>
      </c>
      <c r="BJ334" s="16" t="s">
        <v>81</v>
      </c>
      <c r="BK334" s="222">
        <f>ROUND(I334*H334,2)</f>
        <v>0</v>
      </c>
      <c r="BL334" s="16" t="s">
        <v>222</v>
      </c>
      <c r="BM334" s="221" t="s">
        <v>528</v>
      </c>
    </row>
    <row r="335" s="2" customFormat="1">
      <c r="A335" s="37"/>
      <c r="B335" s="38"/>
      <c r="C335" s="39"/>
      <c r="D335" s="223" t="s">
        <v>132</v>
      </c>
      <c r="E335" s="39"/>
      <c r="F335" s="224" t="s">
        <v>526</v>
      </c>
      <c r="G335" s="39"/>
      <c r="H335" s="39"/>
      <c r="I335" s="225"/>
      <c r="J335" s="39"/>
      <c r="K335" s="39"/>
      <c r="L335" s="43"/>
      <c r="M335" s="226"/>
      <c r="N335" s="227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132</v>
      </c>
      <c r="AU335" s="16" t="s">
        <v>83</v>
      </c>
    </row>
    <row r="336" s="12" customFormat="1" ht="25.92" customHeight="1">
      <c r="A336" s="12"/>
      <c r="B336" s="194"/>
      <c r="C336" s="195"/>
      <c r="D336" s="196" t="s">
        <v>75</v>
      </c>
      <c r="E336" s="197" t="s">
        <v>529</v>
      </c>
      <c r="F336" s="197" t="s">
        <v>530</v>
      </c>
      <c r="G336" s="195"/>
      <c r="H336" s="195"/>
      <c r="I336" s="198"/>
      <c r="J336" s="199">
        <f>BK336</f>
        <v>0</v>
      </c>
      <c r="K336" s="195"/>
      <c r="L336" s="200"/>
      <c r="M336" s="201"/>
      <c r="N336" s="202"/>
      <c r="O336" s="202"/>
      <c r="P336" s="203">
        <f>P337+P346+P349+P354</f>
        <v>0</v>
      </c>
      <c r="Q336" s="202"/>
      <c r="R336" s="203">
        <f>R337+R346+R349+R354</f>
        <v>0</v>
      </c>
      <c r="S336" s="202"/>
      <c r="T336" s="204">
        <f>T337+T346+T349+T354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5" t="s">
        <v>152</v>
      </c>
      <c r="AT336" s="206" t="s">
        <v>75</v>
      </c>
      <c r="AU336" s="206" t="s">
        <v>76</v>
      </c>
      <c r="AY336" s="205" t="s">
        <v>123</v>
      </c>
      <c r="BK336" s="207">
        <f>BK337+BK346+BK349+BK354</f>
        <v>0</v>
      </c>
    </row>
    <row r="337" s="12" customFormat="1" ht="22.8" customHeight="1">
      <c r="A337" s="12"/>
      <c r="B337" s="194"/>
      <c r="C337" s="195"/>
      <c r="D337" s="196" t="s">
        <v>75</v>
      </c>
      <c r="E337" s="208" t="s">
        <v>531</v>
      </c>
      <c r="F337" s="208" t="s">
        <v>532</v>
      </c>
      <c r="G337" s="195"/>
      <c r="H337" s="195"/>
      <c r="I337" s="198"/>
      <c r="J337" s="209">
        <f>BK337</f>
        <v>0</v>
      </c>
      <c r="K337" s="195"/>
      <c r="L337" s="200"/>
      <c r="M337" s="201"/>
      <c r="N337" s="202"/>
      <c r="O337" s="202"/>
      <c r="P337" s="203">
        <f>SUM(P338:P345)</f>
        <v>0</v>
      </c>
      <c r="Q337" s="202"/>
      <c r="R337" s="203">
        <f>SUM(R338:R345)</f>
        <v>0</v>
      </c>
      <c r="S337" s="202"/>
      <c r="T337" s="204">
        <f>SUM(T338:T345)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5" t="s">
        <v>152</v>
      </c>
      <c r="AT337" s="206" t="s">
        <v>75</v>
      </c>
      <c r="AU337" s="206" t="s">
        <v>81</v>
      </c>
      <c r="AY337" s="205" t="s">
        <v>123</v>
      </c>
      <c r="BK337" s="207">
        <f>SUM(BK338:BK345)</f>
        <v>0</v>
      </c>
    </row>
    <row r="338" s="2" customFormat="1" ht="16.5" customHeight="1">
      <c r="A338" s="37"/>
      <c r="B338" s="38"/>
      <c r="C338" s="210" t="s">
        <v>533</v>
      </c>
      <c r="D338" s="210" t="s">
        <v>125</v>
      </c>
      <c r="E338" s="211" t="s">
        <v>534</v>
      </c>
      <c r="F338" s="212" t="s">
        <v>535</v>
      </c>
      <c r="G338" s="213" t="s">
        <v>527</v>
      </c>
      <c r="H338" s="214">
        <v>1</v>
      </c>
      <c r="I338" s="215"/>
      <c r="J338" s="216">
        <f>ROUND(I338*H338,2)</f>
        <v>0</v>
      </c>
      <c r="K338" s="212" t="s">
        <v>129</v>
      </c>
      <c r="L338" s="43"/>
      <c r="M338" s="217" t="s">
        <v>1</v>
      </c>
      <c r="N338" s="218" t="s">
        <v>41</v>
      </c>
      <c r="O338" s="90"/>
      <c r="P338" s="219">
        <f>O338*H338</f>
        <v>0</v>
      </c>
      <c r="Q338" s="219">
        <v>0</v>
      </c>
      <c r="R338" s="219">
        <f>Q338*H338</f>
        <v>0</v>
      </c>
      <c r="S338" s="219">
        <v>0</v>
      </c>
      <c r="T338" s="220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1" t="s">
        <v>536</v>
      </c>
      <c r="AT338" s="221" t="s">
        <v>125</v>
      </c>
      <c r="AU338" s="221" t="s">
        <v>83</v>
      </c>
      <c r="AY338" s="16" t="s">
        <v>123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6" t="s">
        <v>81</v>
      </c>
      <c r="BK338" s="222">
        <f>ROUND(I338*H338,2)</f>
        <v>0</v>
      </c>
      <c r="BL338" s="16" t="s">
        <v>536</v>
      </c>
      <c r="BM338" s="221" t="s">
        <v>537</v>
      </c>
    </row>
    <row r="339" s="2" customFormat="1">
      <c r="A339" s="37"/>
      <c r="B339" s="38"/>
      <c r="C339" s="39"/>
      <c r="D339" s="223" t="s">
        <v>132</v>
      </c>
      <c r="E339" s="39"/>
      <c r="F339" s="224" t="s">
        <v>538</v>
      </c>
      <c r="G339" s="39"/>
      <c r="H339" s="39"/>
      <c r="I339" s="225"/>
      <c r="J339" s="39"/>
      <c r="K339" s="39"/>
      <c r="L339" s="43"/>
      <c r="M339" s="226"/>
      <c r="N339" s="227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132</v>
      </c>
      <c r="AU339" s="16" t="s">
        <v>83</v>
      </c>
    </row>
    <row r="340" s="2" customFormat="1" ht="16.5" customHeight="1">
      <c r="A340" s="37"/>
      <c r="B340" s="38"/>
      <c r="C340" s="210" t="s">
        <v>539</v>
      </c>
      <c r="D340" s="210" t="s">
        <v>125</v>
      </c>
      <c r="E340" s="211" t="s">
        <v>540</v>
      </c>
      <c r="F340" s="212" t="s">
        <v>541</v>
      </c>
      <c r="G340" s="213" t="s">
        <v>527</v>
      </c>
      <c r="H340" s="214">
        <v>1</v>
      </c>
      <c r="I340" s="215"/>
      <c r="J340" s="216">
        <f>ROUND(I340*H340,2)</f>
        <v>0</v>
      </c>
      <c r="K340" s="212" t="s">
        <v>129</v>
      </c>
      <c r="L340" s="43"/>
      <c r="M340" s="217" t="s">
        <v>1</v>
      </c>
      <c r="N340" s="218" t="s">
        <v>41</v>
      </c>
      <c r="O340" s="90"/>
      <c r="P340" s="219">
        <f>O340*H340</f>
        <v>0</v>
      </c>
      <c r="Q340" s="219">
        <v>0</v>
      </c>
      <c r="R340" s="219">
        <f>Q340*H340</f>
        <v>0</v>
      </c>
      <c r="S340" s="219">
        <v>0</v>
      </c>
      <c r="T340" s="220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1" t="s">
        <v>536</v>
      </c>
      <c r="AT340" s="221" t="s">
        <v>125</v>
      </c>
      <c r="AU340" s="221" t="s">
        <v>83</v>
      </c>
      <c r="AY340" s="16" t="s">
        <v>123</v>
      </c>
      <c r="BE340" s="222">
        <f>IF(N340="základní",J340,0)</f>
        <v>0</v>
      </c>
      <c r="BF340" s="222">
        <f>IF(N340="snížená",J340,0)</f>
        <v>0</v>
      </c>
      <c r="BG340" s="222">
        <f>IF(N340="zákl. přenesená",J340,0)</f>
        <v>0</v>
      </c>
      <c r="BH340" s="222">
        <f>IF(N340="sníž. přenesená",J340,0)</f>
        <v>0</v>
      </c>
      <c r="BI340" s="222">
        <f>IF(N340="nulová",J340,0)</f>
        <v>0</v>
      </c>
      <c r="BJ340" s="16" t="s">
        <v>81</v>
      </c>
      <c r="BK340" s="222">
        <f>ROUND(I340*H340,2)</f>
        <v>0</v>
      </c>
      <c r="BL340" s="16" t="s">
        <v>536</v>
      </c>
      <c r="BM340" s="221" t="s">
        <v>542</v>
      </c>
    </row>
    <row r="341" s="2" customFormat="1">
      <c r="A341" s="37"/>
      <c r="B341" s="38"/>
      <c r="C341" s="39"/>
      <c r="D341" s="223" t="s">
        <v>132</v>
      </c>
      <c r="E341" s="39"/>
      <c r="F341" s="224" t="s">
        <v>541</v>
      </c>
      <c r="G341" s="39"/>
      <c r="H341" s="39"/>
      <c r="I341" s="225"/>
      <c r="J341" s="39"/>
      <c r="K341" s="39"/>
      <c r="L341" s="43"/>
      <c r="M341" s="226"/>
      <c r="N341" s="227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132</v>
      </c>
      <c r="AU341" s="16" t="s">
        <v>83</v>
      </c>
    </row>
    <row r="342" s="2" customFormat="1" ht="16.5" customHeight="1">
      <c r="A342" s="37"/>
      <c r="B342" s="38"/>
      <c r="C342" s="210" t="s">
        <v>543</v>
      </c>
      <c r="D342" s="210" t="s">
        <v>125</v>
      </c>
      <c r="E342" s="211" t="s">
        <v>544</v>
      </c>
      <c r="F342" s="212" t="s">
        <v>545</v>
      </c>
      <c r="G342" s="213" t="s">
        <v>527</v>
      </c>
      <c r="H342" s="214">
        <v>1</v>
      </c>
      <c r="I342" s="215"/>
      <c r="J342" s="216">
        <f>ROUND(I342*H342,2)</f>
        <v>0</v>
      </c>
      <c r="K342" s="212" t="s">
        <v>129</v>
      </c>
      <c r="L342" s="43"/>
      <c r="M342" s="217" t="s">
        <v>1</v>
      </c>
      <c r="N342" s="218" t="s">
        <v>41</v>
      </c>
      <c r="O342" s="90"/>
      <c r="P342" s="219">
        <f>O342*H342</f>
        <v>0</v>
      </c>
      <c r="Q342" s="219">
        <v>0</v>
      </c>
      <c r="R342" s="219">
        <f>Q342*H342</f>
        <v>0</v>
      </c>
      <c r="S342" s="219">
        <v>0</v>
      </c>
      <c r="T342" s="220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1" t="s">
        <v>536</v>
      </c>
      <c r="AT342" s="221" t="s">
        <v>125</v>
      </c>
      <c r="AU342" s="221" t="s">
        <v>83</v>
      </c>
      <c r="AY342" s="16" t="s">
        <v>123</v>
      </c>
      <c r="BE342" s="222">
        <f>IF(N342="základní",J342,0)</f>
        <v>0</v>
      </c>
      <c r="BF342" s="222">
        <f>IF(N342="snížená",J342,0)</f>
        <v>0</v>
      </c>
      <c r="BG342" s="222">
        <f>IF(N342="zákl. přenesená",J342,0)</f>
        <v>0</v>
      </c>
      <c r="BH342" s="222">
        <f>IF(N342="sníž. přenesená",J342,0)</f>
        <v>0</v>
      </c>
      <c r="BI342" s="222">
        <f>IF(N342="nulová",J342,0)</f>
        <v>0</v>
      </c>
      <c r="BJ342" s="16" t="s">
        <v>81</v>
      </c>
      <c r="BK342" s="222">
        <f>ROUND(I342*H342,2)</f>
        <v>0</v>
      </c>
      <c r="BL342" s="16" t="s">
        <v>536</v>
      </c>
      <c r="BM342" s="221" t="s">
        <v>546</v>
      </c>
    </row>
    <row r="343" s="2" customFormat="1">
      <c r="A343" s="37"/>
      <c r="B343" s="38"/>
      <c r="C343" s="39"/>
      <c r="D343" s="223" t="s">
        <v>132</v>
      </c>
      <c r="E343" s="39"/>
      <c r="F343" s="224" t="s">
        <v>545</v>
      </c>
      <c r="G343" s="39"/>
      <c r="H343" s="39"/>
      <c r="I343" s="225"/>
      <c r="J343" s="39"/>
      <c r="K343" s="39"/>
      <c r="L343" s="43"/>
      <c r="M343" s="226"/>
      <c r="N343" s="227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132</v>
      </c>
      <c r="AU343" s="16" t="s">
        <v>83</v>
      </c>
    </row>
    <row r="344" s="2" customFormat="1" ht="16.5" customHeight="1">
      <c r="A344" s="37"/>
      <c r="B344" s="38"/>
      <c r="C344" s="210" t="s">
        <v>547</v>
      </c>
      <c r="D344" s="210" t="s">
        <v>125</v>
      </c>
      <c r="E344" s="211" t="s">
        <v>548</v>
      </c>
      <c r="F344" s="212" t="s">
        <v>549</v>
      </c>
      <c r="G344" s="213" t="s">
        <v>527</v>
      </c>
      <c r="H344" s="214">
        <v>1</v>
      </c>
      <c r="I344" s="215"/>
      <c r="J344" s="216">
        <f>ROUND(I344*H344,2)</f>
        <v>0</v>
      </c>
      <c r="K344" s="212" t="s">
        <v>1</v>
      </c>
      <c r="L344" s="43"/>
      <c r="M344" s="217" t="s">
        <v>1</v>
      </c>
      <c r="N344" s="218" t="s">
        <v>41</v>
      </c>
      <c r="O344" s="90"/>
      <c r="P344" s="219">
        <f>O344*H344</f>
        <v>0</v>
      </c>
      <c r="Q344" s="219">
        <v>0</v>
      </c>
      <c r="R344" s="219">
        <f>Q344*H344</f>
        <v>0</v>
      </c>
      <c r="S344" s="219">
        <v>0</v>
      </c>
      <c r="T344" s="220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1" t="s">
        <v>536</v>
      </c>
      <c r="AT344" s="221" t="s">
        <v>125</v>
      </c>
      <c r="AU344" s="221" t="s">
        <v>83</v>
      </c>
      <c r="AY344" s="16" t="s">
        <v>123</v>
      </c>
      <c r="BE344" s="222">
        <f>IF(N344="základní",J344,0)</f>
        <v>0</v>
      </c>
      <c r="BF344" s="222">
        <f>IF(N344="snížená",J344,0)</f>
        <v>0</v>
      </c>
      <c r="BG344" s="222">
        <f>IF(N344="zákl. přenesená",J344,0)</f>
        <v>0</v>
      </c>
      <c r="BH344" s="222">
        <f>IF(N344="sníž. přenesená",J344,0)</f>
        <v>0</v>
      </c>
      <c r="BI344" s="222">
        <f>IF(N344="nulová",J344,0)</f>
        <v>0</v>
      </c>
      <c r="BJ344" s="16" t="s">
        <v>81</v>
      </c>
      <c r="BK344" s="222">
        <f>ROUND(I344*H344,2)</f>
        <v>0</v>
      </c>
      <c r="BL344" s="16" t="s">
        <v>536</v>
      </c>
      <c r="BM344" s="221" t="s">
        <v>550</v>
      </c>
    </row>
    <row r="345" s="2" customFormat="1">
      <c r="A345" s="37"/>
      <c r="B345" s="38"/>
      <c r="C345" s="39"/>
      <c r="D345" s="223" t="s">
        <v>132</v>
      </c>
      <c r="E345" s="39"/>
      <c r="F345" s="224" t="s">
        <v>549</v>
      </c>
      <c r="G345" s="39"/>
      <c r="H345" s="39"/>
      <c r="I345" s="225"/>
      <c r="J345" s="39"/>
      <c r="K345" s="39"/>
      <c r="L345" s="43"/>
      <c r="M345" s="226"/>
      <c r="N345" s="227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132</v>
      </c>
      <c r="AU345" s="16" t="s">
        <v>83</v>
      </c>
    </row>
    <row r="346" s="12" customFormat="1" ht="22.8" customHeight="1">
      <c r="A346" s="12"/>
      <c r="B346" s="194"/>
      <c r="C346" s="195"/>
      <c r="D346" s="196" t="s">
        <v>75</v>
      </c>
      <c r="E346" s="208" t="s">
        <v>551</v>
      </c>
      <c r="F346" s="208" t="s">
        <v>552</v>
      </c>
      <c r="G346" s="195"/>
      <c r="H346" s="195"/>
      <c r="I346" s="198"/>
      <c r="J346" s="209">
        <f>BK346</f>
        <v>0</v>
      </c>
      <c r="K346" s="195"/>
      <c r="L346" s="200"/>
      <c r="M346" s="201"/>
      <c r="N346" s="202"/>
      <c r="O346" s="202"/>
      <c r="P346" s="203">
        <f>SUM(P347:P348)</f>
        <v>0</v>
      </c>
      <c r="Q346" s="202"/>
      <c r="R346" s="203">
        <f>SUM(R347:R348)</f>
        <v>0</v>
      </c>
      <c r="S346" s="202"/>
      <c r="T346" s="204">
        <f>SUM(T347:T348)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5" t="s">
        <v>152</v>
      </c>
      <c r="AT346" s="206" t="s">
        <v>75</v>
      </c>
      <c r="AU346" s="206" t="s">
        <v>81</v>
      </c>
      <c r="AY346" s="205" t="s">
        <v>123</v>
      </c>
      <c r="BK346" s="207">
        <f>SUM(BK347:BK348)</f>
        <v>0</v>
      </c>
    </row>
    <row r="347" s="2" customFormat="1" ht="16.5" customHeight="1">
      <c r="A347" s="37"/>
      <c r="B347" s="38"/>
      <c r="C347" s="210" t="s">
        <v>553</v>
      </c>
      <c r="D347" s="210" t="s">
        <v>125</v>
      </c>
      <c r="E347" s="211" t="s">
        <v>554</v>
      </c>
      <c r="F347" s="212" t="s">
        <v>555</v>
      </c>
      <c r="G347" s="213" t="s">
        <v>527</v>
      </c>
      <c r="H347" s="214">
        <v>1</v>
      </c>
      <c r="I347" s="215"/>
      <c r="J347" s="216">
        <f>ROUND(I347*H347,2)</f>
        <v>0</v>
      </c>
      <c r="K347" s="212" t="s">
        <v>129</v>
      </c>
      <c r="L347" s="43"/>
      <c r="M347" s="217" t="s">
        <v>1</v>
      </c>
      <c r="N347" s="218" t="s">
        <v>41</v>
      </c>
      <c r="O347" s="90"/>
      <c r="P347" s="219">
        <f>O347*H347</f>
        <v>0</v>
      </c>
      <c r="Q347" s="219">
        <v>0</v>
      </c>
      <c r="R347" s="219">
        <f>Q347*H347</f>
        <v>0</v>
      </c>
      <c r="S347" s="219">
        <v>0</v>
      </c>
      <c r="T347" s="220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1" t="s">
        <v>536</v>
      </c>
      <c r="AT347" s="221" t="s">
        <v>125</v>
      </c>
      <c r="AU347" s="221" t="s">
        <v>83</v>
      </c>
      <c r="AY347" s="16" t="s">
        <v>123</v>
      </c>
      <c r="BE347" s="222">
        <f>IF(N347="základní",J347,0)</f>
        <v>0</v>
      </c>
      <c r="BF347" s="222">
        <f>IF(N347="snížená",J347,0)</f>
        <v>0</v>
      </c>
      <c r="BG347" s="222">
        <f>IF(N347="zákl. přenesená",J347,0)</f>
        <v>0</v>
      </c>
      <c r="BH347" s="222">
        <f>IF(N347="sníž. přenesená",J347,0)</f>
        <v>0</v>
      </c>
      <c r="BI347" s="222">
        <f>IF(N347="nulová",J347,0)</f>
        <v>0</v>
      </c>
      <c r="BJ347" s="16" t="s">
        <v>81</v>
      </c>
      <c r="BK347" s="222">
        <f>ROUND(I347*H347,2)</f>
        <v>0</v>
      </c>
      <c r="BL347" s="16" t="s">
        <v>536</v>
      </c>
      <c r="BM347" s="221" t="s">
        <v>556</v>
      </c>
    </row>
    <row r="348" s="2" customFormat="1">
      <c r="A348" s="37"/>
      <c r="B348" s="38"/>
      <c r="C348" s="39"/>
      <c r="D348" s="223" t="s">
        <v>132</v>
      </c>
      <c r="E348" s="39"/>
      <c r="F348" s="224" t="s">
        <v>557</v>
      </c>
      <c r="G348" s="39"/>
      <c r="H348" s="39"/>
      <c r="I348" s="225"/>
      <c r="J348" s="39"/>
      <c r="K348" s="39"/>
      <c r="L348" s="43"/>
      <c r="M348" s="226"/>
      <c r="N348" s="227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132</v>
      </c>
      <c r="AU348" s="16" t="s">
        <v>83</v>
      </c>
    </row>
    <row r="349" s="12" customFormat="1" ht="22.8" customHeight="1">
      <c r="A349" s="12"/>
      <c r="B349" s="194"/>
      <c r="C349" s="195"/>
      <c r="D349" s="196" t="s">
        <v>75</v>
      </c>
      <c r="E349" s="208" t="s">
        <v>558</v>
      </c>
      <c r="F349" s="208" t="s">
        <v>559</v>
      </c>
      <c r="G349" s="195"/>
      <c r="H349" s="195"/>
      <c r="I349" s="198"/>
      <c r="J349" s="209">
        <f>BK349</f>
        <v>0</v>
      </c>
      <c r="K349" s="195"/>
      <c r="L349" s="200"/>
      <c r="M349" s="201"/>
      <c r="N349" s="202"/>
      <c r="O349" s="202"/>
      <c r="P349" s="203">
        <f>SUM(P350:P353)</f>
        <v>0</v>
      </c>
      <c r="Q349" s="202"/>
      <c r="R349" s="203">
        <f>SUM(R350:R353)</f>
        <v>0</v>
      </c>
      <c r="S349" s="202"/>
      <c r="T349" s="204">
        <f>SUM(T350:T353)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5" t="s">
        <v>152</v>
      </c>
      <c r="AT349" s="206" t="s">
        <v>75</v>
      </c>
      <c r="AU349" s="206" t="s">
        <v>81</v>
      </c>
      <c r="AY349" s="205" t="s">
        <v>123</v>
      </c>
      <c r="BK349" s="207">
        <f>SUM(BK350:BK353)</f>
        <v>0</v>
      </c>
    </row>
    <row r="350" s="2" customFormat="1" ht="16.5" customHeight="1">
      <c r="A350" s="37"/>
      <c r="B350" s="38"/>
      <c r="C350" s="210" t="s">
        <v>560</v>
      </c>
      <c r="D350" s="210" t="s">
        <v>125</v>
      </c>
      <c r="E350" s="211" t="s">
        <v>561</v>
      </c>
      <c r="F350" s="212" t="s">
        <v>562</v>
      </c>
      <c r="G350" s="213" t="s">
        <v>527</v>
      </c>
      <c r="H350" s="214">
        <v>1</v>
      </c>
      <c r="I350" s="215"/>
      <c r="J350" s="216">
        <f>ROUND(I350*H350,2)</f>
        <v>0</v>
      </c>
      <c r="K350" s="212" t="s">
        <v>129</v>
      </c>
      <c r="L350" s="43"/>
      <c r="M350" s="217" t="s">
        <v>1</v>
      </c>
      <c r="N350" s="218" t="s">
        <v>41</v>
      </c>
      <c r="O350" s="90"/>
      <c r="P350" s="219">
        <f>O350*H350</f>
        <v>0</v>
      </c>
      <c r="Q350" s="219">
        <v>0</v>
      </c>
      <c r="R350" s="219">
        <f>Q350*H350</f>
        <v>0</v>
      </c>
      <c r="S350" s="219">
        <v>0</v>
      </c>
      <c r="T350" s="220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1" t="s">
        <v>536</v>
      </c>
      <c r="AT350" s="221" t="s">
        <v>125</v>
      </c>
      <c r="AU350" s="221" t="s">
        <v>83</v>
      </c>
      <c r="AY350" s="16" t="s">
        <v>123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6" t="s">
        <v>81</v>
      </c>
      <c r="BK350" s="222">
        <f>ROUND(I350*H350,2)</f>
        <v>0</v>
      </c>
      <c r="BL350" s="16" t="s">
        <v>536</v>
      </c>
      <c r="BM350" s="221" t="s">
        <v>563</v>
      </c>
    </row>
    <row r="351" s="2" customFormat="1">
      <c r="A351" s="37"/>
      <c r="B351" s="38"/>
      <c r="C351" s="39"/>
      <c r="D351" s="223" t="s">
        <v>132</v>
      </c>
      <c r="E351" s="39"/>
      <c r="F351" s="224" t="s">
        <v>564</v>
      </c>
      <c r="G351" s="39"/>
      <c r="H351" s="39"/>
      <c r="I351" s="225"/>
      <c r="J351" s="39"/>
      <c r="K351" s="39"/>
      <c r="L351" s="43"/>
      <c r="M351" s="226"/>
      <c r="N351" s="227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132</v>
      </c>
      <c r="AU351" s="16" t="s">
        <v>83</v>
      </c>
    </row>
    <row r="352" s="2" customFormat="1" ht="16.5" customHeight="1">
      <c r="A352" s="37"/>
      <c r="B352" s="38"/>
      <c r="C352" s="210" t="s">
        <v>565</v>
      </c>
      <c r="D352" s="210" t="s">
        <v>125</v>
      </c>
      <c r="E352" s="211" t="s">
        <v>566</v>
      </c>
      <c r="F352" s="212" t="s">
        <v>567</v>
      </c>
      <c r="G352" s="213" t="s">
        <v>527</v>
      </c>
      <c r="H352" s="214">
        <v>1</v>
      </c>
      <c r="I352" s="215"/>
      <c r="J352" s="216">
        <f>ROUND(I352*H352,2)</f>
        <v>0</v>
      </c>
      <c r="K352" s="212" t="s">
        <v>129</v>
      </c>
      <c r="L352" s="43"/>
      <c r="M352" s="217" t="s">
        <v>1</v>
      </c>
      <c r="N352" s="218" t="s">
        <v>41</v>
      </c>
      <c r="O352" s="90"/>
      <c r="P352" s="219">
        <f>O352*H352</f>
        <v>0</v>
      </c>
      <c r="Q352" s="219">
        <v>0</v>
      </c>
      <c r="R352" s="219">
        <f>Q352*H352</f>
        <v>0</v>
      </c>
      <c r="S352" s="219">
        <v>0</v>
      </c>
      <c r="T352" s="220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1" t="s">
        <v>536</v>
      </c>
      <c r="AT352" s="221" t="s">
        <v>125</v>
      </c>
      <c r="AU352" s="221" t="s">
        <v>83</v>
      </c>
      <c r="AY352" s="16" t="s">
        <v>123</v>
      </c>
      <c r="BE352" s="222">
        <f>IF(N352="základní",J352,0)</f>
        <v>0</v>
      </c>
      <c r="BF352" s="222">
        <f>IF(N352="snížená",J352,0)</f>
        <v>0</v>
      </c>
      <c r="BG352" s="222">
        <f>IF(N352="zákl. přenesená",J352,0)</f>
        <v>0</v>
      </c>
      <c r="BH352" s="222">
        <f>IF(N352="sníž. přenesená",J352,0)</f>
        <v>0</v>
      </c>
      <c r="BI352" s="222">
        <f>IF(N352="nulová",J352,0)</f>
        <v>0</v>
      </c>
      <c r="BJ352" s="16" t="s">
        <v>81</v>
      </c>
      <c r="BK352" s="222">
        <f>ROUND(I352*H352,2)</f>
        <v>0</v>
      </c>
      <c r="BL352" s="16" t="s">
        <v>536</v>
      </c>
      <c r="BM352" s="221" t="s">
        <v>568</v>
      </c>
    </row>
    <row r="353" s="2" customFormat="1">
      <c r="A353" s="37"/>
      <c r="B353" s="38"/>
      <c r="C353" s="39"/>
      <c r="D353" s="223" t="s">
        <v>132</v>
      </c>
      <c r="E353" s="39"/>
      <c r="F353" s="224" t="s">
        <v>569</v>
      </c>
      <c r="G353" s="39"/>
      <c r="H353" s="39"/>
      <c r="I353" s="225"/>
      <c r="J353" s="39"/>
      <c r="K353" s="39"/>
      <c r="L353" s="43"/>
      <c r="M353" s="226"/>
      <c r="N353" s="227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132</v>
      </c>
      <c r="AU353" s="16" t="s">
        <v>83</v>
      </c>
    </row>
    <row r="354" s="12" customFormat="1" ht="22.8" customHeight="1">
      <c r="A354" s="12"/>
      <c r="B354" s="194"/>
      <c r="C354" s="195"/>
      <c r="D354" s="196" t="s">
        <v>75</v>
      </c>
      <c r="E354" s="208" t="s">
        <v>570</v>
      </c>
      <c r="F354" s="208" t="s">
        <v>571</v>
      </c>
      <c r="G354" s="195"/>
      <c r="H354" s="195"/>
      <c r="I354" s="198"/>
      <c r="J354" s="209">
        <f>BK354</f>
        <v>0</v>
      </c>
      <c r="K354" s="195"/>
      <c r="L354" s="200"/>
      <c r="M354" s="201"/>
      <c r="N354" s="202"/>
      <c r="O354" s="202"/>
      <c r="P354" s="203">
        <f>SUM(P355:P356)</f>
        <v>0</v>
      </c>
      <c r="Q354" s="202"/>
      <c r="R354" s="203">
        <f>SUM(R355:R356)</f>
        <v>0</v>
      </c>
      <c r="S354" s="202"/>
      <c r="T354" s="204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5" t="s">
        <v>152</v>
      </c>
      <c r="AT354" s="206" t="s">
        <v>75</v>
      </c>
      <c r="AU354" s="206" t="s">
        <v>81</v>
      </c>
      <c r="AY354" s="205" t="s">
        <v>123</v>
      </c>
      <c r="BK354" s="207">
        <f>SUM(BK355:BK356)</f>
        <v>0</v>
      </c>
    </row>
    <row r="355" s="2" customFormat="1" ht="16.5" customHeight="1">
      <c r="A355" s="37"/>
      <c r="B355" s="38"/>
      <c r="C355" s="210" t="s">
        <v>572</v>
      </c>
      <c r="D355" s="210" t="s">
        <v>125</v>
      </c>
      <c r="E355" s="211" t="s">
        <v>573</v>
      </c>
      <c r="F355" s="212" t="s">
        <v>574</v>
      </c>
      <c r="G355" s="213" t="s">
        <v>527</v>
      </c>
      <c r="H355" s="214">
        <v>1</v>
      </c>
      <c r="I355" s="215"/>
      <c r="J355" s="216">
        <f>ROUND(I355*H355,2)</f>
        <v>0</v>
      </c>
      <c r="K355" s="212" t="s">
        <v>129</v>
      </c>
      <c r="L355" s="43"/>
      <c r="M355" s="217" t="s">
        <v>1</v>
      </c>
      <c r="N355" s="218" t="s">
        <v>41</v>
      </c>
      <c r="O355" s="90"/>
      <c r="P355" s="219">
        <f>O355*H355</f>
        <v>0</v>
      </c>
      <c r="Q355" s="219">
        <v>0</v>
      </c>
      <c r="R355" s="219">
        <f>Q355*H355</f>
        <v>0</v>
      </c>
      <c r="S355" s="219">
        <v>0</v>
      </c>
      <c r="T355" s="220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1" t="s">
        <v>536</v>
      </c>
      <c r="AT355" s="221" t="s">
        <v>125</v>
      </c>
      <c r="AU355" s="221" t="s">
        <v>83</v>
      </c>
      <c r="AY355" s="16" t="s">
        <v>123</v>
      </c>
      <c r="BE355" s="222">
        <f>IF(N355="základní",J355,0)</f>
        <v>0</v>
      </c>
      <c r="BF355" s="222">
        <f>IF(N355="snížená",J355,0)</f>
        <v>0</v>
      </c>
      <c r="BG355" s="222">
        <f>IF(N355="zákl. přenesená",J355,0)</f>
        <v>0</v>
      </c>
      <c r="BH355" s="222">
        <f>IF(N355="sníž. přenesená",J355,0)</f>
        <v>0</v>
      </c>
      <c r="BI355" s="222">
        <f>IF(N355="nulová",J355,0)</f>
        <v>0</v>
      </c>
      <c r="BJ355" s="16" t="s">
        <v>81</v>
      </c>
      <c r="BK355" s="222">
        <f>ROUND(I355*H355,2)</f>
        <v>0</v>
      </c>
      <c r="BL355" s="16" t="s">
        <v>536</v>
      </c>
      <c r="BM355" s="221" t="s">
        <v>575</v>
      </c>
    </row>
    <row r="356" s="2" customFormat="1">
      <c r="A356" s="37"/>
      <c r="B356" s="38"/>
      <c r="C356" s="39"/>
      <c r="D356" s="223" t="s">
        <v>132</v>
      </c>
      <c r="E356" s="39"/>
      <c r="F356" s="224" t="s">
        <v>574</v>
      </c>
      <c r="G356" s="39"/>
      <c r="H356" s="39"/>
      <c r="I356" s="225"/>
      <c r="J356" s="39"/>
      <c r="K356" s="39"/>
      <c r="L356" s="43"/>
      <c r="M356" s="260"/>
      <c r="N356" s="261"/>
      <c r="O356" s="262"/>
      <c r="P356" s="262"/>
      <c r="Q356" s="262"/>
      <c r="R356" s="262"/>
      <c r="S356" s="262"/>
      <c r="T356" s="263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132</v>
      </c>
      <c r="AU356" s="16" t="s">
        <v>83</v>
      </c>
    </row>
    <row r="357" s="2" customFormat="1" ht="6.96" customHeight="1">
      <c r="A357" s="37"/>
      <c r="B357" s="65"/>
      <c r="C357" s="66"/>
      <c r="D357" s="66"/>
      <c r="E357" s="66"/>
      <c r="F357" s="66"/>
      <c r="G357" s="66"/>
      <c r="H357" s="66"/>
      <c r="I357" s="66"/>
      <c r="J357" s="66"/>
      <c r="K357" s="66"/>
      <c r="L357" s="43"/>
      <c r="M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</row>
  </sheetData>
  <sheetProtection sheet="1" autoFilter="0" formatColumns="0" formatRows="0" objects="1" scenarios="1" spinCount="100000" saltValue="4hqZ+ejPE8PFjsZOYBhuMPb4bHmqFY1d/UOKJyhMbAUcZ2/b4NajAZ0SoK/Jjc0aZwWnWX12el+3tzQT13CQaw==" hashValue="aTm5UVO6zN9LfmWarwkLKst0IWwQCizd2Eb7ZcFsnnN1pRfKGCQTEd5u/qTcvi7X7Aw6Zc1vwEWNttZ4i4QRVA==" algorithmName="SHA-512" password="CC35"/>
  <autoFilter ref="C129:K356"/>
  <mergeCells count="6">
    <mergeCell ref="E7:H7"/>
    <mergeCell ref="E16:H16"/>
    <mergeCell ref="E25:H25"/>
    <mergeCell ref="E85:H85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2023-06-06T07:11:02Z</dcterms:created>
  <dcterms:modified xsi:type="dcterms:W3CDTF">2023-06-06T07:11:05Z</dcterms:modified>
</cp:coreProperties>
</file>