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úpravy oplo..." sheetId="2" r:id="rId2"/>
  </sheets>
  <definedNames>
    <definedName name="_xlnm.Print_Area" localSheetId="0">'Rekapitulace stavby'!$D$4:$AO$36,'Rekapitulace stavby'!$C$42:$AQ$56</definedName>
    <definedName name="_xlnm._FilterDatabase" localSheetId="1" hidden="1">'01 - Stavební úpravy oplo...'!$C$87:$K$229</definedName>
    <definedName name="_xlnm.Print_Area" localSheetId="1">'01 - Stavební úpravy oplo...'!$C$4:$J$37,'01 - Stavební úpravy oplo...'!$C$77:$K$229</definedName>
    <definedName name="_xlnm.Print_Titles" localSheetId="0">'Rekapitulace stavby'!$52:$52</definedName>
    <definedName name="_xlnm.Print_Titles" localSheetId="1">'01 - Stavební úpravy oplo...'!$87:$87</definedName>
  </definedNames>
  <calcPr fullCalcOnLoad="1"/>
</workbook>
</file>

<file path=xl/sharedStrings.xml><?xml version="1.0" encoding="utf-8"?>
<sst xmlns="http://schemas.openxmlformats.org/spreadsheetml/2006/main" count="1573" uniqueCount="424">
  <si>
    <t>Export Komplet</t>
  </si>
  <si>
    <t>VZ</t>
  </si>
  <si>
    <t>2.0</t>
  </si>
  <si>
    <t>ZAMOK</t>
  </si>
  <si>
    <t>False</t>
  </si>
  <si>
    <t>{8173f717-07e4-40bf-8ea9-8cba6c35516f}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</si>
  <si>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</si>
  <si>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</si>
  <si>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</si>
  <si>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</si>
  <si>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</si>
  <si>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</si>
  <si>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</si>
  <si>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</si>
  <si>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</si>
  <si>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</si>
  <si>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</si>
  <si>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oplocení</t>
  </si>
  <si>
    <t>KSO:</t>
  </si>
  <si>
    <t/>
  </si>
  <si>
    <t>CC-CZ:</t>
  </si>
  <si>
    <t>Místo:</t>
  </si>
  <si>
    <t>Vojtěchova 115, Domažlice</t>
  </si>
  <si>
    <t>Datum:</t>
  </si>
  <si>
    <t>10. 7. 2023</t>
  </si>
  <si>
    <t>Zadavatel:</t>
  </si>
  <si>
    <t>IČ:</t>
  </si>
  <si>
    <t>00253316</t>
  </si>
  <si>
    <t>Město Domažlice</t>
  </si>
  <si>
    <t>DIČ:</t>
  </si>
  <si>
    <t>Uchazeč:</t>
  </si>
  <si>
    <t>Vyplň údaj</t>
  </si>
  <si>
    <t>Projektant:</t>
  </si>
  <si>
    <t>05360889</t>
  </si>
  <si>
    <t>MP Technik s.r.o.</t>
  </si>
  <si>
    <t>CZ05360889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</si>
  <si>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</si>
  <si>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</si>
  <si>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</si>
  <si>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</si>
  <si>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</si>
  <si>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</si>
  <si>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</si>
  <si>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</si>
  <si>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</si>
  <si>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</si>
  <si>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</si>
  <si>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</si>
  <si>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</si>
  <si>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</si>
  <si>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</si>
  <si>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</si>
  <si>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</si>
  <si>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</si>
  <si>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</si>
  <si>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</si>
  <si>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</si>
  <si>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</si>
  <si>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</si>
  <si>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</si>
  <si>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</si>
  <si>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</si>
  <si>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</si>
  <si>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</si>
  <si>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</si>
  <si>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</si>
  <si>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</si>
  <si>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</si>
  <si>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</si>
  <si>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</si>
  <si>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</si>
  <si>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</si>
  <si>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</si>
  <si>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</si>
  <si>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</si>
  <si>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</si>
  <si>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</si>
  <si>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</si>
  <si>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</si>
  <si>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</si>
  <si>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</si>
  <si>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</si>
  <si>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</si>
  <si>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</si>
  <si>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</si>
  <si>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</si>
  <si>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</si>
  <si>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</si>
  <si>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</si>
  <si>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</si>
  <si>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</si>
  <si>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</si>
  <si>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</si>
  <si>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</si>
  <si>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</si>
  <si>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</si>
  <si>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</si>
  <si>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</si>
  <si>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</si>
  <si>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</si>
  <si>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</si>
  <si>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</si>
  <si>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</si>
  <si>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</si>
  <si>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</si>
  <si>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</si>
  <si>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</si>
  <si>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</si>
  <si>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</si>
  <si>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</si>
  <si>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</si>
  <si>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</si>
  <si>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</si>
  <si>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</si>
  <si>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</si>
  <si>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</si>
  <si>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</si>
  <si>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</si>
  <si>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</si>
  <si>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</si>
  <si>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</si>
  <si>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24</t>
  </si>
  <si>
    <t>K</t>
  </si>
  <si>
    <t>338171121</t>
  </si>
  <si>
    <t>Montáž sloupků a vzpěr plotových ocelových trubkových nebo profilovaných výšky přes 2 do 2,6 m se zalitím cementovou maltou do vynechaných otvorů</t>
  </si>
  <si>
    <t>kus</t>
  </si>
  <si>
    <t>CS ÚRS 2023 02</t>
  </si>
  <si>
    <t>4</t>
  </si>
  <si>
    <t>-1708444767</t>
  </si>
  <si>
    <t>Online PSC</t>
  </si>
  <si>
    <t>https://podminky.urs.cz/item/CS_URS_2023_02/338171121</t>
  </si>
  <si>
    <t>25</t>
  </si>
  <si>
    <t>M</t>
  </si>
  <si>
    <t>55342242</t>
  </si>
  <si>
    <t>sloupek plotový Pz 2250/48x1,5mm</t>
  </si>
  <si>
    <t>8</t>
  </si>
  <si>
    <t>1666553711</t>
  </si>
  <si>
    <t>36</t>
  </si>
  <si>
    <t>348101110</t>
  </si>
  <si>
    <t>Osazení vrat nebo vrátek k oplocení na sloupky zděné nebo betonové, plochy jednotlivě do 2 m2</t>
  </si>
  <si>
    <t>604835087</t>
  </si>
  <si>
    <t>https://podminky.urs.cz/item/CS_URS_2023_02/348101110</t>
  </si>
  <si>
    <t>37</t>
  </si>
  <si>
    <t>15945001.1R</t>
  </si>
  <si>
    <t>branka plotová jednokřídlá Al s tahokovem 1350x1300</t>
  </si>
  <si>
    <t>1154903352</t>
  </si>
  <si>
    <t>34</t>
  </si>
  <si>
    <t>348172213</t>
  </si>
  <si>
    <t>Montáž vjezdových bran samonosných posuvných dvoukřídlových plochy přes 3 do 5 m2</t>
  </si>
  <si>
    <t>-32796497</t>
  </si>
  <si>
    <t>https://podminky.urs.cz/item/CS_URS_2023_02/348172213</t>
  </si>
  <si>
    <t>35</t>
  </si>
  <si>
    <t>15945002.1R</t>
  </si>
  <si>
    <t>brána plotová dvoukřídlá Al s tahokovem 3240x1300mm</t>
  </si>
  <si>
    <t>820493209</t>
  </si>
  <si>
    <t>40</t>
  </si>
  <si>
    <t>15945002.2R</t>
  </si>
  <si>
    <t>brána plotová dvoukřídlá Al s tahokovem 3700x1300mm</t>
  </si>
  <si>
    <t>-2093198558</t>
  </si>
  <si>
    <t>32</t>
  </si>
  <si>
    <t>348272113</t>
  </si>
  <si>
    <t>Ploty z tvárnic betonových plotová zeď na maltu cementovou včetně spárování současně při zdění z tvarovek hladkých, dutých přírodních, tloušťka zdiva 190 mm</t>
  </si>
  <si>
    <t>m2</t>
  </si>
  <si>
    <t>-1741281341</t>
  </si>
  <si>
    <t>https://podminky.urs.cz/item/CS_URS_2023_02/348272113</t>
  </si>
  <si>
    <t>VV</t>
  </si>
  <si>
    <t>(3*11+2,4+2*3)*0,6</t>
  </si>
  <si>
    <t>33</t>
  </si>
  <si>
    <t>348272513</t>
  </si>
  <si>
    <t>Ploty z tvárnic betonových plotová stříška lepená mrazuvzdorným lepidlem z tvarovek hladkých nebo štípaných, sedlového tvaru přírodních, tloušťka zdiva 195 mm</t>
  </si>
  <si>
    <t>m</t>
  </si>
  <si>
    <t>-188108201</t>
  </si>
  <si>
    <t>https://podminky.urs.cz/item/CS_URS_2023_02/348272513</t>
  </si>
  <si>
    <t>(3*11+2,4+2*3)</t>
  </si>
  <si>
    <t>30</t>
  </si>
  <si>
    <t>348273111</t>
  </si>
  <si>
    <t>Ploty z tvárnic betonových plotový sloupek na maltu cementovou včetně spárování současně při zdění, výplně z betonu C 16/20 a výztuže s hladkým povrchem, rozměru 400 x 400 mm z tvarovek hladkých (190 x 190 x 390 mm) přírodních</t>
  </si>
  <si>
    <t>-1769359969</t>
  </si>
  <si>
    <t>https://podminky.urs.cz/item/CS_URS_2023_02/348273111</t>
  </si>
  <si>
    <t>1,8*18</t>
  </si>
  <si>
    <t>(1,8*3)*2</t>
  </si>
  <si>
    <t>Součet</t>
  </si>
  <si>
    <t>31</t>
  </si>
  <si>
    <t>348273511</t>
  </si>
  <si>
    <t>Ploty z tvárnic betonových sloupová hlavice lepená mrazuvzdorným lepidlem, včetně spárování z tvarovek hladkých nebo štípaných, sedlového tvaru, rozměru sloupku 400 x 400 mm přírodních</t>
  </si>
  <si>
    <t>-989894749</t>
  </si>
  <si>
    <t>https://podminky.urs.cz/item/CS_URS_2023_02/348273511</t>
  </si>
  <si>
    <t>18+6</t>
  </si>
  <si>
    <t>38</t>
  </si>
  <si>
    <t>348273911</t>
  </si>
  <si>
    <t>Ploty z tvárnic betonových doplňky k plotovému zdivu vkládané do ložných spár současně při zdění vratový pant</t>
  </si>
  <si>
    <t>-1161191164</t>
  </si>
  <si>
    <t>https://podminky.urs.cz/item/CS_URS_2023_02/348273911</t>
  </si>
  <si>
    <t>2*4</t>
  </si>
  <si>
    <t>39</t>
  </si>
  <si>
    <t>348273912</t>
  </si>
  <si>
    <t>Ploty z tvárnic betonových doplňky k plotovému zdivu vkládané do ložných spár současně při zdění pant na vrátka</t>
  </si>
  <si>
    <t>-1897180881</t>
  </si>
  <si>
    <t>https://podminky.urs.cz/item/CS_URS_2023_02/348273912</t>
  </si>
  <si>
    <t>2*2</t>
  </si>
  <si>
    <t>18</t>
  </si>
  <si>
    <t>348361216</t>
  </si>
  <si>
    <t>Výztuž zábradelních zídek a podezdívek z oceli 10 505 (R) nebo BSt 500</t>
  </si>
  <si>
    <t>t</t>
  </si>
  <si>
    <t>838230554</t>
  </si>
  <si>
    <t>https://podminky.urs.cz/item/CS_URS_2023_02/348361216</t>
  </si>
  <si>
    <t>((51,64-3,24-1,35*2+4,8-3,7)*0,6)*0,013</t>
  </si>
  <si>
    <t>0,365*1,1 'Přepočtené koeficientem množství</t>
  </si>
  <si>
    <t>27</t>
  </si>
  <si>
    <t>348401153</t>
  </si>
  <si>
    <t>Montáž oplocení z pletiva svařovaného přes 1,5 do 2,0 m</t>
  </si>
  <si>
    <t>559672128</t>
  </si>
  <si>
    <t>https://podminky.urs.cz/item/CS_URS_2023_02/348401153</t>
  </si>
  <si>
    <t>doplnění pletiva soused</t>
  </si>
  <si>
    <t>3,25+3,275</t>
  </si>
  <si>
    <t>28</t>
  </si>
  <si>
    <t>31324811</t>
  </si>
  <si>
    <t>svařované plotové pletivo v rolích 25m výšky 1,75m průměr drátu 3mm rozměr oka 38x76mm povrchová úprava Pz a komaxit</t>
  </si>
  <si>
    <t>-136415152</t>
  </si>
  <si>
    <t>6,525*1,05 'Přepočtené koeficientem množství</t>
  </si>
  <si>
    <t>41</t>
  </si>
  <si>
    <t>348941111</t>
  </si>
  <si>
    <t>Osazování rámového oplocení na cementovou maltu min. MC-10, bez spárování, do zděných nebo betonových sloupků, výška rámu do 1500 mm</t>
  </si>
  <si>
    <t>1721892996</t>
  </si>
  <si>
    <t>https://podminky.urs.cz/item/CS_URS_2023_02/348941111</t>
  </si>
  <si>
    <t>42</t>
  </si>
  <si>
    <t>RMAT0001</t>
  </si>
  <si>
    <t>plotový dílec Al+tahokov v 950mm</t>
  </si>
  <si>
    <t>1619335286</t>
  </si>
  <si>
    <t>9</t>
  </si>
  <si>
    <t>Ostatní konstrukce a práce, bourání</t>
  </si>
  <si>
    <t>5</t>
  </si>
  <si>
    <t>962032240</t>
  </si>
  <si>
    <t>Bourání zdiva nadzákladového z cihel nebo tvárnic z cihel pálených nebo vápenopískových, na maltu cementovou, objemu do 1 m3</t>
  </si>
  <si>
    <t>m3</t>
  </si>
  <si>
    <t>-754062038</t>
  </si>
  <si>
    <t>https://podminky.urs.cz/item/CS_URS_2023_02/962032240</t>
  </si>
  <si>
    <t>sloupy</t>
  </si>
  <si>
    <t>(0,575*0,575*1,5)*17</t>
  </si>
  <si>
    <t>1,375*0,575*1,5</t>
  </si>
  <si>
    <t>podezdívka</t>
  </si>
  <si>
    <t>(0,575*0,5)*(51,64+3,275+4,975+3,25)</t>
  </si>
  <si>
    <t>966003814</t>
  </si>
  <si>
    <t>Rozebrání dřevěného oplocení se sloupky osové vzdálenosti do 4,00 m, výšky do 2,50 m, osazených do hloubky 1,00 m s příčníky a betonovými sloupky z prken a latí</t>
  </si>
  <si>
    <t>-1345087434</t>
  </si>
  <si>
    <t>https://podminky.urs.cz/item/CS_URS_2023_02/966003814</t>
  </si>
  <si>
    <t>1,89+3,275*2+3,25*8+2,75+1,75+4,975+3,25</t>
  </si>
  <si>
    <t>966073810</t>
  </si>
  <si>
    <t>Rozebrání vrat a vrátek k oplocení plochy jednotlivě do 2 m2</t>
  </si>
  <si>
    <t>1546080014</t>
  </si>
  <si>
    <t>https://podminky.urs.cz/item/CS_URS_2023_02/966073810</t>
  </si>
  <si>
    <t>966073811</t>
  </si>
  <si>
    <t>Rozebrání vrat a vrátek k oplocení plochy jednotlivě přes 2 do 6 m2</t>
  </si>
  <si>
    <t>435682013</t>
  </si>
  <si>
    <t>https://podminky.urs.cz/item/CS_URS_2023_02/966073811</t>
  </si>
  <si>
    <t>966073812</t>
  </si>
  <si>
    <t>Rozebrání vrat a vrátek k oplocení plochy jednotlivě přes 6 do 10 m2</t>
  </si>
  <si>
    <t>67516628</t>
  </si>
  <si>
    <t>https://podminky.urs.cz/item/CS_URS_2023_02/966073812</t>
  </si>
  <si>
    <t>6</t>
  </si>
  <si>
    <t>976047231</t>
  </si>
  <si>
    <t>Vybourání betonových nebo železobetonových dvířek, ventilací, obrub, krycích desek krycích desek, ukončujících horní plochu zdiva, tl. do 100 mm</t>
  </si>
  <si>
    <t>758882231</t>
  </si>
  <si>
    <t>https://podminky.urs.cz/item/CS_URS_2023_02/976047231</t>
  </si>
  <si>
    <t>zákrytové desky a hlavice</t>
  </si>
  <si>
    <t>51,64+4,975+3,25*2</t>
  </si>
  <si>
    <t>0,575*17+1,375</t>
  </si>
  <si>
    <t>26</t>
  </si>
  <si>
    <t>977151114</t>
  </si>
  <si>
    <t>Jádrové vrty diamantovými korunkami do stavebních materiálů (železobetonu, betonu, cihel, obkladů, dlažeb, kamene) průměru přes 50 do 60 mm</t>
  </si>
  <si>
    <t>-139614208</t>
  </si>
  <si>
    <t>https://podminky.urs.cz/item/CS_URS_2023_02/977151114</t>
  </si>
  <si>
    <t>ocelové sloupky do stávajícího základu</t>
  </si>
  <si>
    <t>0,5*2</t>
  </si>
  <si>
    <t>985112131</t>
  </si>
  <si>
    <t>Odsekání degradovaného betonu rubu kleneb a podlah, tloušťky do 10 mm</t>
  </si>
  <si>
    <t>458664830</t>
  </si>
  <si>
    <t>https://podminky.urs.cz/item/CS_URS_2023_02/985112131</t>
  </si>
  <si>
    <t>7</t>
  </si>
  <si>
    <t>985131111</t>
  </si>
  <si>
    <t>Očištění ploch stěn, rubu kleneb a podlah tlakovou vodou</t>
  </si>
  <si>
    <t>-69800650</t>
  </si>
  <si>
    <t>https://podminky.urs.cz/item/CS_URS_2023_02/985131111</t>
  </si>
  <si>
    <t>stávající základ</t>
  </si>
  <si>
    <t>(3,275+51,64+4,975+3,25)*0,6</t>
  </si>
  <si>
    <t>985311311</t>
  </si>
  <si>
    <t>Reprofilace betonu sanačními maltami na cementové bázi ručně rubu kleneb a podlah, tloušťky do 10 mm</t>
  </si>
  <si>
    <t>909801771</t>
  </si>
  <si>
    <t>https://podminky.urs.cz/item/CS_URS_2023_02/985311311</t>
  </si>
  <si>
    <t>9.1R</t>
  </si>
  <si>
    <t>D+M skříň plynoměru</t>
  </si>
  <si>
    <t>ks</t>
  </si>
  <si>
    <t>470386679</t>
  </si>
  <si>
    <t>997</t>
  </si>
  <si>
    <t>Přesun sutě</t>
  </si>
  <si>
    <t>59</t>
  </si>
  <si>
    <t>997231511</t>
  </si>
  <si>
    <t>Nakládání, překládání nebo manipulace se sutí a vybouranými hmotami</t>
  </si>
  <si>
    <t>-1646959262</t>
  </si>
  <si>
    <t>https://podminky.urs.cz/item/CS_URS_2023_02/997231511</t>
  </si>
  <si>
    <t>57</t>
  </si>
  <si>
    <t>997231111</t>
  </si>
  <si>
    <t>Vodorovná doprava suti a vybouraných hmot s vyložením a hrubým urovnáním na vzdálenost do 1 km</t>
  </si>
  <si>
    <t>711985740</t>
  </si>
  <si>
    <t>https://podminky.urs.cz/item/CS_URS_2023_02/997231111</t>
  </si>
  <si>
    <t>58</t>
  </si>
  <si>
    <t>997231119</t>
  </si>
  <si>
    <t>Vodorovná doprava suti a vybouraných hmot s vyložením a hrubým urovnáním na vzdálenost Příplatek k cenám za každý další i započatý 1 km</t>
  </si>
  <si>
    <t>393717014</t>
  </si>
  <si>
    <t>https://podminky.urs.cz/item/CS_URS_2023_02/997231119</t>
  </si>
  <si>
    <t>72,242*14</t>
  </si>
  <si>
    <t>55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</si>
  <si>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</si>
  <si>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</si>
  <si>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1978307785</t>
  </si>
  <si>
    <t>https://podminky.urs.cz/item/CS_URS_2023_02/997013869</t>
  </si>
  <si>
    <t>56</t>
  </si>
  <si>
    <t>997013871</t>
  </si>
  <si>
    <t>Poplatek za uložení stavebního odpadu na recyklační skládce (skládkovné) směsného stavebního a demoličního zatříděného do Katalogu odpadů pod kódem 17 09 04</t>
  </si>
  <si>
    <t>-771935576</t>
  </si>
  <si>
    <t>https://podminky.urs.cz/item/CS_URS_2023_02/997013871</t>
  </si>
  <si>
    <t>998</t>
  </si>
  <si>
    <t>Přesun hmot</t>
  </si>
  <si>
    <t>43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</si>
  <si>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</si>
  <si>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</si>
  <si>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1828740485</t>
  </si>
  <si>
    <t>https://podminky.urs.cz/item/CS_URS_2023_02/998232110</t>
  </si>
  <si>
    <t>PSV</t>
  </si>
  <si>
    <t>Práce a dodávky PSV</t>
  </si>
  <si>
    <t>711</t>
  </si>
  <si>
    <t>Izolace proti vodě, vlhkosti a plynům</t>
  </si>
  <si>
    <t>10</t>
  </si>
  <si>
    <t>711111001</t>
  </si>
  <si>
    <t>Provedení izolace proti zemní vlhkosti natěradly a tmely za studena na ploše vodorovné V nátěrem penetračním</t>
  </si>
  <si>
    <t>16</t>
  </si>
  <si>
    <t>130345314</t>
  </si>
  <si>
    <t>https://podminky.urs.cz/item/CS_URS_2023_02/711111001</t>
  </si>
  <si>
    <t>11</t>
  </si>
  <si>
    <t>11163150</t>
  </si>
  <si>
    <t>lak penetrační asfaltový</t>
  </si>
  <si>
    <t>-845274112</t>
  </si>
  <si>
    <t>37,884*0,0003 'Přepočtené koeficientem množství</t>
  </si>
  <si>
    <t>12</t>
  </si>
  <si>
    <t>711141559</t>
  </si>
  <si>
    <t>Provedení izolace proti zemní vlhkosti pásy přitavením NAIP na ploše vodorovné V</t>
  </si>
  <si>
    <t>-387360782</t>
  </si>
  <si>
    <t>https://podminky.urs.cz/item/CS_URS_2023_02/711141559</t>
  </si>
  <si>
    <t>13</t>
  </si>
  <si>
    <t>62853003</t>
  </si>
  <si>
    <t>pás asfaltový natavitelný modifikovaný SBS s vložkou ze skleněné tkaniny a spalitelnou PE fólií nebo jemnozrnným minerálním posypem na horním povrchu tl 3,5mm</t>
  </si>
  <si>
    <t>507473019</t>
  </si>
  <si>
    <t>37,884*1,1655 'Přepočtené koeficientem množství</t>
  </si>
  <si>
    <t>Práce a dodávky M</t>
  </si>
  <si>
    <t>21-M</t>
  </si>
  <si>
    <t>Elektromontáže</t>
  </si>
  <si>
    <t>19</t>
  </si>
  <si>
    <t>210191531</t>
  </si>
  <si>
    <t xml:space="preserve">Montáž skříní bez zapojení vodičů plastových do výklenku, typ </t>
  </si>
  <si>
    <t>64</t>
  </si>
  <si>
    <t>-541844152</t>
  </si>
  <si>
    <t>https://podminky.urs.cz/item/CS_URS_2023_02/210191531</t>
  </si>
  <si>
    <t>20</t>
  </si>
  <si>
    <t>35711812</t>
  </si>
  <si>
    <t>skříň přípojková smyčková do výklenku celoplastové provedení výzbroj 1x sada pojistkové spodky nožové velikosti 2 (SS102/NVF1W)</t>
  </si>
  <si>
    <t>128</t>
  </si>
  <si>
    <t>1785091968</t>
  </si>
  <si>
    <t>HZS</t>
  </si>
  <si>
    <t>Hodinové zúčtovací sazby</t>
  </si>
  <si>
    <t>29</t>
  </si>
  <si>
    <t>HZS1292</t>
  </si>
  <si>
    <t>Hodinové zúčtovací sazby profesí HSV zemní a pomocné práce stavební dělník</t>
  </si>
  <si>
    <t>hod</t>
  </si>
  <si>
    <t>512</t>
  </si>
  <si>
    <t>744557347</t>
  </si>
  <si>
    <t>https://podminky.urs.cz/item/CS_URS_2023_02/HZS1292</t>
  </si>
  <si>
    <t>napojení stávajícího pletiva</t>
  </si>
  <si>
    <t>22</t>
  </si>
  <si>
    <t>HZS2232</t>
  </si>
  <si>
    <t>Hodinové zúčtovací sazby profesí PSV provádění stavebních instalací elektrikář odborný</t>
  </si>
  <si>
    <t>-328560221</t>
  </si>
  <si>
    <t>https://podminky.urs.cz/item/CS_URS_2023_02/HZS2232</t>
  </si>
  <si>
    <t>odpojení,napojení,ochrana stávajícího vedení</t>
  </si>
  <si>
    <t>23</t>
  </si>
  <si>
    <t>HZS3112</t>
  </si>
  <si>
    <t>Hodinové zúčtovací sazby montáží technologických zařízení při externích montážích montér potrubí odborný</t>
  </si>
  <si>
    <t>1428637761</t>
  </si>
  <si>
    <t>https://podminky.urs.cz/item/CS_URS_2023_02/HZS3112</t>
  </si>
  <si>
    <t>odpojení,napojení,ochrana stávajícího vedení plyn</t>
  </si>
  <si>
    <t>VRN</t>
  </si>
  <si>
    <t>Vedlejší rozpočtové náklady</t>
  </si>
  <si>
    <t>VRN3</t>
  </si>
  <si>
    <t>Zařízení staveniště</t>
  </si>
  <si>
    <t>50</t>
  </si>
  <si>
    <t>030001000</t>
  </si>
  <si>
    <t>kpl</t>
  </si>
  <si>
    <t>1024</t>
  </si>
  <si>
    <t>-153182031</t>
  </si>
  <si>
    <t>https://podminky.urs.cz/item/CS_URS_2023_02/030001000</t>
  </si>
  <si>
    <t>VRN5</t>
  </si>
  <si>
    <t>Finanční náklady</t>
  </si>
  <si>
    <t>53</t>
  </si>
  <si>
    <t>053002000</t>
  </si>
  <si>
    <t>Poplatky</t>
  </si>
  <si>
    <t>1611413212</t>
  </si>
  <si>
    <t>https://podminky.urs.cz/item/CS_URS_2023_02/053002000</t>
  </si>
  <si>
    <t>VRN6</t>
  </si>
  <si>
    <t>Územní vlivy</t>
  </si>
  <si>
    <t>49</t>
  </si>
  <si>
    <t>065002000</t>
  </si>
  <si>
    <t>Mimostaveništní doprava materiálů</t>
  </si>
  <si>
    <t>648795347</t>
  </si>
  <si>
    <t>https://podminky.urs.cz/item/CS_URS_2023_02/065002000</t>
  </si>
  <si>
    <t>VRN7</t>
  </si>
  <si>
    <t>Provozní vlivy</t>
  </si>
  <si>
    <t>51</t>
  </si>
  <si>
    <t>070001000</t>
  </si>
  <si>
    <t>-1492451272</t>
  </si>
  <si>
    <t>https://podminky.urs.cz/item/CS_URS_2023_02/070001000</t>
  </si>
  <si>
    <t>52</t>
  </si>
  <si>
    <t>072103011</t>
  </si>
  <si>
    <t>Zajištění DIO komunikace II. a III. třídy - jednoduché el. vedení</t>
  </si>
  <si>
    <t>1801507299</t>
  </si>
  <si>
    <t>https://podminky.urs.cz/item/CS_URS_2023_02/072103011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</si>
</sst>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38171121" TargetMode="External" /><Relationship Id="rId2" Type="http://schemas.openxmlformats.org/officeDocument/2006/relationships/hyperlink" Target="https://podminky.urs.cz/item/CS_URS_2023_02/348101110" TargetMode="External" /><Relationship Id="rId3" Type="http://schemas.openxmlformats.org/officeDocument/2006/relationships/hyperlink" Target="https://podminky.urs.cz/item/CS_URS_2023_02/348172213" TargetMode="External" /><Relationship Id="rId4" Type="http://schemas.openxmlformats.org/officeDocument/2006/relationships/hyperlink" Target="https://podminky.urs.cz/item/CS_URS_2023_02/348272113" TargetMode="External" /><Relationship Id="rId5" Type="http://schemas.openxmlformats.org/officeDocument/2006/relationships/hyperlink" Target="https://podminky.urs.cz/item/CS_URS_2023_02/348272513" TargetMode="External" /><Relationship Id="rId6" Type="http://schemas.openxmlformats.org/officeDocument/2006/relationships/hyperlink" Target="https://podminky.urs.cz/item/CS_URS_2023_02/348273111" TargetMode="External" /><Relationship Id="rId7" Type="http://schemas.openxmlformats.org/officeDocument/2006/relationships/hyperlink" Target="https://podminky.urs.cz/item/CS_URS_2023_02/348273511" TargetMode="External" /><Relationship Id="rId8" Type="http://schemas.openxmlformats.org/officeDocument/2006/relationships/hyperlink" Target="https://podminky.urs.cz/item/CS_URS_2023_02/348273911" TargetMode="External" /><Relationship Id="rId9" Type="http://schemas.openxmlformats.org/officeDocument/2006/relationships/hyperlink" Target="https://podminky.urs.cz/item/CS_URS_2023_02/348273912" TargetMode="External" /><Relationship Id="rId10" Type="http://schemas.openxmlformats.org/officeDocument/2006/relationships/hyperlink" Target="https://podminky.urs.cz/item/CS_URS_2023_02/348361216" TargetMode="External" /><Relationship Id="rId11" Type="http://schemas.openxmlformats.org/officeDocument/2006/relationships/hyperlink" Target="https://podminky.urs.cz/item/CS_URS_2023_02/348401153" TargetMode="External" /><Relationship Id="rId12" Type="http://schemas.openxmlformats.org/officeDocument/2006/relationships/hyperlink" Target="https://podminky.urs.cz/item/CS_URS_2023_02/348941111" TargetMode="External" /><Relationship Id="rId13" Type="http://schemas.openxmlformats.org/officeDocument/2006/relationships/hyperlink" Target="https://podminky.urs.cz/item/CS_URS_2023_02/962032240" TargetMode="External" /><Relationship Id="rId14" Type="http://schemas.openxmlformats.org/officeDocument/2006/relationships/hyperlink" Target="https://podminky.urs.cz/item/CS_URS_2023_02/966003814" TargetMode="External" /><Relationship Id="rId15" Type="http://schemas.openxmlformats.org/officeDocument/2006/relationships/hyperlink" Target="https://podminky.urs.cz/item/CS_URS_2023_02/966073810" TargetMode="External" /><Relationship Id="rId16" Type="http://schemas.openxmlformats.org/officeDocument/2006/relationships/hyperlink" Target="https://podminky.urs.cz/item/CS_URS_2023_02/966073811" TargetMode="External" /><Relationship Id="rId17" Type="http://schemas.openxmlformats.org/officeDocument/2006/relationships/hyperlink" Target="https://podminky.urs.cz/item/CS_URS_2023_02/966073812" TargetMode="External" /><Relationship Id="rId18" Type="http://schemas.openxmlformats.org/officeDocument/2006/relationships/hyperlink" Target="https://podminky.urs.cz/item/CS_URS_2023_02/976047231" TargetMode="External" /><Relationship Id="rId19" Type="http://schemas.openxmlformats.org/officeDocument/2006/relationships/hyperlink" Target="https://podminky.urs.cz/item/CS_URS_2023_02/977151114" TargetMode="External" /><Relationship Id="rId20" Type="http://schemas.openxmlformats.org/officeDocument/2006/relationships/hyperlink" Target="https://podminky.urs.cz/item/CS_URS_2023_02/985112131" TargetMode="External" /><Relationship Id="rId21" Type="http://schemas.openxmlformats.org/officeDocument/2006/relationships/hyperlink" Target="https://podminky.urs.cz/item/CS_URS_2023_02/985131111" TargetMode="External" /><Relationship Id="rId22" Type="http://schemas.openxmlformats.org/officeDocument/2006/relationships/hyperlink" Target="https://podminky.urs.cz/item/CS_URS_2023_02/985311311" TargetMode="External" /><Relationship Id="rId23" Type="http://schemas.openxmlformats.org/officeDocument/2006/relationships/hyperlink" Target="https://podminky.urs.cz/item/CS_URS_2023_02/997231511" TargetMode="External" /><Relationship Id="rId24" Type="http://schemas.openxmlformats.org/officeDocument/2006/relationships/hyperlink" Target="https://podminky.urs.cz/item/CS_URS_2023_02/997231111" TargetMode="External" /><Relationship Id="rId25" Type="http://schemas.openxmlformats.org/officeDocument/2006/relationships/hyperlink" Target="https://podminky.urs.cz/item/CS_URS_2023_02/997231119" TargetMode="External" /><Relationship Id="rId26" Type="http://schemas.openxmlformats.org/officeDocument/2006/relationships/hyperlink" Target="https://podminky.urs.cz/item/CS_URS_2023_02/997013869" TargetMode="External" /><Relationship Id="rId27" Type="http://schemas.openxmlformats.org/officeDocument/2006/relationships/hyperlink" Target="https://podminky.urs.cz/item/CS_URS_2023_02/997013871" TargetMode="External" /><Relationship Id="rId28" Type="http://schemas.openxmlformats.org/officeDocument/2006/relationships/hyperlink" Target="https://podminky.urs.cz/item/CS_URS_2023_02/998232110" TargetMode="External" /><Relationship Id="rId29" Type="http://schemas.openxmlformats.org/officeDocument/2006/relationships/hyperlink" Target="https://podminky.urs.cz/item/CS_URS_2023_02/711111001" TargetMode="External" /><Relationship Id="rId30" Type="http://schemas.openxmlformats.org/officeDocument/2006/relationships/hyperlink" Target="https://podminky.urs.cz/item/CS_URS_2023_02/711141559" TargetMode="External" /><Relationship Id="rId31" Type="http://schemas.openxmlformats.org/officeDocument/2006/relationships/hyperlink" Target="https://podminky.urs.cz/item/CS_URS_2023_02/210191531" TargetMode="External" /><Relationship Id="rId32" Type="http://schemas.openxmlformats.org/officeDocument/2006/relationships/hyperlink" Target="https://podminky.urs.cz/item/CS_URS_2023_02/HZS1292" TargetMode="External" /><Relationship Id="rId33" Type="http://schemas.openxmlformats.org/officeDocument/2006/relationships/hyperlink" Target="https://podminky.urs.cz/item/CS_URS_2023_02/HZS2232" TargetMode="External" /><Relationship Id="rId34" Type="http://schemas.openxmlformats.org/officeDocument/2006/relationships/hyperlink" Target="https://podminky.urs.cz/item/CS_URS_2023_02/HZS3112" TargetMode="External" /><Relationship Id="rId35" Type="http://schemas.openxmlformats.org/officeDocument/2006/relationships/hyperlink" Target="https://podminky.urs.cz/item/CS_URS_2023_02/030001000" TargetMode="External" /><Relationship Id="rId36" Type="http://schemas.openxmlformats.org/officeDocument/2006/relationships/hyperlink" Target="https://podminky.urs.cz/item/CS_URS_2023_02/053002000" TargetMode="External" /><Relationship Id="rId37" Type="http://schemas.openxmlformats.org/officeDocument/2006/relationships/hyperlink" Target="https://podminky.urs.cz/item/CS_URS_2023_02/065002000" TargetMode="External" /><Relationship Id="rId38" Type="http://schemas.openxmlformats.org/officeDocument/2006/relationships/hyperlink" Target="https://podminky.urs.cz/item/CS_URS_2023_02/070001000" TargetMode="External" /><Relationship Id="rId39" Type="http://schemas.openxmlformats.org/officeDocument/2006/relationships/hyperlink" Target="https://podminky.urs.cz/item/CS_URS_2023_02/072103011" TargetMode="External" /><Relationship Id="rId40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Stavební úpravy oplocení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Vojtěchova 115, Domažlice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10. 7. 2023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Domažlice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MP Technik s.r.o.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74</v>
      </c>
      <c r="BT54" s="109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0" s="7" customFormat="1" ht="16.5" customHeight="1">
      <c r="A55" s="110" t="s">
        <v>78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'01 - Stavební úpravy oplo...'!J28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'01 - Stavební úpravy oplo...'!P88</f>
        <v>0</v>
      </c>
      <c r="AV55" s="119">
        <f>'01 - Stavební úpravy oplo...'!J31</f>
        <v>0</v>
      </c>
      <c r="AW55" s="119">
        <f>'01 - Stavební úpravy oplo...'!J32</f>
        <v>0</v>
      </c>
      <c r="AX55" s="119">
        <f>'01 - Stavební úpravy oplo...'!J33</f>
        <v>0</v>
      </c>
      <c r="AY55" s="119">
        <f>'01 - Stavební úpravy oplo...'!J34</f>
        <v>0</v>
      </c>
      <c r="AZ55" s="119">
        <f>'01 - Stavební úpravy oplo...'!F31</f>
        <v>0</v>
      </c>
      <c r="BA55" s="119">
        <f>'01 - Stavební úpravy oplo...'!F32</f>
        <v>0</v>
      </c>
      <c r="BB55" s="119">
        <f>'01 - Stavební úpravy oplo...'!F33</f>
        <v>0</v>
      </c>
      <c r="BC55" s="119">
        <f>'01 - Stavební úpravy oplo...'!F34</f>
        <v>0</v>
      </c>
      <c r="BD55" s="121">
        <f>'01 - Stavební úpravy oplo...'!F35</f>
        <v>0</v>
      </c>
      <c r="BE55" s="7"/>
      <c r="BT55" s="122" t="s">
        <v>80</v>
      </c>
      <c r="BU55" s="122" t="s">
        <v>81</v>
      </c>
      <c r="BV55" s="122" t="s">
        <v>76</v>
      </c>
      <c r="BW55" s="122" t="s">
        <v>5</v>
      </c>
      <c r="BX55" s="122" t="s">
        <v>77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Stavební úpravy opl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82</v>
      </c>
    </row>
    <row r="4" spans="2:46" s="1" customFormat="1" ht="24.95" customHeight="1">
      <c r="B4" s="20"/>
      <c r="D4" s="125" t="s">
        <v>83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10. 7. 2023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">
        <v>33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">
        <v>34</v>
      </c>
      <c r="F19" s="38"/>
      <c r="G19" s="38"/>
      <c r="H19" s="38"/>
      <c r="I19" s="127" t="s">
        <v>29</v>
      </c>
      <c r="J19" s="130" t="s">
        <v>35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37</v>
      </c>
      <c r="E21" s="38"/>
      <c r="F21" s="38"/>
      <c r="G21" s="38"/>
      <c r="H21" s="38"/>
      <c r="I21" s="127" t="s">
        <v>26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29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39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71.25" customHeight="1">
      <c r="A25" s="132"/>
      <c r="B25" s="133"/>
      <c r="C25" s="132"/>
      <c r="D25" s="132"/>
      <c r="E25" s="134" t="s">
        <v>40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41</v>
      </c>
      <c r="E28" s="38"/>
      <c r="F28" s="38"/>
      <c r="G28" s="38"/>
      <c r="H28" s="38"/>
      <c r="I28" s="38"/>
      <c r="J28" s="138">
        <f>ROUND(J88,2)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43</v>
      </c>
      <c r="G30" s="38"/>
      <c r="H30" s="38"/>
      <c r="I30" s="139" t="s">
        <v>42</v>
      </c>
      <c r="J30" s="139" t="s">
        <v>44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45</v>
      </c>
      <c r="E31" s="127" t="s">
        <v>46</v>
      </c>
      <c r="F31" s="141">
        <f>ROUND((SUM(BE88:BE229)),2)</f>
        <v>0</v>
      </c>
      <c r="G31" s="38"/>
      <c r="H31" s="38"/>
      <c r="I31" s="142">
        <v>0.21</v>
      </c>
      <c r="J31" s="141">
        <f>ROUND(((SUM(BE88:BE229))*I31),2)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47</v>
      </c>
      <c r="F32" s="141">
        <f>ROUND((SUM(BF88:BF229)),2)</f>
        <v>0</v>
      </c>
      <c r="G32" s="38"/>
      <c r="H32" s="38"/>
      <c r="I32" s="142">
        <v>0.15</v>
      </c>
      <c r="J32" s="141">
        <f>ROUND(((SUM(BF88:BF229))*I32),2)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48</v>
      </c>
      <c r="F33" s="141">
        <f>ROUND((SUM(BG88:BG229)),2)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49</v>
      </c>
      <c r="F34" s="141">
        <f>ROUND((SUM(BH88:BH229)),2)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50</v>
      </c>
      <c r="F35" s="141">
        <f>ROUND((SUM(BI88:BI229)),2)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51</v>
      </c>
      <c r="E37" s="145"/>
      <c r="F37" s="145"/>
      <c r="G37" s="146" t="s">
        <v>52</v>
      </c>
      <c r="H37" s="147" t="s">
        <v>53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 hidden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 hidden="1">
      <c r="A43" s="38"/>
      <c r="B43" s="39"/>
      <c r="C43" s="23" t="s">
        <v>84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 hidden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 hidden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 hidden="1">
      <c r="A46" s="38"/>
      <c r="B46" s="39"/>
      <c r="C46" s="40"/>
      <c r="D46" s="40"/>
      <c r="E46" s="69" t="str">
        <f>E7</f>
        <v>Stavební úpravy oplocení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 hidden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 hidden="1">
      <c r="A48" s="38"/>
      <c r="B48" s="39"/>
      <c r="C48" s="32" t="s">
        <v>21</v>
      </c>
      <c r="D48" s="40"/>
      <c r="E48" s="40"/>
      <c r="F48" s="27" t="str">
        <f>F10</f>
        <v>Vojtěchova 115, Domažlice</v>
      </c>
      <c r="G48" s="40"/>
      <c r="H48" s="40"/>
      <c r="I48" s="32" t="s">
        <v>23</v>
      </c>
      <c r="J48" s="72" t="str">
        <f>IF(J10="","",J10)</f>
        <v>10. 7. 2023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 hidden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 hidden="1">
      <c r="A50" s="38"/>
      <c r="B50" s="39"/>
      <c r="C50" s="32" t="s">
        <v>25</v>
      </c>
      <c r="D50" s="40"/>
      <c r="E50" s="40"/>
      <c r="F50" s="27" t="str">
        <f>E13</f>
        <v>Město Domažlice</v>
      </c>
      <c r="G50" s="40"/>
      <c r="H50" s="40"/>
      <c r="I50" s="32" t="s">
        <v>32</v>
      </c>
      <c r="J50" s="36" t="str">
        <f>E19</f>
        <v>MP Technik s.r.o.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 hidden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37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 hidden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 hidden="1">
      <c r="A53" s="38"/>
      <c r="B53" s="39"/>
      <c r="C53" s="154" t="s">
        <v>85</v>
      </c>
      <c r="D53" s="155"/>
      <c r="E53" s="155"/>
      <c r="F53" s="155"/>
      <c r="G53" s="155"/>
      <c r="H53" s="155"/>
      <c r="I53" s="155"/>
      <c r="J53" s="156" t="s">
        <v>86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 hidden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 hidden="1">
      <c r="A55" s="38"/>
      <c r="B55" s="39"/>
      <c r="C55" s="157" t="s">
        <v>73</v>
      </c>
      <c r="D55" s="40"/>
      <c r="E55" s="40"/>
      <c r="F55" s="40"/>
      <c r="G55" s="40"/>
      <c r="H55" s="40"/>
      <c r="I55" s="40"/>
      <c r="J55" s="102">
        <f>J88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87</v>
      </c>
    </row>
    <row r="56" spans="1:31" s="9" customFormat="1" ht="24.95" customHeight="1" hidden="1">
      <c r="A56" s="9"/>
      <c r="B56" s="158"/>
      <c r="C56" s="159"/>
      <c r="D56" s="160" t="s">
        <v>88</v>
      </c>
      <c r="E56" s="161"/>
      <c r="F56" s="161"/>
      <c r="G56" s="161"/>
      <c r="H56" s="161"/>
      <c r="I56" s="161"/>
      <c r="J56" s="162">
        <f>J89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 hidden="1">
      <c r="A57" s="10"/>
      <c r="B57" s="164"/>
      <c r="C57" s="165"/>
      <c r="D57" s="166" t="s">
        <v>89</v>
      </c>
      <c r="E57" s="167"/>
      <c r="F57" s="167"/>
      <c r="G57" s="167"/>
      <c r="H57" s="167"/>
      <c r="I57" s="167"/>
      <c r="J57" s="168">
        <f>J90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 hidden="1">
      <c r="A58" s="10"/>
      <c r="B58" s="164"/>
      <c r="C58" s="165"/>
      <c r="D58" s="166" t="s">
        <v>90</v>
      </c>
      <c r="E58" s="167"/>
      <c r="F58" s="167"/>
      <c r="G58" s="167"/>
      <c r="H58" s="167"/>
      <c r="I58" s="167"/>
      <c r="J58" s="168">
        <f>J135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 hidden="1">
      <c r="A59" s="10"/>
      <c r="B59" s="164"/>
      <c r="C59" s="165"/>
      <c r="D59" s="166" t="s">
        <v>91</v>
      </c>
      <c r="E59" s="167"/>
      <c r="F59" s="167"/>
      <c r="G59" s="167"/>
      <c r="H59" s="167"/>
      <c r="I59" s="167"/>
      <c r="J59" s="168">
        <f>J172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 hidden="1">
      <c r="A60" s="10"/>
      <c r="B60" s="164"/>
      <c r="C60" s="165"/>
      <c r="D60" s="166" t="s">
        <v>92</v>
      </c>
      <c r="E60" s="167"/>
      <c r="F60" s="167"/>
      <c r="G60" s="167"/>
      <c r="H60" s="167"/>
      <c r="I60" s="167"/>
      <c r="J60" s="168">
        <f>J184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 hidden="1">
      <c r="A61" s="9"/>
      <c r="B61" s="158"/>
      <c r="C61" s="159"/>
      <c r="D61" s="160" t="s">
        <v>93</v>
      </c>
      <c r="E61" s="161"/>
      <c r="F61" s="161"/>
      <c r="G61" s="161"/>
      <c r="H61" s="161"/>
      <c r="I61" s="161"/>
      <c r="J61" s="162">
        <f>J187</f>
        <v>0</v>
      </c>
      <c r="K61" s="159"/>
      <c r="L61" s="16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 hidden="1">
      <c r="A62" s="10"/>
      <c r="B62" s="164"/>
      <c r="C62" s="165"/>
      <c r="D62" s="166" t="s">
        <v>94</v>
      </c>
      <c r="E62" s="167"/>
      <c r="F62" s="167"/>
      <c r="G62" s="167"/>
      <c r="H62" s="167"/>
      <c r="I62" s="167"/>
      <c r="J62" s="168">
        <f>J188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 hidden="1">
      <c r="A63" s="9"/>
      <c r="B63" s="158"/>
      <c r="C63" s="159"/>
      <c r="D63" s="160" t="s">
        <v>95</v>
      </c>
      <c r="E63" s="161"/>
      <c r="F63" s="161"/>
      <c r="G63" s="161"/>
      <c r="H63" s="161"/>
      <c r="I63" s="161"/>
      <c r="J63" s="162">
        <f>J197</f>
        <v>0</v>
      </c>
      <c r="K63" s="159"/>
      <c r="L63" s="16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 hidden="1">
      <c r="A64" s="10"/>
      <c r="B64" s="164"/>
      <c r="C64" s="165"/>
      <c r="D64" s="166" t="s">
        <v>96</v>
      </c>
      <c r="E64" s="167"/>
      <c r="F64" s="167"/>
      <c r="G64" s="167"/>
      <c r="H64" s="167"/>
      <c r="I64" s="167"/>
      <c r="J64" s="168">
        <f>J198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 hidden="1">
      <c r="A65" s="9"/>
      <c r="B65" s="158"/>
      <c r="C65" s="159"/>
      <c r="D65" s="160" t="s">
        <v>97</v>
      </c>
      <c r="E65" s="161"/>
      <c r="F65" s="161"/>
      <c r="G65" s="161"/>
      <c r="H65" s="161"/>
      <c r="I65" s="161"/>
      <c r="J65" s="162">
        <f>J202</f>
        <v>0</v>
      </c>
      <c r="K65" s="159"/>
      <c r="L65" s="16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 hidden="1">
      <c r="A66" s="9"/>
      <c r="B66" s="158"/>
      <c r="C66" s="159"/>
      <c r="D66" s="160" t="s">
        <v>98</v>
      </c>
      <c r="E66" s="161"/>
      <c r="F66" s="161"/>
      <c r="G66" s="161"/>
      <c r="H66" s="161"/>
      <c r="I66" s="161"/>
      <c r="J66" s="162">
        <f>J215</f>
        <v>0</v>
      </c>
      <c r="K66" s="159"/>
      <c r="L66" s="16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 hidden="1">
      <c r="A67" s="10"/>
      <c r="B67" s="164"/>
      <c r="C67" s="165"/>
      <c r="D67" s="166" t="s">
        <v>99</v>
      </c>
      <c r="E67" s="167"/>
      <c r="F67" s="167"/>
      <c r="G67" s="167"/>
      <c r="H67" s="167"/>
      <c r="I67" s="167"/>
      <c r="J67" s="168">
        <f>J216</f>
        <v>0</v>
      </c>
      <c r="K67" s="165"/>
      <c r="L67" s="16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 hidden="1">
      <c r="A68" s="10"/>
      <c r="B68" s="164"/>
      <c r="C68" s="165"/>
      <c r="D68" s="166" t="s">
        <v>100</v>
      </c>
      <c r="E68" s="167"/>
      <c r="F68" s="167"/>
      <c r="G68" s="167"/>
      <c r="H68" s="167"/>
      <c r="I68" s="167"/>
      <c r="J68" s="168">
        <f>J219</f>
        <v>0</v>
      </c>
      <c r="K68" s="165"/>
      <c r="L68" s="16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 hidden="1">
      <c r="A69" s="10"/>
      <c r="B69" s="164"/>
      <c r="C69" s="165"/>
      <c r="D69" s="166" t="s">
        <v>101</v>
      </c>
      <c r="E69" s="167"/>
      <c r="F69" s="167"/>
      <c r="G69" s="167"/>
      <c r="H69" s="167"/>
      <c r="I69" s="167"/>
      <c r="J69" s="168">
        <f>J222</f>
        <v>0</v>
      </c>
      <c r="K69" s="165"/>
      <c r="L69" s="16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 hidden="1">
      <c r="A70" s="10"/>
      <c r="B70" s="164"/>
      <c r="C70" s="165"/>
      <c r="D70" s="166" t="s">
        <v>102</v>
      </c>
      <c r="E70" s="167"/>
      <c r="F70" s="167"/>
      <c r="G70" s="167"/>
      <c r="H70" s="167"/>
      <c r="I70" s="167"/>
      <c r="J70" s="168">
        <f>J225</f>
        <v>0</v>
      </c>
      <c r="K70" s="165"/>
      <c r="L70" s="16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 hidden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 hidden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ht="12" hidden="1"/>
    <row r="74" ht="12" hidden="1"/>
    <row r="75" ht="12" hidden="1"/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103</v>
      </c>
      <c r="D77" s="40"/>
      <c r="E77" s="40"/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E7</f>
        <v>Stavební úpravy oplocení</v>
      </c>
      <c r="F80" s="40"/>
      <c r="G80" s="40"/>
      <c r="H80" s="40"/>
      <c r="I80" s="40"/>
      <c r="J80" s="40"/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F10</f>
        <v>Vojtěchova 115, Domažlice</v>
      </c>
      <c r="G82" s="40"/>
      <c r="H82" s="40"/>
      <c r="I82" s="32" t="s">
        <v>23</v>
      </c>
      <c r="J82" s="72" t="str">
        <f>IF(J10="","",J10)</f>
        <v>10. 7. 2023</v>
      </c>
      <c r="K82" s="40"/>
      <c r="L82" s="1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E13</f>
        <v>Město Domažlice</v>
      </c>
      <c r="G84" s="40"/>
      <c r="H84" s="40"/>
      <c r="I84" s="32" t="s">
        <v>32</v>
      </c>
      <c r="J84" s="36" t="str">
        <f>E19</f>
        <v>MP Technik s.r.o.</v>
      </c>
      <c r="K84" s="40"/>
      <c r="L84" s="12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30</v>
      </c>
      <c r="D85" s="40"/>
      <c r="E85" s="40"/>
      <c r="F85" s="27" t="str">
        <f>IF(E16="","",E16)</f>
        <v>Vyplň údaj</v>
      </c>
      <c r="G85" s="40"/>
      <c r="H85" s="40"/>
      <c r="I85" s="32" t="s">
        <v>37</v>
      </c>
      <c r="J85" s="36" t="str">
        <f>E22</f>
        <v xml:space="preserve"> </v>
      </c>
      <c r="K85" s="40"/>
      <c r="L85" s="1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2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0"/>
      <c r="B87" s="171"/>
      <c r="C87" s="172" t="s">
        <v>104</v>
      </c>
      <c r="D87" s="173" t="s">
        <v>60</v>
      </c>
      <c r="E87" s="173" t="s">
        <v>56</v>
      </c>
      <c r="F87" s="173" t="s">
        <v>57</v>
      </c>
      <c r="G87" s="173" t="s">
        <v>105</v>
      </c>
      <c r="H87" s="173" t="s">
        <v>106</v>
      </c>
      <c r="I87" s="173" t="s">
        <v>107</v>
      </c>
      <c r="J87" s="173" t="s">
        <v>86</v>
      </c>
      <c r="K87" s="174" t="s">
        <v>108</v>
      </c>
      <c r="L87" s="175"/>
      <c r="M87" s="92" t="s">
        <v>19</v>
      </c>
      <c r="N87" s="93" t="s">
        <v>45</v>
      </c>
      <c r="O87" s="93" t="s">
        <v>109</v>
      </c>
      <c r="P87" s="93" t="s">
        <v>110</v>
      </c>
      <c r="Q87" s="93" t="s">
        <v>111</v>
      </c>
      <c r="R87" s="93" t="s">
        <v>112</v>
      </c>
      <c r="S87" s="93" t="s">
        <v>113</v>
      </c>
      <c r="T87" s="94" t="s">
        <v>114</v>
      </c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</row>
    <row r="88" spans="1:63" s="2" customFormat="1" ht="22.8" customHeight="1">
      <c r="A88" s="38"/>
      <c r="B88" s="39"/>
      <c r="C88" s="99" t="s">
        <v>115</v>
      </c>
      <c r="D88" s="40"/>
      <c r="E88" s="40"/>
      <c r="F88" s="40"/>
      <c r="G88" s="40"/>
      <c r="H88" s="40"/>
      <c r="I88" s="40"/>
      <c r="J88" s="176">
        <f>BK88</f>
        <v>0</v>
      </c>
      <c r="K88" s="40"/>
      <c r="L88" s="44"/>
      <c r="M88" s="95"/>
      <c r="N88" s="177"/>
      <c r="O88" s="96"/>
      <c r="P88" s="178">
        <f>P89+P187+P197+P202+P215</f>
        <v>0</v>
      </c>
      <c r="Q88" s="96"/>
      <c r="R88" s="178">
        <f>R89+R187+R197+R202+R215</f>
        <v>24.968972800000003</v>
      </c>
      <c r="S88" s="96"/>
      <c r="T88" s="179">
        <f>T89+T187+T197+T202+T215</f>
        <v>72.242338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74</v>
      </c>
      <c r="AU88" s="17" t="s">
        <v>87</v>
      </c>
      <c r="BK88" s="180">
        <f>BK89+BK187+BK197+BK202+BK215</f>
        <v>0</v>
      </c>
    </row>
    <row r="89" spans="1:63" s="12" customFormat="1" ht="25.9" customHeight="1">
      <c r="A89" s="12"/>
      <c r="B89" s="181"/>
      <c r="C89" s="182"/>
      <c r="D89" s="183" t="s">
        <v>74</v>
      </c>
      <c r="E89" s="184" t="s">
        <v>116</v>
      </c>
      <c r="F89" s="184" t="s">
        <v>117</v>
      </c>
      <c r="G89" s="182"/>
      <c r="H89" s="182"/>
      <c r="I89" s="185"/>
      <c r="J89" s="186">
        <f>BK89</f>
        <v>0</v>
      </c>
      <c r="K89" s="182"/>
      <c r="L89" s="187"/>
      <c r="M89" s="188"/>
      <c r="N89" s="189"/>
      <c r="O89" s="189"/>
      <c r="P89" s="190">
        <f>P90+P135+P172+P184</f>
        <v>0</v>
      </c>
      <c r="Q89" s="189"/>
      <c r="R89" s="190">
        <f>R90+R135+R172+R184</f>
        <v>24.688541600000004</v>
      </c>
      <c r="S89" s="189"/>
      <c r="T89" s="191">
        <f>T90+T135+T172+T184</f>
        <v>72.242338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2" t="s">
        <v>80</v>
      </c>
      <c r="AT89" s="193" t="s">
        <v>74</v>
      </c>
      <c r="AU89" s="193" t="s">
        <v>75</v>
      </c>
      <c r="AY89" s="192" t="s">
        <v>118</v>
      </c>
      <c r="BK89" s="194">
        <f>BK90+BK135+BK172+BK184</f>
        <v>0</v>
      </c>
    </row>
    <row r="90" spans="1:63" s="12" customFormat="1" ht="22.8" customHeight="1">
      <c r="A90" s="12"/>
      <c r="B90" s="181"/>
      <c r="C90" s="182"/>
      <c r="D90" s="183" t="s">
        <v>74</v>
      </c>
      <c r="E90" s="195" t="s">
        <v>119</v>
      </c>
      <c r="F90" s="195" t="s">
        <v>120</v>
      </c>
      <c r="G90" s="182"/>
      <c r="H90" s="182"/>
      <c r="I90" s="185"/>
      <c r="J90" s="196">
        <f>BK90</f>
        <v>0</v>
      </c>
      <c r="K90" s="182"/>
      <c r="L90" s="187"/>
      <c r="M90" s="188"/>
      <c r="N90" s="189"/>
      <c r="O90" s="189"/>
      <c r="P90" s="190">
        <f>SUM(P91:P134)</f>
        <v>0</v>
      </c>
      <c r="Q90" s="189"/>
      <c r="R90" s="190">
        <f>SUM(R91:R134)</f>
        <v>23.924507840000004</v>
      </c>
      <c r="S90" s="189"/>
      <c r="T90" s="191">
        <f>SUM(T91:T134)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2" t="s">
        <v>80</v>
      </c>
      <c r="AT90" s="193" t="s">
        <v>74</v>
      </c>
      <c r="AU90" s="193" t="s">
        <v>80</v>
      </c>
      <c r="AY90" s="192" t="s">
        <v>118</v>
      </c>
      <c r="BK90" s="194">
        <f>SUM(BK91:BK134)</f>
        <v>0</v>
      </c>
    </row>
    <row r="91" spans="1:65" s="2" customFormat="1" ht="44.25" customHeight="1">
      <c r="A91" s="38"/>
      <c r="B91" s="39"/>
      <c r="C91" s="197" t="s">
        <v>121</v>
      </c>
      <c r="D91" s="197" t="s">
        <v>122</v>
      </c>
      <c r="E91" s="198" t="s">
        <v>123</v>
      </c>
      <c r="F91" s="199" t="s">
        <v>124</v>
      </c>
      <c r="G91" s="200" t="s">
        <v>125</v>
      </c>
      <c r="H91" s="201">
        <v>2</v>
      </c>
      <c r="I91" s="202"/>
      <c r="J91" s="203">
        <f>ROUND(I91*H91,2)</f>
        <v>0</v>
      </c>
      <c r="K91" s="199" t="s">
        <v>126</v>
      </c>
      <c r="L91" s="44"/>
      <c r="M91" s="204" t="s">
        <v>19</v>
      </c>
      <c r="N91" s="205" t="s">
        <v>46</v>
      </c>
      <c r="O91" s="84"/>
      <c r="P91" s="206">
        <f>O91*H91</f>
        <v>0</v>
      </c>
      <c r="Q91" s="206">
        <v>0.00702</v>
      </c>
      <c r="R91" s="206">
        <f>Q91*H91</f>
        <v>0.01404</v>
      </c>
      <c r="S91" s="206">
        <v>0</v>
      </c>
      <c r="T91" s="20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8" t="s">
        <v>127</v>
      </c>
      <c r="AT91" s="208" t="s">
        <v>122</v>
      </c>
      <c r="AU91" s="208" t="s">
        <v>82</v>
      </c>
      <c r="AY91" s="17" t="s">
        <v>118</v>
      </c>
      <c r="BE91" s="209">
        <f>IF(N91="základní",J91,0)</f>
        <v>0</v>
      </c>
      <c r="BF91" s="209">
        <f>IF(N91="snížená",J91,0)</f>
        <v>0</v>
      </c>
      <c r="BG91" s="209">
        <f>IF(N91="zákl. přenesená",J91,0)</f>
        <v>0</v>
      </c>
      <c r="BH91" s="209">
        <f>IF(N91="sníž. přenesená",J91,0)</f>
        <v>0</v>
      </c>
      <c r="BI91" s="209">
        <f>IF(N91="nulová",J91,0)</f>
        <v>0</v>
      </c>
      <c r="BJ91" s="17" t="s">
        <v>80</v>
      </c>
      <c r="BK91" s="209">
        <f>ROUND(I91*H91,2)</f>
        <v>0</v>
      </c>
      <c r="BL91" s="17" t="s">
        <v>127</v>
      </c>
      <c r="BM91" s="208" t="s">
        <v>128</v>
      </c>
    </row>
    <row r="92" spans="1:47" s="2" customFormat="1" ht="12">
      <c r="A92" s="38"/>
      <c r="B92" s="39"/>
      <c r="C92" s="40"/>
      <c r="D92" s="210" t="s">
        <v>129</v>
      </c>
      <c r="E92" s="40"/>
      <c r="F92" s="211" t="s">
        <v>130</v>
      </c>
      <c r="G92" s="40"/>
      <c r="H92" s="40"/>
      <c r="I92" s="212"/>
      <c r="J92" s="40"/>
      <c r="K92" s="40"/>
      <c r="L92" s="44"/>
      <c r="M92" s="213"/>
      <c r="N92" s="214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129</v>
      </c>
      <c r="AU92" s="17" t="s">
        <v>82</v>
      </c>
    </row>
    <row r="93" spans="1:65" s="2" customFormat="1" ht="16.5" customHeight="1">
      <c r="A93" s="38"/>
      <c r="B93" s="39"/>
      <c r="C93" s="215" t="s">
        <v>131</v>
      </c>
      <c r="D93" s="215" t="s">
        <v>132</v>
      </c>
      <c r="E93" s="216" t="s">
        <v>133</v>
      </c>
      <c r="F93" s="217" t="s">
        <v>134</v>
      </c>
      <c r="G93" s="218" t="s">
        <v>125</v>
      </c>
      <c r="H93" s="219">
        <v>2</v>
      </c>
      <c r="I93" s="220"/>
      <c r="J93" s="221">
        <f>ROUND(I93*H93,2)</f>
        <v>0</v>
      </c>
      <c r="K93" s="217" t="s">
        <v>126</v>
      </c>
      <c r="L93" s="222"/>
      <c r="M93" s="223" t="s">
        <v>19</v>
      </c>
      <c r="N93" s="224" t="s">
        <v>46</v>
      </c>
      <c r="O93" s="84"/>
      <c r="P93" s="206">
        <f>O93*H93</f>
        <v>0</v>
      </c>
      <c r="Q93" s="206">
        <v>0.00405</v>
      </c>
      <c r="R93" s="206">
        <f>Q93*H93</f>
        <v>0.0081</v>
      </c>
      <c r="S93" s="206">
        <v>0</v>
      </c>
      <c r="T93" s="207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8" t="s">
        <v>135</v>
      </c>
      <c r="AT93" s="208" t="s">
        <v>132</v>
      </c>
      <c r="AU93" s="208" t="s">
        <v>82</v>
      </c>
      <c r="AY93" s="17" t="s">
        <v>118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7" t="s">
        <v>80</v>
      </c>
      <c r="BK93" s="209">
        <f>ROUND(I93*H93,2)</f>
        <v>0</v>
      </c>
      <c r="BL93" s="17" t="s">
        <v>127</v>
      </c>
      <c r="BM93" s="208" t="s">
        <v>136</v>
      </c>
    </row>
    <row r="94" spans="1:65" s="2" customFormat="1" ht="33" customHeight="1">
      <c r="A94" s="38"/>
      <c r="B94" s="39"/>
      <c r="C94" s="197" t="s">
        <v>137</v>
      </c>
      <c r="D94" s="197" t="s">
        <v>122</v>
      </c>
      <c r="E94" s="198" t="s">
        <v>138</v>
      </c>
      <c r="F94" s="199" t="s">
        <v>139</v>
      </c>
      <c r="G94" s="200" t="s">
        <v>125</v>
      </c>
      <c r="H94" s="201">
        <v>2</v>
      </c>
      <c r="I94" s="202"/>
      <c r="J94" s="203">
        <f>ROUND(I94*H94,2)</f>
        <v>0</v>
      </c>
      <c r="K94" s="199" t="s">
        <v>126</v>
      </c>
      <c r="L94" s="44"/>
      <c r="M94" s="204" t="s">
        <v>19</v>
      </c>
      <c r="N94" s="205" t="s">
        <v>46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127</v>
      </c>
      <c r="AT94" s="208" t="s">
        <v>122</v>
      </c>
      <c r="AU94" s="208" t="s">
        <v>82</v>
      </c>
      <c r="AY94" s="17" t="s">
        <v>118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80</v>
      </c>
      <c r="BK94" s="209">
        <f>ROUND(I94*H94,2)</f>
        <v>0</v>
      </c>
      <c r="BL94" s="17" t="s">
        <v>127</v>
      </c>
      <c r="BM94" s="208" t="s">
        <v>140</v>
      </c>
    </row>
    <row r="95" spans="1:47" s="2" customFormat="1" ht="12">
      <c r="A95" s="38"/>
      <c r="B95" s="39"/>
      <c r="C95" s="40"/>
      <c r="D95" s="210" t="s">
        <v>129</v>
      </c>
      <c r="E95" s="40"/>
      <c r="F95" s="211" t="s">
        <v>141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129</v>
      </c>
      <c r="AU95" s="17" t="s">
        <v>82</v>
      </c>
    </row>
    <row r="96" spans="1:65" s="2" customFormat="1" ht="21.75" customHeight="1">
      <c r="A96" s="38"/>
      <c r="B96" s="39"/>
      <c r="C96" s="215" t="s">
        <v>142</v>
      </c>
      <c r="D96" s="215" t="s">
        <v>132</v>
      </c>
      <c r="E96" s="216" t="s">
        <v>143</v>
      </c>
      <c r="F96" s="217" t="s">
        <v>144</v>
      </c>
      <c r="G96" s="218" t="s">
        <v>125</v>
      </c>
      <c r="H96" s="219">
        <v>2</v>
      </c>
      <c r="I96" s="220"/>
      <c r="J96" s="221">
        <f>ROUND(I96*H96,2)</f>
        <v>0</v>
      </c>
      <c r="K96" s="217" t="s">
        <v>19</v>
      </c>
      <c r="L96" s="222"/>
      <c r="M96" s="223" t="s">
        <v>19</v>
      </c>
      <c r="N96" s="224" t="s">
        <v>46</v>
      </c>
      <c r="O96" s="84"/>
      <c r="P96" s="206">
        <f>O96*H96</f>
        <v>0</v>
      </c>
      <c r="Q96" s="206">
        <v>0.015</v>
      </c>
      <c r="R96" s="206">
        <f>Q96*H96</f>
        <v>0.03</v>
      </c>
      <c r="S96" s="206">
        <v>0</v>
      </c>
      <c r="T96" s="20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8" t="s">
        <v>135</v>
      </c>
      <c r="AT96" s="208" t="s">
        <v>132</v>
      </c>
      <c r="AU96" s="208" t="s">
        <v>82</v>
      </c>
      <c r="AY96" s="17" t="s">
        <v>118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7" t="s">
        <v>80</v>
      </c>
      <c r="BK96" s="209">
        <f>ROUND(I96*H96,2)</f>
        <v>0</v>
      </c>
      <c r="BL96" s="17" t="s">
        <v>127</v>
      </c>
      <c r="BM96" s="208" t="s">
        <v>145</v>
      </c>
    </row>
    <row r="97" spans="1:65" s="2" customFormat="1" ht="24.15" customHeight="1">
      <c r="A97" s="38"/>
      <c r="B97" s="39"/>
      <c r="C97" s="197" t="s">
        <v>146</v>
      </c>
      <c r="D97" s="197" t="s">
        <v>122</v>
      </c>
      <c r="E97" s="198" t="s">
        <v>147</v>
      </c>
      <c r="F97" s="199" t="s">
        <v>148</v>
      </c>
      <c r="G97" s="200" t="s">
        <v>125</v>
      </c>
      <c r="H97" s="201">
        <v>2</v>
      </c>
      <c r="I97" s="202"/>
      <c r="J97" s="203">
        <f>ROUND(I97*H97,2)</f>
        <v>0</v>
      </c>
      <c r="K97" s="199" t="s">
        <v>126</v>
      </c>
      <c r="L97" s="44"/>
      <c r="M97" s="204" t="s">
        <v>19</v>
      </c>
      <c r="N97" s="205" t="s">
        <v>46</v>
      </c>
      <c r="O97" s="84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8" t="s">
        <v>127</v>
      </c>
      <c r="AT97" s="208" t="s">
        <v>122</v>
      </c>
      <c r="AU97" s="208" t="s">
        <v>82</v>
      </c>
      <c r="AY97" s="17" t="s">
        <v>118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7" t="s">
        <v>80</v>
      </c>
      <c r="BK97" s="209">
        <f>ROUND(I97*H97,2)</f>
        <v>0</v>
      </c>
      <c r="BL97" s="17" t="s">
        <v>127</v>
      </c>
      <c r="BM97" s="208" t="s">
        <v>149</v>
      </c>
    </row>
    <row r="98" spans="1:47" s="2" customFormat="1" ht="12">
      <c r="A98" s="38"/>
      <c r="B98" s="39"/>
      <c r="C98" s="40"/>
      <c r="D98" s="210" t="s">
        <v>129</v>
      </c>
      <c r="E98" s="40"/>
      <c r="F98" s="211" t="s">
        <v>150</v>
      </c>
      <c r="G98" s="40"/>
      <c r="H98" s="40"/>
      <c r="I98" s="212"/>
      <c r="J98" s="40"/>
      <c r="K98" s="40"/>
      <c r="L98" s="44"/>
      <c r="M98" s="213"/>
      <c r="N98" s="214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129</v>
      </c>
      <c r="AU98" s="17" t="s">
        <v>82</v>
      </c>
    </row>
    <row r="99" spans="1:65" s="2" customFormat="1" ht="24.15" customHeight="1">
      <c r="A99" s="38"/>
      <c r="B99" s="39"/>
      <c r="C99" s="215" t="s">
        <v>151</v>
      </c>
      <c r="D99" s="215" t="s">
        <v>132</v>
      </c>
      <c r="E99" s="216" t="s">
        <v>152</v>
      </c>
      <c r="F99" s="217" t="s">
        <v>153</v>
      </c>
      <c r="G99" s="218" t="s">
        <v>125</v>
      </c>
      <c r="H99" s="219">
        <v>1</v>
      </c>
      <c r="I99" s="220"/>
      <c r="J99" s="221">
        <f>ROUND(I99*H99,2)</f>
        <v>0</v>
      </c>
      <c r="K99" s="217" t="s">
        <v>19</v>
      </c>
      <c r="L99" s="222"/>
      <c r="M99" s="223" t="s">
        <v>19</v>
      </c>
      <c r="N99" s="224" t="s">
        <v>46</v>
      </c>
      <c r="O99" s="84"/>
      <c r="P99" s="206">
        <f>O99*H99</f>
        <v>0</v>
      </c>
      <c r="Q99" s="206">
        <v>0.04</v>
      </c>
      <c r="R99" s="206">
        <f>Q99*H99</f>
        <v>0.04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135</v>
      </c>
      <c r="AT99" s="208" t="s">
        <v>132</v>
      </c>
      <c r="AU99" s="208" t="s">
        <v>82</v>
      </c>
      <c r="AY99" s="17" t="s">
        <v>118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80</v>
      </c>
      <c r="BK99" s="209">
        <f>ROUND(I99*H99,2)</f>
        <v>0</v>
      </c>
      <c r="BL99" s="17" t="s">
        <v>127</v>
      </c>
      <c r="BM99" s="208" t="s">
        <v>154</v>
      </c>
    </row>
    <row r="100" spans="1:65" s="2" customFormat="1" ht="24.15" customHeight="1">
      <c r="A100" s="38"/>
      <c r="B100" s="39"/>
      <c r="C100" s="215" t="s">
        <v>155</v>
      </c>
      <c r="D100" s="215" t="s">
        <v>132</v>
      </c>
      <c r="E100" s="216" t="s">
        <v>156</v>
      </c>
      <c r="F100" s="217" t="s">
        <v>157</v>
      </c>
      <c r="G100" s="218" t="s">
        <v>125</v>
      </c>
      <c r="H100" s="219">
        <v>1</v>
      </c>
      <c r="I100" s="220"/>
      <c r="J100" s="221">
        <f>ROUND(I100*H100,2)</f>
        <v>0</v>
      </c>
      <c r="K100" s="217" t="s">
        <v>19</v>
      </c>
      <c r="L100" s="222"/>
      <c r="M100" s="223" t="s">
        <v>19</v>
      </c>
      <c r="N100" s="224" t="s">
        <v>46</v>
      </c>
      <c r="O100" s="84"/>
      <c r="P100" s="206">
        <f>O100*H100</f>
        <v>0</v>
      </c>
      <c r="Q100" s="206">
        <v>0.04</v>
      </c>
      <c r="R100" s="206">
        <f>Q100*H100</f>
        <v>0.04</v>
      </c>
      <c r="S100" s="206">
        <v>0</v>
      </c>
      <c r="T100" s="20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8" t="s">
        <v>135</v>
      </c>
      <c r="AT100" s="208" t="s">
        <v>132</v>
      </c>
      <c r="AU100" s="208" t="s">
        <v>82</v>
      </c>
      <c r="AY100" s="17" t="s">
        <v>118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7" t="s">
        <v>80</v>
      </c>
      <c r="BK100" s="209">
        <f>ROUND(I100*H100,2)</f>
        <v>0</v>
      </c>
      <c r="BL100" s="17" t="s">
        <v>127</v>
      </c>
      <c r="BM100" s="208" t="s">
        <v>158</v>
      </c>
    </row>
    <row r="101" spans="1:65" s="2" customFormat="1" ht="49.05" customHeight="1">
      <c r="A101" s="38"/>
      <c r="B101" s="39"/>
      <c r="C101" s="197" t="s">
        <v>159</v>
      </c>
      <c r="D101" s="197" t="s">
        <v>122</v>
      </c>
      <c r="E101" s="198" t="s">
        <v>160</v>
      </c>
      <c r="F101" s="199" t="s">
        <v>161</v>
      </c>
      <c r="G101" s="200" t="s">
        <v>162</v>
      </c>
      <c r="H101" s="201">
        <v>24.84</v>
      </c>
      <c r="I101" s="202"/>
      <c r="J101" s="203">
        <f>ROUND(I101*H101,2)</f>
        <v>0</v>
      </c>
      <c r="K101" s="199" t="s">
        <v>126</v>
      </c>
      <c r="L101" s="44"/>
      <c r="M101" s="204" t="s">
        <v>19</v>
      </c>
      <c r="N101" s="205" t="s">
        <v>46</v>
      </c>
      <c r="O101" s="84"/>
      <c r="P101" s="206">
        <f>O101*H101</f>
        <v>0</v>
      </c>
      <c r="Q101" s="206">
        <v>0.22241</v>
      </c>
      <c r="R101" s="206">
        <f>Q101*H101</f>
        <v>5.5246644</v>
      </c>
      <c r="S101" s="206">
        <v>0</v>
      </c>
      <c r="T101" s="207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8" t="s">
        <v>127</v>
      </c>
      <c r="AT101" s="208" t="s">
        <v>122</v>
      </c>
      <c r="AU101" s="208" t="s">
        <v>82</v>
      </c>
      <c r="AY101" s="17" t="s">
        <v>118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7" t="s">
        <v>80</v>
      </c>
      <c r="BK101" s="209">
        <f>ROUND(I101*H101,2)</f>
        <v>0</v>
      </c>
      <c r="BL101" s="17" t="s">
        <v>127</v>
      </c>
      <c r="BM101" s="208" t="s">
        <v>163</v>
      </c>
    </row>
    <row r="102" spans="1:47" s="2" customFormat="1" ht="12">
      <c r="A102" s="38"/>
      <c r="B102" s="39"/>
      <c r="C102" s="40"/>
      <c r="D102" s="210" t="s">
        <v>129</v>
      </c>
      <c r="E102" s="40"/>
      <c r="F102" s="211" t="s">
        <v>164</v>
      </c>
      <c r="G102" s="40"/>
      <c r="H102" s="40"/>
      <c r="I102" s="212"/>
      <c r="J102" s="40"/>
      <c r="K102" s="40"/>
      <c r="L102" s="44"/>
      <c r="M102" s="213"/>
      <c r="N102" s="214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129</v>
      </c>
      <c r="AU102" s="17" t="s">
        <v>82</v>
      </c>
    </row>
    <row r="103" spans="1:51" s="13" customFormat="1" ht="12">
      <c r="A103" s="13"/>
      <c r="B103" s="225"/>
      <c r="C103" s="226"/>
      <c r="D103" s="227" t="s">
        <v>165</v>
      </c>
      <c r="E103" s="228" t="s">
        <v>19</v>
      </c>
      <c r="F103" s="229" t="s">
        <v>166</v>
      </c>
      <c r="G103" s="226"/>
      <c r="H103" s="230">
        <v>24.84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165</v>
      </c>
      <c r="AU103" s="236" t="s">
        <v>82</v>
      </c>
      <c r="AV103" s="13" t="s">
        <v>82</v>
      </c>
      <c r="AW103" s="13" t="s">
        <v>36</v>
      </c>
      <c r="AX103" s="13" t="s">
        <v>80</v>
      </c>
      <c r="AY103" s="236" t="s">
        <v>118</v>
      </c>
    </row>
    <row r="104" spans="1:65" s="2" customFormat="1" ht="49.05" customHeight="1">
      <c r="A104" s="38"/>
      <c r="B104" s="39"/>
      <c r="C104" s="197" t="s">
        <v>167</v>
      </c>
      <c r="D104" s="197" t="s">
        <v>122</v>
      </c>
      <c r="E104" s="198" t="s">
        <v>168</v>
      </c>
      <c r="F104" s="199" t="s">
        <v>169</v>
      </c>
      <c r="G104" s="200" t="s">
        <v>170</v>
      </c>
      <c r="H104" s="201">
        <v>41.4</v>
      </c>
      <c r="I104" s="202"/>
      <c r="J104" s="203">
        <f>ROUND(I104*H104,2)</f>
        <v>0</v>
      </c>
      <c r="K104" s="199" t="s">
        <v>126</v>
      </c>
      <c r="L104" s="44"/>
      <c r="M104" s="204" t="s">
        <v>19</v>
      </c>
      <c r="N104" s="205" t="s">
        <v>46</v>
      </c>
      <c r="O104" s="84"/>
      <c r="P104" s="206">
        <f>O104*H104</f>
        <v>0</v>
      </c>
      <c r="Q104" s="206">
        <v>0.0364</v>
      </c>
      <c r="R104" s="206">
        <f>Q104*H104</f>
        <v>1.50696</v>
      </c>
      <c r="S104" s="206">
        <v>0</v>
      </c>
      <c r="T104" s="20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127</v>
      </c>
      <c r="AT104" s="208" t="s">
        <v>122</v>
      </c>
      <c r="AU104" s="208" t="s">
        <v>82</v>
      </c>
      <c r="AY104" s="17" t="s">
        <v>118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80</v>
      </c>
      <c r="BK104" s="209">
        <f>ROUND(I104*H104,2)</f>
        <v>0</v>
      </c>
      <c r="BL104" s="17" t="s">
        <v>127</v>
      </c>
      <c r="BM104" s="208" t="s">
        <v>171</v>
      </c>
    </row>
    <row r="105" spans="1:47" s="2" customFormat="1" ht="12">
      <c r="A105" s="38"/>
      <c r="B105" s="39"/>
      <c r="C105" s="40"/>
      <c r="D105" s="210" t="s">
        <v>129</v>
      </c>
      <c r="E105" s="40"/>
      <c r="F105" s="211" t="s">
        <v>172</v>
      </c>
      <c r="G105" s="40"/>
      <c r="H105" s="40"/>
      <c r="I105" s="212"/>
      <c r="J105" s="40"/>
      <c r="K105" s="40"/>
      <c r="L105" s="44"/>
      <c r="M105" s="213"/>
      <c r="N105" s="21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129</v>
      </c>
      <c r="AU105" s="17" t="s">
        <v>82</v>
      </c>
    </row>
    <row r="106" spans="1:51" s="13" customFormat="1" ht="12">
      <c r="A106" s="13"/>
      <c r="B106" s="225"/>
      <c r="C106" s="226"/>
      <c r="D106" s="227" t="s">
        <v>165</v>
      </c>
      <c r="E106" s="228" t="s">
        <v>19</v>
      </c>
      <c r="F106" s="229" t="s">
        <v>173</v>
      </c>
      <c r="G106" s="226"/>
      <c r="H106" s="230">
        <v>41.4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165</v>
      </c>
      <c r="AU106" s="236" t="s">
        <v>82</v>
      </c>
      <c r="AV106" s="13" t="s">
        <v>82</v>
      </c>
      <c r="AW106" s="13" t="s">
        <v>36</v>
      </c>
      <c r="AX106" s="13" t="s">
        <v>80</v>
      </c>
      <c r="AY106" s="236" t="s">
        <v>118</v>
      </c>
    </row>
    <row r="107" spans="1:65" s="2" customFormat="1" ht="66.75" customHeight="1">
      <c r="A107" s="38"/>
      <c r="B107" s="39"/>
      <c r="C107" s="197" t="s">
        <v>174</v>
      </c>
      <c r="D107" s="197" t="s">
        <v>122</v>
      </c>
      <c r="E107" s="198" t="s">
        <v>175</v>
      </c>
      <c r="F107" s="199" t="s">
        <v>176</v>
      </c>
      <c r="G107" s="200" t="s">
        <v>170</v>
      </c>
      <c r="H107" s="201">
        <v>43.2</v>
      </c>
      <c r="I107" s="202"/>
      <c r="J107" s="203">
        <f>ROUND(I107*H107,2)</f>
        <v>0</v>
      </c>
      <c r="K107" s="199" t="s">
        <v>126</v>
      </c>
      <c r="L107" s="44"/>
      <c r="M107" s="204" t="s">
        <v>19</v>
      </c>
      <c r="N107" s="205" t="s">
        <v>46</v>
      </c>
      <c r="O107" s="84"/>
      <c r="P107" s="206">
        <f>O107*H107</f>
        <v>0</v>
      </c>
      <c r="Q107" s="206">
        <v>0.33828</v>
      </c>
      <c r="R107" s="206">
        <f>Q107*H107</f>
        <v>14.613696000000003</v>
      </c>
      <c r="S107" s="206">
        <v>0</v>
      </c>
      <c r="T107" s="20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8" t="s">
        <v>127</v>
      </c>
      <c r="AT107" s="208" t="s">
        <v>122</v>
      </c>
      <c r="AU107" s="208" t="s">
        <v>82</v>
      </c>
      <c r="AY107" s="17" t="s">
        <v>118</v>
      </c>
      <c r="BE107" s="209">
        <f>IF(N107="základní",J107,0)</f>
        <v>0</v>
      </c>
      <c r="BF107" s="209">
        <f>IF(N107="snížená",J107,0)</f>
        <v>0</v>
      </c>
      <c r="BG107" s="209">
        <f>IF(N107="zákl. přenesená",J107,0)</f>
        <v>0</v>
      </c>
      <c r="BH107" s="209">
        <f>IF(N107="sníž. přenesená",J107,0)</f>
        <v>0</v>
      </c>
      <c r="BI107" s="209">
        <f>IF(N107="nulová",J107,0)</f>
        <v>0</v>
      </c>
      <c r="BJ107" s="17" t="s">
        <v>80</v>
      </c>
      <c r="BK107" s="209">
        <f>ROUND(I107*H107,2)</f>
        <v>0</v>
      </c>
      <c r="BL107" s="17" t="s">
        <v>127</v>
      </c>
      <c r="BM107" s="208" t="s">
        <v>177</v>
      </c>
    </row>
    <row r="108" spans="1:47" s="2" customFormat="1" ht="12">
      <c r="A108" s="38"/>
      <c r="B108" s="39"/>
      <c r="C108" s="40"/>
      <c r="D108" s="210" t="s">
        <v>129</v>
      </c>
      <c r="E108" s="40"/>
      <c r="F108" s="211" t="s">
        <v>178</v>
      </c>
      <c r="G108" s="40"/>
      <c r="H108" s="40"/>
      <c r="I108" s="212"/>
      <c r="J108" s="40"/>
      <c r="K108" s="40"/>
      <c r="L108" s="44"/>
      <c r="M108" s="213"/>
      <c r="N108" s="214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129</v>
      </c>
      <c r="AU108" s="17" t="s">
        <v>82</v>
      </c>
    </row>
    <row r="109" spans="1:51" s="13" customFormat="1" ht="12">
      <c r="A109" s="13"/>
      <c r="B109" s="225"/>
      <c r="C109" s="226"/>
      <c r="D109" s="227" t="s">
        <v>165</v>
      </c>
      <c r="E109" s="228" t="s">
        <v>19</v>
      </c>
      <c r="F109" s="229" t="s">
        <v>179</v>
      </c>
      <c r="G109" s="226"/>
      <c r="H109" s="230">
        <v>32.4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165</v>
      </c>
      <c r="AU109" s="236" t="s">
        <v>82</v>
      </c>
      <c r="AV109" s="13" t="s">
        <v>82</v>
      </c>
      <c r="AW109" s="13" t="s">
        <v>36</v>
      </c>
      <c r="AX109" s="13" t="s">
        <v>75</v>
      </c>
      <c r="AY109" s="236" t="s">
        <v>118</v>
      </c>
    </row>
    <row r="110" spans="1:51" s="13" customFormat="1" ht="12">
      <c r="A110" s="13"/>
      <c r="B110" s="225"/>
      <c r="C110" s="226"/>
      <c r="D110" s="227" t="s">
        <v>165</v>
      </c>
      <c r="E110" s="228" t="s">
        <v>19</v>
      </c>
      <c r="F110" s="229" t="s">
        <v>180</v>
      </c>
      <c r="G110" s="226"/>
      <c r="H110" s="230">
        <v>10.8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165</v>
      </c>
      <c r="AU110" s="236" t="s">
        <v>82</v>
      </c>
      <c r="AV110" s="13" t="s">
        <v>82</v>
      </c>
      <c r="AW110" s="13" t="s">
        <v>36</v>
      </c>
      <c r="AX110" s="13" t="s">
        <v>75</v>
      </c>
      <c r="AY110" s="236" t="s">
        <v>118</v>
      </c>
    </row>
    <row r="111" spans="1:51" s="14" customFormat="1" ht="12">
      <c r="A111" s="14"/>
      <c r="B111" s="237"/>
      <c r="C111" s="238"/>
      <c r="D111" s="227" t="s">
        <v>165</v>
      </c>
      <c r="E111" s="239" t="s">
        <v>19</v>
      </c>
      <c r="F111" s="240" t="s">
        <v>181</v>
      </c>
      <c r="G111" s="238"/>
      <c r="H111" s="241">
        <v>43.2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165</v>
      </c>
      <c r="AU111" s="247" t="s">
        <v>82</v>
      </c>
      <c r="AV111" s="14" t="s">
        <v>127</v>
      </c>
      <c r="AW111" s="14" t="s">
        <v>36</v>
      </c>
      <c r="AX111" s="14" t="s">
        <v>80</v>
      </c>
      <c r="AY111" s="247" t="s">
        <v>118</v>
      </c>
    </row>
    <row r="112" spans="1:65" s="2" customFormat="1" ht="55.5" customHeight="1">
      <c r="A112" s="38"/>
      <c r="B112" s="39"/>
      <c r="C112" s="197" t="s">
        <v>182</v>
      </c>
      <c r="D112" s="197" t="s">
        <v>122</v>
      </c>
      <c r="E112" s="198" t="s">
        <v>183</v>
      </c>
      <c r="F112" s="199" t="s">
        <v>184</v>
      </c>
      <c r="G112" s="200" t="s">
        <v>125</v>
      </c>
      <c r="H112" s="201">
        <v>24</v>
      </c>
      <c r="I112" s="202"/>
      <c r="J112" s="203">
        <f>ROUND(I112*H112,2)</f>
        <v>0</v>
      </c>
      <c r="K112" s="199" t="s">
        <v>126</v>
      </c>
      <c r="L112" s="44"/>
      <c r="M112" s="204" t="s">
        <v>19</v>
      </c>
      <c r="N112" s="205" t="s">
        <v>46</v>
      </c>
      <c r="O112" s="84"/>
      <c r="P112" s="206">
        <f>O112*H112</f>
        <v>0</v>
      </c>
      <c r="Q112" s="206">
        <v>0.0273</v>
      </c>
      <c r="R112" s="206">
        <f>Q112*H112</f>
        <v>0.6552</v>
      </c>
      <c r="S112" s="206">
        <v>0</v>
      </c>
      <c r="T112" s="20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127</v>
      </c>
      <c r="AT112" s="208" t="s">
        <v>122</v>
      </c>
      <c r="AU112" s="208" t="s">
        <v>82</v>
      </c>
      <c r="AY112" s="17" t="s">
        <v>118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80</v>
      </c>
      <c r="BK112" s="209">
        <f>ROUND(I112*H112,2)</f>
        <v>0</v>
      </c>
      <c r="BL112" s="17" t="s">
        <v>127</v>
      </c>
      <c r="BM112" s="208" t="s">
        <v>185</v>
      </c>
    </row>
    <row r="113" spans="1:47" s="2" customFormat="1" ht="12">
      <c r="A113" s="38"/>
      <c r="B113" s="39"/>
      <c r="C113" s="40"/>
      <c r="D113" s="210" t="s">
        <v>129</v>
      </c>
      <c r="E113" s="40"/>
      <c r="F113" s="211" t="s">
        <v>186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129</v>
      </c>
      <c r="AU113" s="17" t="s">
        <v>82</v>
      </c>
    </row>
    <row r="114" spans="1:51" s="13" customFormat="1" ht="12">
      <c r="A114" s="13"/>
      <c r="B114" s="225"/>
      <c r="C114" s="226"/>
      <c r="D114" s="227" t="s">
        <v>165</v>
      </c>
      <c r="E114" s="228" t="s">
        <v>19</v>
      </c>
      <c r="F114" s="229" t="s">
        <v>187</v>
      </c>
      <c r="G114" s="226"/>
      <c r="H114" s="230">
        <v>24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165</v>
      </c>
      <c r="AU114" s="236" t="s">
        <v>82</v>
      </c>
      <c r="AV114" s="13" t="s">
        <v>82</v>
      </c>
      <c r="AW114" s="13" t="s">
        <v>36</v>
      </c>
      <c r="AX114" s="13" t="s">
        <v>80</v>
      </c>
      <c r="AY114" s="236" t="s">
        <v>118</v>
      </c>
    </row>
    <row r="115" spans="1:65" s="2" customFormat="1" ht="37.8" customHeight="1">
      <c r="A115" s="38"/>
      <c r="B115" s="39"/>
      <c r="C115" s="197" t="s">
        <v>188</v>
      </c>
      <c r="D115" s="197" t="s">
        <v>122</v>
      </c>
      <c r="E115" s="198" t="s">
        <v>189</v>
      </c>
      <c r="F115" s="199" t="s">
        <v>190</v>
      </c>
      <c r="G115" s="200" t="s">
        <v>125</v>
      </c>
      <c r="H115" s="201">
        <v>8</v>
      </c>
      <c r="I115" s="202"/>
      <c r="J115" s="203">
        <f>ROUND(I115*H115,2)</f>
        <v>0</v>
      </c>
      <c r="K115" s="199" t="s">
        <v>126</v>
      </c>
      <c r="L115" s="44"/>
      <c r="M115" s="204" t="s">
        <v>19</v>
      </c>
      <c r="N115" s="205" t="s">
        <v>46</v>
      </c>
      <c r="O115" s="84"/>
      <c r="P115" s="206">
        <f>O115*H115</f>
        <v>0</v>
      </c>
      <c r="Q115" s="206">
        <v>0.0015</v>
      </c>
      <c r="R115" s="206">
        <f>Q115*H115</f>
        <v>0.012</v>
      </c>
      <c r="S115" s="206">
        <v>0</v>
      </c>
      <c r="T115" s="207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8" t="s">
        <v>127</v>
      </c>
      <c r="AT115" s="208" t="s">
        <v>122</v>
      </c>
      <c r="AU115" s="208" t="s">
        <v>82</v>
      </c>
      <c r="AY115" s="17" t="s">
        <v>118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7" t="s">
        <v>80</v>
      </c>
      <c r="BK115" s="209">
        <f>ROUND(I115*H115,2)</f>
        <v>0</v>
      </c>
      <c r="BL115" s="17" t="s">
        <v>127</v>
      </c>
      <c r="BM115" s="208" t="s">
        <v>191</v>
      </c>
    </row>
    <row r="116" spans="1:47" s="2" customFormat="1" ht="12">
      <c r="A116" s="38"/>
      <c r="B116" s="39"/>
      <c r="C116" s="40"/>
      <c r="D116" s="210" t="s">
        <v>129</v>
      </c>
      <c r="E116" s="40"/>
      <c r="F116" s="211" t="s">
        <v>192</v>
      </c>
      <c r="G116" s="40"/>
      <c r="H116" s="40"/>
      <c r="I116" s="212"/>
      <c r="J116" s="40"/>
      <c r="K116" s="40"/>
      <c r="L116" s="44"/>
      <c r="M116" s="213"/>
      <c r="N116" s="21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129</v>
      </c>
      <c r="AU116" s="17" t="s">
        <v>82</v>
      </c>
    </row>
    <row r="117" spans="1:51" s="13" customFormat="1" ht="12">
      <c r="A117" s="13"/>
      <c r="B117" s="225"/>
      <c r="C117" s="226"/>
      <c r="D117" s="227" t="s">
        <v>165</v>
      </c>
      <c r="E117" s="228" t="s">
        <v>19</v>
      </c>
      <c r="F117" s="229" t="s">
        <v>193</v>
      </c>
      <c r="G117" s="226"/>
      <c r="H117" s="230">
        <v>8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165</v>
      </c>
      <c r="AU117" s="236" t="s">
        <v>82</v>
      </c>
      <c r="AV117" s="13" t="s">
        <v>82</v>
      </c>
      <c r="AW117" s="13" t="s">
        <v>36</v>
      </c>
      <c r="AX117" s="13" t="s">
        <v>80</v>
      </c>
      <c r="AY117" s="236" t="s">
        <v>118</v>
      </c>
    </row>
    <row r="118" spans="1:65" s="2" customFormat="1" ht="37.8" customHeight="1">
      <c r="A118" s="38"/>
      <c r="B118" s="39"/>
      <c r="C118" s="197" t="s">
        <v>194</v>
      </c>
      <c r="D118" s="197" t="s">
        <v>122</v>
      </c>
      <c r="E118" s="198" t="s">
        <v>195</v>
      </c>
      <c r="F118" s="199" t="s">
        <v>196</v>
      </c>
      <c r="G118" s="200" t="s">
        <v>125</v>
      </c>
      <c r="H118" s="201">
        <v>4</v>
      </c>
      <c r="I118" s="202"/>
      <c r="J118" s="203">
        <f>ROUND(I118*H118,2)</f>
        <v>0</v>
      </c>
      <c r="K118" s="199" t="s">
        <v>126</v>
      </c>
      <c r="L118" s="44"/>
      <c r="M118" s="204" t="s">
        <v>19</v>
      </c>
      <c r="N118" s="205" t="s">
        <v>46</v>
      </c>
      <c r="O118" s="84"/>
      <c r="P118" s="206">
        <f>O118*H118</f>
        <v>0</v>
      </c>
      <c r="Q118" s="206">
        <v>0.0008</v>
      </c>
      <c r="R118" s="206">
        <f>Q118*H118</f>
        <v>0.0032</v>
      </c>
      <c r="S118" s="206">
        <v>0</v>
      </c>
      <c r="T118" s="20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8" t="s">
        <v>127</v>
      </c>
      <c r="AT118" s="208" t="s">
        <v>122</v>
      </c>
      <c r="AU118" s="208" t="s">
        <v>82</v>
      </c>
      <c r="AY118" s="17" t="s">
        <v>118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7" t="s">
        <v>80</v>
      </c>
      <c r="BK118" s="209">
        <f>ROUND(I118*H118,2)</f>
        <v>0</v>
      </c>
      <c r="BL118" s="17" t="s">
        <v>127</v>
      </c>
      <c r="BM118" s="208" t="s">
        <v>197</v>
      </c>
    </row>
    <row r="119" spans="1:47" s="2" customFormat="1" ht="12">
      <c r="A119" s="38"/>
      <c r="B119" s="39"/>
      <c r="C119" s="40"/>
      <c r="D119" s="210" t="s">
        <v>129</v>
      </c>
      <c r="E119" s="40"/>
      <c r="F119" s="211" t="s">
        <v>198</v>
      </c>
      <c r="G119" s="40"/>
      <c r="H119" s="40"/>
      <c r="I119" s="212"/>
      <c r="J119" s="40"/>
      <c r="K119" s="40"/>
      <c r="L119" s="44"/>
      <c r="M119" s="213"/>
      <c r="N119" s="21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129</v>
      </c>
      <c r="AU119" s="17" t="s">
        <v>82</v>
      </c>
    </row>
    <row r="120" spans="1:51" s="13" customFormat="1" ht="12">
      <c r="A120" s="13"/>
      <c r="B120" s="225"/>
      <c r="C120" s="226"/>
      <c r="D120" s="227" t="s">
        <v>165</v>
      </c>
      <c r="E120" s="228" t="s">
        <v>19</v>
      </c>
      <c r="F120" s="229" t="s">
        <v>199</v>
      </c>
      <c r="G120" s="226"/>
      <c r="H120" s="230">
        <v>4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165</v>
      </c>
      <c r="AU120" s="236" t="s">
        <v>82</v>
      </c>
      <c r="AV120" s="13" t="s">
        <v>82</v>
      </c>
      <c r="AW120" s="13" t="s">
        <v>36</v>
      </c>
      <c r="AX120" s="13" t="s">
        <v>80</v>
      </c>
      <c r="AY120" s="236" t="s">
        <v>118</v>
      </c>
    </row>
    <row r="121" spans="1:65" s="2" customFormat="1" ht="24.15" customHeight="1">
      <c r="A121" s="38"/>
      <c r="B121" s="39"/>
      <c r="C121" s="197" t="s">
        <v>200</v>
      </c>
      <c r="D121" s="197" t="s">
        <v>122</v>
      </c>
      <c r="E121" s="198" t="s">
        <v>201</v>
      </c>
      <c r="F121" s="199" t="s">
        <v>202</v>
      </c>
      <c r="G121" s="200" t="s">
        <v>203</v>
      </c>
      <c r="H121" s="201">
        <v>0.402</v>
      </c>
      <c r="I121" s="202"/>
      <c r="J121" s="203">
        <f>ROUND(I121*H121,2)</f>
        <v>0</v>
      </c>
      <c r="K121" s="199" t="s">
        <v>126</v>
      </c>
      <c r="L121" s="44"/>
      <c r="M121" s="204" t="s">
        <v>19</v>
      </c>
      <c r="N121" s="205" t="s">
        <v>46</v>
      </c>
      <c r="O121" s="84"/>
      <c r="P121" s="206">
        <f>O121*H121</f>
        <v>0</v>
      </c>
      <c r="Q121" s="206">
        <v>1.05024</v>
      </c>
      <c r="R121" s="206">
        <f>Q121*H121</f>
        <v>0.42219648000000004</v>
      </c>
      <c r="S121" s="206">
        <v>0</v>
      </c>
      <c r="T121" s="20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8" t="s">
        <v>127</v>
      </c>
      <c r="AT121" s="208" t="s">
        <v>122</v>
      </c>
      <c r="AU121" s="208" t="s">
        <v>82</v>
      </c>
      <c r="AY121" s="17" t="s">
        <v>118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7" t="s">
        <v>80</v>
      </c>
      <c r="BK121" s="209">
        <f>ROUND(I121*H121,2)</f>
        <v>0</v>
      </c>
      <c r="BL121" s="17" t="s">
        <v>127</v>
      </c>
      <c r="BM121" s="208" t="s">
        <v>204</v>
      </c>
    </row>
    <row r="122" spans="1:47" s="2" customFormat="1" ht="12">
      <c r="A122" s="38"/>
      <c r="B122" s="39"/>
      <c r="C122" s="40"/>
      <c r="D122" s="210" t="s">
        <v>129</v>
      </c>
      <c r="E122" s="40"/>
      <c r="F122" s="211" t="s">
        <v>205</v>
      </c>
      <c r="G122" s="40"/>
      <c r="H122" s="40"/>
      <c r="I122" s="212"/>
      <c r="J122" s="40"/>
      <c r="K122" s="40"/>
      <c r="L122" s="44"/>
      <c r="M122" s="213"/>
      <c r="N122" s="214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129</v>
      </c>
      <c r="AU122" s="17" t="s">
        <v>82</v>
      </c>
    </row>
    <row r="123" spans="1:51" s="13" customFormat="1" ht="12">
      <c r="A123" s="13"/>
      <c r="B123" s="225"/>
      <c r="C123" s="226"/>
      <c r="D123" s="227" t="s">
        <v>165</v>
      </c>
      <c r="E123" s="228" t="s">
        <v>19</v>
      </c>
      <c r="F123" s="229" t="s">
        <v>206</v>
      </c>
      <c r="G123" s="226"/>
      <c r="H123" s="230">
        <v>0.365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165</v>
      </c>
      <c r="AU123" s="236" t="s">
        <v>82</v>
      </c>
      <c r="AV123" s="13" t="s">
        <v>82</v>
      </c>
      <c r="AW123" s="13" t="s">
        <v>36</v>
      </c>
      <c r="AX123" s="13" t="s">
        <v>80</v>
      </c>
      <c r="AY123" s="236" t="s">
        <v>118</v>
      </c>
    </row>
    <row r="124" spans="1:51" s="13" customFormat="1" ht="12">
      <c r="A124" s="13"/>
      <c r="B124" s="225"/>
      <c r="C124" s="226"/>
      <c r="D124" s="227" t="s">
        <v>165</v>
      </c>
      <c r="E124" s="226"/>
      <c r="F124" s="229" t="s">
        <v>207</v>
      </c>
      <c r="G124" s="226"/>
      <c r="H124" s="230">
        <v>0.402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165</v>
      </c>
      <c r="AU124" s="236" t="s">
        <v>82</v>
      </c>
      <c r="AV124" s="13" t="s">
        <v>82</v>
      </c>
      <c r="AW124" s="13" t="s">
        <v>4</v>
      </c>
      <c r="AX124" s="13" t="s">
        <v>80</v>
      </c>
      <c r="AY124" s="236" t="s">
        <v>118</v>
      </c>
    </row>
    <row r="125" spans="1:65" s="2" customFormat="1" ht="24.15" customHeight="1">
      <c r="A125" s="38"/>
      <c r="B125" s="39"/>
      <c r="C125" s="197" t="s">
        <v>208</v>
      </c>
      <c r="D125" s="197" t="s">
        <v>122</v>
      </c>
      <c r="E125" s="198" t="s">
        <v>209</v>
      </c>
      <c r="F125" s="199" t="s">
        <v>210</v>
      </c>
      <c r="G125" s="200" t="s">
        <v>170</v>
      </c>
      <c r="H125" s="201">
        <v>6.525</v>
      </c>
      <c r="I125" s="202"/>
      <c r="J125" s="203">
        <f>ROUND(I125*H125,2)</f>
        <v>0</v>
      </c>
      <c r="K125" s="199" t="s">
        <v>126</v>
      </c>
      <c r="L125" s="44"/>
      <c r="M125" s="204" t="s">
        <v>19</v>
      </c>
      <c r="N125" s="205" t="s">
        <v>46</v>
      </c>
      <c r="O125" s="84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8" t="s">
        <v>127</v>
      </c>
      <c r="AT125" s="208" t="s">
        <v>122</v>
      </c>
      <c r="AU125" s="208" t="s">
        <v>82</v>
      </c>
      <c r="AY125" s="17" t="s">
        <v>118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7" t="s">
        <v>80</v>
      </c>
      <c r="BK125" s="209">
        <f>ROUND(I125*H125,2)</f>
        <v>0</v>
      </c>
      <c r="BL125" s="17" t="s">
        <v>127</v>
      </c>
      <c r="BM125" s="208" t="s">
        <v>211</v>
      </c>
    </row>
    <row r="126" spans="1:47" s="2" customFormat="1" ht="12">
      <c r="A126" s="38"/>
      <c r="B126" s="39"/>
      <c r="C126" s="40"/>
      <c r="D126" s="210" t="s">
        <v>129</v>
      </c>
      <c r="E126" s="40"/>
      <c r="F126" s="211" t="s">
        <v>212</v>
      </c>
      <c r="G126" s="40"/>
      <c r="H126" s="40"/>
      <c r="I126" s="212"/>
      <c r="J126" s="40"/>
      <c r="K126" s="40"/>
      <c r="L126" s="44"/>
      <c r="M126" s="213"/>
      <c r="N126" s="214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129</v>
      </c>
      <c r="AU126" s="17" t="s">
        <v>82</v>
      </c>
    </row>
    <row r="127" spans="1:51" s="15" customFormat="1" ht="12">
      <c r="A127" s="15"/>
      <c r="B127" s="248"/>
      <c r="C127" s="249"/>
      <c r="D127" s="227" t="s">
        <v>165</v>
      </c>
      <c r="E127" s="250" t="s">
        <v>19</v>
      </c>
      <c r="F127" s="251" t="s">
        <v>213</v>
      </c>
      <c r="G127" s="249"/>
      <c r="H127" s="250" t="s">
        <v>19</v>
      </c>
      <c r="I127" s="252"/>
      <c r="J127" s="249"/>
      <c r="K127" s="249"/>
      <c r="L127" s="253"/>
      <c r="M127" s="254"/>
      <c r="N127" s="255"/>
      <c r="O127" s="255"/>
      <c r="P127" s="255"/>
      <c r="Q127" s="255"/>
      <c r="R127" s="255"/>
      <c r="S127" s="255"/>
      <c r="T127" s="25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7" t="s">
        <v>165</v>
      </c>
      <c r="AU127" s="257" t="s">
        <v>82</v>
      </c>
      <c r="AV127" s="15" t="s">
        <v>80</v>
      </c>
      <c r="AW127" s="15" t="s">
        <v>36</v>
      </c>
      <c r="AX127" s="15" t="s">
        <v>75</v>
      </c>
      <c r="AY127" s="257" t="s">
        <v>118</v>
      </c>
    </row>
    <row r="128" spans="1:51" s="13" customFormat="1" ht="12">
      <c r="A128" s="13"/>
      <c r="B128" s="225"/>
      <c r="C128" s="226"/>
      <c r="D128" s="227" t="s">
        <v>165</v>
      </c>
      <c r="E128" s="228" t="s">
        <v>19</v>
      </c>
      <c r="F128" s="229" t="s">
        <v>214</v>
      </c>
      <c r="G128" s="226"/>
      <c r="H128" s="230">
        <v>6.525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165</v>
      </c>
      <c r="AU128" s="236" t="s">
        <v>82</v>
      </c>
      <c r="AV128" s="13" t="s">
        <v>82</v>
      </c>
      <c r="AW128" s="13" t="s">
        <v>36</v>
      </c>
      <c r="AX128" s="13" t="s">
        <v>80</v>
      </c>
      <c r="AY128" s="236" t="s">
        <v>118</v>
      </c>
    </row>
    <row r="129" spans="1:65" s="2" customFormat="1" ht="37.8" customHeight="1">
      <c r="A129" s="38"/>
      <c r="B129" s="39"/>
      <c r="C129" s="215" t="s">
        <v>215</v>
      </c>
      <c r="D129" s="215" t="s">
        <v>132</v>
      </c>
      <c r="E129" s="216" t="s">
        <v>216</v>
      </c>
      <c r="F129" s="217" t="s">
        <v>217</v>
      </c>
      <c r="G129" s="218" t="s">
        <v>170</v>
      </c>
      <c r="H129" s="219">
        <v>6.851</v>
      </c>
      <c r="I129" s="220"/>
      <c r="J129" s="221">
        <f>ROUND(I129*H129,2)</f>
        <v>0</v>
      </c>
      <c r="K129" s="217" t="s">
        <v>126</v>
      </c>
      <c r="L129" s="222"/>
      <c r="M129" s="223" t="s">
        <v>19</v>
      </c>
      <c r="N129" s="224" t="s">
        <v>46</v>
      </c>
      <c r="O129" s="84"/>
      <c r="P129" s="206">
        <f>O129*H129</f>
        <v>0</v>
      </c>
      <c r="Q129" s="206">
        <v>0.00296</v>
      </c>
      <c r="R129" s="206">
        <f>Q129*H129</f>
        <v>0.02027896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135</v>
      </c>
      <c r="AT129" s="208" t="s">
        <v>132</v>
      </c>
      <c r="AU129" s="208" t="s">
        <v>82</v>
      </c>
      <c r="AY129" s="17" t="s">
        <v>118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7" t="s">
        <v>80</v>
      </c>
      <c r="BK129" s="209">
        <f>ROUND(I129*H129,2)</f>
        <v>0</v>
      </c>
      <c r="BL129" s="17" t="s">
        <v>127</v>
      </c>
      <c r="BM129" s="208" t="s">
        <v>218</v>
      </c>
    </row>
    <row r="130" spans="1:51" s="13" customFormat="1" ht="12">
      <c r="A130" s="13"/>
      <c r="B130" s="225"/>
      <c r="C130" s="226"/>
      <c r="D130" s="227" t="s">
        <v>165</v>
      </c>
      <c r="E130" s="226"/>
      <c r="F130" s="229" t="s">
        <v>219</v>
      </c>
      <c r="G130" s="226"/>
      <c r="H130" s="230">
        <v>6.851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165</v>
      </c>
      <c r="AU130" s="236" t="s">
        <v>82</v>
      </c>
      <c r="AV130" s="13" t="s">
        <v>82</v>
      </c>
      <c r="AW130" s="13" t="s">
        <v>4</v>
      </c>
      <c r="AX130" s="13" t="s">
        <v>80</v>
      </c>
      <c r="AY130" s="236" t="s">
        <v>118</v>
      </c>
    </row>
    <row r="131" spans="1:65" s="2" customFormat="1" ht="44.25" customHeight="1">
      <c r="A131" s="38"/>
      <c r="B131" s="39"/>
      <c r="C131" s="197" t="s">
        <v>220</v>
      </c>
      <c r="D131" s="197" t="s">
        <v>122</v>
      </c>
      <c r="E131" s="198" t="s">
        <v>221</v>
      </c>
      <c r="F131" s="199" t="s">
        <v>222</v>
      </c>
      <c r="G131" s="200" t="s">
        <v>170</v>
      </c>
      <c r="H131" s="201">
        <v>41.4</v>
      </c>
      <c r="I131" s="202"/>
      <c r="J131" s="203">
        <f>ROUND(I131*H131,2)</f>
        <v>0</v>
      </c>
      <c r="K131" s="199" t="s">
        <v>126</v>
      </c>
      <c r="L131" s="44"/>
      <c r="M131" s="204" t="s">
        <v>19</v>
      </c>
      <c r="N131" s="205" t="s">
        <v>46</v>
      </c>
      <c r="O131" s="84"/>
      <c r="P131" s="206">
        <f>O131*H131</f>
        <v>0</v>
      </c>
      <c r="Q131" s="206">
        <v>0.02498</v>
      </c>
      <c r="R131" s="206">
        <f>Q131*H131</f>
        <v>1.0341719999999999</v>
      </c>
      <c r="S131" s="206">
        <v>0</v>
      </c>
      <c r="T131" s="20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127</v>
      </c>
      <c r="AT131" s="208" t="s">
        <v>122</v>
      </c>
      <c r="AU131" s="208" t="s">
        <v>82</v>
      </c>
      <c r="AY131" s="17" t="s">
        <v>118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7" t="s">
        <v>80</v>
      </c>
      <c r="BK131" s="209">
        <f>ROUND(I131*H131,2)</f>
        <v>0</v>
      </c>
      <c r="BL131" s="17" t="s">
        <v>127</v>
      </c>
      <c r="BM131" s="208" t="s">
        <v>223</v>
      </c>
    </row>
    <row r="132" spans="1:47" s="2" customFormat="1" ht="12">
      <c r="A132" s="38"/>
      <c r="B132" s="39"/>
      <c r="C132" s="40"/>
      <c r="D132" s="210" t="s">
        <v>129</v>
      </c>
      <c r="E132" s="40"/>
      <c r="F132" s="211" t="s">
        <v>224</v>
      </c>
      <c r="G132" s="40"/>
      <c r="H132" s="40"/>
      <c r="I132" s="212"/>
      <c r="J132" s="40"/>
      <c r="K132" s="40"/>
      <c r="L132" s="44"/>
      <c r="M132" s="213"/>
      <c r="N132" s="214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129</v>
      </c>
      <c r="AU132" s="17" t="s">
        <v>82</v>
      </c>
    </row>
    <row r="133" spans="1:51" s="13" customFormat="1" ht="12">
      <c r="A133" s="13"/>
      <c r="B133" s="225"/>
      <c r="C133" s="226"/>
      <c r="D133" s="227" t="s">
        <v>165</v>
      </c>
      <c r="E133" s="228" t="s">
        <v>19</v>
      </c>
      <c r="F133" s="229" t="s">
        <v>173</v>
      </c>
      <c r="G133" s="226"/>
      <c r="H133" s="230">
        <v>41.4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165</v>
      </c>
      <c r="AU133" s="236" t="s">
        <v>82</v>
      </c>
      <c r="AV133" s="13" t="s">
        <v>82</v>
      </c>
      <c r="AW133" s="13" t="s">
        <v>36</v>
      </c>
      <c r="AX133" s="13" t="s">
        <v>80</v>
      </c>
      <c r="AY133" s="236" t="s">
        <v>118</v>
      </c>
    </row>
    <row r="134" spans="1:65" s="2" customFormat="1" ht="16.5" customHeight="1">
      <c r="A134" s="38"/>
      <c r="B134" s="39"/>
      <c r="C134" s="215" t="s">
        <v>225</v>
      </c>
      <c r="D134" s="215" t="s">
        <v>132</v>
      </c>
      <c r="E134" s="216" t="s">
        <v>226</v>
      </c>
      <c r="F134" s="217" t="s">
        <v>227</v>
      </c>
      <c r="G134" s="218" t="s">
        <v>170</v>
      </c>
      <c r="H134" s="219">
        <v>41.4</v>
      </c>
      <c r="I134" s="220"/>
      <c r="J134" s="221">
        <f>ROUND(I134*H134,2)</f>
        <v>0</v>
      </c>
      <c r="K134" s="217" t="s">
        <v>19</v>
      </c>
      <c r="L134" s="222"/>
      <c r="M134" s="223" t="s">
        <v>19</v>
      </c>
      <c r="N134" s="224" t="s">
        <v>46</v>
      </c>
      <c r="O134" s="84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135</v>
      </c>
      <c r="AT134" s="208" t="s">
        <v>132</v>
      </c>
      <c r="AU134" s="208" t="s">
        <v>82</v>
      </c>
      <c r="AY134" s="17" t="s">
        <v>118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7" t="s">
        <v>80</v>
      </c>
      <c r="BK134" s="209">
        <f>ROUND(I134*H134,2)</f>
        <v>0</v>
      </c>
      <c r="BL134" s="17" t="s">
        <v>127</v>
      </c>
      <c r="BM134" s="208" t="s">
        <v>228</v>
      </c>
    </row>
    <row r="135" spans="1:63" s="12" customFormat="1" ht="22.8" customHeight="1">
      <c r="A135" s="12"/>
      <c r="B135" s="181"/>
      <c r="C135" s="182"/>
      <c r="D135" s="183" t="s">
        <v>74</v>
      </c>
      <c r="E135" s="195" t="s">
        <v>229</v>
      </c>
      <c r="F135" s="195" t="s">
        <v>230</v>
      </c>
      <c r="G135" s="182"/>
      <c r="H135" s="182"/>
      <c r="I135" s="185"/>
      <c r="J135" s="196">
        <f>BK135</f>
        <v>0</v>
      </c>
      <c r="K135" s="182"/>
      <c r="L135" s="187"/>
      <c r="M135" s="188"/>
      <c r="N135" s="189"/>
      <c r="O135" s="189"/>
      <c r="P135" s="190">
        <f>SUM(P136:P171)</f>
        <v>0</v>
      </c>
      <c r="Q135" s="189"/>
      <c r="R135" s="190">
        <f>SUM(R136:R171)</f>
        <v>0.7640337600000001</v>
      </c>
      <c r="S135" s="189"/>
      <c r="T135" s="191">
        <f>SUM(T136:T171)</f>
        <v>72.242338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2" t="s">
        <v>80</v>
      </c>
      <c r="AT135" s="193" t="s">
        <v>74</v>
      </c>
      <c r="AU135" s="193" t="s">
        <v>80</v>
      </c>
      <c r="AY135" s="192" t="s">
        <v>118</v>
      </c>
      <c r="BK135" s="194">
        <f>SUM(BK136:BK171)</f>
        <v>0</v>
      </c>
    </row>
    <row r="136" spans="1:65" s="2" customFormat="1" ht="37.8" customHeight="1">
      <c r="A136" s="38"/>
      <c r="B136" s="39"/>
      <c r="C136" s="197" t="s">
        <v>231</v>
      </c>
      <c r="D136" s="197" t="s">
        <v>122</v>
      </c>
      <c r="E136" s="198" t="s">
        <v>232</v>
      </c>
      <c r="F136" s="199" t="s">
        <v>233</v>
      </c>
      <c r="G136" s="200" t="s">
        <v>234</v>
      </c>
      <c r="H136" s="201">
        <v>27.77</v>
      </c>
      <c r="I136" s="202"/>
      <c r="J136" s="203">
        <f>ROUND(I136*H136,2)</f>
        <v>0</v>
      </c>
      <c r="K136" s="199" t="s">
        <v>126</v>
      </c>
      <c r="L136" s="44"/>
      <c r="M136" s="204" t="s">
        <v>19</v>
      </c>
      <c r="N136" s="205" t="s">
        <v>46</v>
      </c>
      <c r="O136" s="84"/>
      <c r="P136" s="206">
        <f>O136*H136</f>
        <v>0</v>
      </c>
      <c r="Q136" s="206">
        <v>0</v>
      </c>
      <c r="R136" s="206">
        <f>Q136*H136</f>
        <v>0</v>
      </c>
      <c r="S136" s="206">
        <v>1.95</v>
      </c>
      <c r="T136" s="207">
        <f>S136*H136</f>
        <v>54.1515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8" t="s">
        <v>127</v>
      </c>
      <c r="AT136" s="208" t="s">
        <v>122</v>
      </c>
      <c r="AU136" s="208" t="s">
        <v>82</v>
      </c>
      <c r="AY136" s="17" t="s">
        <v>118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7" t="s">
        <v>80</v>
      </c>
      <c r="BK136" s="209">
        <f>ROUND(I136*H136,2)</f>
        <v>0</v>
      </c>
      <c r="BL136" s="17" t="s">
        <v>127</v>
      </c>
      <c r="BM136" s="208" t="s">
        <v>235</v>
      </c>
    </row>
    <row r="137" spans="1:47" s="2" customFormat="1" ht="12">
      <c r="A137" s="38"/>
      <c r="B137" s="39"/>
      <c r="C137" s="40"/>
      <c r="D137" s="210" t="s">
        <v>129</v>
      </c>
      <c r="E137" s="40"/>
      <c r="F137" s="211" t="s">
        <v>236</v>
      </c>
      <c r="G137" s="40"/>
      <c r="H137" s="40"/>
      <c r="I137" s="212"/>
      <c r="J137" s="40"/>
      <c r="K137" s="40"/>
      <c r="L137" s="44"/>
      <c r="M137" s="213"/>
      <c r="N137" s="214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129</v>
      </c>
      <c r="AU137" s="17" t="s">
        <v>82</v>
      </c>
    </row>
    <row r="138" spans="1:51" s="15" customFormat="1" ht="12">
      <c r="A138" s="15"/>
      <c r="B138" s="248"/>
      <c r="C138" s="249"/>
      <c r="D138" s="227" t="s">
        <v>165</v>
      </c>
      <c r="E138" s="250" t="s">
        <v>19</v>
      </c>
      <c r="F138" s="251" t="s">
        <v>237</v>
      </c>
      <c r="G138" s="249"/>
      <c r="H138" s="250" t="s">
        <v>19</v>
      </c>
      <c r="I138" s="252"/>
      <c r="J138" s="249"/>
      <c r="K138" s="249"/>
      <c r="L138" s="253"/>
      <c r="M138" s="254"/>
      <c r="N138" s="255"/>
      <c r="O138" s="255"/>
      <c r="P138" s="255"/>
      <c r="Q138" s="255"/>
      <c r="R138" s="255"/>
      <c r="S138" s="255"/>
      <c r="T138" s="25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7" t="s">
        <v>165</v>
      </c>
      <c r="AU138" s="257" t="s">
        <v>82</v>
      </c>
      <c r="AV138" s="15" t="s">
        <v>80</v>
      </c>
      <c r="AW138" s="15" t="s">
        <v>36</v>
      </c>
      <c r="AX138" s="15" t="s">
        <v>75</v>
      </c>
      <c r="AY138" s="257" t="s">
        <v>118</v>
      </c>
    </row>
    <row r="139" spans="1:51" s="13" customFormat="1" ht="12">
      <c r="A139" s="13"/>
      <c r="B139" s="225"/>
      <c r="C139" s="226"/>
      <c r="D139" s="227" t="s">
        <v>165</v>
      </c>
      <c r="E139" s="228" t="s">
        <v>19</v>
      </c>
      <c r="F139" s="229" t="s">
        <v>238</v>
      </c>
      <c r="G139" s="226"/>
      <c r="H139" s="230">
        <v>8.431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165</v>
      </c>
      <c r="AU139" s="236" t="s">
        <v>82</v>
      </c>
      <c r="AV139" s="13" t="s">
        <v>82</v>
      </c>
      <c r="AW139" s="13" t="s">
        <v>36</v>
      </c>
      <c r="AX139" s="13" t="s">
        <v>75</v>
      </c>
      <c r="AY139" s="236" t="s">
        <v>118</v>
      </c>
    </row>
    <row r="140" spans="1:51" s="13" customFormat="1" ht="12">
      <c r="A140" s="13"/>
      <c r="B140" s="225"/>
      <c r="C140" s="226"/>
      <c r="D140" s="227" t="s">
        <v>165</v>
      </c>
      <c r="E140" s="228" t="s">
        <v>19</v>
      </c>
      <c r="F140" s="229" t="s">
        <v>239</v>
      </c>
      <c r="G140" s="226"/>
      <c r="H140" s="230">
        <v>1.186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165</v>
      </c>
      <c r="AU140" s="236" t="s">
        <v>82</v>
      </c>
      <c r="AV140" s="13" t="s">
        <v>82</v>
      </c>
      <c r="AW140" s="13" t="s">
        <v>36</v>
      </c>
      <c r="AX140" s="13" t="s">
        <v>75</v>
      </c>
      <c r="AY140" s="236" t="s">
        <v>118</v>
      </c>
    </row>
    <row r="141" spans="1:51" s="15" customFormat="1" ht="12">
      <c r="A141" s="15"/>
      <c r="B141" s="248"/>
      <c r="C141" s="249"/>
      <c r="D141" s="227" t="s">
        <v>165</v>
      </c>
      <c r="E141" s="250" t="s">
        <v>19</v>
      </c>
      <c r="F141" s="251" t="s">
        <v>240</v>
      </c>
      <c r="G141" s="249"/>
      <c r="H141" s="250" t="s">
        <v>19</v>
      </c>
      <c r="I141" s="252"/>
      <c r="J141" s="249"/>
      <c r="K141" s="249"/>
      <c r="L141" s="253"/>
      <c r="M141" s="254"/>
      <c r="N141" s="255"/>
      <c r="O141" s="255"/>
      <c r="P141" s="255"/>
      <c r="Q141" s="255"/>
      <c r="R141" s="255"/>
      <c r="S141" s="255"/>
      <c r="T141" s="25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165</v>
      </c>
      <c r="AU141" s="257" t="s">
        <v>82</v>
      </c>
      <c r="AV141" s="15" t="s">
        <v>80</v>
      </c>
      <c r="AW141" s="15" t="s">
        <v>36</v>
      </c>
      <c r="AX141" s="15" t="s">
        <v>75</v>
      </c>
      <c r="AY141" s="257" t="s">
        <v>118</v>
      </c>
    </row>
    <row r="142" spans="1:51" s="13" customFormat="1" ht="12">
      <c r="A142" s="13"/>
      <c r="B142" s="225"/>
      <c r="C142" s="226"/>
      <c r="D142" s="227" t="s">
        <v>165</v>
      </c>
      <c r="E142" s="228" t="s">
        <v>19</v>
      </c>
      <c r="F142" s="229" t="s">
        <v>241</v>
      </c>
      <c r="G142" s="226"/>
      <c r="H142" s="230">
        <v>18.153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165</v>
      </c>
      <c r="AU142" s="236" t="s">
        <v>82</v>
      </c>
      <c r="AV142" s="13" t="s">
        <v>82</v>
      </c>
      <c r="AW142" s="13" t="s">
        <v>36</v>
      </c>
      <c r="AX142" s="13" t="s">
        <v>75</v>
      </c>
      <c r="AY142" s="236" t="s">
        <v>118</v>
      </c>
    </row>
    <row r="143" spans="1:51" s="14" customFormat="1" ht="12">
      <c r="A143" s="14"/>
      <c r="B143" s="237"/>
      <c r="C143" s="238"/>
      <c r="D143" s="227" t="s">
        <v>165</v>
      </c>
      <c r="E143" s="239" t="s">
        <v>19</v>
      </c>
      <c r="F143" s="240" t="s">
        <v>181</v>
      </c>
      <c r="G143" s="238"/>
      <c r="H143" s="241">
        <v>27.769999999999996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165</v>
      </c>
      <c r="AU143" s="247" t="s">
        <v>82</v>
      </c>
      <c r="AV143" s="14" t="s">
        <v>127</v>
      </c>
      <c r="AW143" s="14" t="s">
        <v>36</v>
      </c>
      <c r="AX143" s="14" t="s">
        <v>80</v>
      </c>
      <c r="AY143" s="247" t="s">
        <v>118</v>
      </c>
    </row>
    <row r="144" spans="1:65" s="2" customFormat="1" ht="49.05" customHeight="1">
      <c r="A144" s="38"/>
      <c r="B144" s="39"/>
      <c r="C144" s="197" t="s">
        <v>127</v>
      </c>
      <c r="D144" s="197" t="s">
        <v>122</v>
      </c>
      <c r="E144" s="198" t="s">
        <v>242</v>
      </c>
      <c r="F144" s="199" t="s">
        <v>243</v>
      </c>
      <c r="G144" s="200" t="s">
        <v>170</v>
      </c>
      <c r="H144" s="201">
        <v>47.165</v>
      </c>
      <c r="I144" s="202"/>
      <c r="J144" s="203">
        <f>ROUND(I144*H144,2)</f>
        <v>0</v>
      </c>
      <c r="K144" s="199" t="s">
        <v>126</v>
      </c>
      <c r="L144" s="44"/>
      <c r="M144" s="204" t="s">
        <v>19</v>
      </c>
      <c r="N144" s="205" t="s">
        <v>46</v>
      </c>
      <c r="O144" s="84"/>
      <c r="P144" s="206">
        <f>O144*H144</f>
        <v>0</v>
      </c>
      <c r="Q144" s="206">
        <v>0</v>
      </c>
      <c r="R144" s="206">
        <f>Q144*H144</f>
        <v>0</v>
      </c>
      <c r="S144" s="206">
        <v>0.07</v>
      </c>
      <c r="T144" s="207">
        <f>S144*H144</f>
        <v>3.30155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127</v>
      </c>
      <c r="AT144" s="208" t="s">
        <v>122</v>
      </c>
      <c r="AU144" s="208" t="s">
        <v>82</v>
      </c>
      <c r="AY144" s="17" t="s">
        <v>118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7" t="s">
        <v>80</v>
      </c>
      <c r="BK144" s="209">
        <f>ROUND(I144*H144,2)</f>
        <v>0</v>
      </c>
      <c r="BL144" s="17" t="s">
        <v>127</v>
      </c>
      <c r="BM144" s="208" t="s">
        <v>244</v>
      </c>
    </row>
    <row r="145" spans="1:47" s="2" customFormat="1" ht="12">
      <c r="A145" s="38"/>
      <c r="B145" s="39"/>
      <c r="C145" s="40"/>
      <c r="D145" s="210" t="s">
        <v>129</v>
      </c>
      <c r="E145" s="40"/>
      <c r="F145" s="211" t="s">
        <v>245</v>
      </c>
      <c r="G145" s="40"/>
      <c r="H145" s="40"/>
      <c r="I145" s="212"/>
      <c r="J145" s="40"/>
      <c r="K145" s="40"/>
      <c r="L145" s="44"/>
      <c r="M145" s="213"/>
      <c r="N145" s="214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129</v>
      </c>
      <c r="AU145" s="17" t="s">
        <v>82</v>
      </c>
    </row>
    <row r="146" spans="1:51" s="13" customFormat="1" ht="12">
      <c r="A146" s="13"/>
      <c r="B146" s="225"/>
      <c r="C146" s="226"/>
      <c r="D146" s="227" t="s">
        <v>165</v>
      </c>
      <c r="E146" s="228" t="s">
        <v>19</v>
      </c>
      <c r="F146" s="229" t="s">
        <v>246</v>
      </c>
      <c r="G146" s="226"/>
      <c r="H146" s="230">
        <v>47.165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165</v>
      </c>
      <c r="AU146" s="236" t="s">
        <v>82</v>
      </c>
      <c r="AV146" s="13" t="s">
        <v>82</v>
      </c>
      <c r="AW146" s="13" t="s">
        <v>36</v>
      </c>
      <c r="AX146" s="13" t="s">
        <v>80</v>
      </c>
      <c r="AY146" s="236" t="s">
        <v>118</v>
      </c>
    </row>
    <row r="147" spans="1:65" s="2" customFormat="1" ht="24.15" customHeight="1">
      <c r="A147" s="38"/>
      <c r="B147" s="39"/>
      <c r="C147" s="197" t="s">
        <v>80</v>
      </c>
      <c r="D147" s="197" t="s">
        <v>122</v>
      </c>
      <c r="E147" s="198" t="s">
        <v>247</v>
      </c>
      <c r="F147" s="199" t="s">
        <v>248</v>
      </c>
      <c r="G147" s="200" t="s">
        <v>125</v>
      </c>
      <c r="H147" s="201">
        <v>2</v>
      </c>
      <c r="I147" s="202"/>
      <c r="J147" s="203">
        <f>ROUND(I147*H147,2)</f>
        <v>0</v>
      </c>
      <c r="K147" s="199" t="s">
        <v>126</v>
      </c>
      <c r="L147" s="44"/>
      <c r="M147" s="204" t="s">
        <v>19</v>
      </c>
      <c r="N147" s="205" t="s">
        <v>46</v>
      </c>
      <c r="O147" s="84"/>
      <c r="P147" s="206">
        <f>O147*H147</f>
        <v>0</v>
      </c>
      <c r="Q147" s="206">
        <v>0</v>
      </c>
      <c r="R147" s="206">
        <f>Q147*H147</f>
        <v>0</v>
      </c>
      <c r="S147" s="206">
        <v>0.192</v>
      </c>
      <c r="T147" s="207">
        <f>S147*H147</f>
        <v>0.384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127</v>
      </c>
      <c r="AT147" s="208" t="s">
        <v>122</v>
      </c>
      <c r="AU147" s="208" t="s">
        <v>82</v>
      </c>
      <c r="AY147" s="17" t="s">
        <v>118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7" t="s">
        <v>80</v>
      </c>
      <c r="BK147" s="209">
        <f>ROUND(I147*H147,2)</f>
        <v>0</v>
      </c>
      <c r="BL147" s="17" t="s">
        <v>127</v>
      </c>
      <c r="BM147" s="208" t="s">
        <v>249</v>
      </c>
    </row>
    <row r="148" spans="1:47" s="2" customFormat="1" ht="12">
      <c r="A148" s="38"/>
      <c r="B148" s="39"/>
      <c r="C148" s="40"/>
      <c r="D148" s="210" t="s">
        <v>129</v>
      </c>
      <c r="E148" s="40"/>
      <c r="F148" s="211" t="s">
        <v>250</v>
      </c>
      <c r="G148" s="40"/>
      <c r="H148" s="40"/>
      <c r="I148" s="212"/>
      <c r="J148" s="40"/>
      <c r="K148" s="40"/>
      <c r="L148" s="44"/>
      <c r="M148" s="213"/>
      <c r="N148" s="21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129</v>
      </c>
      <c r="AU148" s="17" t="s">
        <v>82</v>
      </c>
    </row>
    <row r="149" spans="1:65" s="2" customFormat="1" ht="24.15" customHeight="1">
      <c r="A149" s="38"/>
      <c r="B149" s="39"/>
      <c r="C149" s="197" t="s">
        <v>119</v>
      </c>
      <c r="D149" s="197" t="s">
        <v>122</v>
      </c>
      <c r="E149" s="198" t="s">
        <v>251</v>
      </c>
      <c r="F149" s="199" t="s">
        <v>252</v>
      </c>
      <c r="G149" s="200" t="s">
        <v>125</v>
      </c>
      <c r="H149" s="201">
        <v>1</v>
      </c>
      <c r="I149" s="202"/>
      <c r="J149" s="203">
        <f>ROUND(I149*H149,2)</f>
        <v>0</v>
      </c>
      <c r="K149" s="199" t="s">
        <v>126</v>
      </c>
      <c r="L149" s="44"/>
      <c r="M149" s="204" t="s">
        <v>19</v>
      </c>
      <c r="N149" s="205" t="s">
        <v>46</v>
      </c>
      <c r="O149" s="84"/>
      <c r="P149" s="206">
        <f>O149*H149</f>
        <v>0</v>
      </c>
      <c r="Q149" s="206">
        <v>0</v>
      </c>
      <c r="R149" s="206">
        <f>Q149*H149</f>
        <v>0</v>
      </c>
      <c r="S149" s="206">
        <v>0.21</v>
      </c>
      <c r="T149" s="207">
        <f>S149*H149</f>
        <v>0.21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127</v>
      </c>
      <c r="AT149" s="208" t="s">
        <v>122</v>
      </c>
      <c r="AU149" s="208" t="s">
        <v>82</v>
      </c>
      <c r="AY149" s="17" t="s">
        <v>118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7" t="s">
        <v>80</v>
      </c>
      <c r="BK149" s="209">
        <f>ROUND(I149*H149,2)</f>
        <v>0</v>
      </c>
      <c r="BL149" s="17" t="s">
        <v>127</v>
      </c>
      <c r="BM149" s="208" t="s">
        <v>253</v>
      </c>
    </row>
    <row r="150" spans="1:47" s="2" customFormat="1" ht="12">
      <c r="A150" s="38"/>
      <c r="B150" s="39"/>
      <c r="C150" s="40"/>
      <c r="D150" s="210" t="s">
        <v>129</v>
      </c>
      <c r="E150" s="40"/>
      <c r="F150" s="211" t="s">
        <v>254</v>
      </c>
      <c r="G150" s="40"/>
      <c r="H150" s="40"/>
      <c r="I150" s="212"/>
      <c r="J150" s="40"/>
      <c r="K150" s="40"/>
      <c r="L150" s="44"/>
      <c r="M150" s="213"/>
      <c r="N150" s="214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129</v>
      </c>
      <c r="AU150" s="17" t="s">
        <v>82</v>
      </c>
    </row>
    <row r="151" spans="1:65" s="2" customFormat="1" ht="24.15" customHeight="1">
      <c r="A151" s="38"/>
      <c r="B151" s="39"/>
      <c r="C151" s="197" t="s">
        <v>82</v>
      </c>
      <c r="D151" s="197" t="s">
        <v>122</v>
      </c>
      <c r="E151" s="198" t="s">
        <v>255</v>
      </c>
      <c r="F151" s="199" t="s">
        <v>256</v>
      </c>
      <c r="G151" s="200" t="s">
        <v>125</v>
      </c>
      <c r="H151" s="201">
        <v>1</v>
      </c>
      <c r="I151" s="202"/>
      <c r="J151" s="203">
        <f>ROUND(I151*H151,2)</f>
        <v>0</v>
      </c>
      <c r="K151" s="199" t="s">
        <v>126</v>
      </c>
      <c r="L151" s="44"/>
      <c r="M151" s="204" t="s">
        <v>19</v>
      </c>
      <c r="N151" s="205" t="s">
        <v>46</v>
      </c>
      <c r="O151" s="84"/>
      <c r="P151" s="206">
        <f>O151*H151</f>
        <v>0</v>
      </c>
      <c r="Q151" s="206">
        <v>0</v>
      </c>
      <c r="R151" s="206">
        <f>Q151*H151</f>
        <v>0</v>
      </c>
      <c r="S151" s="206">
        <v>0.285</v>
      </c>
      <c r="T151" s="207">
        <f>S151*H151</f>
        <v>0.285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127</v>
      </c>
      <c r="AT151" s="208" t="s">
        <v>122</v>
      </c>
      <c r="AU151" s="208" t="s">
        <v>82</v>
      </c>
      <c r="AY151" s="17" t="s">
        <v>118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7" t="s">
        <v>80</v>
      </c>
      <c r="BK151" s="209">
        <f>ROUND(I151*H151,2)</f>
        <v>0</v>
      </c>
      <c r="BL151" s="17" t="s">
        <v>127</v>
      </c>
      <c r="BM151" s="208" t="s">
        <v>257</v>
      </c>
    </row>
    <row r="152" spans="1:47" s="2" customFormat="1" ht="12">
      <c r="A152" s="38"/>
      <c r="B152" s="39"/>
      <c r="C152" s="40"/>
      <c r="D152" s="210" t="s">
        <v>129</v>
      </c>
      <c r="E152" s="40"/>
      <c r="F152" s="211" t="s">
        <v>258</v>
      </c>
      <c r="G152" s="40"/>
      <c r="H152" s="40"/>
      <c r="I152" s="212"/>
      <c r="J152" s="40"/>
      <c r="K152" s="40"/>
      <c r="L152" s="44"/>
      <c r="M152" s="213"/>
      <c r="N152" s="214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129</v>
      </c>
      <c r="AU152" s="17" t="s">
        <v>82</v>
      </c>
    </row>
    <row r="153" spans="1:65" s="2" customFormat="1" ht="44.25" customHeight="1">
      <c r="A153" s="38"/>
      <c r="B153" s="39"/>
      <c r="C153" s="197" t="s">
        <v>259</v>
      </c>
      <c r="D153" s="197" t="s">
        <v>122</v>
      </c>
      <c r="E153" s="198" t="s">
        <v>260</v>
      </c>
      <c r="F153" s="199" t="s">
        <v>261</v>
      </c>
      <c r="G153" s="200" t="s">
        <v>170</v>
      </c>
      <c r="H153" s="201">
        <v>74.265</v>
      </c>
      <c r="I153" s="202"/>
      <c r="J153" s="203">
        <f>ROUND(I153*H153,2)</f>
        <v>0</v>
      </c>
      <c r="K153" s="199" t="s">
        <v>126</v>
      </c>
      <c r="L153" s="44"/>
      <c r="M153" s="204" t="s">
        <v>19</v>
      </c>
      <c r="N153" s="205" t="s">
        <v>46</v>
      </c>
      <c r="O153" s="84"/>
      <c r="P153" s="206">
        <f>O153*H153</f>
        <v>0</v>
      </c>
      <c r="Q153" s="206">
        <v>0</v>
      </c>
      <c r="R153" s="206">
        <f>Q153*H153</f>
        <v>0</v>
      </c>
      <c r="S153" s="206">
        <v>0.176</v>
      </c>
      <c r="T153" s="207">
        <f>S153*H153</f>
        <v>13.07064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127</v>
      </c>
      <c r="AT153" s="208" t="s">
        <v>122</v>
      </c>
      <c r="AU153" s="208" t="s">
        <v>82</v>
      </c>
      <c r="AY153" s="17" t="s">
        <v>118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7" t="s">
        <v>80</v>
      </c>
      <c r="BK153" s="209">
        <f>ROUND(I153*H153,2)</f>
        <v>0</v>
      </c>
      <c r="BL153" s="17" t="s">
        <v>127</v>
      </c>
      <c r="BM153" s="208" t="s">
        <v>262</v>
      </c>
    </row>
    <row r="154" spans="1:47" s="2" customFormat="1" ht="12">
      <c r="A154" s="38"/>
      <c r="B154" s="39"/>
      <c r="C154" s="40"/>
      <c r="D154" s="210" t="s">
        <v>129</v>
      </c>
      <c r="E154" s="40"/>
      <c r="F154" s="211" t="s">
        <v>263</v>
      </c>
      <c r="G154" s="40"/>
      <c r="H154" s="40"/>
      <c r="I154" s="212"/>
      <c r="J154" s="40"/>
      <c r="K154" s="40"/>
      <c r="L154" s="44"/>
      <c r="M154" s="213"/>
      <c r="N154" s="214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129</v>
      </c>
      <c r="AU154" s="17" t="s">
        <v>82</v>
      </c>
    </row>
    <row r="155" spans="1:51" s="15" customFormat="1" ht="12">
      <c r="A155" s="15"/>
      <c r="B155" s="248"/>
      <c r="C155" s="249"/>
      <c r="D155" s="227" t="s">
        <v>165</v>
      </c>
      <c r="E155" s="250" t="s">
        <v>19</v>
      </c>
      <c r="F155" s="251" t="s">
        <v>264</v>
      </c>
      <c r="G155" s="249"/>
      <c r="H155" s="250" t="s">
        <v>19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7" t="s">
        <v>165</v>
      </c>
      <c r="AU155" s="257" t="s">
        <v>82</v>
      </c>
      <c r="AV155" s="15" t="s">
        <v>80</v>
      </c>
      <c r="AW155" s="15" t="s">
        <v>36</v>
      </c>
      <c r="AX155" s="15" t="s">
        <v>75</v>
      </c>
      <c r="AY155" s="257" t="s">
        <v>118</v>
      </c>
    </row>
    <row r="156" spans="1:51" s="13" customFormat="1" ht="12">
      <c r="A156" s="13"/>
      <c r="B156" s="225"/>
      <c r="C156" s="226"/>
      <c r="D156" s="227" t="s">
        <v>165</v>
      </c>
      <c r="E156" s="228" t="s">
        <v>19</v>
      </c>
      <c r="F156" s="229" t="s">
        <v>265</v>
      </c>
      <c r="G156" s="226"/>
      <c r="H156" s="230">
        <v>63.115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165</v>
      </c>
      <c r="AU156" s="236" t="s">
        <v>82</v>
      </c>
      <c r="AV156" s="13" t="s">
        <v>82</v>
      </c>
      <c r="AW156" s="13" t="s">
        <v>36</v>
      </c>
      <c r="AX156" s="13" t="s">
        <v>75</v>
      </c>
      <c r="AY156" s="236" t="s">
        <v>118</v>
      </c>
    </row>
    <row r="157" spans="1:51" s="13" customFormat="1" ht="12">
      <c r="A157" s="13"/>
      <c r="B157" s="225"/>
      <c r="C157" s="226"/>
      <c r="D157" s="227" t="s">
        <v>165</v>
      </c>
      <c r="E157" s="228" t="s">
        <v>19</v>
      </c>
      <c r="F157" s="229" t="s">
        <v>266</v>
      </c>
      <c r="G157" s="226"/>
      <c r="H157" s="230">
        <v>11.15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165</v>
      </c>
      <c r="AU157" s="236" t="s">
        <v>82</v>
      </c>
      <c r="AV157" s="13" t="s">
        <v>82</v>
      </c>
      <c r="AW157" s="13" t="s">
        <v>36</v>
      </c>
      <c r="AX157" s="13" t="s">
        <v>75</v>
      </c>
      <c r="AY157" s="236" t="s">
        <v>118</v>
      </c>
    </row>
    <row r="158" spans="1:51" s="14" customFormat="1" ht="12">
      <c r="A158" s="14"/>
      <c r="B158" s="237"/>
      <c r="C158" s="238"/>
      <c r="D158" s="227" t="s">
        <v>165</v>
      </c>
      <c r="E158" s="239" t="s">
        <v>19</v>
      </c>
      <c r="F158" s="240" t="s">
        <v>181</v>
      </c>
      <c r="G158" s="238"/>
      <c r="H158" s="241">
        <v>74.265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165</v>
      </c>
      <c r="AU158" s="247" t="s">
        <v>82</v>
      </c>
      <c r="AV158" s="14" t="s">
        <v>127</v>
      </c>
      <c r="AW158" s="14" t="s">
        <v>36</v>
      </c>
      <c r="AX158" s="14" t="s">
        <v>80</v>
      </c>
      <c r="AY158" s="247" t="s">
        <v>118</v>
      </c>
    </row>
    <row r="159" spans="1:65" s="2" customFormat="1" ht="44.25" customHeight="1">
      <c r="A159" s="38"/>
      <c r="B159" s="39"/>
      <c r="C159" s="197" t="s">
        <v>267</v>
      </c>
      <c r="D159" s="197" t="s">
        <v>122</v>
      </c>
      <c r="E159" s="198" t="s">
        <v>268</v>
      </c>
      <c r="F159" s="199" t="s">
        <v>269</v>
      </c>
      <c r="G159" s="200" t="s">
        <v>170</v>
      </c>
      <c r="H159" s="201">
        <v>1</v>
      </c>
      <c r="I159" s="202"/>
      <c r="J159" s="203">
        <f>ROUND(I159*H159,2)</f>
        <v>0</v>
      </c>
      <c r="K159" s="199" t="s">
        <v>126</v>
      </c>
      <c r="L159" s="44"/>
      <c r="M159" s="204" t="s">
        <v>19</v>
      </c>
      <c r="N159" s="205" t="s">
        <v>46</v>
      </c>
      <c r="O159" s="84"/>
      <c r="P159" s="206">
        <f>O159*H159</f>
        <v>0</v>
      </c>
      <c r="Q159" s="206">
        <v>0.00105</v>
      </c>
      <c r="R159" s="206">
        <f>Q159*H159</f>
        <v>0.00105</v>
      </c>
      <c r="S159" s="206">
        <v>0.0062</v>
      </c>
      <c r="T159" s="207">
        <f>S159*H159</f>
        <v>0.0062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127</v>
      </c>
      <c r="AT159" s="208" t="s">
        <v>122</v>
      </c>
      <c r="AU159" s="208" t="s">
        <v>82</v>
      </c>
      <c r="AY159" s="17" t="s">
        <v>118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7" t="s">
        <v>80</v>
      </c>
      <c r="BK159" s="209">
        <f>ROUND(I159*H159,2)</f>
        <v>0</v>
      </c>
      <c r="BL159" s="17" t="s">
        <v>127</v>
      </c>
      <c r="BM159" s="208" t="s">
        <v>270</v>
      </c>
    </row>
    <row r="160" spans="1:47" s="2" customFormat="1" ht="12">
      <c r="A160" s="38"/>
      <c r="B160" s="39"/>
      <c r="C160" s="40"/>
      <c r="D160" s="210" t="s">
        <v>129</v>
      </c>
      <c r="E160" s="40"/>
      <c r="F160" s="211" t="s">
        <v>271</v>
      </c>
      <c r="G160" s="40"/>
      <c r="H160" s="40"/>
      <c r="I160" s="212"/>
      <c r="J160" s="40"/>
      <c r="K160" s="40"/>
      <c r="L160" s="44"/>
      <c r="M160" s="213"/>
      <c r="N160" s="214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129</v>
      </c>
      <c r="AU160" s="17" t="s">
        <v>82</v>
      </c>
    </row>
    <row r="161" spans="1:51" s="15" customFormat="1" ht="12">
      <c r="A161" s="15"/>
      <c r="B161" s="248"/>
      <c r="C161" s="249"/>
      <c r="D161" s="227" t="s">
        <v>165</v>
      </c>
      <c r="E161" s="250" t="s">
        <v>19</v>
      </c>
      <c r="F161" s="251" t="s">
        <v>272</v>
      </c>
      <c r="G161" s="249"/>
      <c r="H161" s="250" t="s">
        <v>19</v>
      </c>
      <c r="I161" s="252"/>
      <c r="J161" s="249"/>
      <c r="K161" s="249"/>
      <c r="L161" s="253"/>
      <c r="M161" s="254"/>
      <c r="N161" s="255"/>
      <c r="O161" s="255"/>
      <c r="P161" s="255"/>
      <c r="Q161" s="255"/>
      <c r="R161" s="255"/>
      <c r="S161" s="255"/>
      <c r="T161" s="25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7" t="s">
        <v>165</v>
      </c>
      <c r="AU161" s="257" t="s">
        <v>82</v>
      </c>
      <c r="AV161" s="15" t="s">
        <v>80</v>
      </c>
      <c r="AW161" s="15" t="s">
        <v>36</v>
      </c>
      <c r="AX161" s="15" t="s">
        <v>75</v>
      </c>
      <c r="AY161" s="257" t="s">
        <v>118</v>
      </c>
    </row>
    <row r="162" spans="1:51" s="13" customFormat="1" ht="12">
      <c r="A162" s="13"/>
      <c r="B162" s="225"/>
      <c r="C162" s="226"/>
      <c r="D162" s="227" t="s">
        <v>165</v>
      </c>
      <c r="E162" s="228" t="s">
        <v>19</v>
      </c>
      <c r="F162" s="229" t="s">
        <v>273</v>
      </c>
      <c r="G162" s="226"/>
      <c r="H162" s="230">
        <v>1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165</v>
      </c>
      <c r="AU162" s="236" t="s">
        <v>82</v>
      </c>
      <c r="AV162" s="13" t="s">
        <v>82</v>
      </c>
      <c r="AW162" s="13" t="s">
        <v>36</v>
      </c>
      <c r="AX162" s="13" t="s">
        <v>80</v>
      </c>
      <c r="AY162" s="236" t="s">
        <v>118</v>
      </c>
    </row>
    <row r="163" spans="1:65" s="2" customFormat="1" ht="24.15" customHeight="1">
      <c r="A163" s="38"/>
      <c r="B163" s="39"/>
      <c r="C163" s="197" t="s">
        <v>135</v>
      </c>
      <c r="D163" s="197" t="s">
        <v>122</v>
      </c>
      <c r="E163" s="198" t="s">
        <v>274</v>
      </c>
      <c r="F163" s="199" t="s">
        <v>275</v>
      </c>
      <c r="G163" s="200" t="s">
        <v>162</v>
      </c>
      <c r="H163" s="201">
        <v>37.884</v>
      </c>
      <c r="I163" s="202"/>
      <c r="J163" s="203">
        <f>ROUND(I163*H163,2)</f>
        <v>0</v>
      </c>
      <c r="K163" s="199" t="s">
        <v>126</v>
      </c>
      <c r="L163" s="44"/>
      <c r="M163" s="204" t="s">
        <v>19</v>
      </c>
      <c r="N163" s="205" t="s">
        <v>46</v>
      </c>
      <c r="O163" s="84"/>
      <c r="P163" s="206">
        <f>O163*H163</f>
        <v>0</v>
      </c>
      <c r="Q163" s="206">
        <v>0</v>
      </c>
      <c r="R163" s="206">
        <f>Q163*H163</f>
        <v>0</v>
      </c>
      <c r="S163" s="206">
        <v>0.022</v>
      </c>
      <c r="T163" s="207">
        <f>S163*H163</f>
        <v>0.833448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8" t="s">
        <v>127</v>
      </c>
      <c r="AT163" s="208" t="s">
        <v>122</v>
      </c>
      <c r="AU163" s="208" t="s">
        <v>82</v>
      </c>
      <c r="AY163" s="17" t="s">
        <v>118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7" t="s">
        <v>80</v>
      </c>
      <c r="BK163" s="209">
        <f>ROUND(I163*H163,2)</f>
        <v>0</v>
      </c>
      <c r="BL163" s="17" t="s">
        <v>127</v>
      </c>
      <c r="BM163" s="208" t="s">
        <v>276</v>
      </c>
    </row>
    <row r="164" spans="1:47" s="2" customFormat="1" ht="12">
      <c r="A164" s="38"/>
      <c r="B164" s="39"/>
      <c r="C164" s="40"/>
      <c r="D164" s="210" t="s">
        <v>129</v>
      </c>
      <c r="E164" s="40"/>
      <c r="F164" s="211" t="s">
        <v>277</v>
      </c>
      <c r="G164" s="40"/>
      <c r="H164" s="40"/>
      <c r="I164" s="212"/>
      <c r="J164" s="40"/>
      <c r="K164" s="40"/>
      <c r="L164" s="44"/>
      <c r="M164" s="213"/>
      <c r="N164" s="214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129</v>
      </c>
      <c r="AU164" s="17" t="s">
        <v>82</v>
      </c>
    </row>
    <row r="165" spans="1:65" s="2" customFormat="1" ht="24.15" customHeight="1">
      <c r="A165" s="38"/>
      <c r="B165" s="39"/>
      <c r="C165" s="197" t="s">
        <v>278</v>
      </c>
      <c r="D165" s="197" t="s">
        <v>122</v>
      </c>
      <c r="E165" s="198" t="s">
        <v>279</v>
      </c>
      <c r="F165" s="199" t="s">
        <v>280</v>
      </c>
      <c r="G165" s="200" t="s">
        <v>162</v>
      </c>
      <c r="H165" s="201">
        <v>37.884</v>
      </c>
      <c r="I165" s="202"/>
      <c r="J165" s="203">
        <f>ROUND(I165*H165,2)</f>
        <v>0</v>
      </c>
      <c r="K165" s="199" t="s">
        <v>126</v>
      </c>
      <c r="L165" s="44"/>
      <c r="M165" s="204" t="s">
        <v>19</v>
      </c>
      <c r="N165" s="205" t="s">
        <v>46</v>
      </c>
      <c r="O165" s="84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127</v>
      </c>
      <c r="AT165" s="208" t="s">
        <v>122</v>
      </c>
      <c r="AU165" s="208" t="s">
        <v>82</v>
      </c>
      <c r="AY165" s="17" t="s">
        <v>118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7" t="s">
        <v>80</v>
      </c>
      <c r="BK165" s="209">
        <f>ROUND(I165*H165,2)</f>
        <v>0</v>
      </c>
      <c r="BL165" s="17" t="s">
        <v>127</v>
      </c>
      <c r="BM165" s="208" t="s">
        <v>281</v>
      </c>
    </row>
    <row r="166" spans="1:47" s="2" customFormat="1" ht="12">
      <c r="A166" s="38"/>
      <c r="B166" s="39"/>
      <c r="C166" s="40"/>
      <c r="D166" s="210" t="s">
        <v>129</v>
      </c>
      <c r="E166" s="40"/>
      <c r="F166" s="211" t="s">
        <v>282</v>
      </c>
      <c r="G166" s="40"/>
      <c r="H166" s="40"/>
      <c r="I166" s="212"/>
      <c r="J166" s="40"/>
      <c r="K166" s="40"/>
      <c r="L166" s="44"/>
      <c r="M166" s="213"/>
      <c r="N166" s="214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129</v>
      </c>
      <c r="AU166" s="17" t="s">
        <v>82</v>
      </c>
    </row>
    <row r="167" spans="1:51" s="15" customFormat="1" ht="12">
      <c r="A167" s="15"/>
      <c r="B167" s="248"/>
      <c r="C167" s="249"/>
      <c r="D167" s="227" t="s">
        <v>165</v>
      </c>
      <c r="E167" s="250" t="s">
        <v>19</v>
      </c>
      <c r="F167" s="251" t="s">
        <v>283</v>
      </c>
      <c r="G167" s="249"/>
      <c r="H167" s="250" t="s">
        <v>19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7" t="s">
        <v>165</v>
      </c>
      <c r="AU167" s="257" t="s">
        <v>82</v>
      </c>
      <c r="AV167" s="15" t="s">
        <v>80</v>
      </c>
      <c r="AW167" s="15" t="s">
        <v>36</v>
      </c>
      <c r="AX167" s="15" t="s">
        <v>75</v>
      </c>
      <c r="AY167" s="257" t="s">
        <v>118</v>
      </c>
    </row>
    <row r="168" spans="1:51" s="13" customFormat="1" ht="12">
      <c r="A168" s="13"/>
      <c r="B168" s="225"/>
      <c r="C168" s="226"/>
      <c r="D168" s="227" t="s">
        <v>165</v>
      </c>
      <c r="E168" s="228" t="s">
        <v>19</v>
      </c>
      <c r="F168" s="229" t="s">
        <v>284</v>
      </c>
      <c r="G168" s="226"/>
      <c r="H168" s="230">
        <v>37.884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165</v>
      </c>
      <c r="AU168" s="236" t="s">
        <v>82</v>
      </c>
      <c r="AV168" s="13" t="s">
        <v>82</v>
      </c>
      <c r="AW168" s="13" t="s">
        <v>36</v>
      </c>
      <c r="AX168" s="13" t="s">
        <v>80</v>
      </c>
      <c r="AY168" s="236" t="s">
        <v>118</v>
      </c>
    </row>
    <row r="169" spans="1:65" s="2" customFormat="1" ht="33" customHeight="1">
      <c r="A169" s="38"/>
      <c r="B169" s="39"/>
      <c r="C169" s="197" t="s">
        <v>229</v>
      </c>
      <c r="D169" s="197" t="s">
        <v>122</v>
      </c>
      <c r="E169" s="198" t="s">
        <v>285</v>
      </c>
      <c r="F169" s="199" t="s">
        <v>286</v>
      </c>
      <c r="G169" s="200" t="s">
        <v>162</v>
      </c>
      <c r="H169" s="201">
        <v>37.884</v>
      </c>
      <c r="I169" s="202"/>
      <c r="J169" s="203">
        <f>ROUND(I169*H169,2)</f>
        <v>0</v>
      </c>
      <c r="K169" s="199" t="s">
        <v>126</v>
      </c>
      <c r="L169" s="44"/>
      <c r="M169" s="204" t="s">
        <v>19</v>
      </c>
      <c r="N169" s="205" t="s">
        <v>46</v>
      </c>
      <c r="O169" s="84"/>
      <c r="P169" s="206">
        <f>O169*H169</f>
        <v>0</v>
      </c>
      <c r="Q169" s="206">
        <v>0.02014</v>
      </c>
      <c r="R169" s="206">
        <f>Q169*H169</f>
        <v>0.7629837600000001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127</v>
      </c>
      <c r="AT169" s="208" t="s">
        <v>122</v>
      </c>
      <c r="AU169" s="208" t="s">
        <v>82</v>
      </c>
      <c r="AY169" s="17" t="s">
        <v>118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7" t="s">
        <v>80</v>
      </c>
      <c r="BK169" s="209">
        <f>ROUND(I169*H169,2)</f>
        <v>0</v>
      </c>
      <c r="BL169" s="17" t="s">
        <v>127</v>
      </c>
      <c r="BM169" s="208" t="s">
        <v>287</v>
      </c>
    </row>
    <row r="170" spans="1:47" s="2" customFormat="1" ht="12">
      <c r="A170" s="38"/>
      <c r="B170" s="39"/>
      <c r="C170" s="40"/>
      <c r="D170" s="210" t="s">
        <v>129</v>
      </c>
      <c r="E170" s="40"/>
      <c r="F170" s="211" t="s">
        <v>288</v>
      </c>
      <c r="G170" s="40"/>
      <c r="H170" s="40"/>
      <c r="I170" s="212"/>
      <c r="J170" s="40"/>
      <c r="K170" s="40"/>
      <c r="L170" s="44"/>
      <c r="M170" s="213"/>
      <c r="N170" s="21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129</v>
      </c>
      <c r="AU170" s="17" t="s">
        <v>82</v>
      </c>
    </row>
    <row r="171" spans="1:65" s="2" customFormat="1" ht="16.5" customHeight="1">
      <c r="A171" s="38"/>
      <c r="B171" s="39"/>
      <c r="C171" s="197" t="s">
        <v>7</v>
      </c>
      <c r="D171" s="197" t="s">
        <v>122</v>
      </c>
      <c r="E171" s="198" t="s">
        <v>289</v>
      </c>
      <c r="F171" s="199" t="s">
        <v>290</v>
      </c>
      <c r="G171" s="200" t="s">
        <v>291</v>
      </c>
      <c r="H171" s="201">
        <v>2</v>
      </c>
      <c r="I171" s="202"/>
      <c r="J171" s="203">
        <f>ROUND(I171*H171,2)</f>
        <v>0</v>
      </c>
      <c r="K171" s="199" t="s">
        <v>19</v>
      </c>
      <c r="L171" s="44"/>
      <c r="M171" s="204" t="s">
        <v>19</v>
      </c>
      <c r="N171" s="205" t="s">
        <v>46</v>
      </c>
      <c r="O171" s="84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127</v>
      </c>
      <c r="AT171" s="208" t="s">
        <v>122</v>
      </c>
      <c r="AU171" s="208" t="s">
        <v>82</v>
      </c>
      <c r="AY171" s="17" t="s">
        <v>118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7" t="s">
        <v>80</v>
      </c>
      <c r="BK171" s="209">
        <f>ROUND(I171*H171,2)</f>
        <v>0</v>
      </c>
      <c r="BL171" s="17" t="s">
        <v>127</v>
      </c>
      <c r="BM171" s="208" t="s">
        <v>292</v>
      </c>
    </row>
    <row r="172" spans="1:63" s="12" customFormat="1" ht="22.8" customHeight="1">
      <c r="A172" s="12"/>
      <c r="B172" s="181"/>
      <c r="C172" s="182"/>
      <c r="D172" s="183" t="s">
        <v>74</v>
      </c>
      <c r="E172" s="195" t="s">
        <v>293</v>
      </c>
      <c r="F172" s="195" t="s">
        <v>294</v>
      </c>
      <c r="G172" s="182"/>
      <c r="H172" s="182"/>
      <c r="I172" s="185"/>
      <c r="J172" s="196">
        <f>BK172</f>
        <v>0</v>
      </c>
      <c r="K172" s="182"/>
      <c r="L172" s="187"/>
      <c r="M172" s="188"/>
      <c r="N172" s="189"/>
      <c r="O172" s="189"/>
      <c r="P172" s="190">
        <f>SUM(P173:P183)</f>
        <v>0</v>
      </c>
      <c r="Q172" s="189"/>
      <c r="R172" s="190">
        <f>SUM(R173:R183)</f>
        <v>0</v>
      </c>
      <c r="S172" s="189"/>
      <c r="T172" s="191">
        <f>SUM(T173:T183)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2" t="s">
        <v>80</v>
      </c>
      <c r="AT172" s="193" t="s">
        <v>74</v>
      </c>
      <c r="AU172" s="193" t="s">
        <v>80</v>
      </c>
      <c r="AY172" s="192" t="s">
        <v>118</v>
      </c>
      <c r="BK172" s="194">
        <f>SUM(BK173:BK183)</f>
        <v>0</v>
      </c>
    </row>
    <row r="173" spans="1:65" s="2" customFormat="1" ht="24.15" customHeight="1">
      <c r="A173" s="38"/>
      <c r="B173" s="39"/>
      <c r="C173" s="197" t="s">
        <v>295</v>
      </c>
      <c r="D173" s="197" t="s">
        <v>122</v>
      </c>
      <c r="E173" s="198" t="s">
        <v>296</v>
      </c>
      <c r="F173" s="199" t="s">
        <v>297</v>
      </c>
      <c r="G173" s="200" t="s">
        <v>203</v>
      </c>
      <c r="H173" s="201">
        <v>72.242</v>
      </c>
      <c r="I173" s="202"/>
      <c r="J173" s="203">
        <f>ROUND(I173*H173,2)</f>
        <v>0</v>
      </c>
      <c r="K173" s="199" t="s">
        <v>126</v>
      </c>
      <c r="L173" s="44"/>
      <c r="M173" s="204" t="s">
        <v>19</v>
      </c>
      <c r="N173" s="205" t="s">
        <v>46</v>
      </c>
      <c r="O173" s="84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127</v>
      </c>
      <c r="AT173" s="208" t="s">
        <v>122</v>
      </c>
      <c r="AU173" s="208" t="s">
        <v>82</v>
      </c>
      <c r="AY173" s="17" t="s">
        <v>118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7" t="s">
        <v>80</v>
      </c>
      <c r="BK173" s="209">
        <f>ROUND(I173*H173,2)</f>
        <v>0</v>
      </c>
      <c r="BL173" s="17" t="s">
        <v>127</v>
      </c>
      <c r="BM173" s="208" t="s">
        <v>298</v>
      </c>
    </row>
    <row r="174" spans="1:47" s="2" customFormat="1" ht="12">
      <c r="A174" s="38"/>
      <c r="B174" s="39"/>
      <c r="C174" s="40"/>
      <c r="D174" s="210" t="s">
        <v>129</v>
      </c>
      <c r="E174" s="40"/>
      <c r="F174" s="211" t="s">
        <v>299</v>
      </c>
      <c r="G174" s="40"/>
      <c r="H174" s="40"/>
      <c r="I174" s="212"/>
      <c r="J174" s="40"/>
      <c r="K174" s="40"/>
      <c r="L174" s="44"/>
      <c r="M174" s="213"/>
      <c r="N174" s="214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129</v>
      </c>
      <c r="AU174" s="17" t="s">
        <v>82</v>
      </c>
    </row>
    <row r="175" spans="1:65" s="2" customFormat="1" ht="33" customHeight="1">
      <c r="A175" s="38"/>
      <c r="B175" s="39"/>
      <c r="C175" s="197" t="s">
        <v>300</v>
      </c>
      <c r="D175" s="197" t="s">
        <v>122</v>
      </c>
      <c r="E175" s="198" t="s">
        <v>301</v>
      </c>
      <c r="F175" s="199" t="s">
        <v>302</v>
      </c>
      <c r="G175" s="200" t="s">
        <v>203</v>
      </c>
      <c r="H175" s="201">
        <v>72.242</v>
      </c>
      <c r="I175" s="202"/>
      <c r="J175" s="203">
        <f>ROUND(I175*H175,2)</f>
        <v>0</v>
      </c>
      <c r="K175" s="199" t="s">
        <v>126</v>
      </c>
      <c r="L175" s="44"/>
      <c r="M175" s="204" t="s">
        <v>19</v>
      </c>
      <c r="N175" s="205" t="s">
        <v>46</v>
      </c>
      <c r="O175" s="84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127</v>
      </c>
      <c r="AT175" s="208" t="s">
        <v>122</v>
      </c>
      <c r="AU175" s="208" t="s">
        <v>82</v>
      </c>
      <c r="AY175" s="17" t="s">
        <v>118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7" t="s">
        <v>80</v>
      </c>
      <c r="BK175" s="209">
        <f>ROUND(I175*H175,2)</f>
        <v>0</v>
      </c>
      <c r="BL175" s="17" t="s">
        <v>127</v>
      </c>
      <c r="BM175" s="208" t="s">
        <v>303</v>
      </c>
    </row>
    <row r="176" spans="1:47" s="2" customFormat="1" ht="12">
      <c r="A176" s="38"/>
      <c r="B176" s="39"/>
      <c r="C176" s="40"/>
      <c r="D176" s="210" t="s">
        <v>129</v>
      </c>
      <c r="E176" s="40"/>
      <c r="F176" s="211" t="s">
        <v>304</v>
      </c>
      <c r="G176" s="40"/>
      <c r="H176" s="40"/>
      <c r="I176" s="212"/>
      <c r="J176" s="40"/>
      <c r="K176" s="40"/>
      <c r="L176" s="44"/>
      <c r="M176" s="213"/>
      <c r="N176" s="214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129</v>
      </c>
      <c r="AU176" s="17" t="s">
        <v>82</v>
      </c>
    </row>
    <row r="177" spans="1:65" s="2" customFormat="1" ht="44.25" customHeight="1">
      <c r="A177" s="38"/>
      <c r="B177" s="39"/>
      <c r="C177" s="197" t="s">
        <v>305</v>
      </c>
      <c r="D177" s="197" t="s">
        <v>122</v>
      </c>
      <c r="E177" s="198" t="s">
        <v>306</v>
      </c>
      <c r="F177" s="199" t="s">
        <v>307</v>
      </c>
      <c r="G177" s="200" t="s">
        <v>203</v>
      </c>
      <c r="H177" s="201">
        <v>1011.388</v>
      </c>
      <c r="I177" s="202"/>
      <c r="J177" s="203">
        <f>ROUND(I177*H177,2)</f>
        <v>0</v>
      </c>
      <c r="K177" s="199" t="s">
        <v>126</v>
      </c>
      <c r="L177" s="44"/>
      <c r="M177" s="204" t="s">
        <v>19</v>
      </c>
      <c r="N177" s="205" t="s">
        <v>46</v>
      </c>
      <c r="O177" s="84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127</v>
      </c>
      <c r="AT177" s="208" t="s">
        <v>122</v>
      </c>
      <c r="AU177" s="208" t="s">
        <v>82</v>
      </c>
      <c r="AY177" s="17" t="s">
        <v>118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7" t="s">
        <v>80</v>
      </c>
      <c r="BK177" s="209">
        <f>ROUND(I177*H177,2)</f>
        <v>0</v>
      </c>
      <c r="BL177" s="17" t="s">
        <v>127</v>
      </c>
      <c r="BM177" s="208" t="s">
        <v>308</v>
      </c>
    </row>
    <row r="178" spans="1:47" s="2" customFormat="1" ht="12">
      <c r="A178" s="38"/>
      <c r="B178" s="39"/>
      <c r="C178" s="40"/>
      <c r="D178" s="210" t="s">
        <v>129</v>
      </c>
      <c r="E178" s="40"/>
      <c r="F178" s="211" t="s">
        <v>309</v>
      </c>
      <c r="G178" s="40"/>
      <c r="H178" s="40"/>
      <c r="I178" s="212"/>
      <c r="J178" s="40"/>
      <c r="K178" s="40"/>
      <c r="L178" s="44"/>
      <c r="M178" s="213"/>
      <c r="N178" s="214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129</v>
      </c>
      <c r="AU178" s="17" t="s">
        <v>82</v>
      </c>
    </row>
    <row r="179" spans="1:51" s="13" customFormat="1" ht="12">
      <c r="A179" s="13"/>
      <c r="B179" s="225"/>
      <c r="C179" s="226"/>
      <c r="D179" s="227" t="s">
        <v>165</v>
      </c>
      <c r="E179" s="228" t="s">
        <v>19</v>
      </c>
      <c r="F179" s="229" t="s">
        <v>310</v>
      </c>
      <c r="G179" s="226"/>
      <c r="H179" s="230">
        <v>1011.388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165</v>
      </c>
      <c r="AU179" s="236" t="s">
        <v>82</v>
      </c>
      <c r="AV179" s="13" t="s">
        <v>82</v>
      </c>
      <c r="AW179" s="13" t="s">
        <v>36</v>
      </c>
      <c r="AX179" s="13" t="s">
        <v>80</v>
      </c>
      <c r="AY179" s="236" t="s">
        <v>118</v>
      </c>
    </row>
    <row r="180" spans="1:65" s="2" customFormat="1" ht="55.5" customHeight="1">
      <c r="A180" s="38"/>
      <c r="B180" s="39"/>
      <c r="C180" s="197" t="s">
        <v>311</v>
      </c>
      <c r="D180" s="197" t="s">
        <v>122</v>
      </c>
      <c r="E180" s="198" t="s">
        <v>312</v>
      </c>
      <c r="F180" s="199" t="s">
        <v>313</v>
      </c>
      <c r="G180" s="200" t="s">
        <v>203</v>
      </c>
      <c r="H180" s="201">
        <v>68.061</v>
      </c>
      <c r="I180" s="202"/>
      <c r="J180" s="203">
        <f>ROUND(I180*H180,2)</f>
        <v>0</v>
      </c>
      <c r="K180" s="199" t="s">
        <v>126</v>
      </c>
      <c r="L180" s="44"/>
      <c r="M180" s="204" t="s">
        <v>19</v>
      </c>
      <c r="N180" s="205" t="s">
        <v>46</v>
      </c>
      <c r="O180" s="84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8" t="s">
        <v>127</v>
      </c>
      <c r="AT180" s="208" t="s">
        <v>122</v>
      </c>
      <c r="AU180" s="208" t="s">
        <v>82</v>
      </c>
      <c r="AY180" s="17" t="s">
        <v>118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7" t="s">
        <v>80</v>
      </c>
      <c r="BK180" s="209">
        <f>ROUND(I180*H180,2)</f>
        <v>0</v>
      </c>
      <c r="BL180" s="17" t="s">
        <v>127</v>
      </c>
      <c r="BM180" s="208" t="s">
        <v>314</v>
      </c>
    </row>
    <row r="181" spans="1:47" s="2" customFormat="1" ht="12">
      <c r="A181" s="38"/>
      <c r="B181" s="39"/>
      <c r="C181" s="40"/>
      <c r="D181" s="210" t="s">
        <v>129</v>
      </c>
      <c r="E181" s="40"/>
      <c r="F181" s="211" t="s">
        <v>315</v>
      </c>
      <c r="G181" s="40"/>
      <c r="H181" s="40"/>
      <c r="I181" s="212"/>
      <c r="J181" s="40"/>
      <c r="K181" s="40"/>
      <c r="L181" s="44"/>
      <c r="M181" s="213"/>
      <c r="N181" s="214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129</v>
      </c>
      <c r="AU181" s="17" t="s">
        <v>82</v>
      </c>
    </row>
    <row r="182" spans="1:65" s="2" customFormat="1" ht="49.05" customHeight="1">
      <c r="A182" s="38"/>
      <c r="B182" s="39"/>
      <c r="C182" s="197" t="s">
        <v>316</v>
      </c>
      <c r="D182" s="197" t="s">
        <v>122</v>
      </c>
      <c r="E182" s="198" t="s">
        <v>317</v>
      </c>
      <c r="F182" s="199" t="s">
        <v>318</v>
      </c>
      <c r="G182" s="200" t="s">
        <v>203</v>
      </c>
      <c r="H182" s="201">
        <v>4.181</v>
      </c>
      <c r="I182" s="202"/>
      <c r="J182" s="203">
        <f>ROUND(I182*H182,2)</f>
        <v>0</v>
      </c>
      <c r="K182" s="199" t="s">
        <v>126</v>
      </c>
      <c r="L182" s="44"/>
      <c r="M182" s="204" t="s">
        <v>19</v>
      </c>
      <c r="N182" s="205" t="s">
        <v>46</v>
      </c>
      <c r="O182" s="84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127</v>
      </c>
      <c r="AT182" s="208" t="s">
        <v>122</v>
      </c>
      <c r="AU182" s="208" t="s">
        <v>82</v>
      </c>
      <c r="AY182" s="17" t="s">
        <v>118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7" t="s">
        <v>80</v>
      </c>
      <c r="BK182" s="209">
        <f>ROUND(I182*H182,2)</f>
        <v>0</v>
      </c>
      <c r="BL182" s="17" t="s">
        <v>127</v>
      </c>
      <c r="BM182" s="208" t="s">
        <v>319</v>
      </c>
    </row>
    <row r="183" spans="1:47" s="2" customFormat="1" ht="12">
      <c r="A183" s="38"/>
      <c r="B183" s="39"/>
      <c r="C183" s="40"/>
      <c r="D183" s="210" t="s">
        <v>129</v>
      </c>
      <c r="E183" s="40"/>
      <c r="F183" s="211" t="s">
        <v>320</v>
      </c>
      <c r="G183" s="40"/>
      <c r="H183" s="40"/>
      <c r="I183" s="212"/>
      <c r="J183" s="40"/>
      <c r="K183" s="40"/>
      <c r="L183" s="44"/>
      <c r="M183" s="213"/>
      <c r="N183" s="214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129</v>
      </c>
      <c r="AU183" s="17" t="s">
        <v>82</v>
      </c>
    </row>
    <row r="184" spans="1:63" s="12" customFormat="1" ht="22.8" customHeight="1">
      <c r="A184" s="12"/>
      <c r="B184" s="181"/>
      <c r="C184" s="182"/>
      <c r="D184" s="183" t="s">
        <v>74</v>
      </c>
      <c r="E184" s="195" t="s">
        <v>321</v>
      </c>
      <c r="F184" s="195" t="s">
        <v>322</v>
      </c>
      <c r="G184" s="182"/>
      <c r="H184" s="182"/>
      <c r="I184" s="185"/>
      <c r="J184" s="196">
        <f>BK184</f>
        <v>0</v>
      </c>
      <c r="K184" s="182"/>
      <c r="L184" s="187"/>
      <c r="M184" s="188"/>
      <c r="N184" s="189"/>
      <c r="O184" s="189"/>
      <c r="P184" s="190">
        <f>SUM(P185:P186)</f>
        <v>0</v>
      </c>
      <c r="Q184" s="189"/>
      <c r="R184" s="190">
        <f>SUM(R185:R186)</f>
        <v>0</v>
      </c>
      <c r="S184" s="189"/>
      <c r="T184" s="191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92" t="s">
        <v>80</v>
      </c>
      <c r="AT184" s="193" t="s">
        <v>74</v>
      </c>
      <c r="AU184" s="193" t="s">
        <v>80</v>
      </c>
      <c r="AY184" s="192" t="s">
        <v>118</v>
      </c>
      <c r="BK184" s="194">
        <f>SUM(BK185:BK186)</f>
        <v>0</v>
      </c>
    </row>
    <row r="185" spans="1:65" s="2" customFormat="1" ht="55.5" customHeight="1">
      <c r="A185" s="38"/>
      <c r="B185" s="39"/>
      <c r="C185" s="197" t="s">
        <v>323</v>
      </c>
      <c r="D185" s="197" t="s">
        <v>122</v>
      </c>
      <c r="E185" s="198" t="s">
        <v>324</v>
      </c>
      <c r="F185" s="199" t="s">
        <v>325</v>
      </c>
      <c r="G185" s="200" t="s">
        <v>203</v>
      </c>
      <c r="H185" s="201">
        <v>24.689</v>
      </c>
      <c r="I185" s="202"/>
      <c r="J185" s="203">
        <f>ROUND(I185*H185,2)</f>
        <v>0</v>
      </c>
      <c r="K185" s="199" t="s">
        <v>126</v>
      </c>
      <c r="L185" s="44"/>
      <c r="M185" s="204" t="s">
        <v>19</v>
      </c>
      <c r="N185" s="205" t="s">
        <v>46</v>
      </c>
      <c r="O185" s="84"/>
      <c r="P185" s="206">
        <f>O185*H185</f>
        <v>0</v>
      </c>
      <c r="Q185" s="206">
        <v>0</v>
      </c>
      <c r="R185" s="206">
        <f>Q185*H185</f>
        <v>0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127</v>
      </c>
      <c r="AT185" s="208" t="s">
        <v>122</v>
      </c>
      <c r="AU185" s="208" t="s">
        <v>82</v>
      </c>
      <c r="AY185" s="17" t="s">
        <v>118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7" t="s">
        <v>80</v>
      </c>
      <c r="BK185" s="209">
        <f>ROUND(I185*H185,2)</f>
        <v>0</v>
      </c>
      <c r="BL185" s="17" t="s">
        <v>127</v>
      </c>
      <c r="BM185" s="208" t="s">
        <v>326</v>
      </c>
    </row>
    <row r="186" spans="1:47" s="2" customFormat="1" ht="12">
      <c r="A186" s="38"/>
      <c r="B186" s="39"/>
      <c r="C186" s="40"/>
      <c r="D186" s="210" t="s">
        <v>129</v>
      </c>
      <c r="E186" s="40"/>
      <c r="F186" s="211" t="s">
        <v>327</v>
      </c>
      <c r="G186" s="40"/>
      <c r="H186" s="40"/>
      <c r="I186" s="212"/>
      <c r="J186" s="40"/>
      <c r="K186" s="40"/>
      <c r="L186" s="44"/>
      <c r="M186" s="213"/>
      <c r="N186" s="214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129</v>
      </c>
      <c r="AU186" s="17" t="s">
        <v>82</v>
      </c>
    </row>
    <row r="187" spans="1:63" s="12" customFormat="1" ht="25.9" customHeight="1">
      <c r="A187" s="12"/>
      <c r="B187" s="181"/>
      <c r="C187" s="182"/>
      <c r="D187" s="183" t="s">
        <v>74</v>
      </c>
      <c r="E187" s="184" t="s">
        <v>328</v>
      </c>
      <c r="F187" s="184" t="s">
        <v>329</v>
      </c>
      <c r="G187" s="182"/>
      <c r="H187" s="182"/>
      <c r="I187" s="185"/>
      <c r="J187" s="186">
        <f>BK187</f>
        <v>0</v>
      </c>
      <c r="K187" s="182"/>
      <c r="L187" s="187"/>
      <c r="M187" s="188"/>
      <c r="N187" s="189"/>
      <c r="O187" s="189"/>
      <c r="P187" s="190">
        <f>P188</f>
        <v>0</v>
      </c>
      <c r="Q187" s="189"/>
      <c r="R187" s="190">
        <f>R188</f>
        <v>0.22043120000000002</v>
      </c>
      <c r="S187" s="189"/>
      <c r="T187" s="191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92" t="s">
        <v>82</v>
      </c>
      <c r="AT187" s="193" t="s">
        <v>74</v>
      </c>
      <c r="AU187" s="193" t="s">
        <v>75</v>
      </c>
      <c r="AY187" s="192" t="s">
        <v>118</v>
      </c>
      <c r="BK187" s="194">
        <f>BK188</f>
        <v>0</v>
      </c>
    </row>
    <row r="188" spans="1:63" s="12" customFormat="1" ht="22.8" customHeight="1">
      <c r="A188" s="12"/>
      <c r="B188" s="181"/>
      <c r="C188" s="182"/>
      <c r="D188" s="183" t="s">
        <v>74</v>
      </c>
      <c r="E188" s="195" t="s">
        <v>330</v>
      </c>
      <c r="F188" s="195" t="s">
        <v>331</v>
      </c>
      <c r="G188" s="182"/>
      <c r="H188" s="182"/>
      <c r="I188" s="185"/>
      <c r="J188" s="196">
        <f>BK188</f>
        <v>0</v>
      </c>
      <c r="K188" s="182"/>
      <c r="L188" s="187"/>
      <c r="M188" s="188"/>
      <c r="N188" s="189"/>
      <c r="O188" s="189"/>
      <c r="P188" s="190">
        <f>SUM(P189:P196)</f>
        <v>0</v>
      </c>
      <c r="Q188" s="189"/>
      <c r="R188" s="190">
        <f>SUM(R189:R196)</f>
        <v>0.22043120000000002</v>
      </c>
      <c r="S188" s="189"/>
      <c r="T188" s="191">
        <f>SUM(T189:T196)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92" t="s">
        <v>82</v>
      </c>
      <c r="AT188" s="193" t="s">
        <v>74</v>
      </c>
      <c r="AU188" s="193" t="s">
        <v>80</v>
      </c>
      <c r="AY188" s="192" t="s">
        <v>118</v>
      </c>
      <c r="BK188" s="194">
        <f>SUM(BK189:BK196)</f>
        <v>0</v>
      </c>
    </row>
    <row r="189" spans="1:65" s="2" customFormat="1" ht="37.8" customHeight="1">
      <c r="A189" s="38"/>
      <c r="B189" s="39"/>
      <c r="C189" s="197" t="s">
        <v>332</v>
      </c>
      <c r="D189" s="197" t="s">
        <v>122</v>
      </c>
      <c r="E189" s="198" t="s">
        <v>333</v>
      </c>
      <c r="F189" s="199" t="s">
        <v>334</v>
      </c>
      <c r="G189" s="200" t="s">
        <v>162</v>
      </c>
      <c r="H189" s="201">
        <v>37.884</v>
      </c>
      <c r="I189" s="202"/>
      <c r="J189" s="203">
        <f>ROUND(I189*H189,2)</f>
        <v>0</v>
      </c>
      <c r="K189" s="199" t="s">
        <v>126</v>
      </c>
      <c r="L189" s="44"/>
      <c r="M189" s="204" t="s">
        <v>19</v>
      </c>
      <c r="N189" s="205" t="s">
        <v>46</v>
      </c>
      <c r="O189" s="84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8" t="s">
        <v>335</v>
      </c>
      <c r="AT189" s="208" t="s">
        <v>122</v>
      </c>
      <c r="AU189" s="208" t="s">
        <v>82</v>
      </c>
      <c r="AY189" s="17" t="s">
        <v>118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7" t="s">
        <v>80</v>
      </c>
      <c r="BK189" s="209">
        <f>ROUND(I189*H189,2)</f>
        <v>0</v>
      </c>
      <c r="BL189" s="17" t="s">
        <v>335</v>
      </c>
      <c r="BM189" s="208" t="s">
        <v>336</v>
      </c>
    </row>
    <row r="190" spans="1:47" s="2" customFormat="1" ht="12">
      <c r="A190" s="38"/>
      <c r="B190" s="39"/>
      <c r="C190" s="40"/>
      <c r="D190" s="210" t="s">
        <v>129</v>
      </c>
      <c r="E190" s="40"/>
      <c r="F190" s="211" t="s">
        <v>337</v>
      </c>
      <c r="G190" s="40"/>
      <c r="H190" s="40"/>
      <c r="I190" s="212"/>
      <c r="J190" s="40"/>
      <c r="K190" s="40"/>
      <c r="L190" s="44"/>
      <c r="M190" s="213"/>
      <c r="N190" s="214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129</v>
      </c>
      <c r="AU190" s="17" t="s">
        <v>82</v>
      </c>
    </row>
    <row r="191" spans="1:65" s="2" customFormat="1" ht="16.5" customHeight="1">
      <c r="A191" s="38"/>
      <c r="B191" s="39"/>
      <c r="C191" s="215" t="s">
        <v>338</v>
      </c>
      <c r="D191" s="215" t="s">
        <v>132</v>
      </c>
      <c r="E191" s="216" t="s">
        <v>339</v>
      </c>
      <c r="F191" s="217" t="s">
        <v>340</v>
      </c>
      <c r="G191" s="218" t="s">
        <v>203</v>
      </c>
      <c r="H191" s="219">
        <v>0.011</v>
      </c>
      <c r="I191" s="220"/>
      <c r="J191" s="221">
        <f>ROUND(I191*H191,2)</f>
        <v>0</v>
      </c>
      <c r="K191" s="217" t="s">
        <v>126</v>
      </c>
      <c r="L191" s="222"/>
      <c r="M191" s="223" t="s">
        <v>19</v>
      </c>
      <c r="N191" s="224" t="s">
        <v>46</v>
      </c>
      <c r="O191" s="84"/>
      <c r="P191" s="206">
        <f>O191*H191</f>
        <v>0</v>
      </c>
      <c r="Q191" s="206">
        <v>1</v>
      </c>
      <c r="R191" s="206">
        <f>Q191*H191</f>
        <v>0.011</v>
      </c>
      <c r="S191" s="206">
        <v>0</v>
      </c>
      <c r="T191" s="20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8" t="s">
        <v>159</v>
      </c>
      <c r="AT191" s="208" t="s">
        <v>132</v>
      </c>
      <c r="AU191" s="208" t="s">
        <v>82</v>
      </c>
      <c r="AY191" s="17" t="s">
        <v>118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7" t="s">
        <v>80</v>
      </c>
      <c r="BK191" s="209">
        <f>ROUND(I191*H191,2)</f>
        <v>0</v>
      </c>
      <c r="BL191" s="17" t="s">
        <v>335</v>
      </c>
      <c r="BM191" s="208" t="s">
        <v>341</v>
      </c>
    </row>
    <row r="192" spans="1:51" s="13" customFormat="1" ht="12">
      <c r="A192" s="13"/>
      <c r="B192" s="225"/>
      <c r="C192" s="226"/>
      <c r="D192" s="227" t="s">
        <v>165</v>
      </c>
      <c r="E192" s="226"/>
      <c r="F192" s="229" t="s">
        <v>342</v>
      </c>
      <c r="G192" s="226"/>
      <c r="H192" s="230">
        <v>0.011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165</v>
      </c>
      <c r="AU192" s="236" t="s">
        <v>82</v>
      </c>
      <c r="AV192" s="13" t="s">
        <v>82</v>
      </c>
      <c r="AW192" s="13" t="s">
        <v>4</v>
      </c>
      <c r="AX192" s="13" t="s">
        <v>80</v>
      </c>
      <c r="AY192" s="236" t="s">
        <v>118</v>
      </c>
    </row>
    <row r="193" spans="1:65" s="2" customFormat="1" ht="24.15" customHeight="1">
      <c r="A193" s="38"/>
      <c r="B193" s="39"/>
      <c r="C193" s="197" t="s">
        <v>343</v>
      </c>
      <c r="D193" s="197" t="s">
        <v>122</v>
      </c>
      <c r="E193" s="198" t="s">
        <v>344</v>
      </c>
      <c r="F193" s="199" t="s">
        <v>345</v>
      </c>
      <c r="G193" s="200" t="s">
        <v>162</v>
      </c>
      <c r="H193" s="201">
        <v>37.884</v>
      </c>
      <c r="I193" s="202"/>
      <c r="J193" s="203">
        <f>ROUND(I193*H193,2)</f>
        <v>0</v>
      </c>
      <c r="K193" s="199" t="s">
        <v>126</v>
      </c>
      <c r="L193" s="44"/>
      <c r="M193" s="204" t="s">
        <v>19</v>
      </c>
      <c r="N193" s="205" t="s">
        <v>46</v>
      </c>
      <c r="O193" s="84"/>
      <c r="P193" s="206">
        <f>O193*H193</f>
        <v>0</v>
      </c>
      <c r="Q193" s="206">
        <v>0.0004</v>
      </c>
      <c r="R193" s="206">
        <f>Q193*H193</f>
        <v>0.015153600000000001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335</v>
      </c>
      <c r="AT193" s="208" t="s">
        <v>122</v>
      </c>
      <c r="AU193" s="208" t="s">
        <v>82</v>
      </c>
      <c r="AY193" s="17" t="s">
        <v>118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7" t="s">
        <v>80</v>
      </c>
      <c r="BK193" s="209">
        <f>ROUND(I193*H193,2)</f>
        <v>0</v>
      </c>
      <c r="BL193" s="17" t="s">
        <v>335</v>
      </c>
      <c r="BM193" s="208" t="s">
        <v>346</v>
      </c>
    </row>
    <row r="194" spans="1:47" s="2" customFormat="1" ht="12">
      <c r="A194" s="38"/>
      <c r="B194" s="39"/>
      <c r="C194" s="40"/>
      <c r="D194" s="210" t="s">
        <v>129</v>
      </c>
      <c r="E194" s="40"/>
      <c r="F194" s="211" t="s">
        <v>347</v>
      </c>
      <c r="G194" s="40"/>
      <c r="H194" s="40"/>
      <c r="I194" s="212"/>
      <c r="J194" s="40"/>
      <c r="K194" s="40"/>
      <c r="L194" s="44"/>
      <c r="M194" s="213"/>
      <c r="N194" s="214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129</v>
      </c>
      <c r="AU194" s="17" t="s">
        <v>82</v>
      </c>
    </row>
    <row r="195" spans="1:65" s="2" customFormat="1" ht="49.05" customHeight="1">
      <c r="A195" s="38"/>
      <c r="B195" s="39"/>
      <c r="C195" s="215" t="s">
        <v>348</v>
      </c>
      <c r="D195" s="215" t="s">
        <v>132</v>
      </c>
      <c r="E195" s="216" t="s">
        <v>349</v>
      </c>
      <c r="F195" s="217" t="s">
        <v>350</v>
      </c>
      <c r="G195" s="218" t="s">
        <v>162</v>
      </c>
      <c r="H195" s="219">
        <v>44.154</v>
      </c>
      <c r="I195" s="220"/>
      <c r="J195" s="221">
        <f>ROUND(I195*H195,2)</f>
        <v>0</v>
      </c>
      <c r="K195" s="217" t="s">
        <v>126</v>
      </c>
      <c r="L195" s="222"/>
      <c r="M195" s="223" t="s">
        <v>19</v>
      </c>
      <c r="N195" s="224" t="s">
        <v>46</v>
      </c>
      <c r="O195" s="84"/>
      <c r="P195" s="206">
        <f>O195*H195</f>
        <v>0</v>
      </c>
      <c r="Q195" s="206">
        <v>0.0044</v>
      </c>
      <c r="R195" s="206">
        <f>Q195*H195</f>
        <v>0.19427760000000002</v>
      </c>
      <c r="S195" s="206">
        <v>0</v>
      </c>
      <c r="T195" s="20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159</v>
      </c>
      <c r="AT195" s="208" t="s">
        <v>132</v>
      </c>
      <c r="AU195" s="208" t="s">
        <v>82</v>
      </c>
      <c r="AY195" s="17" t="s">
        <v>118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7" t="s">
        <v>80</v>
      </c>
      <c r="BK195" s="209">
        <f>ROUND(I195*H195,2)</f>
        <v>0</v>
      </c>
      <c r="BL195" s="17" t="s">
        <v>335</v>
      </c>
      <c r="BM195" s="208" t="s">
        <v>351</v>
      </c>
    </row>
    <row r="196" spans="1:51" s="13" customFormat="1" ht="12">
      <c r="A196" s="13"/>
      <c r="B196" s="225"/>
      <c r="C196" s="226"/>
      <c r="D196" s="227" t="s">
        <v>165</v>
      </c>
      <c r="E196" s="226"/>
      <c r="F196" s="229" t="s">
        <v>352</v>
      </c>
      <c r="G196" s="226"/>
      <c r="H196" s="230">
        <v>44.154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165</v>
      </c>
      <c r="AU196" s="236" t="s">
        <v>82</v>
      </c>
      <c r="AV196" s="13" t="s">
        <v>82</v>
      </c>
      <c r="AW196" s="13" t="s">
        <v>4</v>
      </c>
      <c r="AX196" s="13" t="s">
        <v>80</v>
      </c>
      <c r="AY196" s="236" t="s">
        <v>118</v>
      </c>
    </row>
    <row r="197" spans="1:63" s="12" customFormat="1" ht="25.9" customHeight="1">
      <c r="A197" s="12"/>
      <c r="B197" s="181"/>
      <c r="C197" s="182"/>
      <c r="D197" s="183" t="s">
        <v>74</v>
      </c>
      <c r="E197" s="184" t="s">
        <v>132</v>
      </c>
      <c r="F197" s="184" t="s">
        <v>353</v>
      </c>
      <c r="G197" s="182"/>
      <c r="H197" s="182"/>
      <c r="I197" s="185"/>
      <c r="J197" s="186">
        <f>BK197</f>
        <v>0</v>
      </c>
      <c r="K197" s="182"/>
      <c r="L197" s="187"/>
      <c r="M197" s="188"/>
      <c r="N197" s="189"/>
      <c r="O197" s="189"/>
      <c r="P197" s="190">
        <f>P198</f>
        <v>0</v>
      </c>
      <c r="Q197" s="189"/>
      <c r="R197" s="190">
        <f>R198</f>
        <v>0.06</v>
      </c>
      <c r="S197" s="189"/>
      <c r="T197" s="191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2" t="s">
        <v>119</v>
      </c>
      <c r="AT197" s="193" t="s">
        <v>74</v>
      </c>
      <c r="AU197" s="193" t="s">
        <v>75</v>
      </c>
      <c r="AY197" s="192" t="s">
        <v>118</v>
      </c>
      <c r="BK197" s="194">
        <f>BK198</f>
        <v>0</v>
      </c>
    </row>
    <row r="198" spans="1:63" s="12" customFormat="1" ht="22.8" customHeight="1">
      <c r="A198" s="12"/>
      <c r="B198" s="181"/>
      <c r="C198" s="182"/>
      <c r="D198" s="183" t="s">
        <v>74</v>
      </c>
      <c r="E198" s="195" t="s">
        <v>354</v>
      </c>
      <c r="F198" s="195" t="s">
        <v>355</v>
      </c>
      <c r="G198" s="182"/>
      <c r="H198" s="182"/>
      <c r="I198" s="185"/>
      <c r="J198" s="196">
        <f>BK198</f>
        <v>0</v>
      </c>
      <c r="K198" s="182"/>
      <c r="L198" s="187"/>
      <c r="M198" s="188"/>
      <c r="N198" s="189"/>
      <c r="O198" s="189"/>
      <c r="P198" s="190">
        <f>SUM(P199:P201)</f>
        <v>0</v>
      </c>
      <c r="Q198" s="189"/>
      <c r="R198" s="190">
        <f>SUM(R199:R201)</f>
        <v>0.06</v>
      </c>
      <c r="S198" s="189"/>
      <c r="T198" s="191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92" t="s">
        <v>119</v>
      </c>
      <c r="AT198" s="193" t="s">
        <v>74</v>
      </c>
      <c r="AU198" s="193" t="s">
        <v>80</v>
      </c>
      <c r="AY198" s="192" t="s">
        <v>118</v>
      </c>
      <c r="BK198" s="194">
        <f>SUM(BK199:BK201)</f>
        <v>0</v>
      </c>
    </row>
    <row r="199" spans="1:65" s="2" customFormat="1" ht="24.15" customHeight="1">
      <c r="A199" s="38"/>
      <c r="B199" s="39"/>
      <c r="C199" s="197" t="s">
        <v>356</v>
      </c>
      <c r="D199" s="197" t="s">
        <v>122</v>
      </c>
      <c r="E199" s="198" t="s">
        <v>357</v>
      </c>
      <c r="F199" s="199" t="s">
        <v>358</v>
      </c>
      <c r="G199" s="200" t="s">
        <v>125</v>
      </c>
      <c r="H199" s="201">
        <v>2</v>
      </c>
      <c r="I199" s="202"/>
      <c r="J199" s="203">
        <f>ROUND(I199*H199,2)</f>
        <v>0</v>
      </c>
      <c r="K199" s="199" t="s">
        <v>126</v>
      </c>
      <c r="L199" s="44"/>
      <c r="M199" s="204" t="s">
        <v>19</v>
      </c>
      <c r="N199" s="205" t="s">
        <v>46</v>
      </c>
      <c r="O199" s="84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8" t="s">
        <v>359</v>
      </c>
      <c r="AT199" s="208" t="s">
        <v>122</v>
      </c>
      <c r="AU199" s="208" t="s">
        <v>82</v>
      </c>
      <c r="AY199" s="17" t="s">
        <v>118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7" t="s">
        <v>80</v>
      </c>
      <c r="BK199" s="209">
        <f>ROUND(I199*H199,2)</f>
        <v>0</v>
      </c>
      <c r="BL199" s="17" t="s">
        <v>359</v>
      </c>
      <c r="BM199" s="208" t="s">
        <v>360</v>
      </c>
    </row>
    <row r="200" spans="1:47" s="2" customFormat="1" ht="12">
      <c r="A200" s="38"/>
      <c r="B200" s="39"/>
      <c r="C200" s="40"/>
      <c r="D200" s="210" t="s">
        <v>129</v>
      </c>
      <c r="E200" s="40"/>
      <c r="F200" s="211" t="s">
        <v>361</v>
      </c>
      <c r="G200" s="40"/>
      <c r="H200" s="40"/>
      <c r="I200" s="212"/>
      <c r="J200" s="40"/>
      <c r="K200" s="40"/>
      <c r="L200" s="44"/>
      <c r="M200" s="213"/>
      <c r="N200" s="214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129</v>
      </c>
      <c r="AU200" s="17" t="s">
        <v>82</v>
      </c>
    </row>
    <row r="201" spans="1:65" s="2" customFormat="1" ht="37.8" customHeight="1">
      <c r="A201" s="38"/>
      <c r="B201" s="39"/>
      <c r="C201" s="215" t="s">
        <v>362</v>
      </c>
      <c r="D201" s="215" t="s">
        <v>132</v>
      </c>
      <c r="E201" s="216" t="s">
        <v>363</v>
      </c>
      <c r="F201" s="217" t="s">
        <v>364</v>
      </c>
      <c r="G201" s="218" t="s">
        <v>125</v>
      </c>
      <c r="H201" s="219">
        <v>2</v>
      </c>
      <c r="I201" s="220"/>
      <c r="J201" s="221">
        <f>ROUND(I201*H201,2)</f>
        <v>0</v>
      </c>
      <c r="K201" s="217" t="s">
        <v>126</v>
      </c>
      <c r="L201" s="222"/>
      <c r="M201" s="223" t="s">
        <v>19</v>
      </c>
      <c r="N201" s="224" t="s">
        <v>46</v>
      </c>
      <c r="O201" s="84"/>
      <c r="P201" s="206">
        <f>O201*H201</f>
        <v>0</v>
      </c>
      <c r="Q201" s="206">
        <v>0.03</v>
      </c>
      <c r="R201" s="206">
        <f>Q201*H201</f>
        <v>0.06</v>
      </c>
      <c r="S201" s="206">
        <v>0</v>
      </c>
      <c r="T201" s="20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8" t="s">
        <v>365</v>
      </c>
      <c r="AT201" s="208" t="s">
        <v>132</v>
      </c>
      <c r="AU201" s="208" t="s">
        <v>82</v>
      </c>
      <c r="AY201" s="17" t="s">
        <v>118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7" t="s">
        <v>80</v>
      </c>
      <c r="BK201" s="209">
        <f>ROUND(I201*H201,2)</f>
        <v>0</v>
      </c>
      <c r="BL201" s="17" t="s">
        <v>365</v>
      </c>
      <c r="BM201" s="208" t="s">
        <v>366</v>
      </c>
    </row>
    <row r="202" spans="1:63" s="12" customFormat="1" ht="25.9" customHeight="1">
      <c r="A202" s="12"/>
      <c r="B202" s="181"/>
      <c r="C202" s="182"/>
      <c r="D202" s="183" t="s">
        <v>74</v>
      </c>
      <c r="E202" s="184" t="s">
        <v>367</v>
      </c>
      <c r="F202" s="184" t="s">
        <v>368</v>
      </c>
      <c r="G202" s="182"/>
      <c r="H202" s="182"/>
      <c r="I202" s="185"/>
      <c r="J202" s="186">
        <f>BK202</f>
        <v>0</v>
      </c>
      <c r="K202" s="182"/>
      <c r="L202" s="187"/>
      <c r="M202" s="188"/>
      <c r="N202" s="189"/>
      <c r="O202" s="189"/>
      <c r="P202" s="190">
        <f>SUM(P203:P214)</f>
        <v>0</v>
      </c>
      <c r="Q202" s="189"/>
      <c r="R202" s="190">
        <f>SUM(R203:R214)</f>
        <v>0</v>
      </c>
      <c r="S202" s="189"/>
      <c r="T202" s="191">
        <f>SUM(T203:T214)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2" t="s">
        <v>127</v>
      </c>
      <c r="AT202" s="193" t="s">
        <v>74</v>
      </c>
      <c r="AU202" s="193" t="s">
        <v>75</v>
      </c>
      <c r="AY202" s="192" t="s">
        <v>118</v>
      </c>
      <c r="BK202" s="194">
        <f>SUM(BK203:BK214)</f>
        <v>0</v>
      </c>
    </row>
    <row r="203" spans="1:65" s="2" customFormat="1" ht="24.15" customHeight="1">
      <c r="A203" s="38"/>
      <c r="B203" s="39"/>
      <c r="C203" s="197" t="s">
        <v>369</v>
      </c>
      <c r="D203" s="197" t="s">
        <v>122</v>
      </c>
      <c r="E203" s="198" t="s">
        <v>370</v>
      </c>
      <c r="F203" s="199" t="s">
        <v>371</v>
      </c>
      <c r="G203" s="200" t="s">
        <v>372</v>
      </c>
      <c r="H203" s="201">
        <v>10</v>
      </c>
      <c r="I203" s="202"/>
      <c r="J203" s="203">
        <f>ROUND(I203*H203,2)</f>
        <v>0</v>
      </c>
      <c r="K203" s="199" t="s">
        <v>126</v>
      </c>
      <c r="L203" s="44"/>
      <c r="M203" s="204" t="s">
        <v>19</v>
      </c>
      <c r="N203" s="205" t="s">
        <v>46</v>
      </c>
      <c r="O203" s="84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8" t="s">
        <v>373</v>
      </c>
      <c r="AT203" s="208" t="s">
        <v>122</v>
      </c>
      <c r="AU203" s="208" t="s">
        <v>80</v>
      </c>
      <c r="AY203" s="17" t="s">
        <v>118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7" t="s">
        <v>80</v>
      </c>
      <c r="BK203" s="209">
        <f>ROUND(I203*H203,2)</f>
        <v>0</v>
      </c>
      <c r="BL203" s="17" t="s">
        <v>373</v>
      </c>
      <c r="BM203" s="208" t="s">
        <v>374</v>
      </c>
    </row>
    <row r="204" spans="1:47" s="2" customFormat="1" ht="12">
      <c r="A204" s="38"/>
      <c r="B204" s="39"/>
      <c r="C204" s="40"/>
      <c r="D204" s="210" t="s">
        <v>129</v>
      </c>
      <c r="E204" s="40"/>
      <c r="F204" s="211" t="s">
        <v>375</v>
      </c>
      <c r="G204" s="40"/>
      <c r="H204" s="40"/>
      <c r="I204" s="212"/>
      <c r="J204" s="40"/>
      <c r="K204" s="40"/>
      <c r="L204" s="44"/>
      <c r="M204" s="213"/>
      <c r="N204" s="214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129</v>
      </c>
      <c r="AU204" s="17" t="s">
        <v>80</v>
      </c>
    </row>
    <row r="205" spans="1:51" s="15" customFormat="1" ht="12">
      <c r="A205" s="15"/>
      <c r="B205" s="248"/>
      <c r="C205" s="249"/>
      <c r="D205" s="227" t="s">
        <v>165</v>
      </c>
      <c r="E205" s="250" t="s">
        <v>19</v>
      </c>
      <c r="F205" s="251" t="s">
        <v>376</v>
      </c>
      <c r="G205" s="249"/>
      <c r="H205" s="250" t="s">
        <v>19</v>
      </c>
      <c r="I205" s="252"/>
      <c r="J205" s="249"/>
      <c r="K205" s="249"/>
      <c r="L205" s="253"/>
      <c r="M205" s="254"/>
      <c r="N205" s="255"/>
      <c r="O205" s="255"/>
      <c r="P205" s="255"/>
      <c r="Q205" s="255"/>
      <c r="R205" s="255"/>
      <c r="S205" s="255"/>
      <c r="T205" s="25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7" t="s">
        <v>165</v>
      </c>
      <c r="AU205" s="257" t="s">
        <v>80</v>
      </c>
      <c r="AV205" s="15" t="s">
        <v>80</v>
      </c>
      <c r="AW205" s="15" t="s">
        <v>36</v>
      </c>
      <c r="AX205" s="15" t="s">
        <v>75</v>
      </c>
      <c r="AY205" s="257" t="s">
        <v>118</v>
      </c>
    </row>
    <row r="206" spans="1:51" s="13" customFormat="1" ht="12">
      <c r="A206" s="13"/>
      <c r="B206" s="225"/>
      <c r="C206" s="226"/>
      <c r="D206" s="227" t="s">
        <v>165</v>
      </c>
      <c r="E206" s="228" t="s">
        <v>19</v>
      </c>
      <c r="F206" s="229" t="s">
        <v>332</v>
      </c>
      <c r="G206" s="226"/>
      <c r="H206" s="230">
        <v>10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165</v>
      </c>
      <c r="AU206" s="236" t="s">
        <v>80</v>
      </c>
      <c r="AV206" s="13" t="s">
        <v>82</v>
      </c>
      <c r="AW206" s="13" t="s">
        <v>36</v>
      </c>
      <c r="AX206" s="13" t="s">
        <v>80</v>
      </c>
      <c r="AY206" s="236" t="s">
        <v>118</v>
      </c>
    </row>
    <row r="207" spans="1:65" s="2" customFormat="1" ht="24.15" customHeight="1">
      <c r="A207" s="38"/>
      <c r="B207" s="39"/>
      <c r="C207" s="197" t="s">
        <v>377</v>
      </c>
      <c r="D207" s="197" t="s">
        <v>122</v>
      </c>
      <c r="E207" s="198" t="s">
        <v>378</v>
      </c>
      <c r="F207" s="199" t="s">
        <v>379</v>
      </c>
      <c r="G207" s="200" t="s">
        <v>372</v>
      </c>
      <c r="H207" s="201">
        <v>20</v>
      </c>
      <c r="I207" s="202"/>
      <c r="J207" s="203">
        <f>ROUND(I207*H207,2)</f>
        <v>0</v>
      </c>
      <c r="K207" s="199" t="s">
        <v>126</v>
      </c>
      <c r="L207" s="44"/>
      <c r="M207" s="204" t="s">
        <v>19</v>
      </c>
      <c r="N207" s="205" t="s">
        <v>46</v>
      </c>
      <c r="O207" s="84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8" t="s">
        <v>373</v>
      </c>
      <c r="AT207" s="208" t="s">
        <v>122</v>
      </c>
      <c r="AU207" s="208" t="s">
        <v>80</v>
      </c>
      <c r="AY207" s="17" t="s">
        <v>118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7" t="s">
        <v>80</v>
      </c>
      <c r="BK207" s="209">
        <f>ROUND(I207*H207,2)</f>
        <v>0</v>
      </c>
      <c r="BL207" s="17" t="s">
        <v>373</v>
      </c>
      <c r="BM207" s="208" t="s">
        <v>380</v>
      </c>
    </row>
    <row r="208" spans="1:47" s="2" customFormat="1" ht="12">
      <c r="A208" s="38"/>
      <c r="B208" s="39"/>
      <c r="C208" s="40"/>
      <c r="D208" s="210" t="s">
        <v>129</v>
      </c>
      <c r="E208" s="40"/>
      <c r="F208" s="211" t="s">
        <v>381</v>
      </c>
      <c r="G208" s="40"/>
      <c r="H208" s="40"/>
      <c r="I208" s="212"/>
      <c r="J208" s="40"/>
      <c r="K208" s="40"/>
      <c r="L208" s="44"/>
      <c r="M208" s="213"/>
      <c r="N208" s="214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129</v>
      </c>
      <c r="AU208" s="17" t="s">
        <v>80</v>
      </c>
    </row>
    <row r="209" spans="1:51" s="15" customFormat="1" ht="12">
      <c r="A209" s="15"/>
      <c r="B209" s="248"/>
      <c r="C209" s="249"/>
      <c r="D209" s="227" t="s">
        <v>165</v>
      </c>
      <c r="E209" s="250" t="s">
        <v>19</v>
      </c>
      <c r="F209" s="251" t="s">
        <v>382</v>
      </c>
      <c r="G209" s="249"/>
      <c r="H209" s="250" t="s">
        <v>19</v>
      </c>
      <c r="I209" s="252"/>
      <c r="J209" s="249"/>
      <c r="K209" s="249"/>
      <c r="L209" s="253"/>
      <c r="M209" s="254"/>
      <c r="N209" s="255"/>
      <c r="O209" s="255"/>
      <c r="P209" s="255"/>
      <c r="Q209" s="255"/>
      <c r="R209" s="255"/>
      <c r="S209" s="255"/>
      <c r="T209" s="25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7" t="s">
        <v>165</v>
      </c>
      <c r="AU209" s="257" t="s">
        <v>80</v>
      </c>
      <c r="AV209" s="15" t="s">
        <v>80</v>
      </c>
      <c r="AW209" s="15" t="s">
        <v>36</v>
      </c>
      <c r="AX209" s="15" t="s">
        <v>75</v>
      </c>
      <c r="AY209" s="257" t="s">
        <v>118</v>
      </c>
    </row>
    <row r="210" spans="1:51" s="13" customFormat="1" ht="12">
      <c r="A210" s="13"/>
      <c r="B210" s="225"/>
      <c r="C210" s="226"/>
      <c r="D210" s="227" t="s">
        <v>165</v>
      </c>
      <c r="E210" s="228" t="s">
        <v>19</v>
      </c>
      <c r="F210" s="229" t="s">
        <v>362</v>
      </c>
      <c r="G210" s="226"/>
      <c r="H210" s="230">
        <v>20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165</v>
      </c>
      <c r="AU210" s="236" t="s">
        <v>80</v>
      </c>
      <c r="AV210" s="13" t="s">
        <v>82</v>
      </c>
      <c r="AW210" s="13" t="s">
        <v>36</v>
      </c>
      <c r="AX210" s="13" t="s">
        <v>80</v>
      </c>
      <c r="AY210" s="236" t="s">
        <v>118</v>
      </c>
    </row>
    <row r="211" spans="1:65" s="2" customFormat="1" ht="33" customHeight="1">
      <c r="A211" s="38"/>
      <c r="B211" s="39"/>
      <c r="C211" s="197" t="s">
        <v>383</v>
      </c>
      <c r="D211" s="197" t="s">
        <v>122</v>
      </c>
      <c r="E211" s="198" t="s">
        <v>384</v>
      </c>
      <c r="F211" s="199" t="s">
        <v>385</v>
      </c>
      <c r="G211" s="200" t="s">
        <v>372</v>
      </c>
      <c r="H211" s="201">
        <v>20</v>
      </c>
      <c r="I211" s="202"/>
      <c r="J211" s="203">
        <f>ROUND(I211*H211,2)</f>
        <v>0</v>
      </c>
      <c r="K211" s="199" t="s">
        <v>126</v>
      </c>
      <c r="L211" s="44"/>
      <c r="M211" s="204" t="s">
        <v>19</v>
      </c>
      <c r="N211" s="205" t="s">
        <v>46</v>
      </c>
      <c r="O211" s="84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8" t="s">
        <v>373</v>
      </c>
      <c r="AT211" s="208" t="s">
        <v>122</v>
      </c>
      <c r="AU211" s="208" t="s">
        <v>80</v>
      </c>
      <c r="AY211" s="17" t="s">
        <v>118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7" t="s">
        <v>80</v>
      </c>
      <c r="BK211" s="209">
        <f>ROUND(I211*H211,2)</f>
        <v>0</v>
      </c>
      <c r="BL211" s="17" t="s">
        <v>373</v>
      </c>
      <c r="BM211" s="208" t="s">
        <v>386</v>
      </c>
    </row>
    <row r="212" spans="1:47" s="2" customFormat="1" ht="12">
      <c r="A212" s="38"/>
      <c r="B212" s="39"/>
      <c r="C212" s="40"/>
      <c r="D212" s="210" t="s">
        <v>129</v>
      </c>
      <c r="E212" s="40"/>
      <c r="F212" s="211" t="s">
        <v>387</v>
      </c>
      <c r="G212" s="40"/>
      <c r="H212" s="40"/>
      <c r="I212" s="212"/>
      <c r="J212" s="40"/>
      <c r="K212" s="40"/>
      <c r="L212" s="44"/>
      <c r="M212" s="213"/>
      <c r="N212" s="214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129</v>
      </c>
      <c r="AU212" s="17" t="s">
        <v>80</v>
      </c>
    </row>
    <row r="213" spans="1:51" s="15" customFormat="1" ht="12">
      <c r="A213" s="15"/>
      <c r="B213" s="248"/>
      <c r="C213" s="249"/>
      <c r="D213" s="227" t="s">
        <v>165</v>
      </c>
      <c r="E213" s="250" t="s">
        <v>19</v>
      </c>
      <c r="F213" s="251" t="s">
        <v>388</v>
      </c>
      <c r="G213" s="249"/>
      <c r="H213" s="250" t="s">
        <v>19</v>
      </c>
      <c r="I213" s="252"/>
      <c r="J213" s="249"/>
      <c r="K213" s="249"/>
      <c r="L213" s="253"/>
      <c r="M213" s="254"/>
      <c r="N213" s="255"/>
      <c r="O213" s="255"/>
      <c r="P213" s="255"/>
      <c r="Q213" s="255"/>
      <c r="R213" s="255"/>
      <c r="S213" s="255"/>
      <c r="T213" s="25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7" t="s">
        <v>165</v>
      </c>
      <c r="AU213" s="257" t="s">
        <v>80</v>
      </c>
      <c r="AV213" s="15" t="s">
        <v>80</v>
      </c>
      <c r="AW213" s="15" t="s">
        <v>36</v>
      </c>
      <c r="AX213" s="15" t="s">
        <v>75</v>
      </c>
      <c r="AY213" s="257" t="s">
        <v>118</v>
      </c>
    </row>
    <row r="214" spans="1:51" s="13" customFormat="1" ht="12">
      <c r="A214" s="13"/>
      <c r="B214" s="225"/>
      <c r="C214" s="226"/>
      <c r="D214" s="227" t="s">
        <v>165</v>
      </c>
      <c r="E214" s="228" t="s">
        <v>19</v>
      </c>
      <c r="F214" s="229" t="s">
        <v>362</v>
      </c>
      <c r="G214" s="226"/>
      <c r="H214" s="230">
        <v>20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165</v>
      </c>
      <c r="AU214" s="236" t="s">
        <v>80</v>
      </c>
      <c r="AV214" s="13" t="s">
        <v>82</v>
      </c>
      <c r="AW214" s="13" t="s">
        <v>36</v>
      </c>
      <c r="AX214" s="13" t="s">
        <v>80</v>
      </c>
      <c r="AY214" s="236" t="s">
        <v>118</v>
      </c>
    </row>
    <row r="215" spans="1:63" s="12" customFormat="1" ht="25.9" customHeight="1">
      <c r="A215" s="12"/>
      <c r="B215" s="181"/>
      <c r="C215" s="182"/>
      <c r="D215" s="183" t="s">
        <v>74</v>
      </c>
      <c r="E215" s="184" t="s">
        <v>389</v>
      </c>
      <c r="F215" s="184" t="s">
        <v>390</v>
      </c>
      <c r="G215" s="182"/>
      <c r="H215" s="182"/>
      <c r="I215" s="185"/>
      <c r="J215" s="186">
        <f>BK215</f>
        <v>0</v>
      </c>
      <c r="K215" s="182"/>
      <c r="L215" s="187"/>
      <c r="M215" s="188"/>
      <c r="N215" s="189"/>
      <c r="O215" s="189"/>
      <c r="P215" s="190">
        <f>P216+P219+P222+P225</f>
        <v>0</v>
      </c>
      <c r="Q215" s="189"/>
      <c r="R215" s="190">
        <f>R216+R219+R222+R225</f>
        <v>0</v>
      </c>
      <c r="S215" s="189"/>
      <c r="T215" s="191">
        <f>T216+T219+T222+T225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92" t="s">
        <v>231</v>
      </c>
      <c r="AT215" s="193" t="s">
        <v>74</v>
      </c>
      <c r="AU215" s="193" t="s">
        <v>75</v>
      </c>
      <c r="AY215" s="192" t="s">
        <v>118</v>
      </c>
      <c r="BK215" s="194">
        <f>BK216+BK219+BK222+BK225</f>
        <v>0</v>
      </c>
    </row>
    <row r="216" spans="1:63" s="12" customFormat="1" ht="22.8" customHeight="1">
      <c r="A216" s="12"/>
      <c r="B216" s="181"/>
      <c r="C216" s="182"/>
      <c r="D216" s="183" t="s">
        <v>74</v>
      </c>
      <c r="E216" s="195" t="s">
        <v>391</v>
      </c>
      <c r="F216" s="195" t="s">
        <v>392</v>
      </c>
      <c r="G216" s="182"/>
      <c r="H216" s="182"/>
      <c r="I216" s="185"/>
      <c r="J216" s="196">
        <f>BK216</f>
        <v>0</v>
      </c>
      <c r="K216" s="182"/>
      <c r="L216" s="187"/>
      <c r="M216" s="188"/>
      <c r="N216" s="189"/>
      <c r="O216" s="189"/>
      <c r="P216" s="190">
        <f>SUM(P217:P218)</f>
        <v>0</v>
      </c>
      <c r="Q216" s="189"/>
      <c r="R216" s="190">
        <f>SUM(R217:R218)</f>
        <v>0</v>
      </c>
      <c r="S216" s="189"/>
      <c r="T216" s="191">
        <f>SUM(T217:T218)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92" t="s">
        <v>231</v>
      </c>
      <c r="AT216" s="193" t="s">
        <v>74</v>
      </c>
      <c r="AU216" s="193" t="s">
        <v>80</v>
      </c>
      <c r="AY216" s="192" t="s">
        <v>118</v>
      </c>
      <c r="BK216" s="194">
        <f>SUM(BK217:BK218)</f>
        <v>0</v>
      </c>
    </row>
    <row r="217" spans="1:65" s="2" customFormat="1" ht="16.5" customHeight="1">
      <c r="A217" s="38"/>
      <c r="B217" s="39"/>
      <c r="C217" s="197" t="s">
        <v>393</v>
      </c>
      <c r="D217" s="197" t="s">
        <v>122</v>
      </c>
      <c r="E217" s="198" t="s">
        <v>394</v>
      </c>
      <c r="F217" s="199" t="s">
        <v>392</v>
      </c>
      <c r="G217" s="200" t="s">
        <v>395</v>
      </c>
      <c r="H217" s="201">
        <v>1</v>
      </c>
      <c r="I217" s="202"/>
      <c r="J217" s="203">
        <f>ROUND(I217*H217,2)</f>
        <v>0</v>
      </c>
      <c r="K217" s="199" t="s">
        <v>126</v>
      </c>
      <c r="L217" s="44"/>
      <c r="M217" s="204" t="s">
        <v>19</v>
      </c>
      <c r="N217" s="205" t="s">
        <v>46</v>
      </c>
      <c r="O217" s="84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8" t="s">
        <v>396</v>
      </c>
      <c r="AT217" s="208" t="s">
        <v>122</v>
      </c>
      <c r="AU217" s="208" t="s">
        <v>82</v>
      </c>
      <c r="AY217" s="17" t="s">
        <v>118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7" t="s">
        <v>80</v>
      </c>
      <c r="BK217" s="209">
        <f>ROUND(I217*H217,2)</f>
        <v>0</v>
      </c>
      <c r="BL217" s="17" t="s">
        <v>396</v>
      </c>
      <c r="BM217" s="208" t="s">
        <v>397</v>
      </c>
    </row>
    <row r="218" spans="1:47" s="2" customFormat="1" ht="12">
      <c r="A218" s="38"/>
      <c r="B218" s="39"/>
      <c r="C218" s="40"/>
      <c r="D218" s="210" t="s">
        <v>129</v>
      </c>
      <c r="E218" s="40"/>
      <c r="F218" s="211" t="s">
        <v>398</v>
      </c>
      <c r="G218" s="40"/>
      <c r="H218" s="40"/>
      <c r="I218" s="212"/>
      <c r="J218" s="40"/>
      <c r="K218" s="40"/>
      <c r="L218" s="44"/>
      <c r="M218" s="213"/>
      <c r="N218" s="214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129</v>
      </c>
      <c r="AU218" s="17" t="s">
        <v>82</v>
      </c>
    </row>
    <row r="219" spans="1:63" s="12" customFormat="1" ht="22.8" customHeight="1">
      <c r="A219" s="12"/>
      <c r="B219" s="181"/>
      <c r="C219" s="182"/>
      <c r="D219" s="183" t="s">
        <v>74</v>
      </c>
      <c r="E219" s="195" t="s">
        <v>399</v>
      </c>
      <c r="F219" s="195" t="s">
        <v>400</v>
      </c>
      <c r="G219" s="182"/>
      <c r="H219" s="182"/>
      <c r="I219" s="185"/>
      <c r="J219" s="196">
        <f>BK219</f>
        <v>0</v>
      </c>
      <c r="K219" s="182"/>
      <c r="L219" s="187"/>
      <c r="M219" s="188"/>
      <c r="N219" s="189"/>
      <c r="O219" s="189"/>
      <c r="P219" s="190">
        <f>SUM(P220:P221)</f>
        <v>0</v>
      </c>
      <c r="Q219" s="189"/>
      <c r="R219" s="190">
        <f>SUM(R220:R221)</f>
        <v>0</v>
      </c>
      <c r="S219" s="189"/>
      <c r="T219" s="191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92" t="s">
        <v>231</v>
      </c>
      <c r="AT219" s="193" t="s">
        <v>74</v>
      </c>
      <c r="AU219" s="193" t="s">
        <v>80</v>
      </c>
      <c r="AY219" s="192" t="s">
        <v>118</v>
      </c>
      <c r="BK219" s="194">
        <f>SUM(BK220:BK221)</f>
        <v>0</v>
      </c>
    </row>
    <row r="220" spans="1:65" s="2" customFormat="1" ht="16.5" customHeight="1">
      <c r="A220" s="38"/>
      <c r="B220" s="39"/>
      <c r="C220" s="197" t="s">
        <v>401</v>
      </c>
      <c r="D220" s="197" t="s">
        <v>122</v>
      </c>
      <c r="E220" s="198" t="s">
        <v>402</v>
      </c>
      <c r="F220" s="199" t="s">
        <v>403</v>
      </c>
      <c r="G220" s="200" t="s">
        <v>395</v>
      </c>
      <c r="H220" s="201">
        <v>1</v>
      </c>
      <c r="I220" s="202"/>
      <c r="J220" s="203">
        <f>ROUND(I220*H220,2)</f>
        <v>0</v>
      </c>
      <c r="K220" s="199" t="s">
        <v>126</v>
      </c>
      <c r="L220" s="44"/>
      <c r="M220" s="204" t="s">
        <v>19</v>
      </c>
      <c r="N220" s="205" t="s">
        <v>46</v>
      </c>
      <c r="O220" s="84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8" t="s">
        <v>396</v>
      </c>
      <c r="AT220" s="208" t="s">
        <v>122</v>
      </c>
      <c r="AU220" s="208" t="s">
        <v>82</v>
      </c>
      <c r="AY220" s="17" t="s">
        <v>118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7" t="s">
        <v>80</v>
      </c>
      <c r="BK220" s="209">
        <f>ROUND(I220*H220,2)</f>
        <v>0</v>
      </c>
      <c r="BL220" s="17" t="s">
        <v>396</v>
      </c>
      <c r="BM220" s="208" t="s">
        <v>404</v>
      </c>
    </row>
    <row r="221" spans="1:47" s="2" customFormat="1" ht="12">
      <c r="A221" s="38"/>
      <c r="B221" s="39"/>
      <c r="C221" s="40"/>
      <c r="D221" s="210" t="s">
        <v>129</v>
      </c>
      <c r="E221" s="40"/>
      <c r="F221" s="211" t="s">
        <v>405</v>
      </c>
      <c r="G221" s="40"/>
      <c r="H221" s="40"/>
      <c r="I221" s="212"/>
      <c r="J221" s="40"/>
      <c r="K221" s="40"/>
      <c r="L221" s="44"/>
      <c r="M221" s="213"/>
      <c r="N221" s="214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129</v>
      </c>
      <c r="AU221" s="17" t="s">
        <v>82</v>
      </c>
    </row>
    <row r="222" spans="1:63" s="12" customFormat="1" ht="22.8" customHeight="1">
      <c r="A222" s="12"/>
      <c r="B222" s="181"/>
      <c r="C222" s="182"/>
      <c r="D222" s="183" t="s">
        <v>74</v>
      </c>
      <c r="E222" s="195" t="s">
        <v>406</v>
      </c>
      <c r="F222" s="195" t="s">
        <v>407</v>
      </c>
      <c r="G222" s="182"/>
      <c r="H222" s="182"/>
      <c r="I222" s="185"/>
      <c r="J222" s="196">
        <f>BK222</f>
        <v>0</v>
      </c>
      <c r="K222" s="182"/>
      <c r="L222" s="187"/>
      <c r="M222" s="188"/>
      <c r="N222" s="189"/>
      <c r="O222" s="189"/>
      <c r="P222" s="190">
        <f>SUM(P223:P224)</f>
        <v>0</v>
      </c>
      <c r="Q222" s="189"/>
      <c r="R222" s="190">
        <f>SUM(R223:R224)</f>
        <v>0</v>
      </c>
      <c r="S222" s="189"/>
      <c r="T222" s="191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2" t="s">
        <v>231</v>
      </c>
      <c r="AT222" s="193" t="s">
        <v>74</v>
      </c>
      <c r="AU222" s="193" t="s">
        <v>80</v>
      </c>
      <c r="AY222" s="192" t="s">
        <v>118</v>
      </c>
      <c r="BK222" s="194">
        <f>SUM(BK223:BK224)</f>
        <v>0</v>
      </c>
    </row>
    <row r="223" spans="1:65" s="2" customFormat="1" ht="16.5" customHeight="1">
      <c r="A223" s="38"/>
      <c r="B223" s="39"/>
      <c r="C223" s="197" t="s">
        <v>408</v>
      </c>
      <c r="D223" s="197" t="s">
        <v>122</v>
      </c>
      <c r="E223" s="198" t="s">
        <v>409</v>
      </c>
      <c r="F223" s="199" t="s">
        <v>410</v>
      </c>
      <c r="G223" s="200" t="s">
        <v>395</v>
      </c>
      <c r="H223" s="201">
        <v>1</v>
      </c>
      <c r="I223" s="202"/>
      <c r="J223" s="203">
        <f>ROUND(I223*H223,2)</f>
        <v>0</v>
      </c>
      <c r="K223" s="199" t="s">
        <v>126</v>
      </c>
      <c r="L223" s="44"/>
      <c r="M223" s="204" t="s">
        <v>19</v>
      </c>
      <c r="N223" s="205" t="s">
        <v>46</v>
      </c>
      <c r="O223" s="84"/>
      <c r="P223" s="206">
        <f>O223*H223</f>
        <v>0</v>
      </c>
      <c r="Q223" s="206">
        <v>0</v>
      </c>
      <c r="R223" s="206">
        <f>Q223*H223</f>
        <v>0</v>
      </c>
      <c r="S223" s="206">
        <v>0</v>
      </c>
      <c r="T223" s="20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8" t="s">
        <v>396</v>
      </c>
      <c r="AT223" s="208" t="s">
        <v>122</v>
      </c>
      <c r="AU223" s="208" t="s">
        <v>82</v>
      </c>
      <c r="AY223" s="17" t="s">
        <v>118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7" t="s">
        <v>80</v>
      </c>
      <c r="BK223" s="209">
        <f>ROUND(I223*H223,2)</f>
        <v>0</v>
      </c>
      <c r="BL223" s="17" t="s">
        <v>396</v>
      </c>
      <c r="BM223" s="208" t="s">
        <v>411</v>
      </c>
    </row>
    <row r="224" spans="1:47" s="2" customFormat="1" ht="12">
      <c r="A224" s="38"/>
      <c r="B224" s="39"/>
      <c r="C224" s="40"/>
      <c r="D224" s="210" t="s">
        <v>129</v>
      </c>
      <c r="E224" s="40"/>
      <c r="F224" s="211" t="s">
        <v>412</v>
      </c>
      <c r="G224" s="40"/>
      <c r="H224" s="40"/>
      <c r="I224" s="212"/>
      <c r="J224" s="40"/>
      <c r="K224" s="40"/>
      <c r="L224" s="44"/>
      <c r="M224" s="213"/>
      <c r="N224" s="214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129</v>
      </c>
      <c r="AU224" s="17" t="s">
        <v>82</v>
      </c>
    </row>
    <row r="225" spans="1:63" s="12" customFormat="1" ht="22.8" customHeight="1">
      <c r="A225" s="12"/>
      <c r="B225" s="181"/>
      <c r="C225" s="182"/>
      <c r="D225" s="183" t="s">
        <v>74</v>
      </c>
      <c r="E225" s="195" t="s">
        <v>413</v>
      </c>
      <c r="F225" s="195" t="s">
        <v>414</v>
      </c>
      <c r="G225" s="182"/>
      <c r="H225" s="182"/>
      <c r="I225" s="185"/>
      <c r="J225" s="196">
        <f>BK225</f>
        <v>0</v>
      </c>
      <c r="K225" s="182"/>
      <c r="L225" s="187"/>
      <c r="M225" s="188"/>
      <c r="N225" s="189"/>
      <c r="O225" s="189"/>
      <c r="P225" s="190">
        <f>SUM(P226:P229)</f>
        <v>0</v>
      </c>
      <c r="Q225" s="189"/>
      <c r="R225" s="190">
        <f>SUM(R226:R229)</f>
        <v>0</v>
      </c>
      <c r="S225" s="189"/>
      <c r="T225" s="191">
        <f>SUM(T226:T229)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92" t="s">
        <v>231</v>
      </c>
      <c r="AT225" s="193" t="s">
        <v>74</v>
      </c>
      <c r="AU225" s="193" t="s">
        <v>80</v>
      </c>
      <c r="AY225" s="192" t="s">
        <v>118</v>
      </c>
      <c r="BK225" s="194">
        <f>SUM(BK226:BK229)</f>
        <v>0</v>
      </c>
    </row>
    <row r="226" spans="1:65" s="2" customFormat="1" ht="16.5" customHeight="1">
      <c r="A226" s="38"/>
      <c r="B226" s="39"/>
      <c r="C226" s="197" t="s">
        <v>415</v>
      </c>
      <c r="D226" s="197" t="s">
        <v>122</v>
      </c>
      <c r="E226" s="198" t="s">
        <v>416</v>
      </c>
      <c r="F226" s="199" t="s">
        <v>414</v>
      </c>
      <c r="G226" s="200" t="s">
        <v>395</v>
      </c>
      <c r="H226" s="201">
        <v>1</v>
      </c>
      <c r="I226" s="202"/>
      <c r="J226" s="203">
        <f>ROUND(I226*H226,2)</f>
        <v>0</v>
      </c>
      <c r="K226" s="199" t="s">
        <v>126</v>
      </c>
      <c r="L226" s="44"/>
      <c r="M226" s="204" t="s">
        <v>19</v>
      </c>
      <c r="N226" s="205" t="s">
        <v>46</v>
      </c>
      <c r="O226" s="84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396</v>
      </c>
      <c r="AT226" s="208" t="s">
        <v>122</v>
      </c>
      <c r="AU226" s="208" t="s">
        <v>82</v>
      </c>
      <c r="AY226" s="17" t="s">
        <v>118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7" t="s">
        <v>80</v>
      </c>
      <c r="BK226" s="209">
        <f>ROUND(I226*H226,2)</f>
        <v>0</v>
      </c>
      <c r="BL226" s="17" t="s">
        <v>396</v>
      </c>
      <c r="BM226" s="208" t="s">
        <v>417</v>
      </c>
    </row>
    <row r="227" spans="1:47" s="2" customFormat="1" ht="12">
      <c r="A227" s="38"/>
      <c r="B227" s="39"/>
      <c r="C227" s="40"/>
      <c r="D227" s="210" t="s">
        <v>129</v>
      </c>
      <c r="E227" s="40"/>
      <c r="F227" s="211" t="s">
        <v>418</v>
      </c>
      <c r="G227" s="40"/>
      <c r="H227" s="40"/>
      <c r="I227" s="212"/>
      <c r="J227" s="40"/>
      <c r="K227" s="40"/>
      <c r="L227" s="44"/>
      <c r="M227" s="213"/>
      <c r="N227" s="214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129</v>
      </c>
      <c r="AU227" s="17" t="s">
        <v>82</v>
      </c>
    </row>
    <row r="228" spans="1:65" s="2" customFormat="1" ht="24.15" customHeight="1">
      <c r="A228" s="38"/>
      <c r="B228" s="39"/>
      <c r="C228" s="197" t="s">
        <v>419</v>
      </c>
      <c r="D228" s="197" t="s">
        <v>122</v>
      </c>
      <c r="E228" s="198" t="s">
        <v>420</v>
      </c>
      <c r="F228" s="199" t="s">
        <v>421</v>
      </c>
      <c r="G228" s="200" t="s">
        <v>395</v>
      </c>
      <c r="H228" s="201">
        <v>1</v>
      </c>
      <c r="I228" s="202"/>
      <c r="J228" s="203">
        <f>ROUND(I228*H228,2)</f>
        <v>0</v>
      </c>
      <c r="K228" s="199" t="s">
        <v>126</v>
      </c>
      <c r="L228" s="44"/>
      <c r="M228" s="204" t="s">
        <v>19</v>
      </c>
      <c r="N228" s="205" t="s">
        <v>46</v>
      </c>
      <c r="O228" s="84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8" t="s">
        <v>396</v>
      </c>
      <c r="AT228" s="208" t="s">
        <v>122</v>
      </c>
      <c r="AU228" s="208" t="s">
        <v>82</v>
      </c>
      <c r="AY228" s="17" t="s">
        <v>118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7" t="s">
        <v>80</v>
      </c>
      <c r="BK228" s="209">
        <f>ROUND(I228*H228,2)</f>
        <v>0</v>
      </c>
      <c r="BL228" s="17" t="s">
        <v>396</v>
      </c>
      <c r="BM228" s="208" t="s">
        <v>422</v>
      </c>
    </row>
    <row r="229" spans="1:47" s="2" customFormat="1" ht="12">
      <c r="A229" s="38"/>
      <c r="B229" s="39"/>
      <c r="C229" s="40"/>
      <c r="D229" s="210" t="s">
        <v>129</v>
      </c>
      <c r="E229" s="40"/>
      <c r="F229" s="211" t="s">
        <v>423</v>
      </c>
      <c r="G229" s="40"/>
      <c r="H229" s="40"/>
      <c r="I229" s="212"/>
      <c r="J229" s="40"/>
      <c r="K229" s="40"/>
      <c r="L229" s="44"/>
      <c r="M229" s="258"/>
      <c r="N229" s="259"/>
      <c r="O229" s="260"/>
      <c r="P229" s="260"/>
      <c r="Q229" s="260"/>
      <c r="R229" s="260"/>
      <c r="S229" s="260"/>
      <c r="T229" s="261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129</v>
      </c>
      <c r="AU229" s="17" t="s">
        <v>82</v>
      </c>
    </row>
    <row r="230" spans="1:31" s="2" customFormat="1" ht="6.95" customHeight="1">
      <c r="A230" s="38"/>
      <c r="B230" s="59"/>
      <c r="C230" s="60"/>
      <c r="D230" s="60"/>
      <c r="E230" s="60"/>
      <c r="F230" s="60"/>
      <c r="G230" s="60"/>
      <c r="H230" s="60"/>
      <c r="I230" s="60"/>
      <c r="J230" s="60"/>
      <c r="K230" s="60"/>
      <c r="L230" s="44"/>
      <c r="M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</sheetData>
  <sheetProtection password="CC35" sheet="1" objects="1" scenarios="1" formatColumns="0" formatRows="0" autoFilter="0"/>
  <autoFilter ref="C87:K229"/>
  <mergeCells count="6">
    <mergeCell ref="E7:H7"/>
    <mergeCell ref="E16:H16"/>
    <mergeCell ref="E25:H25"/>
    <mergeCell ref="E46:H46"/>
    <mergeCell ref="E80:H80"/>
    <mergeCell ref="L2:V2"/>
  </mergeCells>
  <hyperlinks>
    <hyperlink ref="F92" r:id="rId1" display="https://podminky.urs.cz/item/CS_URS_2023_02/338171121"/>
    <hyperlink ref="F95" r:id="rId2" display="https://podminky.urs.cz/item/CS_URS_2023_02/348101110"/>
    <hyperlink ref="F98" r:id="rId3" display="https://podminky.urs.cz/item/CS_URS_2023_02/348172213"/>
    <hyperlink ref="F102" r:id="rId4" display="https://podminky.urs.cz/item/CS_URS_2023_02/348272113"/>
    <hyperlink ref="F105" r:id="rId5" display="https://podminky.urs.cz/item/CS_URS_2023_02/348272513"/>
    <hyperlink ref="F108" r:id="rId6" display="https://podminky.urs.cz/item/CS_URS_2023_02/348273111"/>
    <hyperlink ref="F113" r:id="rId7" display="https://podminky.urs.cz/item/CS_URS_2023_02/348273511"/>
    <hyperlink ref="F116" r:id="rId8" display="https://podminky.urs.cz/item/CS_URS_2023_02/348273911"/>
    <hyperlink ref="F119" r:id="rId9" display="https://podminky.urs.cz/item/CS_URS_2023_02/348273912"/>
    <hyperlink ref="F122" r:id="rId10" display="https://podminky.urs.cz/item/CS_URS_2023_02/348361216"/>
    <hyperlink ref="F126" r:id="rId11" display="https://podminky.urs.cz/item/CS_URS_2023_02/348401153"/>
    <hyperlink ref="F132" r:id="rId12" display="https://podminky.urs.cz/item/CS_URS_2023_02/348941111"/>
    <hyperlink ref="F137" r:id="rId13" display="https://podminky.urs.cz/item/CS_URS_2023_02/962032240"/>
    <hyperlink ref="F145" r:id="rId14" display="https://podminky.urs.cz/item/CS_URS_2023_02/966003814"/>
    <hyperlink ref="F148" r:id="rId15" display="https://podminky.urs.cz/item/CS_URS_2023_02/966073810"/>
    <hyperlink ref="F150" r:id="rId16" display="https://podminky.urs.cz/item/CS_URS_2023_02/966073811"/>
    <hyperlink ref="F152" r:id="rId17" display="https://podminky.urs.cz/item/CS_URS_2023_02/966073812"/>
    <hyperlink ref="F154" r:id="rId18" display="https://podminky.urs.cz/item/CS_URS_2023_02/976047231"/>
    <hyperlink ref="F160" r:id="rId19" display="https://podminky.urs.cz/item/CS_URS_2023_02/977151114"/>
    <hyperlink ref="F164" r:id="rId20" display="https://podminky.urs.cz/item/CS_URS_2023_02/985112131"/>
    <hyperlink ref="F166" r:id="rId21" display="https://podminky.urs.cz/item/CS_URS_2023_02/985131111"/>
    <hyperlink ref="F170" r:id="rId22" display="https://podminky.urs.cz/item/CS_URS_2023_02/985311311"/>
    <hyperlink ref="F174" r:id="rId23" display="https://podminky.urs.cz/item/CS_URS_2023_02/997231511"/>
    <hyperlink ref="F176" r:id="rId24" display="https://podminky.urs.cz/item/CS_URS_2023_02/997231111"/>
    <hyperlink ref="F178" r:id="rId25" display="https://podminky.urs.cz/item/CS_URS_2023_02/997231119"/>
    <hyperlink ref="F181" r:id="rId26" display="https://podminky.urs.cz/item/CS_URS_2023_02/997013869"/>
    <hyperlink ref="F183" r:id="rId27" display="https://podminky.urs.cz/item/CS_URS_2023_02/997013871"/>
    <hyperlink ref="F186" r:id="rId28" display="https://podminky.urs.cz/item/CS_URS_2023_02/998232110"/>
    <hyperlink ref="F190" r:id="rId29" display="https://podminky.urs.cz/item/CS_URS_2023_02/711111001"/>
    <hyperlink ref="F194" r:id="rId30" display="https://podminky.urs.cz/item/CS_URS_2023_02/711141559"/>
    <hyperlink ref="F200" r:id="rId31" display="https://podminky.urs.cz/item/CS_URS_2023_02/210191531"/>
    <hyperlink ref="F204" r:id="rId32" display="https://podminky.urs.cz/item/CS_URS_2023_02/HZS1292"/>
    <hyperlink ref="F208" r:id="rId33" display="https://podminky.urs.cz/item/CS_URS_2023_02/HZS2232"/>
    <hyperlink ref="F212" r:id="rId34" display="https://podminky.urs.cz/item/CS_URS_2023_02/HZS3112"/>
    <hyperlink ref="F218" r:id="rId35" display="https://podminky.urs.cz/item/CS_URS_2023_02/030001000"/>
    <hyperlink ref="F221" r:id="rId36" display="https://podminky.urs.cz/item/CS_URS_2023_02/053002000"/>
    <hyperlink ref="F224" r:id="rId37" display="https://podminky.urs.cz/item/CS_URS_2023_02/065002000"/>
    <hyperlink ref="F227" r:id="rId38" display="https://podminky.urs.cz/item/CS_URS_2023_02/070001000"/>
    <hyperlink ref="F229" r:id="rId39" display="https://podminky.urs.cz/item/CS_URS_2023_02/07210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2023-07-25T17:29:21Z</dcterms:created>
  <dcterms:modified xsi:type="dcterms:W3CDTF">2023-07-25T17:29:22Z</dcterms:modified>
  <cp:category/>
  <cp:version/>
  <cp:contentType/>
  <cp:contentStatus/>
</cp:coreProperties>
</file>