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01 - Komunikace" sheetId="2" r:id="rId2"/>
    <sheet name="901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'101 - Komunikace'!$C$124:$K$631</definedName>
    <definedName name="_xlnm.Print_Area" localSheetId="1">'101 - Komunikace'!$C$4:$J$39,'101 - Komunikace'!$C$50:$J$76,'101 - Komunikace'!$C$82:$J$106,'101 - Komunikace'!$C$112:$K$631</definedName>
    <definedName name="_xlnm.Print_Titles" localSheetId="1">'101 - Komunikace'!$124:$124</definedName>
    <definedName name="_xlnm._FilterDatabase" localSheetId="2" hidden="1">'901 - VRN'!$C$119:$K$141</definedName>
    <definedName name="_xlnm.Print_Area" localSheetId="2">'901 - VRN'!$C$4:$J$39,'901 - VRN'!$C$50:$J$76,'901 - VRN'!$C$82:$J$101,'901 - VRN'!$C$107:$K$141</definedName>
    <definedName name="_xlnm.Print_Titles" localSheetId="2">'901 - VRN'!$119:$119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0"/>
  <c r="BH140"/>
  <c r="BG140"/>
  <c r="BF140"/>
  <c r="T140"/>
  <c r="T139"/>
  <c r="R140"/>
  <c r="R139"/>
  <c r="P140"/>
  <c r="P139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2" r="J37"/>
  <c r="J36"/>
  <c i="1" r="AY95"/>
  <c i="2" r="J35"/>
  <c i="1" r="AX95"/>
  <c i="2" r="BI631"/>
  <c r="BH631"/>
  <c r="BG631"/>
  <c r="BF631"/>
  <c r="T631"/>
  <c r="T630"/>
  <c r="R631"/>
  <c r="R630"/>
  <c r="P631"/>
  <c r="P630"/>
  <c r="BI628"/>
  <c r="BH628"/>
  <c r="BG628"/>
  <c r="BF628"/>
  <c r="T628"/>
  <c r="R628"/>
  <c r="P628"/>
  <c r="BI626"/>
  <c r="BH626"/>
  <c r="BG626"/>
  <c r="BF626"/>
  <c r="T626"/>
  <c r="R626"/>
  <c r="P626"/>
  <c r="BI623"/>
  <c r="BH623"/>
  <c r="BG623"/>
  <c r="BF623"/>
  <c r="T623"/>
  <c r="R623"/>
  <c r="P623"/>
  <c r="BI615"/>
  <c r="BH615"/>
  <c r="BG615"/>
  <c r="BF615"/>
  <c r="T615"/>
  <c r="R615"/>
  <c r="P615"/>
  <c r="BI612"/>
  <c r="BH612"/>
  <c r="BG612"/>
  <c r="BF612"/>
  <c r="T612"/>
  <c r="R612"/>
  <c r="P612"/>
  <c r="BI610"/>
  <c r="BH610"/>
  <c r="BG610"/>
  <c r="BF610"/>
  <c r="T610"/>
  <c r="R610"/>
  <c r="P610"/>
  <c r="BI607"/>
  <c r="BH607"/>
  <c r="BG607"/>
  <c r="BF607"/>
  <c r="T607"/>
  <c r="R607"/>
  <c r="P607"/>
  <c r="BI605"/>
  <c r="BH605"/>
  <c r="BG605"/>
  <c r="BF605"/>
  <c r="T605"/>
  <c r="R605"/>
  <c r="P605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6"/>
  <c r="BH586"/>
  <c r="BG586"/>
  <c r="BF586"/>
  <c r="T586"/>
  <c r="R586"/>
  <c r="P586"/>
  <c r="BI583"/>
  <c r="BH583"/>
  <c r="BG583"/>
  <c r="BF583"/>
  <c r="T583"/>
  <c r="R583"/>
  <c r="P583"/>
  <c r="BI577"/>
  <c r="BH577"/>
  <c r="BG577"/>
  <c r="BF577"/>
  <c r="T577"/>
  <c r="R577"/>
  <c r="P577"/>
  <c r="BI572"/>
  <c r="BH572"/>
  <c r="BG572"/>
  <c r="BF572"/>
  <c r="T572"/>
  <c r="R572"/>
  <c r="P572"/>
  <c r="BI566"/>
  <c r="BH566"/>
  <c r="BG566"/>
  <c r="BF566"/>
  <c r="T566"/>
  <c r="R566"/>
  <c r="P566"/>
  <c r="BI560"/>
  <c r="BH560"/>
  <c r="BG560"/>
  <c r="BF560"/>
  <c r="T560"/>
  <c r="R560"/>
  <c r="P560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6"/>
  <c r="BH546"/>
  <c r="BG546"/>
  <c r="BF546"/>
  <c r="T546"/>
  <c r="R546"/>
  <c r="P546"/>
  <c r="BI544"/>
  <c r="BH544"/>
  <c r="BG544"/>
  <c r="BF544"/>
  <c r="T544"/>
  <c r="R544"/>
  <c r="P544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5"/>
  <c r="BH535"/>
  <c r="BG535"/>
  <c r="BF535"/>
  <c r="T535"/>
  <c r="R535"/>
  <c r="P535"/>
  <c r="BI534"/>
  <c r="BH534"/>
  <c r="BG534"/>
  <c r="BF534"/>
  <c r="T534"/>
  <c r="R534"/>
  <c r="P534"/>
  <c r="BI531"/>
  <c r="BH531"/>
  <c r="BG531"/>
  <c r="BF531"/>
  <c r="T531"/>
  <c r="R531"/>
  <c r="P531"/>
  <c r="BI528"/>
  <c r="BH528"/>
  <c r="BG528"/>
  <c r="BF528"/>
  <c r="T528"/>
  <c r="R528"/>
  <c r="P528"/>
  <c r="BI526"/>
  <c r="BH526"/>
  <c r="BG526"/>
  <c r="BF526"/>
  <c r="T526"/>
  <c r="R526"/>
  <c r="P526"/>
  <c r="BI525"/>
  <c r="BH525"/>
  <c r="BG525"/>
  <c r="BF525"/>
  <c r="T525"/>
  <c r="R525"/>
  <c r="P525"/>
  <c r="BI524"/>
  <c r="BH524"/>
  <c r="BG524"/>
  <c r="BF524"/>
  <c r="T524"/>
  <c r="R524"/>
  <c r="P524"/>
  <c r="BI523"/>
  <c r="BH523"/>
  <c r="BG523"/>
  <c r="BF523"/>
  <c r="T523"/>
  <c r="R523"/>
  <c r="P523"/>
  <c r="BI520"/>
  <c r="BH520"/>
  <c r="BG520"/>
  <c r="BF520"/>
  <c r="T520"/>
  <c r="R520"/>
  <c r="P520"/>
  <c r="BI517"/>
  <c r="BH517"/>
  <c r="BG517"/>
  <c r="BF517"/>
  <c r="T517"/>
  <c r="R517"/>
  <c r="P517"/>
  <c r="BI512"/>
  <c r="BH512"/>
  <c r="BG512"/>
  <c r="BF512"/>
  <c r="T512"/>
  <c r="R512"/>
  <c r="P512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2"/>
  <c r="BH492"/>
  <c r="BG492"/>
  <c r="BF492"/>
  <c r="T492"/>
  <c r="R492"/>
  <c r="P492"/>
  <c r="BI490"/>
  <c r="BH490"/>
  <c r="BG490"/>
  <c r="BF490"/>
  <c r="T490"/>
  <c r="R490"/>
  <c r="P490"/>
  <c r="BI489"/>
  <c r="BH489"/>
  <c r="BG489"/>
  <c r="BF489"/>
  <c r="T489"/>
  <c r="R489"/>
  <c r="P489"/>
  <c r="BI486"/>
  <c r="BH486"/>
  <c r="BG486"/>
  <c r="BF486"/>
  <c r="T486"/>
  <c r="R486"/>
  <c r="P486"/>
  <c r="BI484"/>
  <c r="BH484"/>
  <c r="BG484"/>
  <c r="BF484"/>
  <c r="T484"/>
  <c r="R484"/>
  <c r="P484"/>
  <c r="BI483"/>
  <c r="BH483"/>
  <c r="BG483"/>
  <c r="BF483"/>
  <c r="T483"/>
  <c r="R483"/>
  <c r="P483"/>
  <c r="BI477"/>
  <c r="BH477"/>
  <c r="BG477"/>
  <c r="BF477"/>
  <c r="T477"/>
  <c r="R477"/>
  <c r="P477"/>
  <c r="BI476"/>
  <c r="BH476"/>
  <c r="BG476"/>
  <c r="BF476"/>
  <c r="T476"/>
  <c r="R476"/>
  <c r="P476"/>
  <c r="BI470"/>
  <c r="BH470"/>
  <c r="BG470"/>
  <c r="BF470"/>
  <c r="T470"/>
  <c r="R470"/>
  <c r="P470"/>
  <c r="BI469"/>
  <c r="BH469"/>
  <c r="BG469"/>
  <c r="BF469"/>
  <c r="T469"/>
  <c r="R469"/>
  <c r="P469"/>
  <c r="BI463"/>
  <c r="BH463"/>
  <c r="BG463"/>
  <c r="BF463"/>
  <c r="T463"/>
  <c r="R463"/>
  <c r="P463"/>
  <c r="BI462"/>
  <c r="BH462"/>
  <c r="BG462"/>
  <c r="BF462"/>
  <c r="T462"/>
  <c r="R462"/>
  <c r="P462"/>
  <c r="BI456"/>
  <c r="BH456"/>
  <c r="BG456"/>
  <c r="BF456"/>
  <c r="T456"/>
  <c r="R456"/>
  <c r="P456"/>
  <c r="BI454"/>
  <c r="BH454"/>
  <c r="BG454"/>
  <c r="BF454"/>
  <c r="T454"/>
  <c r="R454"/>
  <c r="P454"/>
  <c r="BI453"/>
  <c r="BH453"/>
  <c r="BG453"/>
  <c r="BF453"/>
  <c r="T453"/>
  <c r="R453"/>
  <c r="P453"/>
  <c r="BI450"/>
  <c r="BH450"/>
  <c r="BG450"/>
  <c r="BF450"/>
  <c r="T450"/>
  <c r="R450"/>
  <c r="P450"/>
  <c r="BI449"/>
  <c r="BH449"/>
  <c r="BG449"/>
  <c r="BF449"/>
  <c r="T449"/>
  <c r="R449"/>
  <c r="P449"/>
  <c r="BI446"/>
  <c r="BH446"/>
  <c r="BG446"/>
  <c r="BF446"/>
  <c r="T446"/>
  <c r="R446"/>
  <c r="P446"/>
  <c r="BI445"/>
  <c r="BH445"/>
  <c r="BG445"/>
  <c r="BF445"/>
  <c r="T445"/>
  <c r="R445"/>
  <c r="P445"/>
  <c r="BI438"/>
  <c r="BH438"/>
  <c r="BG438"/>
  <c r="BF438"/>
  <c r="T438"/>
  <c r="R438"/>
  <c r="P438"/>
  <c r="BI437"/>
  <c r="BH437"/>
  <c r="BG437"/>
  <c r="BF437"/>
  <c r="T437"/>
  <c r="R437"/>
  <c r="P437"/>
  <c r="BI434"/>
  <c r="BH434"/>
  <c r="BG434"/>
  <c r="BF434"/>
  <c r="T434"/>
  <c r="R434"/>
  <c r="P434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08"/>
  <c r="BH408"/>
  <c r="BG408"/>
  <c r="BF408"/>
  <c r="T408"/>
  <c r="R408"/>
  <c r="P408"/>
  <c r="BI397"/>
  <c r="BH397"/>
  <c r="BG397"/>
  <c r="BF397"/>
  <c r="T397"/>
  <c r="R397"/>
  <c r="P397"/>
  <c r="BI389"/>
  <c r="BH389"/>
  <c r="BG389"/>
  <c r="BF389"/>
  <c r="T389"/>
  <c r="R389"/>
  <c r="P389"/>
  <c r="BI386"/>
  <c r="BH386"/>
  <c r="BG386"/>
  <c r="BF386"/>
  <c r="T386"/>
  <c r="R386"/>
  <c r="P386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1"/>
  <c r="BH361"/>
  <c r="BG361"/>
  <c r="BF361"/>
  <c r="T361"/>
  <c r="R361"/>
  <c r="P361"/>
  <c r="BI348"/>
  <c r="BH348"/>
  <c r="BG348"/>
  <c r="BF348"/>
  <c r="T348"/>
  <c r="R348"/>
  <c r="P348"/>
  <c r="BI344"/>
  <c r="BH344"/>
  <c r="BG344"/>
  <c r="BF344"/>
  <c r="T344"/>
  <c r="R344"/>
  <c r="P344"/>
  <c r="BI343"/>
  <c r="BH343"/>
  <c r="BG343"/>
  <c r="BF343"/>
  <c r="T343"/>
  <c r="R343"/>
  <c r="P343"/>
  <c r="BI337"/>
  <c r="BH337"/>
  <c r="BG337"/>
  <c r="BF337"/>
  <c r="T337"/>
  <c r="R337"/>
  <c r="P337"/>
  <c r="BI331"/>
  <c r="BH331"/>
  <c r="BG331"/>
  <c r="BF331"/>
  <c r="T331"/>
  <c r="R331"/>
  <c r="P331"/>
  <c r="BI324"/>
  <c r="BH324"/>
  <c r="BG324"/>
  <c r="BF324"/>
  <c r="T324"/>
  <c r="R324"/>
  <c r="P324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07"/>
  <c r="BH307"/>
  <c r="BG307"/>
  <c r="BF307"/>
  <c r="T307"/>
  <c r="R307"/>
  <c r="P307"/>
  <c r="BI304"/>
  <c r="BH304"/>
  <c r="BG304"/>
  <c r="BF304"/>
  <c r="T304"/>
  <c r="R304"/>
  <c r="P304"/>
  <c r="BI301"/>
  <c r="BH301"/>
  <c r="BG301"/>
  <c r="BF301"/>
  <c r="T301"/>
  <c r="R301"/>
  <c r="P301"/>
  <c r="BI296"/>
  <c r="BH296"/>
  <c r="BG296"/>
  <c r="BF296"/>
  <c r="T296"/>
  <c r="R296"/>
  <c r="P296"/>
  <c r="BI291"/>
  <c r="BH291"/>
  <c r="BG291"/>
  <c r="BF291"/>
  <c r="T291"/>
  <c r="R291"/>
  <c r="P29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8"/>
  <c r="BH258"/>
  <c r="BG258"/>
  <c r="BF258"/>
  <c r="T258"/>
  <c r="R258"/>
  <c r="P258"/>
  <c r="BI252"/>
  <c r="BH252"/>
  <c r="BG252"/>
  <c r="BF252"/>
  <c r="T252"/>
  <c r="R252"/>
  <c r="P252"/>
  <c r="BI249"/>
  <c r="BH249"/>
  <c r="BG249"/>
  <c r="BF249"/>
  <c r="T249"/>
  <c r="R249"/>
  <c r="P249"/>
  <c r="BI243"/>
  <c r="BH243"/>
  <c r="BG243"/>
  <c r="BF243"/>
  <c r="T243"/>
  <c r="R243"/>
  <c r="P243"/>
  <c r="BI240"/>
  <c r="BH240"/>
  <c r="BG240"/>
  <c r="BF240"/>
  <c r="T240"/>
  <c r="R240"/>
  <c r="P240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1" r="L90"/>
  <c r="AM90"/>
  <c r="AM89"/>
  <c r="L89"/>
  <c r="AM87"/>
  <c r="L87"/>
  <c r="L85"/>
  <c r="L84"/>
  <c i="2" r="J631"/>
  <c r="BK628"/>
  <c r="BK626"/>
  <c r="BK623"/>
  <c r="J615"/>
  <c r="J612"/>
  <c r="BK610"/>
  <c r="BK607"/>
  <c r="J605"/>
  <c r="J601"/>
  <c r="J599"/>
  <c r="BK597"/>
  <c r="BK595"/>
  <c r="J593"/>
  <c r="J591"/>
  <c r="BK586"/>
  <c r="BK577"/>
  <c r="BK572"/>
  <c r="BK566"/>
  <c r="J560"/>
  <c r="BK552"/>
  <c r="J546"/>
  <c r="BK540"/>
  <c r="BK536"/>
  <c r="BK535"/>
  <c r="J526"/>
  <c r="BK525"/>
  <c r="J523"/>
  <c r="J512"/>
  <c r="J503"/>
  <c r="J497"/>
  <c r="BK490"/>
  <c r="BK486"/>
  <c r="BK483"/>
  <c r="BK476"/>
  <c r="J469"/>
  <c r="BK462"/>
  <c r="BK454"/>
  <c r="BK450"/>
  <c r="BK446"/>
  <c r="J438"/>
  <c r="BK434"/>
  <c r="BK430"/>
  <c r="BK422"/>
  <c r="J418"/>
  <c r="J397"/>
  <c r="J386"/>
  <c r="J372"/>
  <c r="BK361"/>
  <c r="J344"/>
  <c r="BK337"/>
  <c r="BK324"/>
  <c r="BK316"/>
  <c r="J307"/>
  <c r="J301"/>
  <c r="J266"/>
  <c r="BK262"/>
  <c r="J258"/>
  <c r="J249"/>
  <c r="J240"/>
  <c r="BK226"/>
  <c r="J217"/>
  <c r="BK211"/>
  <c r="BK205"/>
  <c r="J199"/>
  <c r="BK193"/>
  <c r="BK190"/>
  <c r="BK187"/>
  <c r="BK184"/>
  <c r="BK181"/>
  <c r="BK178"/>
  <c r="BK172"/>
  <c r="BK165"/>
  <c r="BK162"/>
  <c r="BK159"/>
  <c r="BK153"/>
  <c r="BK142"/>
  <c r="J138"/>
  <c r="BK132"/>
  <c r="BK128"/>
  <c r="J628"/>
  <c r="J623"/>
  <c r="BK615"/>
  <c r="J610"/>
  <c r="BK601"/>
  <c r="J597"/>
  <c r="BK593"/>
  <c r="J586"/>
  <c r="J577"/>
  <c r="J566"/>
  <c r="J552"/>
  <c r="BK546"/>
  <c r="J540"/>
  <c r="J536"/>
  <c r="BK534"/>
  <c r="BK528"/>
  <c r="BK526"/>
  <c r="J524"/>
  <c r="J520"/>
  <c r="J517"/>
  <c r="J506"/>
  <c r="J500"/>
  <c r="J492"/>
  <c r="BK489"/>
  <c r="BK484"/>
  <c r="BK477"/>
  <c r="BK470"/>
  <c r="BK469"/>
  <c r="J462"/>
  <c r="J454"/>
  <c r="J450"/>
  <c r="J446"/>
  <c r="BK438"/>
  <c r="BK433"/>
  <c r="BK427"/>
  <c r="BK420"/>
  <c r="J408"/>
  <c r="BK389"/>
  <c r="BK375"/>
  <c r="BK369"/>
  <c r="J348"/>
  <c r="J343"/>
  <c r="J331"/>
  <c r="BK318"/>
  <c r="J313"/>
  <c r="J304"/>
  <c r="J296"/>
  <c r="J291"/>
  <c r="BK266"/>
  <c r="J262"/>
  <c r="BK258"/>
  <c r="BK249"/>
  <c r="BK240"/>
  <c r="J226"/>
  <c r="BK217"/>
  <c r="J211"/>
  <c r="J205"/>
  <c r="BK199"/>
  <c r="J159"/>
  <c r="BK155"/>
  <c r="J153"/>
  <c r="J151"/>
  <c r="J142"/>
  <c r="BK138"/>
  <c r="BK134"/>
  <c r="J130"/>
  <c i="1" r="AS94"/>
  <c i="3" r="BK125"/>
  <c r="BK140"/>
  <c r="BK128"/>
  <c r="J123"/>
  <c i="2" r="BK583"/>
  <c r="J554"/>
  <c r="BK550"/>
  <c r="J544"/>
  <c r="J538"/>
  <c r="J534"/>
  <c r="BK531"/>
  <c r="BK524"/>
  <c r="BK520"/>
  <c r="BK506"/>
  <c r="BK500"/>
  <c r="BK492"/>
  <c r="J489"/>
  <c r="J484"/>
  <c r="J477"/>
  <c r="J470"/>
  <c r="J463"/>
  <c r="J456"/>
  <c r="J453"/>
  <c r="J449"/>
  <c r="BK445"/>
  <c r="BK437"/>
  <c r="J433"/>
  <c r="J427"/>
  <c r="J420"/>
  <c r="BK408"/>
  <c r="J389"/>
  <c r="J375"/>
  <c r="J369"/>
  <c r="BK348"/>
  <c r="BK343"/>
  <c r="BK331"/>
  <c r="J318"/>
  <c r="BK313"/>
  <c r="BK304"/>
  <c r="BK296"/>
  <c r="J268"/>
  <c r="BK263"/>
  <c r="BK261"/>
  <c r="J252"/>
  <c r="BK243"/>
  <c r="J232"/>
  <c r="J220"/>
  <c r="J214"/>
  <c r="BK208"/>
  <c r="J202"/>
  <c r="J196"/>
  <c r="J193"/>
  <c r="J190"/>
  <c r="J187"/>
  <c r="J184"/>
  <c r="J181"/>
  <c r="J178"/>
  <c r="J172"/>
  <c r="J165"/>
  <c r="J162"/>
  <c r="BK157"/>
  <c r="BK144"/>
  <c r="BK140"/>
  <c r="J136"/>
  <c r="J134"/>
  <c r="BK130"/>
  <c r="BK631"/>
  <c r="J626"/>
  <c r="BK612"/>
  <c r="J607"/>
  <c r="BK605"/>
  <c r="BK599"/>
  <c r="J595"/>
  <c r="BK591"/>
  <c r="J583"/>
  <c r="J572"/>
  <c r="BK560"/>
  <c r="BK554"/>
  <c r="J550"/>
  <c r="BK544"/>
  <c r="BK538"/>
  <c r="J535"/>
  <c r="J531"/>
  <c r="J528"/>
  <c r="J525"/>
  <c r="BK523"/>
  <c r="BK517"/>
  <c r="BK512"/>
  <c r="BK503"/>
  <c r="BK497"/>
  <c r="J490"/>
  <c r="J486"/>
  <c r="J483"/>
  <c r="J476"/>
  <c r="BK463"/>
  <c r="BK456"/>
  <c r="BK453"/>
  <c r="BK449"/>
  <c r="J445"/>
  <c r="J437"/>
  <c r="J434"/>
  <c r="J430"/>
  <c r="J422"/>
  <c r="BK418"/>
  <c r="BK397"/>
  <c r="BK386"/>
  <c r="BK372"/>
  <c r="J361"/>
  <c r="BK344"/>
  <c r="J337"/>
  <c r="J324"/>
  <c r="J316"/>
  <c r="BK307"/>
  <c r="BK301"/>
  <c r="BK291"/>
  <c r="BK268"/>
  <c r="J263"/>
  <c r="J261"/>
  <c r="BK252"/>
  <c r="J243"/>
  <c r="BK232"/>
  <c r="BK220"/>
  <c r="BK214"/>
  <c r="J208"/>
  <c r="BK202"/>
  <c r="BK196"/>
  <c r="J157"/>
  <c r="J155"/>
  <c r="BK151"/>
  <c r="J144"/>
  <c r="J140"/>
  <c r="BK136"/>
  <c r="J132"/>
  <c r="J128"/>
  <c i="3" r="J140"/>
  <c r="BK135"/>
  <c r="J132"/>
  <c r="J128"/>
  <c r="BK123"/>
  <c r="J135"/>
  <c r="BK132"/>
  <c r="J125"/>
  <c i="2" l="1" r="P127"/>
  <c r="R127"/>
  <c r="BK303"/>
  <c r="J303"/>
  <c r="J99"/>
  <c r="R303"/>
  <c r="BK330"/>
  <c r="J330"/>
  <c r="J100"/>
  <c r="R330"/>
  <c r="BK347"/>
  <c r="J347"/>
  <c r="J101"/>
  <c r="T347"/>
  <c r="P429"/>
  <c r="T429"/>
  <c r="P491"/>
  <c r="T491"/>
  <c r="P604"/>
  <c r="R604"/>
  <c i="3" r="P122"/>
  <c r="BK127"/>
  <c r="J127"/>
  <c r="J99"/>
  <c r="R127"/>
  <c i="2" r="BK127"/>
  <c r="J127"/>
  <c r="J98"/>
  <c r="T127"/>
  <c r="P303"/>
  <c r="T303"/>
  <c r="P330"/>
  <c r="T330"/>
  <c r="P347"/>
  <c r="R347"/>
  <c r="BK429"/>
  <c r="J429"/>
  <c r="J102"/>
  <c r="R429"/>
  <c r="BK491"/>
  <c r="J491"/>
  <c r="J103"/>
  <c r="R491"/>
  <c r="BK604"/>
  <c r="J604"/>
  <c r="J104"/>
  <c r="T604"/>
  <c i="3" r="BK122"/>
  <c r="J122"/>
  <c r="J98"/>
  <c r="R122"/>
  <c r="R121"/>
  <c r="R120"/>
  <c r="T122"/>
  <c r="P127"/>
  <c r="T127"/>
  <c i="2" r="BK630"/>
  <c r="J630"/>
  <c r="J105"/>
  <c i="3" r="BK139"/>
  <c r="J139"/>
  <c r="J100"/>
  <c r="J89"/>
  <c r="F117"/>
  <c r="BE128"/>
  <c r="E85"/>
  <c r="BE123"/>
  <c r="BE125"/>
  <c r="BE132"/>
  <c r="BE135"/>
  <c r="BE140"/>
  <c i="2" r="E85"/>
  <c r="J119"/>
  <c r="BE132"/>
  <c r="BE134"/>
  <c r="BE136"/>
  <c r="BE196"/>
  <c r="BE199"/>
  <c r="BE211"/>
  <c r="BE217"/>
  <c r="BE226"/>
  <c r="BE249"/>
  <c r="BE252"/>
  <c r="BE266"/>
  <c r="BE268"/>
  <c r="BE291"/>
  <c r="BE296"/>
  <c r="BE301"/>
  <c r="BE337"/>
  <c r="BE344"/>
  <c r="BE369"/>
  <c r="BE372"/>
  <c r="BE375"/>
  <c r="BE408"/>
  <c r="BE418"/>
  <c r="BE422"/>
  <c r="BE427"/>
  <c r="BE449"/>
  <c r="BE450"/>
  <c r="BE462"/>
  <c r="BE463"/>
  <c r="BE469"/>
  <c r="BE476"/>
  <c r="BE483"/>
  <c r="BE486"/>
  <c r="BE490"/>
  <c r="BE492"/>
  <c r="BE500"/>
  <c r="BE503"/>
  <c r="BE506"/>
  <c r="BE520"/>
  <c r="BE525"/>
  <c r="BE531"/>
  <c r="BE536"/>
  <c r="BE540"/>
  <c r="BE544"/>
  <c r="BE552"/>
  <c r="BE554"/>
  <c r="BE566"/>
  <c r="BE586"/>
  <c r="BE591"/>
  <c r="BE597"/>
  <c r="BE601"/>
  <c r="BE605"/>
  <c r="BE607"/>
  <c r="BE612"/>
  <c r="BE615"/>
  <c r="BE628"/>
  <c r="F92"/>
  <c r="BE128"/>
  <c r="BE130"/>
  <c r="BE138"/>
  <c r="BE140"/>
  <c r="BE142"/>
  <c r="BE144"/>
  <c r="BE151"/>
  <c r="BE153"/>
  <c r="BE155"/>
  <c r="BE157"/>
  <c r="BE159"/>
  <c r="BE162"/>
  <c r="BE165"/>
  <c r="BE172"/>
  <c r="BE178"/>
  <c r="BE181"/>
  <c r="BE184"/>
  <c r="BE187"/>
  <c r="BE190"/>
  <c r="BE193"/>
  <c r="BE202"/>
  <c r="BE205"/>
  <c r="BE208"/>
  <c r="BE214"/>
  <c r="BE220"/>
  <c r="BE232"/>
  <c r="BE240"/>
  <c r="BE243"/>
  <c r="BE258"/>
  <c r="BE261"/>
  <c r="BE262"/>
  <c r="BE263"/>
  <c r="BE304"/>
  <c r="BE307"/>
  <c r="BE313"/>
  <c r="BE316"/>
  <c r="BE318"/>
  <c r="BE324"/>
  <c r="BE331"/>
  <c r="BE343"/>
  <c r="BE348"/>
  <c r="BE361"/>
  <c r="BE386"/>
  <c r="BE389"/>
  <c r="BE397"/>
  <c r="BE420"/>
  <c r="BE430"/>
  <c r="BE433"/>
  <c r="BE434"/>
  <c r="BE437"/>
  <c r="BE438"/>
  <c r="BE445"/>
  <c r="BE446"/>
  <c r="BE453"/>
  <c r="BE454"/>
  <c r="BE456"/>
  <c r="BE470"/>
  <c r="BE477"/>
  <c r="BE484"/>
  <c r="BE489"/>
  <c r="BE497"/>
  <c r="BE512"/>
  <c r="BE517"/>
  <c r="BE523"/>
  <c r="BE524"/>
  <c r="BE526"/>
  <c r="BE528"/>
  <c r="BE534"/>
  <c r="BE535"/>
  <c r="BE538"/>
  <c r="BE546"/>
  <c r="BE550"/>
  <c r="BE560"/>
  <c r="BE572"/>
  <c r="BE577"/>
  <c r="BE583"/>
  <c r="BE593"/>
  <c r="BE595"/>
  <c r="BE599"/>
  <c r="BE610"/>
  <c r="BE623"/>
  <c r="BE626"/>
  <c r="BE631"/>
  <c r="J34"/>
  <c i="1" r="AW95"/>
  <c i="2" r="F34"/>
  <c i="1" r="BA95"/>
  <c i="2" r="F35"/>
  <c i="1" r="BB95"/>
  <c i="2" r="F37"/>
  <c i="1" r="BD95"/>
  <c i="2" r="F36"/>
  <c i="1" r="BC95"/>
  <c i="3" r="F34"/>
  <c i="1" r="BA96"/>
  <c i="3" r="F35"/>
  <c i="1" r="BB96"/>
  <c i="3" r="J34"/>
  <c i="1" r="AW96"/>
  <c i="3" r="F36"/>
  <c i="1" r="BC96"/>
  <c i="3" r="F37"/>
  <c i="1" r="BD96"/>
  <c i="2" l="1" r="R126"/>
  <c r="R125"/>
  <c i="3" r="T121"/>
  <c r="T120"/>
  <c i="2" r="T126"/>
  <c r="T125"/>
  <c i="3" r="P121"/>
  <c r="P120"/>
  <c i="1" r="AU96"/>
  <c i="2" r="P126"/>
  <c r="P125"/>
  <c i="1" r="AU95"/>
  <c i="2" r="BK126"/>
  <c r="J126"/>
  <c r="J97"/>
  <c i="3" r="BK121"/>
  <c r="J121"/>
  <c r="J97"/>
  <c i="2" r="F33"/>
  <c i="1" r="AZ95"/>
  <c r="BC94"/>
  <c r="W32"/>
  <c r="BB94"/>
  <c r="AX94"/>
  <c i="3" r="F33"/>
  <c i="1" r="AZ96"/>
  <c i="2" r="J33"/>
  <c i="1" r="AV95"/>
  <c r="AT95"/>
  <c r="BD94"/>
  <c r="W33"/>
  <c r="BA94"/>
  <c r="W30"/>
  <c i="3" r="J33"/>
  <c i="1" r="AV96"/>
  <c r="AT96"/>
  <c i="2" l="1" r="BK125"/>
  <c r="J125"/>
  <c r="J96"/>
  <c i="3" r="BK120"/>
  <c r="J120"/>
  <c r="J96"/>
  <c i="1" r="AU94"/>
  <c r="AZ94"/>
  <c r="AV94"/>
  <c r="AK29"/>
  <c r="AW94"/>
  <c r="AK30"/>
  <c r="AY94"/>
  <c r="W31"/>
  <c i="3" l="1" r="J30"/>
  <c i="1" r="AG96"/>
  <c i="2" r="J30"/>
  <c i="1" r="AG95"/>
  <c r="AT94"/>
  <c r="W29"/>
  <c i="2" l="1" r="J39"/>
  <c i="3" r="J39"/>
  <c i="1" r="AN95"/>
  <c r="AN96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<sst xmlns="http://schemas.openxmlformats.org/spreadsheetml/2006/main">
  <si>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</si>
  <si>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</si>
  <si>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</si>
  <si>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</si>
  <si>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</si>
  <si>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{efa8dce4-7949-48fb-a1b1-3505287c33c7}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</si>
  <si>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</si>
  <si>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</si>
  <si>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</si>
  <si>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</si>
  <si>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</si>
  <si>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</si>
  <si>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</si>
  <si>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</si>
  <si>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2023_09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</si>
  <si>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</si>
  <si>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</si>
  <si>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PARKOVACÍ PLOCHA VOJTĚCHOVA ULICE V DOMAŽLICÍCH</t>
  </si>
  <si>
    <t>0,1</t>
  </si>
  <si>
    <t>KSO:</t>
  </si>
  <si>
    <t>CC-CZ:</t>
  </si>
  <si>
    <t>1</t>
  </si>
  <si>
    <t>Místo:</t>
  </si>
  <si>
    <t>Domažlice</t>
  </si>
  <si>
    <t>Datum:</t>
  </si>
  <si>
    <t>21. 4. 2023</t>
  </si>
  <si>
    <t>10</t>
  </si>
  <si>
    <t>100</t>
  </si>
  <si>
    <t>Zadavatel:</t>
  </si>
  <si>
    <t>IČ:</t>
  </si>
  <si>
    <t>00263316</t>
  </si>
  <si>
    <t>Město Domažlice</t>
  </si>
  <si>
    <t>DIČ:</t>
  </si>
  <si>
    <t>Uchazeč:</t>
  </si>
  <si>
    <t>Vyplň údaj</t>
  </si>
  <si>
    <t>Projektant:</t>
  </si>
  <si>
    <t>12285447</t>
  </si>
  <si>
    <t>Ing. Jaroslav Rojt</t>
  </si>
  <si>
    <t>True</t>
  </si>
  <si>
    <t>Zpracovatel:</t>
  </si>
  <si>
    <t>Jan Leinhäupel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</si>
  <si>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</si>
  <si>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</si>
  <si>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</si>
  <si>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</si>
  <si>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</si>
  <si>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</si>
  <si>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</si>
  <si>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</si>
  <si>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</si>
  <si>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</si>
  <si>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</si>
  <si>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</si>
  <si>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</si>
  <si>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</si>
  <si>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</si>
  <si>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</si>
  <si>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</si>
  <si>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</si>
  <si>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</si>
  <si>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</si>
  <si>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</si>
  <si>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</si>
  <si>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</si>
  <si>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</si>
  <si>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</si>
  <si>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</si>
  <si>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</si>
  <si>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</si>
  <si>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</si>
  <si>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</si>
  <si>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</si>
  <si>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</si>
  <si>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</si>
  <si>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</si>
  <si>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</si>
  <si>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</si>
  <si>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</si>
  <si>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</si>
  <si>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</si>
  <si>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</si>
  <si>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</si>
  <si>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</si>
  <si>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</si>
  <si>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</si>
  <si>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</si>
  <si>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</si>
  <si>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101</t>
  </si>
  <si>
    <t>Komunikace</t>
  </si>
  <si>
    <t>STA</t>
  </si>
  <si>
    <t>{dbecc2b6-8837-485f-bab0-a76c976fbfcc}</t>
  </si>
  <si>
    <t>822 55 71</t>
  </si>
  <si>
    <t>2</t>
  </si>
  <si>
    <t>901</t>
  </si>
  <si>
    <t>VRN</t>
  </si>
  <si>
    <t>VON</t>
  </si>
  <si>
    <t>{4a1bb2a4-d02a-4d11-b642-22f95f3b3098}</t>
  </si>
  <si>
    <t>KRYCÍ LIST SOUPISU PRACÍ</t>
  </si>
  <si>
    <t>Objekt:</t>
  </si>
  <si>
    <t>101 - Komunikace</t>
  </si>
  <si>
    <t>00253316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</si>
  <si>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</si>
  <si>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</si>
  <si>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</si>
  <si>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</si>
  <si>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</si>
  <si>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</si>
  <si>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</si>
  <si>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</si>
  <si>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</si>
  <si>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</si>
  <si>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</si>
  <si>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</si>
  <si>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</si>
  <si>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</si>
  <si>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</si>
  <si>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</si>
  <si>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</si>
  <si>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</si>
  <si>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</si>
  <si>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</si>
  <si>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</si>
  <si>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</si>
  <si>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</si>
  <si>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</si>
  <si>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</si>
  <si>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</si>
  <si>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</si>
  <si>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</si>
  <si>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</si>
  <si>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</si>
  <si>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</si>
  <si>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</si>
  <si>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112101101</t>
  </si>
  <si>
    <t>Odstranění stromů s odřezáním kmene a s odvětvením listnatých, průměru kmene přes 100 do 300 mm</t>
  </si>
  <si>
    <t>kus</t>
  </si>
  <si>
    <t>CS ÚRS 2023 01</t>
  </si>
  <si>
    <t>4</t>
  </si>
  <si>
    <t>-1152330975</t>
  </si>
  <si>
    <t>VV</t>
  </si>
  <si>
    <t>"stáv. strom v trase" 1</t>
  </si>
  <si>
    <t>112101102</t>
  </si>
  <si>
    <t>Odstranění stromů s odřezáním kmene a s odvětvením listnatých, průměru kmene přes 300 do 500 mm</t>
  </si>
  <si>
    <t>548682006</t>
  </si>
  <si>
    <t>"stáv. stromy v trase" 2</t>
  </si>
  <si>
    <t>3</t>
  </si>
  <si>
    <t>112251101</t>
  </si>
  <si>
    <t>Odstranění pařezů strojně s jejich vykopáním nebo vytrháním průměru přes 100 do 300 mm</t>
  </si>
  <si>
    <t>439838639</t>
  </si>
  <si>
    <t>"viz položka kácení" 1</t>
  </si>
  <si>
    <t>112251102</t>
  </si>
  <si>
    <t>Odstranění pařezů strojně s jejich vykopáním nebo vytrháním průměru přes 300 do 500 mm</t>
  </si>
  <si>
    <t>-1669510427</t>
  </si>
  <si>
    <t>"viz položka kácení" 2</t>
  </si>
  <si>
    <t>5</t>
  </si>
  <si>
    <t>113106132</t>
  </si>
  <si>
    <t>Rozebrání dlažeb komunikací pro pěší s přemístěním hmot na skládku na vzdálenost do 3 m nebo s naložením na dopravní prostředek s ložem z kameniva nebo živice a s jakoukoliv výplní spár strojně plochy jednotlivě do 50 m2 z betonových, kameninových nebo dlaždic, desek nebo tvarovek</t>
  </si>
  <si>
    <t>m2</t>
  </si>
  <si>
    <t>81243782</t>
  </si>
  <si>
    <t>"stáv. zpevněné plochy" 92</t>
  </si>
  <si>
    <t>6</t>
  </si>
  <si>
    <t>113106134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</si>
  <si>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</si>
  <si>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-1283531974</t>
  </si>
  <si>
    <t>"stáv. kryt chodníků" 7+7</t>
  </si>
  <si>
    <t>7</t>
  </si>
  <si>
    <t>113107226</t>
  </si>
  <si>
    <t>Odstranění podkladů nebo krytů strojně plochy jednotlivě přes 200 m2 s přemístěním hmot na skládku na vzdálenost do 20 m nebo s naložením na dopravní prostředek z kameniva hrubého drceného se štětem, o tl. vrstvy přes 250 do 450 mm</t>
  </si>
  <si>
    <t>-1305719099</t>
  </si>
  <si>
    <t>"pod stáv. krytem komunikace" 560</t>
  </si>
  <si>
    <t>8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</si>
  <si>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</si>
  <si>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</si>
  <si>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-358253400</t>
  </si>
  <si>
    <t>"stáv. kryt komunikace" 560</t>
  </si>
  <si>
    <t>9</t>
  </si>
  <si>
    <t>113107322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</si>
  <si>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</si>
  <si>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1602219449</t>
  </si>
  <si>
    <t>"pod stáv. dlážděným krytem"</t>
  </si>
  <si>
    <t>"zpevněné plochy" 92</t>
  </si>
  <si>
    <t>"chodníky" 7+7</t>
  </si>
  <si>
    <t>"pod stáv. asf. krytem"</t>
  </si>
  <si>
    <t>"chodník" 20</t>
  </si>
  <si>
    <t>Součet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</si>
  <si>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</si>
  <si>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</si>
  <si>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385563443</t>
  </si>
  <si>
    <t>"stáv. kryt chodníku" 20</t>
  </si>
  <si>
    <t>11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</si>
  <si>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</si>
  <si>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</si>
  <si>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</si>
  <si>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2036731014</t>
  </si>
  <si>
    <t>"stáv. žul. krajníky v trase" 177</t>
  </si>
  <si>
    <t>12</t>
  </si>
  <si>
    <t>113203111</t>
  </si>
  <si>
    <t>Vytrhání obrub s vybouráním lože, s přemístěním hmot na skládku na vzdálenost do 3 m nebo s naložením na dopravní prostředek z dlažebních kostek</t>
  </si>
  <si>
    <t>-1004546213</t>
  </si>
  <si>
    <t>"stáv. přídlažba žul. krajníků" 204</t>
  </si>
  <si>
    <t>13</t>
  </si>
  <si>
    <t>113204111</t>
  </si>
  <si>
    <t>Vytrhání obrub s vybouráním lože, s přemístěním hmot na skládku na vzdálenost do 3 m nebo s naložením na dopravní prostředek záhonových</t>
  </si>
  <si>
    <t>-843787994</t>
  </si>
  <si>
    <t>"stáv. obruby chodníku" 22</t>
  </si>
  <si>
    <t>14</t>
  </si>
  <si>
    <t>121151103</t>
  </si>
  <si>
    <t>Sejmutí ornice strojně při souvislé ploše do 100 m2, tl. vrstvy do 200 mm</t>
  </si>
  <si>
    <t>2101611147</t>
  </si>
  <si>
    <t>"pouze v místech jejího výskytu, v tl. 0,2 m"</t>
  </si>
  <si>
    <t>"ornice celkem" 420</t>
  </si>
  <si>
    <t>122452203</t>
  </si>
  <si>
    <t>Odkopávky a prokopávky nezapažené pro silnice a dálnice strojně v hornině třídy těžitelnosti II do 100 m3</t>
  </si>
  <si>
    <t>m3</t>
  </si>
  <si>
    <t>1581343202</t>
  </si>
  <si>
    <t>"pro novou konstrukci vozovky"</t>
  </si>
  <si>
    <t>"určeno z příčných řezů" 61</t>
  </si>
  <si>
    <t>16</t>
  </si>
  <si>
    <t>131351100</t>
  </si>
  <si>
    <t>Hloubení nezapažených jam a zářezů strojně s urovnáním dna do předepsaného profilu a spádu v hornině třídy těžitelnosti II skupiny 4 do 20 m3</t>
  </si>
  <si>
    <t>2008858672</t>
  </si>
  <si>
    <t>"pro uliční vpusti"</t>
  </si>
  <si>
    <t>1,5*1,5*1,5*4</t>
  </si>
  <si>
    <t>"(UV1 - UV4)"</t>
  </si>
  <si>
    <t>"pro vsakovací rýhu"</t>
  </si>
  <si>
    <t>3*1*1</t>
  </si>
  <si>
    <t>17</t>
  </si>
  <si>
    <t>132351101</t>
  </si>
  <si>
    <t>Hloubení nezapažených rýh šířky do 800 mm strojně s urovnáním dna do předepsaného profilu a spádu v hornině třídy těžitelnosti II skupiny 4 do 20 m3</t>
  </si>
  <si>
    <t>1080605572</t>
  </si>
  <si>
    <t>"pro podélnou drenáž"</t>
  </si>
  <si>
    <t>"km 0,000 00 - 0,104 01 L" 0,3*0,4*104</t>
  </si>
  <si>
    <t>"km 0,005 35 - 0,028 35 L" 0,3*0,4*23</t>
  </si>
  <si>
    <t>"km 0,075 66 - 0,099 41 L" 0,3*0,4*24</t>
  </si>
  <si>
    <t>18</t>
  </si>
  <si>
    <t>132351251</t>
  </si>
  <si>
    <t>Hloubení nezapažených rýh šířky přes 800 do 2 000 mm strojně s urovnáním dna do předepsaného profilu a spádu v hornině třídy těžitelnosti II skupiny 4 do 20 m3</t>
  </si>
  <si>
    <t>-1551341961</t>
  </si>
  <si>
    <t>"pro přípojky uličních vpustí"</t>
  </si>
  <si>
    <t>1,1*1,2*19</t>
  </si>
  <si>
    <t>19</t>
  </si>
  <si>
    <t>162201401</t>
  </si>
  <si>
    <t>Vodorovné přemístění větví, kmenů nebo pařezů s naložením, složením a dopravou do 1000 m větví stromů listnatých, průměru kmene přes 100 do 300 mm</t>
  </si>
  <si>
    <t>927433724</t>
  </si>
  <si>
    <t>"(na místo určené investorem)"</t>
  </si>
  <si>
    <t>20</t>
  </si>
  <si>
    <t>162201402</t>
  </si>
  <si>
    <t>Vodorovné přemístění větví, kmenů nebo pařezů s naložením, složením a dopravou do 1000 m větví stromů listnatých, průměru kmene přes 300 do 500 mm</t>
  </si>
  <si>
    <t>-2026212047</t>
  </si>
  <si>
    <t>162201411</t>
  </si>
  <si>
    <t>Vodorovné přemístění větví, kmenů nebo pařezů s naložením, složením a dopravou do 1000 m kmenů stromů listnatých, průměru přes 100 do 300 mm</t>
  </si>
  <si>
    <t>-1021498128</t>
  </si>
  <si>
    <t>22</t>
  </si>
  <si>
    <t>162201412</t>
  </si>
  <si>
    <t>Vodorovné přemístění větví, kmenů nebo pařezů s naložením, složením a dopravou do 1000 m kmenů stromů listnatých, průměru přes 300 do 500 mm</t>
  </si>
  <si>
    <t>-933420984</t>
  </si>
  <si>
    <t>23</t>
  </si>
  <si>
    <t>162201421</t>
  </si>
  <si>
    <t>Vodorovné přemístění větví, kmenů nebo pařezů s naložením, složením a dopravou do 1000 m pařezů kmenů, průměru přes 100 do 300 mm</t>
  </si>
  <si>
    <t>-2011851825</t>
  </si>
  <si>
    <t>"viz položka odstranění" 1</t>
  </si>
  <si>
    <t>24</t>
  </si>
  <si>
    <t>162201422</t>
  </si>
  <si>
    <t>Vodorovné přemístění větví, kmenů nebo pařezů s naložením, složením a dopravou do 1000 m pařezů kmenů, průměru přes 300 do 500 mm</t>
  </si>
  <si>
    <t>-680172212</t>
  </si>
  <si>
    <t>"viz položka odstranění" 2</t>
  </si>
  <si>
    <t>25</t>
  </si>
  <si>
    <t>162301931</t>
  </si>
  <si>
    <t>Vodorovné přemístění větví, kmenů nebo pařezů s naložením, složením a dopravou Příplatek k cenám za každých dalších i započatých 1000 m přes 1000 m větví stromů listnatých, průměru kmene přes 100 do 300 mm</t>
  </si>
  <si>
    <t>-1025340588</t>
  </si>
  <si>
    <t>"do 5-ti km" 4*1</t>
  </si>
  <si>
    <t>26</t>
  </si>
  <si>
    <t>162301932</t>
  </si>
  <si>
    <t>Vodorovné přemístění větví, kmenů nebo pařezů s naložením, složením a dopravou Příplatek k cenám za každých dalších i započatých 1000 m přes 1000 m větví stromů listnatých, průměru kmene přes 300 do 500 mm</t>
  </si>
  <si>
    <t>1514002617</t>
  </si>
  <si>
    <t>"do 5-ti km" 4*2</t>
  </si>
  <si>
    <t>27</t>
  </si>
  <si>
    <t>162301951</t>
  </si>
  <si>
    <t>Vodorovné přemístění větví, kmenů nebo pařezů s naložením, složením a dopravou Příplatek k cenám za každých dalších i započatých 1000 m přes 1000 m kmenů stromů listnatých, o průměru přes 100 do 300 mm</t>
  </si>
  <si>
    <t>-437957734</t>
  </si>
  <si>
    <t>28</t>
  </si>
  <si>
    <t>162301952</t>
  </si>
  <si>
    <t>Vodorovné přemístění větví, kmenů nebo pařezů s naložením, složením a dopravou Příplatek k cenám za každých dalších i započatých 1000 m přes 1000 m kmenů stromů listnatých, o průměru přes 300 do 500 mm</t>
  </si>
  <si>
    <t>1761369530</t>
  </si>
  <si>
    <t>29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</si>
  <si>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</si>
  <si>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</si>
  <si>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-1481271295</t>
  </si>
  <si>
    <t>30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</si>
  <si>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</si>
  <si>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</si>
  <si>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1668977131</t>
  </si>
  <si>
    <t>31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</si>
  <si>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</si>
  <si>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</si>
  <si>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-455514761</t>
  </si>
  <si>
    <t>"ornice na dočasnou skládku a zpět"</t>
  </si>
  <si>
    <t>"pro ohumusování" 44*2</t>
  </si>
  <si>
    <t>32</t>
  </si>
  <si>
    <t>162351123</t>
  </si>
  <si>
    <t>Vodorovné přemístění výkopku nebo sypaniny po suchu na obvyklém dopravním prostředku, bez naložení výkopku, avšak se složením bez rozhrnutí z horniny třídy těžitelnosti II skupiny 4 a 5 na vzdálenost přes 50 do 500 m</t>
  </si>
  <si>
    <t>-1556099071</t>
  </si>
  <si>
    <t>"zemina na dočasnou skládku a zpět"</t>
  </si>
  <si>
    <t>"pro obsyp UV" 9,5*2</t>
  </si>
  <si>
    <t>"pro obsyp potrubí" 20*2</t>
  </si>
  <si>
    <t>"pro terénní úpravy" 20*2</t>
  </si>
  <si>
    <t>33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</si>
  <si>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</si>
  <si>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</si>
  <si>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1277242140</t>
  </si>
  <si>
    <t>"odvoz výkopku zeminy - přebytečná ornice"</t>
  </si>
  <si>
    <t>"celkem jejmuto ornice" 84</t>
  </si>
  <si>
    <t>"ornice pro ohumusování" -44</t>
  </si>
  <si>
    <t>34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</si>
  <si>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</si>
  <si>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</si>
  <si>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1241122228</t>
  </si>
  <si>
    <t>"odvoz výkopku zeminy - přebytečná zemina"</t>
  </si>
  <si>
    <t>"celkem natěženo zeminy" 61+16,5+18+25</t>
  </si>
  <si>
    <t>"pro obsyp UV" -9,5</t>
  </si>
  <si>
    <t>"pro obsyp potrubí" -20</t>
  </si>
  <si>
    <t>"pro terénní úpravy" -20</t>
  </si>
  <si>
    <t>"(na skládku AZS 98 Újezd u Domažlic)"</t>
  </si>
  <si>
    <t>35</t>
  </si>
  <si>
    <t>167151101</t>
  </si>
  <si>
    <t>Nakládání, skládání a překládání neulehlého výkopku nebo sypaniny strojně nakládání, množství do 100 m3, z horniny třídy těžitelnosti I, skupiny 1 až 3</t>
  </si>
  <si>
    <t>1332636778</t>
  </si>
  <si>
    <t>"ornice z dočasné skládky zpět"</t>
  </si>
  <si>
    <t>"ornice pro ohumusování" 44</t>
  </si>
  <si>
    <t>36</t>
  </si>
  <si>
    <t>167151102</t>
  </si>
  <si>
    <t>Nakládání, skládání a překládání neulehlého výkopku nebo sypaniny strojně nakládání, množství do 100 m3, z horniny třídy těžitelnosti II, skupiny 4 a 5</t>
  </si>
  <si>
    <t>3805613</t>
  </si>
  <si>
    <t>"zemina z dočasné skládky zpět"</t>
  </si>
  <si>
    <t>"pro obsyp UV" 9,5</t>
  </si>
  <si>
    <t>"pro obsyp potrubí" 20</t>
  </si>
  <si>
    <t>"pro terénní úpravy" 20</t>
  </si>
  <si>
    <t>37</t>
  </si>
  <si>
    <t>171201231</t>
  </si>
  <si>
    <t>Poplatek za uložení stavebního odpadu na recyklační skládce (skládkovné) zeminy a kamení zatříděného do Katalogu odpadů pod kódem 17 05 04</t>
  </si>
  <si>
    <t>t</t>
  </si>
  <si>
    <t>-767505725</t>
  </si>
  <si>
    <t>"přebytečná a nevhodná zemina" 71</t>
  </si>
  <si>
    <t>71*1,8 'Přepočtené koeficientem množství</t>
  </si>
  <si>
    <t>38</t>
  </si>
  <si>
    <t>171251201</t>
  </si>
  <si>
    <t>Uložení sypaniny na skládky nebo meziskládky bez hutnění s upravením uložené sypaniny do předepsaného tvaru</t>
  </si>
  <si>
    <t>-247012167</t>
  </si>
  <si>
    <t>"zemina dočasná" 49,5</t>
  </si>
  <si>
    <t>"ornice dočasná" 44</t>
  </si>
  <si>
    <t>"zemina trvalá" 71</t>
  </si>
  <si>
    <t>"ornice trvalá" 40</t>
  </si>
  <si>
    <t>39</t>
  </si>
  <si>
    <t>174101101</t>
  </si>
  <si>
    <t>Zásyp sypaninou z jakékoliv horniny strojně s uložením výkopku ve vrstvách se zhutněním jam, šachet, rýh nebo kolem objektů v těchto vykopávkách</t>
  </si>
  <si>
    <t>971833844</t>
  </si>
  <si>
    <t>"kolem UV, se zhutněním"</t>
  </si>
  <si>
    <t>13,5 - 4*1</t>
  </si>
  <si>
    <t>40</t>
  </si>
  <si>
    <t>175101209</t>
  </si>
  <si>
    <t>Obsypání objektů nad přilehlým původním terénem ručně sypaninou z vhodných hornin třídy těžitelnosti I a II, skupiny 1 až 4 nebo materiálem uloženým ve vzdálenosti do 3 m od vnějšího kraje objektu pro jakoukoliv míru zhutnění Příplatek k ceně za prohození sypaniny</t>
  </si>
  <si>
    <t>-859930717</t>
  </si>
  <si>
    <t>41</t>
  </si>
  <si>
    <t>175111109</t>
  </si>
  <si>
    <t>Obsypání potrubí ručně sypaninou z vhodných hornin třídy těžitelnosti I a II, skupiny 1 až 4 nebo materiálem připraveným podél výkopu ve vzdálenosti do 3 m od jeho kraje pro jakoukoliv hloubku výkopu a míru zhutnění Příplatek k ceně za prohození sypaniny</t>
  </si>
  <si>
    <t>-2031888846</t>
  </si>
  <si>
    <t>42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</si>
  <si>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</si>
  <si>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</si>
  <si>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-1144564289</t>
  </si>
  <si>
    <t>"kolem přípojek UV, se zhutněním"</t>
  </si>
  <si>
    <t>25 - 19*0,25</t>
  </si>
  <si>
    <t>43</t>
  </si>
  <si>
    <t>181006113.R</t>
  </si>
  <si>
    <t>Rozprostření zemin schopných zúrodnění v rovině a ve sklonu do 1:5, tloušťka vrstvy přes 0,15 do 0,20 m</t>
  </si>
  <si>
    <t>1597456716</t>
  </si>
  <si>
    <t>"rekultivace, hrubé terénní úpravy" 100</t>
  </si>
  <si>
    <t>44</t>
  </si>
  <si>
    <t>181152302</t>
  </si>
  <si>
    <t>Úprava pláně na stavbách silnic a dálnic strojně v zářezech mimo skalních se zhutněním</t>
  </si>
  <si>
    <t>-375070279</t>
  </si>
  <si>
    <t>"KOMUNIKACE"</t>
  </si>
  <si>
    <t>"km 0,000 00 - 0,104 01" 310</t>
  </si>
  <si>
    <t>"PARKOVACÍ PLOCHY"</t>
  </si>
  <si>
    <t>"km 0,005 35 - 0,028 35 L" 170</t>
  </si>
  <si>
    <t>"km 0,040 49 - 0,069 24 P" 215</t>
  </si>
  <si>
    <t>"km 0,075 66 - 0,099 41 L" 175</t>
  </si>
  <si>
    <t>"SJEZD KE GARÁŽÍM"</t>
  </si>
  <si>
    <t>"km 0,011 90 - 0,033 12 P" 160</t>
  </si>
  <si>
    <t>"CHODNÍKY"</t>
  </si>
  <si>
    <t>"km 0,030 71 L" 20</t>
  </si>
  <si>
    <t>"km 0,034 34 P" 18</t>
  </si>
  <si>
    <t>"km 0,045 14 L" 5</t>
  </si>
  <si>
    <t>"km 0,062 94 L" 5</t>
  </si>
  <si>
    <t>"km 0,083 26 P" 5</t>
  </si>
  <si>
    <t>"km 0,101 07 P" 5</t>
  </si>
  <si>
    <t>"PLOCHA POD KONTEJNERY"</t>
  </si>
  <si>
    <t>"km 0,028 35 - 0,033 12 L" 15</t>
  </si>
  <si>
    <t>"VAROVNÉ PÁSY" 6,5</t>
  </si>
  <si>
    <t>"SIGNÁLNÁ PÁSY"</t>
  </si>
  <si>
    <t>"km 0,003 40" 2,5</t>
  </si>
  <si>
    <t>"km 0,104 01" 2</t>
  </si>
  <si>
    <t>45</t>
  </si>
  <si>
    <t>181351103</t>
  </si>
  <si>
    <t>Rozprostření a urovnání ornice v rovině nebo ve svahu sklonu do 1:5 strojně při souvislé ploše přes 100 do 500 m2, tl. vrstvy do 200 mm</t>
  </si>
  <si>
    <t>407877999</t>
  </si>
  <si>
    <t>"ČISTÉ TERÉNNÍ ÚPRAVY"</t>
  </si>
  <si>
    <t>"km 0,000 00 - 0,104 01 P" 185</t>
  </si>
  <si>
    <t>"km 0,000 00 - 0,104 01 L" 255</t>
  </si>
  <si>
    <t>46</t>
  </si>
  <si>
    <t>181411131</t>
  </si>
  <si>
    <t>Založení trávníku na půdě předem připravené plochy do 1000 m2 výsevem včetně utažení parkového v rovině nebo na svahu do 1:5</t>
  </si>
  <si>
    <t>99412589</t>
  </si>
  <si>
    <t>47</t>
  </si>
  <si>
    <t>M</t>
  </si>
  <si>
    <t>00572410</t>
  </si>
  <si>
    <t>osivo směs travní parková</t>
  </si>
  <si>
    <t>kg</t>
  </si>
  <si>
    <t>1310709195</t>
  </si>
  <si>
    <t>440*0,0206 'Přepočtené koeficientem množství</t>
  </si>
  <si>
    <t>Zakládání</t>
  </si>
  <si>
    <t>48</t>
  </si>
  <si>
    <t>211521111</t>
  </si>
  <si>
    <t>Výplň kamenivem do rýh odvodňovacích žeber nebo trativodů bez zhutnění, s úpravou povrchu výplně kamenivem hrubým drceným frakce 63 až 125 mm</t>
  </si>
  <si>
    <t>522919079</t>
  </si>
  <si>
    <t>"VSAKOVACÍ RÝHA"</t>
  </si>
  <si>
    <t>49</t>
  </si>
  <si>
    <t>211561111</t>
  </si>
  <si>
    <t>Výplň kamenivem do rýh odvodňovacích žeber nebo trativodů bez zhutnění, s úpravou povrchu výplně kamenivem hrubým drceným frakce 4 až 16 mm</t>
  </si>
  <si>
    <t>-1899409090</t>
  </si>
  <si>
    <t>"OBSYP PODÉLNÉ DRENÁŽE"</t>
  </si>
  <si>
    <t>"km 0,000 00 - 0,104 01 L" 0,3*0,3*104</t>
  </si>
  <si>
    <t>"km 0,005 35 - 0,028 35 L" 0,3*0,3*23</t>
  </si>
  <si>
    <t>"km 0,075 66 - 0,099 41 L" 0,3*0,3*24</t>
  </si>
  <si>
    <t>50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</si>
  <si>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</si>
  <si>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</si>
  <si>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-1829055866</t>
  </si>
  <si>
    <t>"km 0,078 66 - 0,081 66 L" (3*1)*3 + 3*0,5</t>
  </si>
  <si>
    <t>51</t>
  </si>
  <si>
    <t>69311068</t>
  </si>
  <si>
    <t>geotextilie netkaná separační, ochranná, filtrační, drenážní PP 300g/m2</t>
  </si>
  <si>
    <t>-12889814</t>
  </si>
  <si>
    <t>10,5*1,02 'Přepočtené koeficientem množství</t>
  </si>
  <si>
    <t>52</t>
  </si>
  <si>
    <t>212532111</t>
  </si>
  <si>
    <t>Lože pro trativody z kameniva hrubého drceného</t>
  </si>
  <si>
    <t>624493991</t>
  </si>
  <si>
    <t>"PODÉLNÁ DRENÁŽ"</t>
  </si>
  <si>
    <t>"km 0,000 00 - 0,104 01 L" 0,4*0,06*104</t>
  </si>
  <si>
    <t>"km 0,005 35 - 0,028 35 L" 0,4*0,06*23</t>
  </si>
  <si>
    <t>"km 0,075 66 - 0,099 41 L" 0,4*0,06*24</t>
  </si>
  <si>
    <t>53</t>
  </si>
  <si>
    <t>212755214</t>
  </si>
  <si>
    <t>Trativody bez lože z drenážních trubek plastových flexibilních D 100 mm</t>
  </si>
  <si>
    <t>591333699</t>
  </si>
  <si>
    <t>"km 0,000 00 - 0,104 01 L" 104</t>
  </si>
  <si>
    <t>"km 0,005 35 - 0,028 35 L" 23</t>
  </si>
  <si>
    <t>"km 0,075 66 - 0,099 41 L" 24</t>
  </si>
  <si>
    <t>Vodorovné konstrukce</t>
  </si>
  <si>
    <t>54</t>
  </si>
  <si>
    <t>451459777</t>
  </si>
  <si>
    <t>Podklad nebo lože pod dlažbu (přídlažbu) Příplatek k cenám za každých dalších i započatých 10 mm tloušťky podkladu nebo lože z cementové malty</t>
  </si>
  <si>
    <t>870287976</t>
  </si>
  <si>
    <t>"tl. lože cca 0,15 m"</t>
  </si>
  <si>
    <t>"SIGNÁLNÍ PÁSY"</t>
  </si>
  <si>
    <t>"km 0,003 40" 2,5*10</t>
  </si>
  <si>
    <t>"km 0,104 01" 2*10</t>
  </si>
  <si>
    <t>55</t>
  </si>
  <si>
    <t>452112112</t>
  </si>
  <si>
    <t>Osazení betonových dílců prstenců nebo rámů pod poklopy a mříže, výšky do 100 mm</t>
  </si>
  <si>
    <t>-193902978</t>
  </si>
  <si>
    <t>"ULIČNÍ VPUSTI" 4</t>
  </si>
  <si>
    <t>"km 0,000 75 L" UV1</t>
  </si>
  <si>
    <t>"km 0,005 35 L" UV2</t>
  </si>
  <si>
    <t>"km 0,038 56 L" UV3</t>
  </si>
  <si>
    <t>"km 0,075 66 L" UV4</t>
  </si>
  <si>
    <t>56</t>
  </si>
  <si>
    <t>59223864</t>
  </si>
  <si>
    <t>prstenec pro uliční vpusť vyrovnávací betonový 390x60x130mm</t>
  </si>
  <si>
    <t>1238797810</t>
  </si>
  <si>
    <t>57</t>
  </si>
  <si>
    <t>452386111</t>
  </si>
  <si>
    <t>Podkladní a vyrovnávací konstrukce z betonu vyrovnávací prstence z prostého betonu tř. C 25/30 pod poklopy a mříže, výšky do 100 mm</t>
  </si>
  <si>
    <t>-1746308184</t>
  </si>
  <si>
    <t>"uliční vpusti" 4</t>
  </si>
  <si>
    <t>Komunikace pozemní</t>
  </si>
  <si>
    <t>58</t>
  </si>
  <si>
    <t>564851011</t>
  </si>
  <si>
    <t>Podklad ze štěrkodrti ŠD s rozprostřením a zhutněním plochy jednotlivě do 100 m2, po zhutnění tl. 150 mm</t>
  </si>
  <si>
    <t>-548561208</t>
  </si>
  <si>
    <t>"km 0,003 40" 2,5*2</t>
  </si>
  <si>
    <t>"km 0,104 01" 2*2</t>
  </si>
  <si>
    <t>59</t>
  </si>
  <si>
    <t>564851111</t>
  </si>
  <si>
    <t>Podklad ze štěrkodrti ŠD s rozprostřením a zhutněním plochy přes 100 m2, po zhutnění tl. 150 mm</t>
  </si>
  <si>
    <t>-1523859475</t>
  </si>
  <si>
    <t>"km 0,000 00 - 0,104 01" 310*2</t>
  </si>
  <si>
    <t>"PARKOVACÍ STÁNÍ"</t>
  </si>
  <si>
    <t>"km 0,005 35 - 0,028 35 L" 170*2</t>
  </si>
  <si>
    <t>"km 0,040 49 - 0,069 24 P" 215*2</t>
  </si>
  <si>
    <t>"km 0,075 66 - 0,099 41 L" 175*2</t>
  </si>
  <si>
    <t>60</t>
  </si>
  <si>
    <t>564861011</t>
  </si>
  <si>
    <t>Podklad ze štěrkodrti ŠD s rozprostřením a zhutněním plochy jednotlivě do 100 m2, po zhutnění tl. 200 mm</t>
  </si>
  <si>
    <t>2115545951</t>
  </si>
  <si>
    <t>61</t>
  </si>
  <si>
    <t>564861111</t>
  </si>
  <si>
    <t>Podklad ze štěrkodrti ŠD s rozprostřením a zhutněním plochy přes 100 m2, po zhutnění tl. 200 mm</t>
  </si>
  <si>
    <t>-435098363</t>
  </si>
  <si>
    <t>62</t>
  </si>
  <si>
    <t>564920411</t>
  </si>
  <si>
    <t>Podklad nebo podsyp z asfaltového recyklátu s rozprostřením a zhutněním plochy jednotlivě do 100 m2, po zhutnění tl. 60 mm</t>
  </si>
  <si>
    <t>103568943</t>
  </si>
  <si>
    <t>63</t>
  </si>
  <si>
    <t>564921411</t>
  </si>
  <si>
    <t>Podklad nebo podsyp z asfaltového recyklátu s rozprostřením a zhutněním plochy přes 100 m2, po zhutnění tl. 60 mm</t>
  </si>
  <si>
    <t>2053153584</t>
  </si>
  <si>
    <t>64</t>
  </si>
  <si>
    <t>565135121</t>
  </si>
  <si>
    <t>Asfaltový beton vrstva podkladní ACP 16 (obalované kamenivo střednězrnné - OKS) s rozprostřením a zhutněním v pruhu šířky přes 3 m, po zhutnění tl. 50 mm</t>
  </si>
  <si>
    <t>829663608</t>
  </si>
  <si>
    <t>65</t>
  </si>
  <si>
    <t>577133111</t>
  </si>
  <si>
    <t>Asfaltový beton vrstva obrusná ACO 8 (ABJ) s rozprostřením a se zhutněním z nemodifikovaného asfaltu v pruhu šířky do 3 m, po zhutnění tl. 40 mm</t>
  </si>
  <si>
    <t>-1873550341</t>
  </si>
  <si>
    <t>66</t>
  </si>
  <si>
    <t>577134221</t>
  </si>
  <si>
    <t>Asfaltový beton vrstva obrusná ACO 11 (ABS) s rozprostřením a se zhutněním z nemodifikovaného asfaltu v pruhu šířky přes 3 m tř. II, po zhutnění tl. 40 mm</t>
  </si>
  <si>
    <t>1238728179</t>
  </si>
  <si>
    <t>67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</si>
  <si>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</si>
  <si>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</si>
  <si>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1189132616</t>
  </si>
  <si>
    <t>68</t>
  </si>
  <si>
    <t>59245006</t>
  </si>
  <si>
    <t>dlažba tvar obdélník betonová pro nevidomé 200x100x60mm barevná</t>
  </si>
  <si>
    <t>-252014594</t>
  </si>
  <si>
    <t>6,5*1,03 'Přepočtené koeficientem množství</t>
  </si>
  <si>
    <t>69</t>
  </si>
  <si>
    <t>596841120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</si>
  <si>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</si>
  <si>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-597357513</t>
  </si>
  <si>
    <t>70</t>
  </si>
  <si>
    <t>59245225</t>
  </si>
  <si>
    <t>dlažba tvar obdélník betonová pro nevidomé 200x100x80mm přírodní</t>
  </si>
  <si>
    <t>-1320065761</t>
  </si>
  <si>
    <t>4,5*1,03 'Přepočtené koeficientem množství</t>
  </si>
  <si>
    <t>Trubní vedení</t>
  </si>
  <si>
    <t>71</t>
  </si>
  <si>
    <t>837365121</t>
  </si>
  <si>
    <t>Výsek a montáž kameninové odbočné tvarovky na kameninovém potrubí DN 250</t>
  </si>
  <si>
    <t>-963945082</t>
  </si>
  <si>
    <t>"zaústění přípojek nových UV do stáv. kanalizace" 2</t>
  </si>
  <si>
    <t>"(UV1, UV2)"</t>
  </si>
  <si>
    <t>72</t>
  </si>
  <si>
    <t>59711760</t>
  </si>
  <si>
    <t>odbočka kameninová glazovaná jednoduchá kolmá DN 250/150 dl 500mm spojovací systém C/F tř.160/-</t>
  </si>
  <si>
    <t>-2007652780</t>
  </si>
  <si>
    <t>73</t>
  </si>
  <si>
    <t>837425121</t>
  </si>
  <si>
    <t>Výsek a montáž kameninové odbočné tvarovky na kameninovém potrubí DN 500</t>
  </si>
  <si>
    <t>900192643</t>
  </si>
  <si>
    <t>"zaústění přípojky nové UV do stáv. kanalizace" 1</t>
  </si>
  <si>
    <t>"(UV3)"</t>
  </si>
  <si>
    <t>74</t>
  </si>
  <si>
    <t>59711810</t>
  </si>
  <si>
    <t>odbočka kameninová glazovaná jednoduchá kolmá DN 500/150 dl 1000mm spojovací systém C/F tř.160/-</t>
  </si>
  <si>
    <t>-684370861</t>
  </si>
  <si>
    <t>75</t>
  </si>
  <si>
    <t>871313121</t>
  </si>
  <si>
    <t>Montáž kanalizačního potrubí z plastů z tvrdého PVC těsněných gumovým kroužkem v otevřeném výkopu ve sklonu do 20 % DN 160</t>
  </si>
  <si>
    <t>1801642126</t>
  </si>
  <si>
    <t>"PŘÍPOJKY ULIČNÍCH VPUSTÍ"</t>
  </si>
  <si>
    <t>"UV1" 2,5</t>
  </si>
  <si>
    <t>"UV2" 9,5</t>
  </si>
  <si>
    <t>"UV3" 3</t>
  </si>
  <si>
    <t>"UV4" 4</t>
  </si>
  <si>
    <t>76</t>
  </si>
  <si>
    <t>28611164</t>
  </si>
  <si>
    <t>trubka kanalizační PVC DN 160x1000mm SN8</t>
  </si>
  <si>
    <t>-595847028</t>
  </si>
  <si>
    <t>77</t>
  </si>
  <si>
    <t>877310310</t>
  </si>
  <si>
    <t>Montáž tvarovek na kanalizačním plastovém potrubí z polypropylenu PP hladkého plnostěnného kolen DN 150</t>
  </si>
  <si>
    <t>-1979680284</t>
  </si>
  <si>
    <t>"PŘÍPOJKY ULIČNÍCH VPUSTÍ" 3</t>
  </si>
  <si>
    <t>"(UV1 - UV3)"</t>
  </si>
  <si>
    <t>78</t>
  </si>
  <si>
    <t>28611361</t>
  </si>
  <si>
    <t>koleno kanalizační PVC KG 160x45°</t>
  </si>
  <si>
    <t>-947200716</t>
  </si>
  <si>
    <t>79</t>
  </si>
  <si>
    <t>877310330</t>
  </si>
  <si>
    <t>Montáž tvarovek na kanalizačním plastovém potrubí z polypropylenu PP hladkého plnostěnného spojek nebo redukcí DN 150</t>
  </si>
  <si>
    <t>1435554489</t>
  </si>
  <si>
    <t>80</t>
  </si>
  <si>
    <t>28611528</t>
  </si>
  <si>
    <t>přechod kanalizační KG kamenina-plast DN 160</t>
  </si>
  <si>
    <t>41244294</t>
  </si>
  <si>
    <t>81</t>
  </si>
  <si>
    <t>890411851</t>
  </si>
  <si>
    <t>Bourání šachet a jímek strojně velikosti obestavěného prostoru do 1,5 m3 z prefabrikovaných skruží</t>
  </si>
  <si>
    <t>-442949556</t>
  </si>
  <si>
    <t>"stáv. UV v trase" 2</t>
  </si>
  <si>
    <t>82</t>
  </si>
  <si>
    <t>895941302</t>
  </si>
  <si>
    <t>Osazení vpusti uliční z betonových dílců DN 450 dno s kalištěm</t>
  </si>
  <si>
    <t>-1083738938</t>
  </si>
  <si>
    <t>83</t>
  </si>
  <si>
    <t>59224495</t>
  </si>
  <si>
    <t>vpusť uliční DN 450 kaliště nízké 450/240x50mm</t>
  </si>
  <si>
    <t>-2006281231</t>
  </si>
  <si>
    <t>84</t>
  </si>
  <si>
    <t>895941313</t>
  </si>
  <si>
    <t>Osazení vpusti uliční z betonových dílců DN 450 skruž horní 295 mm</t>
  </si>
  <si>
    <t>1405408641</t>
  </si>
  <si>
    <t>85</t>
  </si>
  <si>
    <t>59223857</t>
  </si>
  <si>
    <t>skruž pro uliční vpusť horní betonová 450x295x50mm</t>
  </si>
  <si>
    <t>-886551792</t>
  </si>
  <si>
    <t>86</t>
  </si>
  <si>
    <t>895941322</t>
  </si>
  <si>
    <t>Osazení vpusti uliční z betonových dílců DN 450 skruž středová 295 mm</t>
  </si>
  <si>
    <t>-306655664</t>
  </si>
  <si>
    <t>87</t>
  </si>
  <si>
    <t>59223862</t>
  </si>
  <si>
    <t>skruž pro uliční vpusť středová betonová 450x295x50mm</t>
  </si>
  <si>
    <t>-1784294074</t>
  </si>
  <si>
    <t>88</t>
  </si>
  <si>
    <t>895941332</t>
  </si>
  <si>
    <t>Osazení vpusti uliční z betonových dílců DN 450 skruž průběžná se zápachovou uzávěrkou</t>
  </si>
  <si>
    <t>-1577484252</t>
  </si>
  <si>
    <t>89</t>
  </si>
  <si>
    <t>59224493</t>
  </si>
  <si>
    <t>vpusť uliční DN 450 skruž průběžná 450/645x50mm betonová se zápachovou uzávěrkou 150mm PVC</t>
  </si>
  <si>
    <t>-1599547503</t>
  </si>
  <si>
    <t>90</t>
  </si>
  <si>
    <t>899202211</t>
  </si>
  <si>
    <t>Demontáž mříží litinových včetně rámů, hmotnosti jednotlivě přes 50 do 100 Kg</t>
  </si>
  <si>
    <t>-856384932</t>
  </si>
  <si>
    <t>91</t>
  </si>
  <si>
    <t>899204112</t>
  </si>
  <si>
    <t>Osazení mříží litinových včetně rámů a košů na bahno pro třídu zatížení D400, E600</t>
  </si>
  <si>
    <t>1524844926</t>
  </si>
  <si>
    <t>92</t>
  </si>
  <si>
    <t>55242320</t>
  </si>
  <si>
    <t>mříž vtoková litinová plochá 500x500mm</t>
  </si>
  <si>
    <t>70694382</t>
  </si>
  <si>
    <t>93</t>
  </si>
  <si>
    <t>59223871</t>
  </si>
  <si>
    <t>koš vysoký pro uliční vpusti žárově Pz plech pro rám 500/500mm</t>
  </si>
  <si>
    <t>-981040900</t>
  </si>
  <si>
    <t>Ostatní konstrukce a práce, bourání</t>
  </si>
  <si>
    <t>94</t>
  </si>
  <si>
    <t>913121111</t>
  </si>
  <si>
    <t>Montáž a demontáž dočasných dopravních značek kompletních značek vč. podstavce a sloupku základních</t>
  </si>
  <si>
    <t>2012283297</t>
  </si>
  <si>
    <t>"viz příloha PD - Dočasné dopravní značení"</t>
  </si>
  <si>
    <t>"B 1" 1</t>
  </si>
  <si>
    <t>"E 12" 1</t>
  </si>
  <si>
    <t>95</t>
  </si>
  <si>
    <t>913121211</t>
  </si>
  <si>
    <t>Montáž a demontáž dočasných dopravních značek Příplatek za první a každý další den použití dočasných dopravních značek k ceně 12-1111</t>
  </si>
  <si>
    <t>-161262090</t>
  </si>
  <si>
    <t>"předpokládaná doba výstavby cca 45 dní"</t>
  </si>
  <si>
    <t>2*45</t>
  </si>
  <si>
    <t>96</t>
  </si>
  <si>
    <t>913221113</t>
  </si>
  <si>
    <t>Montáž a demontáž dočasných dopravních zábran světelných včetně zásobníku na akumulátor, šířky 3 m, 5 světel</t>
  </si>
  <si>
    <t>1083094572</t>
  </si>
  <si>
    <t>"Z 2 + S 7" 2</t>
  </si>
  <si>
    <t>97</t>
  </si>
  <si>
    <t>913221213</t>
  </si>
  <si>
    <t>Montáž a demontáž dočasných dopravních zábran Příplatek za první a každý další den použití dočasných dopravních zábran k ceně 22-1113</t>
  </si>
  <si>
    <t>-669408404</t>
  </si>
  <si>
    <t>98</t>
  </si>
  <si>
    <t>914111111</t>
  </si>
  <si>
    <t>Montáž svislé dopravní značky základní velikosti do 1 m2 objímkami na sloupky nebo konzoly</t>
  </si>
  <si>
    <t>-599201639</t>
  </si>
  <si>
    <t>"viz příloha PD - Trvalé dopravní značení"</t>
  </si>
  <si>
    <t>"IZ 5a" 2</t>
  </si>
  <si>
    <t>"IZ 5b" 2</t>
  </si>
  <si>
    <t>"IP 12" 2</t>
  </si>
  <si>
    <t>99</t>
  </si>
  <si>
    <t>40445654</t>
  </si>
  <si>
    <t>informativní značky zónové IZ5 1000x750mm</t>
  </si>
  <si>
    <t>1597651597</t>
  </si>
  <si>
    <t>"viz položka montáž"</t>
  </si>
  <si>
    <t>40445625</t>
  </si>
  <si>
    <t>informativní značky provozní IP8, IP9, IP11-IP13 500x700mm</t>
  </si>
  <si>
    <t>1567248967</t>
  </si>
  <si>
    <t>914511112</t>
  </si>
  <si>
    <t>Montáž sloupku dopravních značek délky do 3,5 m do hliníkové patky pro sloupek D 60 mm</t>
  </si>
  <si>
    <t>1411826531</t>
  </si>
  <si>
    <t>"celkem" 4</t>
  </si>
  <si>
    <t>102</t>
  </si>
  <si>
    <t>40445225</t>
  </si>
  <si>
    <t>sloupek pro dopravní značku Zn D 60mm v 3,5m</t>
  </si>
  <si>
    <t>1093814624</t>
  </si>
  <si>
    <t>103</t>
  </si>
  <si>
    <t>40445240</t>
  </si>
  <si>
    <t>patka pro sloupek Al D 60mm</t>
  </si>
  <si>
    <t>-2012455923</t>
  </si>
  <si>
    <t>104</t>
  </si>
  <si>
    <t>40445253</t>
  </si>
  <si>
    <t>víčko plastové na sloupek D 60mm</t>
  </si>
  <si>
    <t>-1644644051</t>
  </si>
  <si>
    <t>105</t>
  </si>
  <si>
    <t>40445256</t>
  </si>
  <si>
    <t>svorka upínací na sloupek dopravní značky D 60mm</t>
  </si>
  <si>
    <t>1733986922</t>
  </si>
  <si>
    <t>4*2 'Přepočtené koeficientem množství</t>
  </si>
  <si>
    <t>106</t>
  </si>
  <si>
    <t>915211112</t>
  </si>
  <si>
    <t>Vodorovné dopravní značení stříkaným plastem dělící čára šířky 125 mm souvislá bílá retroreflexní</t>
  </si>
  <si>
    <t>-890661672</t>
  </si>
  <si>
    <t>"V 10b" 4,5*26</t>
  </si>
  <si>
    <t>107</t>
  </si>
  <si>
    <t>915231112</t>
  </si>
  <si>
    <t>Vodorovné dopravní značení stříkaným plastem přechody pro chodce, šipky, symboly nápisy bílé retroreflexní</t>
  </si>
  <si>
    <t>1719471821</t>
  </si>
  <si>
    <t>"V 10f" 1*2</t>
  </si>
  <si>
    <t>108</t>
  </si>
  <si>
    <t>915611111</t>
  </si>
  <si>
    <t>Předznačení pro vodorovné značení stříkané barvou nebo prováděné z nátěrových hmot liniové dělicí čáry, vodicí proužky</t>
  </si>
  <si>
    <t>681740360</t>
  </si>
  <si>
    <t>109</t>
  </si>
  <si>
    <t>915621111</t>
  </si>
  <si>
    <t>Předznačení pro vodorovné značení stříkané barvou nebo prováděné z nátěrových hmot plošné šipky, symboly, nápisy</t>
  </si>
  <si>
    <t>-1361322067</t>
  </si>
  <si>
    <t>110</t>
  </si>
  <si>
    <t>916111113</t>
  </si>
  <si>
    <t>Osazení silniční obruby z dlažebních kostek v jedné řadě s ložem tl. přes 50 do 100 mm, s vyplněním a zatřením spár cementovou maltou z velkých kostek s boční opěrou z betonu prostého, do lože z betonu prostého téže značky</t>
  </si>
  <si>
    <t>-1055146028</t>
  </si>
  <si>
    <t>"celkem" 125</t>
  </si>
  <si>
    <t>111</t>
  </si>
  <si>
    <t>58381008</t>
  </si>
  <si>
    <t>kostka štípaná dlažební žula velká 15/17</t>
  </si>
  <si>
    <t>935420504</t>
  </si>
  <si>
    <t>125*0,17 'Přepočtené koeficientem množství</t>
  </si>
  <si>
    <t>112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</si>
  <si>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</si>
  <si>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</si>
  <si>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296186248</t>
  </si>
  <si>
    <t>"přídlažba" 372</t>
  </si>
  <si>
    <t>"kolem UV" 0,5*3*4</t>
  </si>
  <si>
    <t>113</t>
  </si>
  <si>
    <t>58381007</t>
  </si>
  <si>
    <t>kostka štípaná dlažební žula drobná 8/10</t>
  </si>
  <si>
    <t>418868439</t>
  </si>
  <si>
    <t>378*0,1 'Přepočtené koeficientem množství</t>
  </si>
  <si>
    <t>114</t>
  </si>
  <si>
    <t>916241213</t>
  </si>
  <si>
    <t>Osazení obrubníku kamenného se zřízením lože, s vyplněním a zatřením spár cementovou maltou stojatého s boční opěrou z betonu prostého, do lože z betonu prostého</t>
  </si>
  <si>
    <t>-1377901417</t>
  </si>
  <si>
    <t>"krajník silniční KS3" 247</t>
  </si>
  <si>
    <t>"krajník zahradní" 42</t>
  </si>
  <si>
    <t>115</t>
  </si>
  <si>
    <t>58380001</t>
  </si>
  <si>
    <t>krajník kamenný žulový silniční 130x200x300-800mm</t>
  </si>
  <si>
    <t>1243813055</t>
  </si>
  <si>
    <t>"viz položka osazení" 247</t>
  </si>
  <si>
    <t>116</t>
  </si>
  <si>
    <t>58380.R</t>
  </si>
  <si>
    <t xml:space="preserve">Výrobky lomařské a kamenické pro komunikace (kostky dlažební, krajníky a obrubníky) krajníky silniční kamenné žula (materiálová skupina I/2) G 3      11 x 25 x 80-250 cm</t>
  </si>
  <si>
    <t>1466942031</t>
  </si>
  <si>
    <t>"viz položka osazení" 42</t>
  </si>
  <si>
    <t>117</t>
  </si>
  <si>
    <t>916991121</t>
  </si>
  <si>
    <t>Lože pod obrubníky, krajníky nebo obruby z dlažebních kostek z betonu prostého</t>
  </si>
  <si>
    <t>-834163568</t>
  </si>
  <si>
    <t>"tloušťka lože cca 0,14 m"</t>
  </si>
  <si>
    <t>125*0,5*0,04</t>
  </si>
  <si>
    <t>"tloušťka lože cca 0,18 m"</t>
  </si>
  <si>
    <t>247*0,5*0,08</t>
  </si>
  <si>
    <t>118</t>
  </si>
  <si>
    <t>919112213</t>
  </si>
  <si>
    <t>Řezání dilatačních spár v živičném krytu vytvoření komůrky pro těsnící zálivku šířky 10 mm, hloubky 25 mm</t>
  </si>
  <si>
    <t>1270880653</t>
  </si>
  <si>
    <t>"styčná spára nového a stáv. asf. krytu"</t>
  </si>
  <si>
    <t>"ZÚ km 0,000 00" 3</t>
  </si>
  <si>
    <t>"KÚ km 0,104 01" 2</t>
  </si>
  <si>
    <t>119</t>
  </si>
  <si>
    <t>919121213</t>
  </si>
  <si>
    <t>Utěsnění dilatačních spár zálivkou za studena v cementobetonovém nebo živičném krytu včetně adhezního nátěru bez těsnicího profilu pod zálivkou, pro komůrky šířky 10 mm, hloubky 25 mm</t>
  </si>
  <si>
    <t>-1532895313</t>
  </si>
  <si>
    <t>120</t>
  </si>
  <si>
    <t>919731122</t>
  </si>
  <si>
    <t>Zarovnání styčné plochy podkladu nebo krytu podél vybourané části komunikace nebo zpevněné plochy živičné tl. přes 50 do 100 mm</t>
  </si>
  <si>
    <t>1841537161</t>
  </si>
  <si>
    <t>"podél vybourané části komunikace"</t>
  </si>
  <si>
    <t>121</t>
  </si>
  <si>
    <t>919735112</t>
  </si>
  <si>
    <t>Řezání stávajícího živičného krytu nebo podkladu hloubky přes 50 do 100 mm</t>
  </si>
  <si>
    <t>-55737274</t>
  </si>
  <si>
    <t>"v místě napojení na stáv. asf. kryt"</t>
  </si>
  <si>
    <t>122</t>
  </si>
  <si>
    <t>919999999.R</t>
  </si>
  <si>
    <t>Kabelovod (pro pozdější instalaci rozvodů dobíjecích stanic)</t>
  </si>
  <si>
    <t>-1607104586</t>
  </si>
  <si>
    <t>"celkem" 142</t>
  </si>
  <si>
    <t>"(upřesní investor)"</t>
  </si>
  <si>
    <t>123</t>
  </si>
  <si>
    <t>938908411</t>
  </si>
  <si>
    <t>Čištění vozovek splachováním vodou povrchu podkladu nebo krytu živičného, betonového nebo dlážděného</t>
  </si>
  <si>
    <t>881665828</t>
  </si>
  <si>
    <t>"během a po skončení stav. prací"</t>
  </si>
  <si>
    <t>"stáv. kryt místní komunikace" 30*3*3</t>
  </si>
  <si>
    <t>"stáv. kryt chodníku" 30*2*3</t>
  </si>
  <si>
    <t>124</t>
  </si>
  <si>
    <t>969999999.R</t>
  </si>
  <si>
    <t>Odstranění různých konstrukcí ocelových</t>
  </si>
  <si>
    <t>kompl</t>
  </si>
  <si>
    <t>-931487802</t>
  </si>
  <si>
    <t>"stáv. objekty (věšáky na prádlo, přístřešky na popelnice) v místě navržených parkovacích ploch" 1</t>
  </si>
  <si>
    <t>125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</si>
  <si>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</si>
  <si>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zahradních</t>
  </si>
  <si>
    <t>1436729416</t>
  </si>
  <si>
    <t>"celkem" 22</t>
  </si>
  <si>
    <t>126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</si>
  <si>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</si>
  <si>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</si>
  <si>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539306177</t>
  </si>
  <si>
    <t>"celkem" 177</t>
  </si>
  <si>
    <t>127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</si>
  <si>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</si>
  <si>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</si>
  <si>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1773119134</t>
  </si>
  <si>
    <t>"celkem" 92</t>
  </si>
  <si>
    <t>128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</si>
  <si>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</si>
  <si>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</si>
  <si>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1560806388</t>
  </si>
  <si>
    <t>"celkem" 14</t>
  </si>
  <si>
    <t>129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</si>
  <si>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</si>
  <si>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</si>
  <si>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-1550566761</t>
  </si>
  <si>
    <t>"celkem" 204</t>
  </si>
  <si>
    <t>204*0,1 'Přepočtené koeficientem množství</t>
  </si>
  <si>
    <t>997</t>
  </si>
  <si>
    <t>Přesun sutě</t>
  </si>
  <si>
    <t>130</t>
  </si>
  <si>
    <t>997221551</t>
  </si>
  <si>
    <t>Vodorovná doprava suti bez naložení, ale se složením a s hrubým urovnáním ze sypkých materiálů, na vzdálenost do 1 km</t>
  </si>
  <si>
    <t>1601411933</t>
  </si>
  <si>
    <t>"štěrk, štět" 343,5</t>
  </si>
  <si>
    <t>131</t>
  </si>
  <si>
    <t>997221559</t>
  </si>
  <si>
    <t>Vodorovná doprava suti bez naložení, ale se složením a s hrubým urovnáním Příplatek k ceně za každý další i započatý 1 km přes 1 km</t>
  </si>
  <si>
    <t>468609891</t>
  </si>
  <si>
    <t>"do 10-ti km" 9*343,5</t>
  </si>
  <si>
    <t>"(do recyklačního centra AZS 98 Újezd u Domažlic)"</t>
  </si>
  <si>
    <t>132</t>
  </si>
  <si>
    <t>997221561</t>
  </si>
  <si>
    <t>Vodorovná doprava suti bez naložení, ale se složením a s hrubým urovnáním z kusových materiálů, na vzdálenost do 1 km</t>
  </si>
  <si>
    <t>-1191824449</t>
  </si>
  <si>
    <t>"živičné kry" 103,5</t>
  </si>
  <si>
    <t>133</t>
  </si>
  <si>
    <t>997221569</t>
  </si>
  <si>
    <t>1473267599</t>
  </si>
  <si>
    <t>"do 10-ti km" 9*103,5</t>
  </si>
  <si>
    <t>134</t>
  </si>
  <si>
    <t>997221571</t>
  </si>
  <si>
    <t>Vodorovná doprava vybouraných hmot bez naložení, ale se složením a s hrubým urovnáním na vzdálenost do 1 km</t>
  </si>
  <si>
    <t>-401341532</t>
  </si>
  <si>
    <t>"žul. krajníky" 36,5</t>
  </si>
  <si>
    <t>"žul. kostky" 23,5</t>
  </si>
  <si>
    <t>"zámková dlažba" 3,5</t>
  </si>
  <si>
    <t>"beton. dlaždice" 23,5</t>
  </si>
  <si>
    <t>"záhon. obruby" 1</t>
  </si>
  <si>
    <t>"materiál z UV" 1</t>
  </si>
  <si>
    <t>135</t>
  </si>
  <si>
    <t>997221579</t>
  </si>
  <si>
    <t>Vodorovná doprava vybouraných hmot bez naložení, ale se složením a s hrubým urovnáním na vzdálenost Příplatek k ceně za každý další i započatý 1 km přes 1 km</t>
  </si>
  <si>
    <t>-1966715982</t>
  </si>
  <si>
    <t>"do 5-ti km" 4*89</t>
  </si>
  <si>
    <t>"(na skládku investora)"</t>
  </si>
  <si>
    <t>136</t>
  </si>
  <si>
    <t>997221873</t>
  </si>
  <si>
    <t>-46780363</t>
  </si>
  <si>
    <t>137</t>
  </si>
  <si>
    <t>997221875</t>
  </si>
  <si>
    <t>Poplatek za uložení stavebního odpadu na recyklační skládce (skládkovné) asfaltového bez obsahu dehtu zatříděného do Katalogu odpadů pod kódem 17 03 02</t>
  </si>
  <si>
    <t>-705836274</t>
  </si>
  <si>
    <t>998</t>
  </si>
  <si>
    <t>Přesun hmot</t>
  </si>
  <si>
    <t>138</t>
  </si>
  <si>
    <t>998225111</t>
  </si>
  <si>
    <t>Přesun hmot pro komunikace s krytem z kameniva, monolitickým betonovým nebo živičným dopravní vzdálenost do 200 m jakékoliv délky objektu</t>
  </si>
  <si>
    <t>-1156267638</t>
  </si>
  <si>
    <t>901 -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</si>
  <si>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</si>
  <si>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</si>
  <si>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</si>
  <si>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</si>
  <si>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</si>
  <si>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</si>
  <si>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</si>
  <si>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</si>
  <si>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</si>
  <si>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komplet</t>
  </si>
  <si>
    <t>1024</t>
  </si>
  <si>
    <t>172193870</t>
  </si>
  <si>
    <t>"vytýčení stavby a podz. inž. sítí" 1</t>
  </si>
  <si>
    <t>012303000</t>
  </si>
  <si>
    <t>Geodetické práce po výstavbě</t>
  </si>
  <si>
    <t>1804206957</t>
  </si>
  <si>
    <t>"zaměření skutečného provedení stavby" 1</t>
  </si>
  <si>
    <t>VRN3</t>
  </si>
  <si>
    <t>Zařízení staveniště</t>
  </si>
  <si>
    <t>032103000</t>
  </si>
  <si>
    <t>Náklady na stavební buňky</t>
  </si>
  <si>
    <t>-1800856291</t>
  </si>
  <si>
    <t>"náklady na stavební buňku" 1</t>
  </si>
  <si>
    <t>"náklady na mobilní WC" 1</t>
  </si>
  <si>
    <t>034503000</t>
  </si>
  <si>
    <t>Informační tabule na staveništi</t>
  </si>
  <si>
    <t>-2034974891</t>
  </si>
  <si>
    <t>"náklady na dodání výstražných a informačních tabulí" 4</t>
  </si>
  <si>
    <t>"(předpoklad)"</t>
  </si>
  <si>
    <t>039103000</t>
  </si>
  <si>
    <t>Rozebrání, bourání a odvoz zařízení staveniště</t>
  </si>
  <si>
    <t>1925858365</t>
  </si>
  <si>
    <t>"stavební buňka" 1</t>
  </si>
  <si>
    <t>"mobilní WC" 1</t>
  </si>
  <si>
    <t>VRN4</t>
  </si>
  <si>
    <t>Inženýrská činnost</t>
  </si>
  <si>
    <t>043103000</t>
  </si>
  <si>
    <t>Zkoušky bez rozlišení</t>
  </si>
  <si>
    <t>1184253337</t>
  </si>
  <si>
    <t>"dle TKP staveb pozemních komunikací" 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</si>
</sst>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s="1" customFormat="1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21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26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27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31"/>
      <c r="BS10" s="17" t="s">
        <v>18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18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s="1" customFormat="1" ht="12" customHeight="1">
      <c r="B13" s="21"/>
      <c r="C13" s="22"/>
      <c r="D13" s="32" t="s">
        <v>33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4" t="s">
        <v>34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34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32</v>
      </c>
      <c r="AL14" s="22"/>
      <c r="AM14" s="22"/>
      <c r="AN14" s="34" t="s">
        <v>34</v>
      </c>
      <c r="AO14" s="22"/>
      <c r="AP14" s="22"/>
      <c r="AQ14" s="22"/>
      <c r="AR14" s="20"/>
      <c r="BE14" s="31"/>
      <c r="BS14" s="17" t="s">
        <v>18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35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36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46</v>
      </c>
      <c r="E29" s="47"/>
      <c r="F29" s="32" t="s">
        <v>47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53</v>
      </c>
      <c r="U35" s="54"/>
      <c r="V35" s="54"/>
      <c r="W35" s="54"/>
      <c r="X35" s="56" t="s">
        <v>54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55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56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57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58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57</v>
      </c>
      <c r="AI60" s="42"/>
      <c r="AJ60" s="42"/>
      <c r="AK60" s="42"/>
      <c r="AL60" s="42"/>
      <c r="AM60" s="64" t="s">
        <v>58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59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60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57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58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57</v>
      </c>
      <c r="AI75" s="42"/>
      <c r="AJ75" s="42"/>
      <c r="AK75" s="42"/>
      <c r="AL75" s="42"/>
      <c r="AM75" s="64" t="s">
        <v>58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61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2023_09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PARKOVACÍ PLOCHA VOJTĚCHOVA ULICE V DOMAŽLICÍCH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22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Domažlice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24</v>
      </c>
      <c r="AJ87" s="40"/>
      <c r="AK87" s="40"/>
      <c r="AL87" s="40"/>
      <c r="AM87" s="79" t="str">
        <f>IF(AN8= "","",AN8)</f>
        <v>21. 4. 2023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28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Domažlice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35</v>
      </c>
      <c r="AJ89" s="40"/>
      <c r="AK89" s="40"/>
      <c r="AL89" s="40"/>
      <c r="AM89" s="80" t="str">
        <f>IF(E17="","",E17)</f>
        <v>Ing. Jaroslav Rojt</v>
      </c>
      <c r="AN89" s="71"/>
      <c r="AO89" s="71"/>
      <c r="AP89" s="71"/>
      <c r="AQ89" s="40"/>
      <c r="AR89" s="44"/>
      <c r="AS89" s="81" t="s">
        <v>62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33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39</v>
      </c>
      <c r="AJ90" s="40"/>
      <c r="AK90" s="40"/>
      <c r="AL90" s="40"/>
      <c r="AM90" s="80" t="str">
        <f>IF(E20="","",E20)</f>
        <v>Jan Leinhäupel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63</v>
      </c>
      <c r="D92" s="94"/>
      <c r="E92" s="94"/>
      <c r="F92" s="94"/>
      <c r="G92" s="94"/>
      <c r="H92" s="95"/>
      <c r="I92" s="96" t="s">
        <v>64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65</v>
      </c>
      <c r="AH92" s="94"/>
      <c r="AI92" s="94"/>
      <c r="AJ92" s="94"/>
      <c r="AK92" s="94"/>
      <c r="AL92" s="94"/>
      <c r="AM92" s="94"/>
      <c r="AN92" s="96" t="s">
        <v>66</v>
      </c>
      <c r="AO92" s="94"/>
      <c r="AP92" s="98"/>
      <c r="AQ92" s="99" t="s">
        <v>67</v>
      </c>
      <c r="AR92" s="44"/>
      <c r="AS92" s="100" t="s">
        <v>68</v>
      </c>
      <c r="AT92" s="101" t="s">
        <v>69</v>
      </c>
      <c r="AU92" s="101" t="s">
        <v>70</v>
      </c>
      <c r="AV92" s="101" t="s">
        <v>71</v>
      </c>
      <c r="AW92" s="101" t="s">
        <v>72</v>
      </c>
      <c r="AX92" s="101" t="s">
        <v>73</v>
      </c>
      <c r="AY92" s="101" t="s">
        <v>74</v>
      </c>
      <c r="AZ92" s="101" t="s">
        <v>75</v>
      </c>
      <c r="BA92" s="101" t="s">
        <v>76</v>
      </c>
      <c r="BB92" s="101" t="s">
        <v>77</v>
      </c>
      <c r="BC92" s="101" t="s">
        <v>78</v>
      </c>
      <c r="BD92" s="102" t="s">
        <v>79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80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81</v>
      </c>
      <c r="BT94" s="117" t="s">
        <v>82</v>
      </c>
      <c r="BU94" s="118" t="s">
        <v>83</v>
      </c>
      <c r="BV94" s="117" t="s">
        <v>84</v>
      </c>
      <c r="BW94" s="117" t="s">
        <v>5</v>
      </c>
      <c r="BX94" s="117" t="s">
        <v>85</v>
      </c>
      <c r="CL94" s="117" t="s">
        <v>1</v>
      </c>
    </row>
    <row r="95" s="7" customFormat="1" ht="16.5" customHeight="1">
      <c r="A95" s="119" t="s">
        <v>86</v>
      </c>
      <c r="B95" s="120"/>
      <c r="C95" s="121"/>
      <c r="D95" s="122" t="s">
        <v>87</v>
      </c>
      <c r="E95" s="122"/>
      <c r="F95" s="122"/>
      <c r="G95" s="122"/>
      <c r="H95" s="122"/>
      <c r="I95" s="123"/>
      <c r="J95" s="122" t="s">
        <v>88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'101 - Komunikace'!J30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89</v>
      </c>
      <c r="AR95" s="126"/>
      <c r="AS95" s="127">
        <v>0</v>
      </c>
      <c r="AT95" s="128">
        <f>ROUND(SUM(AV95:AW95),2)</f>
        <v>0</v>
      </c>
      <c r="AU95" s="129">
        <f>'101 - Komunikace'!P125</f>
        <v>0</v>
      </c>
      <c r="AV95" s="128">
        <f>'101 - Komunikace'!J33</f>
        <v>0</v>
      </c>
      <c r="AW95" s="128">
        <f>'101 - Komunikace'!J34</f>
        <v>0</v>
      </c>
      <c r="AX95" s="128">
        <f>'101 - Komunikace'!J35</f>
        <v>0</v>
      </c>
      <c r="AY95" s="128">
        <f>'101 - Komunikace'!J36</f>
        <v>0</v>
      </c>
      <c r="AZ95" s="128">
        <f>'101 - Komunikace'!F33</f>
        <v>0</v>
      </c>
      <c r="BA95" s="128">
        <f>'101 - Komunikace'!F34</f>
        <v>0</v>
      </c>
      <c r="BB95" s="128">
        <f>'101 - Komunikace'!F35</f>
        <v>0</v>
      </c>
      <c r="BC95" s="128">
        <f>'101 - Komunikace'!F36</f>
        <v>0</v>
      </c>
      <c r="BD95" s="130">
        <f>'101 - Komunikace'!F37</f>
        <v>0</v>
      </c>
      <c r="BE95" s="7"/>
      <c r="BT95" s="131" t="s">
        <v>21</v>
      </c>
      <c r="BV95" s="131" t="s">
        <v>84</v>
      </c>
      <c r="BW95" s="131" t="s">
        <v>90</v>
      </c>
      <c r="BX95" s="131" t="s">
        <v>5</v>
      </c>
      <c r="CL95" s="131" t="s">
        <v>91</v>
      </c>
      <c r="CM95" s="131" t="s">
        <v>92</v>
      </c>
    </row>
    <row r="96" s="7" customFormat="1" ht="16.5" customHeight="1">
      <c r="A96" s="119" t="s">
        <v>86</v>
      </c>
      <c r="B96" s="120"/>
      <c r="C96" s="121"/>
      <c r="D96" s="122" t="s">
        <v>93</v>
      </c>
      <c r="E96" s="122"/>
      <c r="F96" s="122"/>
      <c r="G96" s="122"/>
      <c r="H96" s="122"/>
      <c r="I96" s="123"/>
      <c r="J96" s="122" t="s">
        <v>94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'901 - VRN'!J30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95</v>
      </c>
      <c r="AR96" s="126"/>
      <c r="AS96" s="132">
        <v>0</v>
      </c>
      <c r="AT96" s="133">
        <f>ROUND(SUM(AV96:AW96),2)</f>
        <v>0</v>
      </c>
      <c r="AU96" s="134">
        <f>'901 - VRN'!P120</f>
        <v>0</v>
      </c>
      <c r="AV96" s="133">
        <f>'901 - VRN'!J33</f>
        <v>0</v>
      </c>
      <c r="AW96" s="133">
        <f>'901 - VRN'!J34</f>
        <v>0</v>
      </c>
      <c r="AX96" s="133">
        <f>'901 - VRN'!J35</f>
        <v>0</v>
      </c>
      <c r="AY96" s="133">
        <f>'901 - VRN'!J36</f>
        <v>0</v>
      </c>
      <c r="AZ96" s="133">
        <f>'901 - VRN'!F33</f>
        <v>0</v>
      </c>
      <c r="BA96" s="133">
        <f>'901 - VRN'!F34</f>
        <v>0</v>
      </c>
      <c r="BB96" s="133">
        <f>'901 - VRN'!F35</f>
        <v>0</v>
      </c>
      <c r="BC96" s="133">
        <f>'901 - VRN'!F36</f>
        <v>0</v>
      </c>
      <c r="BD96" s="135">
        <f>'901 - VRN'!F37</f>
        <v>0</v>
      </c>
      <c r="BE96" s="7"/>
      <c r="BT96" s="131" t="s">
        <v>21</v>
      </c>
      <c r="BV96" s="131" t="s">
        <v>84</v>
      </c>
      <c r="BW96" s="131" t="s">
        <v>96</v>
      </c>
      <c r="BX96" s="131" t="s">
        <v>5</v>
      </c>
      <c r="CL96" s="131" t="s">
        <v>1</v>
      </c>
      <c r="CM96" s="131" t="s">
        <v>92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ouZFge5TT7batmkZoHfgUELFUcTKlzk4MWvhT4YB206dKe6LQc13AxURldgxleB8HejqSFo2JR/b7VztHhNlxQ==" hashValue="8OPFM+GXLcPnfvnh6M2/4VILKjSh9q63ZRNS1tjWyskMxlXubRMp+ZI9IvjxqhpCBhPm/WAro5kr1IKIiDFkKw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101 - Komunikace'!C2" display="/"/>
    <hyperlink ref="A96" location="'90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PARKOVACÍ PLOCHA VOJTĚCHOVA ULICE V DOMAŽLICÍCH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91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21. 4. 2023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28</v>
      </c>
      <c r="E14" s="38"/>
      <c r="F14" s="38"/>
      <c r="G14" s="38"/>
      <c r="H14" s="38"/>
      <c r="I14" s="140" t="s">
        <v>29</v>
      </c>
      <c r="J14" s="143" t="s">
        <v>100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31</v>
      </c>
      <c r="F15" s="38"/>
      <c r="G15" s="38"/>
      <c r="H15" s="38"/>
      <c r="I15" s="140" t="s">
        <v>32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33</v>
      </c>
      <c r="E17" s="38"/>
      <c r="F17" s="38"/>
      <c r="G17" s="38"/>
      <c r="H17" s="38"/>
      <c r="I17" s="140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32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35</v>
      </c>
      <c r="E20" s="38"/>
      <c r="F20" s="38"/>
      <c r="G20" s="38"/>
      <c r="H20" s="38"/>
      <c r="I20" s="140" t="s">
        <v>29</v>
      </c>
      <c r="J20" s="143" t="s">
        <v>36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37</v>
      </c>
      <c r="F21" s="38"/>
      <c r="G21" s="38"/>
      <c r="H21" s="38"/>
      <c r="I21" s="140" t="s">
        <v>32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39</v>
      </c>
      <c r="E23" s="38"/>
      <c r="F23" s="38"/>
      <c r="G23" s="38"/>
      <c r="H23" s="38"/>
      <c r="I23" s="140" t="s">
        <v>29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40</v>
      </c>
      <c r="F24" s="38"/>
      <c r="G24" s="38"/>
      <c r="H24" s="38"/>
      <c r="I24" s="140" t="s">
        <v>32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42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44</v>
      </c>
      <c r="G32" s="38"/>
      <c r="H32" s="38"/>
      <c r="I32" s="152" t="s">
        <v>43</v>
      </c>
      <c r="J32" s="152" t="s">
        <v>45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46</v>
      </c>
      <c r="E33" s="140" t="s">
        <v>47</v>
      </c>
      <c r="F33" s="154">
        <f>ROUND((SUM(BE125:BE631)),  2)</f>
        <v>0</v>
      </c>
      <c r="G33" s="38"/>
      <c r="H33" s="38"/>
      <c r="I33" s="155">
        <v>0.20999999999999999</v>
      </c>
      <c r="J33" s="154">
        <f>ROUND(((SUM(BE125:BE631))*I33),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48</v>
      </c>
      <c r="F34" s="154">
        <f>ROUND((SUM(BF125:BF631)),  2)</f>
        <v>0</v>
      </c>
      <c r="G34" s="38"/>
      <c r="H34" s="38"/>
      <c r="I34" s="155">
        <v>0.14999999999999999</v>
      </c>
      <c r="J34" s="154">
        <f>ROUND(((SUM(BF125:BF631))*I34),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49</v>
      </c>
      <c r="F35" s="154">
        <f>ROUND((SUM(BG125:BG631)),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50</v>
      </c>
      <c r="F36" s="154">
        <f>ROUND((SUM(BH125:BH631)),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51</v>
      </c>
      <c r="F37" s="154">
        <f>ROUND((SUM(BI125:BI631)),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52</v>
      </c>
      <c r="E39" s="158"/>
      <c r="F39" s="158"/>
      <c r="G39" s="159" t="s">
        <v>53</v>
      </c>
      <c r="H39" s="160" t="s">
        <v>54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55</v>
      </c>
      <c r="E50" s="164"/>
      <c r="F50" s="164"/>
      <c r="G50" s="163" t="s">
        <v>56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57</v>
      </c>
      <c r="E61" s="166"/>
      <c r="F61" s="167" t="s">
        <v>58</v>
      </c>
      <c r="G61" s="165" t="s">
        <v>57</v>
      </c>
      <c r="H61" s="166"/>
      <c r="I61" s="166"/>
      <c r="J61" s="168" t="s">
        <v>58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59</v>
      </c>
      <c r="E65" s="169"/>
      <c r="F65" s="169"/>
      <c r="G65" s="163" t="s">
        <v>60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57</v>
      </c>
      <c r="E76" s="166"/>
      <c r="F76" s="167" t="s">
        <v>58</v>
      </c>
      <c r="G76" s="165" t="s">
        <v>57</v>
      </c>
      <c r="H76" s="166"/>
      <c r="I76" s="166"/>
      <c r="J76" s="168" t="s">
        <v>58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PARKOVACÍ PLOCHA VOJTĚCHOVA ULICE V DOMAŽLICÍCH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101 -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Domažlice</v>
      </c>
      <c r="G89" s="40"/>
      <c r="H89" s="40"/>
      <c r="I89" s="32" t="s">
        <v>24</v>
      </c>
      <c r="J89" s="79" t="str">
        <f>IF(J12="","",J12)</f>
        <v>21. 4. 2023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28</v>
      </c>
      <c r="D91" s="40"/>
      <c r="E91" s="40"/>
      <c r="F91" s="27" t="str">
        <f>E15</f>
        <v>Město Domažlice</v>
      </c>
      <c r="G91" s="40"/>
      <c r="H91" s="40"/>
      <c r="I91" s="32" t="s">
        <v>35</v>
      </c>
      <c r="J91" s="36" t="str">
        <f>E21</f>
        <v>Ing. Jaroslav Rojt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33</v>
      </c>
      <c r="D92" s="40"/>
      <c r="E92" s="40"/>
      <c r="F92" s="27" t="str">
        <f>IF(E18="","",E18)</f>
        <v>Vyplň údaj</v>
      </c>
      <c r="G92" s="40"/>
      <c r="H92" s="40"/>
      <c r="I92" s="32" t="s">
        <v>39</v>
      </c>
      <c r="J92" s="36" t="str">
        <f>E24</f>
        <v>Jan Leinhäupel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107</v>
      </c>
      <c r="E98" s="188"/>
      <c r="F98" s="188"/>
      <c r="G98" s="188"/>
      <c r="H98" s="188"/>
      <c r="I98" s="188"/>
      <c r="J98" s="189">
        <f>J127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J303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109</v>
      </c>
      <c r="E100" s="188"/>
      <c r="F100" s="188"/>
      <c r="G100" s="188"/>
      <c r="H100" s="188"/>
      <c r="I100" s="188"/>
      <c r="J100" s="189">
        <f>J330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110</v>
      </c>
      <c r="E101" s="188"/>
      <c r="F101" s="188"/>
      <c r="G101" s="188"/>
      <c r="H101" s="188"/>
      <c r="I101" s="188"/>
      <c r="J101" s="189">
        <f>J347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111</v>
      </c>
      <c r="E102" s="188"/>
      <c r="F102" s="188"/>
      <c r="G102" s="188"/>
      <c r="H102" s="188"/>
      <c r="I102" s="188"/>
      <c r="J102" s="189">
        <f>J429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112</v>
      </c>
      <c r="E103" s="188"/>
      <c r="F103" s="188"/>
      <c r="G103" s="188"/>
      <c r="H103" s="188"/>
      <c r="I103" s="188"/>
      <c r="J103" s="189">
        <f>J491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113</v>
      </c>
      <c r="E104" s="188"/>
      <c r="F104" s="188"/>
      <c r="G104" s="188"/>
      <c r="H104" s="188"/>
      <c r="I104" s="188"/>
      <c r="J104" s="189">
        <f>J604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114</v>
      </c>
      <c r="E105" s="188"/>
      <c r="F105" s="188"/>
      <c r="G105" s="188"/>
      <c r="H105" s="188"/>
      <c r="I105" s="188"/>
      <c r="J105" s="189">
        <f>J630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115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174" t="str">
        <f>E7</f>
        <v>PARKOVACÍ PLOCHA VOJTĚCHOVA ULICE V DOMAŽLICÍCH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98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101 - Komunikace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22</v>
      </c>
      <c r="D119" s="40"/>
      <c r="E119" s="40"/>
      <c r="F119" s="27" t="str">
        <f>F12</f>
        <v>Domažlice</v>
      </c>
      <c r="G119" s="40"/>
      <c r="H119" s="40"/>
      <c r="I119" s="32" t="s">
        <v>24</v>
      </c>
      <c r="J119" s="79" t="str">
        <f>IF(J12="","",J12)</f>
        <v>21. 4. 2023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28</v>
      </c>
      <c r="D121" s="40"/>
      <c r="E121" s="40"/>
      <c r="F121" s="27" t="str">
        <f>E15</f>
        <v>Město Domažlice</v>
      </c>
      <c r="G121" s="40"/>
      <c r="H121" s="40"/>
      <c r="I121" s="32" t="s">
        <v>35</v>
      </c>
      <c r="J121" s="36" t="str">
        <f>E21</f>
        <v>Ing. Jaroslav Rojt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33</v>
      </c>
      <c r="D122" s="40"/>
      <c r="E122" s="40"/>
      <c r="F122" s="27" t="str">
        <f>IF(E18="","",E18)</f>
        <v>Vyplň údaj</v>
      </c>
      <c r="G122" s="40"/>
      <c r="H122" s="40"/>
      <c r="I122" s="32" t="s">
        <v>39</v>
      </c>
      <c r="J122" s="36" t="str">
        <f>E24</f>
        <v>Jan Leinhäupel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91"/>
      <c r="B124" s="192"/>
      <c r="C124" s="193" t="s">
        <v>116</v>
      </c>
      <c r="D124" s="194" t="s">
        <v>67</v>
      </c>
      <c r="E124" s="194" t="s">
        <v>63</v>
      </c>
      <c r="F124" s="194" t="s">
        <v>64</v>
      </c>
      <c r="G124" s="194" t="s">
        <v>117</v>
      </c>
      <c r="H124" s="194" t="s">
        <v>118</v>
      </c>
      <c r="I124" s="194" t="s">
        <v>119</v>
      </c>
      <c r="J124" s="194" t="s">
        <v>103</v>
      </c>
      <c r="K124" s="195" t="s">
        <v>120</v>
      </c>
      <c r="L124" s="196"/>
      <c r="M124" s="100" t="s">
        <v>1</v>
      </c>
      <c r="N124" s="101" t="s">
        <v>46</v>
      </c>
      <c r="O124" s="101" t="s">
        <v>121</v>
      </c>
      <c r="P124" s="101" t="s">
        <v>122</v>
      </c>
      <c r="Q124" s="101" t="s">
        <v>123</v>
      </c>
      <c r="R124" s="101" t="s">
        <v>124</v>
      </c>
      <c r="S124" s="101" t="s">
        <v>125</v>
      </c>
      <c r="T124" s="102" t="s">
        <v>126</v>
      </c>
      <c r="U124" s="191"/>
      <c r="V124" s="191"/>
      <c r="W124" s="191"/>
      <c r="X124" s="191"/>
      <c r="Y124" s="191"/>
      <c r="Z124" s="191"/>
      <c r="AA124" s="191"/>
      <c r="AB124" s="191"/>
      <c r="AC124" s="191"/>
      <c r="AD124" s="191"/>
      <c r="AE124" s="191"/>
    </row>
    <row r="125" s="2" customFormat="1" ht="22.8" customHeight="1">
      <c r="A125" s="38"/>
      <c r="B125" s="39"/>
      <c r="C125" s="107" t="s">
        <v>127</v>
      </c>
      <c r="D125" s="40"/>
      <c r="E125" s="40"/>
      <c r="F125" s="40"/>
      <c r="G125" s="40"/>
      <c r="H125" s="40"/>
      <c r="I125" s="40"/>
      <c r="J125" s="197">
        <f>BK125</f>
        <v>0</v>
      </c>
      <c r="K125" s="40"/>
      <c r="L125" s="44"/>
      <c r="M125" s="103"/>
      <c r="N125" s="198"/>
      <c r="O125" s="104"/>
      <c r="P125" s="199">
        <f>P126</f>
        <v>0</v>
      </c>
      <c r="Q125" s="104"/>
      <c r="R125" s="199">
        <f>R126</f>
        <v>171.80754119999997</v>
      </c>
      <c r="S125" s="104"/>
      <c r="T125" s="200">
        <f>T126</f>
        <v>605.16499999999996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81</v>
      </c>
      <c r="AU125" s="17" t="s">
        <v>105</v>
      </c>
      <c r="BK125" s="201">
        <f>BK126</f>
        <v>0</v>
      </c>
    </row>
    <row r="126" s="12" customFormat="1" ht="25.92" customHeight="1">
      <c r="A126" s="12"/>
      <c r="B126" s="202"/>
      <c r="C126" s="203"/>
      <c r="D126" s="204" t="s">
        <v>81</v>
      </c>
      <c r="E126" s="205" t="s">
        <v>128</v>
      </c>
      <c r="F126" s="205" t="s">
        <v>129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P127+P303+P330+P347+P429+P491+P604+P630</f>
        <v>0</v>
      </c>
      <c r="Q126" s="210"/>
      <c r="R126" s="211">
        <f>R127+R303+R330+R347+R429+R491+R604+R630</f>
        <v>171.80754119999997</v>
      </c>
      <c r="S126" s="210"/>
      <c r="T126" s="212">
        <f>T127+T303+T330+T347+T429+T491+T604+T630</f>
        <v>605.16499999999996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21</v>
      </c>
      <c r="AT126" s="214" t="s">
        <v>81</v>
      </c>
      <c r="AU126" s="214" t="s">
        <v>82</v>
      </c>
      <c r="AY126" s="213" t="s">
        <v>130</v>
      </c>
      <c r="BK126" s="215">
        <f>BK127+BK303+BK330+BK347+BK429+BK491+BK604+BK630</f>
        <v>0</v>
      </c>
    </row>
    <row r="127" s="12" customFormat="1" ht="22.8" customHeight="1">
      <c r="A127" s="12"/>
      <c r="B127" s="202"/>
      <c r="C127" s="203"/>
      <c r="D127" s="204" t="s">
        <v>81</v>
      </c>
      <c r="E127" s="216" t="s">
        <v>21</v>
      </c>
      <c r="F127" s="216" t="s">
        <v>131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SUM(P128:P302)</f>
        <v>0</v>
      </c>
      <c r="Q127" s="210"/>
      <c r="R127" s="211">
        <f>SUM(R128:R302)</f>
        <v>0.0090640000000000009</v>
      </c>
      <c r="S127" s="210"/>
      <c r="T127" s="212">
        <f>SUM(T128:T302)</f>
        <v>596.625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21</v>
      </c>
      <c r="AT127" s="214" t="s">
        <v>81</v>
      </c>
      <c r="AU127" s="214" t="s">
        <v>21</v>
      </c>
      <c r="AY127" s="213" t="s">
        <v>130</v>
      </c>
      <c r="BK127" s="215">
        <f>SUM(BK128:BK302)</f>
        <v>0</v>
      </c>
    </row>
    <row r="128" s="2" customFormat="1" ht="21.75" customHeight="1">
      <c r="A128" s="38"/>
      <c r="B128" s="39"/>
      <c r="C128" s="218" t="s">
        <v>21</v>
      </c>
      <c r="D128" s="218" t="s">
        <v>132</v>
      </c>
      <c r="E128" s="219" t="s">
        <v>133</v>
      </c>
      <c r="F128" s="220" t="s">
        <v>134</v>
      </c>
      <c r="G128" s="221" t="s">
        <v>135</v>
      </c>
      <c r="H128" s="222">
        <v>1</v>
      </c>
      <c r="I128" s="223"/>
      <c r="J128" s="224">
        <f>ROUND(I128*H128,2)</f>
        <v>0</v>
      </c>
      <c r="K128" s="220" t="s">
        <v>136</v>
      </c>
      <c r="L128" s="44"/>
      <c r="M128" s="225" t="s">
        <v>1</v>
      </c>
      <c r="N128" s="226" t="s">
        <v>47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137</v>
      </c>
      <c r="AT128" s="229" t="s">
        <v>132</v>
      </c>
      <c r="AU128" s="229" t="s">
        <v>92</v>
      </c>
      <c r="AY128" s="17" t="s">
        <v>130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21</v>
      </c>
      <c r="BK128" s="230">
        <f>ROUND(I128*H128,2)</f>
        <v>0</v>
      </c>
      <c r="BL128" s="17" t="s">
        <v>137</v>
      </c>
      <c r="BM128" s="229" t="s">
        <v>138</v>
      </c>
    </row>
    <row r="129" s="13" customFormat="1">
      <c r="A129" s="13"/>
      <c r="B129" s="231"/>
      <c r="C129" s="232"/>
      <c r="D129" s="233" t="s">
        <v>139</v>
      </c>
      <c r="E129" s="234" t="s">
        <v>1</v>
      </c>
      <c r="F129" s="235" t="s">
        <v>140</v>
      </c>
      <c r="G129" s="232"/>
      <c r="H129" s="236">
        <v>1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139</v>
      </c>
      <c r="AU129" s="242" t="s">
        <v>92</v>
      </c>
      <c r="AV129" s="13" t="s">
        <v>92</v>
      </c>
      <c r="AW129" s="13" t="s">
        <v>38</v>
      </c>
      <c r="AX129" s="13" t="s">
        <v>21</v>
      </c>
      <c r="AY129" s="242" t="s">
        <v>130</v>
      </c>
    </row>
    <row r="130" s="2" customFormat="1" ht="21.75" customHeight="1">
      <c r="A130" s="38"/>
      <c r="B130" s="39"/>
      <c r="C130" s="218" t="s">
        <v>92</v>
      </c>
      <c r="D130" s="218" t="s">
        <v>132</v>
      </c>
      <c r="E130" s="219" t="s">
        <v>141</v>
      </c>
      <c r="F130" s="220" t="s">
        <v>142</v>
      </c>
      <c r="G130" s="221" t="s">
        <v>135</v>
      </c>
      <c r="H130" s="222">
        <v>2</v>
      </c>
      <c r="I130" s="223"/>
      <c r="J130" s="224">
        <f>ROUND(I130*H130,2)</f>
        <v>0</v>
      </c>
      <c r="K130" s="220" t="s">
        <v>136</v>
      </c>
      <c r="L130" s="44"/>
      <c r="M130" s="225" t="s">
        <v>1</v>
      </c>
      <c r="N130" s="226" t="s">
        <v>47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137</v>
      </c>
      <c r="AT130" s="229" t="s">
        <v>132</v>
      </c>
      <c r="AU130" s="229" t="s">
        <v>92</v>
      </c>
      <c r="AY130" s="17" t="s">
        <v>130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21</v>
      </c>
      <c r="BK130" s="230">
        <f>ROUND(I130*H130,2)</f>
        <v>0</v>
      </c>
      <c r="BL130" s="17" t="s">
        <v>137</v>
      </c>
      <c r="BM130" s="229" t="s">
        <v>143</v>
      </c>
    </row>
    <row r="131" s="13" customFormat="1">
      <c r="A131" s="13"/>
      <c r="B131" s="231"/>
      <c r="C131" s="232"/>
      <c r="D131" s="233" t="s">
        <v>139</v>
      </c>
      <c r="E131" s="234" t="s">
        <v>1</v>
      </c>
      <c r="F131" s="235" t="s">
        <v>144</v>
      </c>
      <c r="G131" s="232"/>
      <c r="H131" s="236">
        <v>2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139</v>
      </c>
      <c r="AU131" s="242" t="s">
        <v>92</v>
      </c>
      <c r="AV131" s="13" t="s">
        <v>92</v>
      </c>
      <c r="AW131" s="13" t="s">
        <v>38</v>
      </c>
      <c r="AX131" s="13" t="s">
        <v>21</v>
      </c>
      <c r="AY131" s="242" t="s">
        <v>130</v>
      </c>
    </row>
    <row r="132" s="2" customFormat="1" ht="16.5" customHeight="1">
      <c r="A132" s="38"/>
      <c r="B132" s="39"/>
      <c r="C132" s="218" t="s">
        <v>145</v>
      </c>
      <c r="D132" s="218" t="s">
        <v>132</v>
      </c>
      <c r="E132" s="219" t="s">
        <v>146</v>
      </c>
      <c r="F132" s="220" t="s">
        <v>147</v>
      </c>
      <c r="G132" s="221" t="s">
        <v>135</v>
      </c>
      <c r="H132" s="222">
        <v>1</v>
      </c>
      <c r="I132" s="223"/>
      <c r="J132" s="224">
        <f>ROUND(I132*H132,2)</f>
        <v>0</v>
      </c>
      <c r="K132" s="220" t="s">
        <v>136</v>
      </c>
      <c r="L132" s="44"/>
      <c r="M132" s="225" t="s">
        <v>1</v>
      </c>
      <c r="N132" s="226" t="s">
        <v>47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137</v>
      </c>
      <c r="AT132" s="229" t="s">
        <v>132</v>
      </c>
      <c r="AU132" s="229" t="s">
        <v>92</v>
      </c>
      <c r="AY132" s="17" t="s">
        <v>130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21</v>
      </c>
      <c r="BK132" s="230">
        <f>ROUND(I132*H132,2)</f>
        <v>0</v>
      </c>
      <c r="BL132" s="17" t="s">
        <v>137</v>
      </c>
      <c r="BM132" s="229" t="s">
        <v>148</v>
      </c>
    </row>
    <row r="133" s="13" customFormat="1">
      <c r="A133" s="13"/>
      <c r="B133" s="231"/>
      <c r="C133" s="232"/>
      <c r="D133" s="233" t="s">
        <v>139</v>
      </c>
      <c r="E133" s="234" t="s">
        <v>1</v>
      </c>
      <c r="F133" s="235" t="s">
        <v>149</v>
      </c>
      <c r="G133" s="232"/>
      <c r="H133" s="236">
        <v>1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139</v>
      </c>
      <c r="AU133" s="242" t="s">
        <v>92</v>
      </c>
      <c r="AV133" s="13" t="s">
        <v>92</v>
      </c>
      <c r="AW133" s="13" t="s">
        <v>38</v>
      </c>
      <c r="AX133" s="13" t="s">
        <v>21</v>
      </c>
      <c r="AY133" s="242" t="s">
        <v>130</v>
      </c>
    </row>
    <row r="134" s="2" customFormat="1" ht="16.5" customHeight="1">
      <c r="A134" s="38"/>
      <c r="B134" s="39"/>
      <c r="C134" s="218" t="s">
        <v>137</v>
      </c>
      <c r="D134" s="218" t="s">
        <v>132</v>
      </c>
      <c r="E134" s="219" t="s">
        <v>150</v>
      </c>
      <c r="F134" s="220" t="s">
        <v>151</v>
      </c>
      <c r="G134" s="221" t="s">
        <v>135</v>
      </c>
      <c r="H134" s="222">
        <v>2</v>
      </c>
      <c r="I134" s="223"/>
      <c r="J134" s="224">
        <f>ROUND(I134*H134,2)</f>
        <v>0</v>
      </c>
      <c r="K134" s="220" t="s">
        <v>136</v>
      </c>
      <c r="L134" s="44"/>
      <c r="M134" s="225" t="s">
        <v>1</v>
      </c>
      <c r="N134" s="226" t="s">
        <v>47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137</v>
      </c>
      <c r="AT134" s="229" t="s">
        <v>132</v>
      </c>
      <c r="AU134" s="229" t="s">
        <v>92</v>
      </c>
      <c r="AY134" s="17" t="s">
        <v>130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21</v>
      </c>
      <c r="BK134" s="230">
        <f>ROUND(I134*H134,2)</f>
        <v>0</v>
      </c>
      <c r="BL134" s="17" t="s">
        <v>137</v>
      </c>
      <c r="BM134" s="229" t="s">
        <v>152</v>
      </c>
    </row>
    <row r="135" s="13" customFormat="1">
      <c r="A135" s="13"/>
      <c r="B135" s="231"/>
      <c r="C135" s="232"/>
      <c r="D135" s="233" t="s">
        <v>139</v>
      </c>
      <c r="E135" s="234" t="s">
        <v>1</v>
      </c>
      <c r="F135" s="235" t="s">
        <v>153</v>
      </c>
      <c r="G135" s="232"/>
      <c r="H135" s="236">
        <v>2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139</v>
      </c>
      <c r="AU135" s="242" t="s">
        <v>92</v>
      </c>
      <c r="AV135" s="13" t="s">
        <v>92</v>
      </c>
      <c r="AW135" s="13" t="s">
        <v>38</v>
      </c>
      <c r="AX135" s="13" t="s">
        <v>21</v>
      </c>
      <c r="AY135" s="242" t="s">
        <v>130</v>
      </c>
    </row>
    <row r="136" s="2" customFormat="1" ht="44.25" customHeight="1">
      <c r="A136" s="38"/>
      <c r="B136" s="39"/>
      <c r="C136" s="218" t="s">
        <v>154</v>
      </c>
      <c r="D136" s="218" t="s">
        <v>132</v>
      </c>
      <c r="E136" s="219" t="s">
        <v>155</v>
      </c>
      <c r="F136" s="220" t="s">
        <v>156</v>
      </c>
      <c r="G136" s="221" t="s">
        <v>157</v>
      </c>
      <c r="H136" s="222">
        <v>92</v>
      </c>
      <c r="I136" s="223"/>
      <c r="J136" s="224">
        <f>ROUND(I136*H136,2)</f>
        <v>0</v>
      </c>
      <c r="K136" s="220" t="s">
        <v>136</v>
      </c>
      <c r="L136" s="44"/>
      <c r="M136" s="225" t="s">
        <v>1</v>
      </c>
      <c r="N136" s="226" t="s">
        <v>47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0.255</v>
      </c>
      <c r="T136" s="228">
        <f>S136*H136</f>
        <v>23.460000000000001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137</v>
      </c>
      <c r="AT136" s="229" t="s">
        <v>132</v>
      </c>
      <c r="AU136" s="229" t="s">
        <v>92</v>
      </c>
      <c r="AY136" s="17" t="s">
        <v>130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21</v>
      </c>
      <c r="BK136" s="230">
        <f>ROUND(I136*H136,2)</f>
        <v>0</v>
      </c>
      <c r="BL136" s="17" t="s">
        <v>137</v>
      </c>
      <c r="BM136" s="229" t="s">
        <v>158</v>
      </c>
    </row>
    <row r="137" s="13" customFormat="1">
      <c r="A137" s="13"/>
      <c r="B137" s="231"/>
      <c r="C137" s="232"/>
      <c r="D137" s="233" t="s">
        <v>139</v>
      </c>
      <c r="E137" s="234" t="s">
        <v>1</v>
      </c>
      <c r="F137" s="235" t="s">
        <v>159</v>
      </c>
      <c r="G137" s="232"/>
      <c r="H137" s="236">
        <v>92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139</v>
      </c>
      <c r="AU137" s="242" t="s">
        <v>92</v>
      </c>
      <c r="AV137" s="13" t="s">
        <v>92</v>
      </c>
      <c r="AW137" s="13" t="s">
        <v>38</v>
      </c>
      <c r="AX137" s="13" t="s">
        <v>21</v>
      </c>
      <c r="AY137" s="242" t="s">
        <v>130</v>
      </c>
    </row>
    <row r="138" s="2" customFormat="1" ht="37.8" customHeight="1">
      <c r="A138" s="38"/>
      <c r="B138" s="39"/>
      <c r="C138" s="218" t="s">
        <v>160</v>
      </c>
      <c r="D138" s="218" t="s">
        <v>132</v>
      </c>
      <c r="E138" s="219" t="s">
        <v>161</v>
      </c>
      <c r="F138" s="220" t="s">
        <v>162</v>
      </c>
      <c r="G138" s="221" t="s">
        <v>157</v>
      </c>
      <c r="H138" s="222">
        <v>14</v>
      </c>
      <c r="I138" s="223"/>
      <c r="J138" s="224">
        <f>ROUND(I138*H138,2)</f>
        <v>0</v>
      </c>
      <c r="K138" s="220" t="s">
        <v>136</v>
      </c>
      <c r="L138" s="44"/>
      <c r="M138" s="225" t="s">
        <v>1</v>
      </c>
      <c r="N138" s="226" t="s">
        <v>47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0.26000000000000001</v>
      </c>
      <c r="T138" s="228">
        <f>S138*H138</f>
        <v>3.6400000000000001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137</v>
      </c>
      <c r="AT138" s="229" t="s">
        <v>132</v>
      </c>
      <c r="AU138" s="229" t="s">
        <v>92</v>
      </c>
      <c r="AY138" s="17" t="s">
        <v>130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21</v>
      </c>
      <c r="BK138" s="230">
        <f>ROUND(I138*H138,2)</f>
        <v>0</v>
      </c>
      <c r="BL138" s="17" t="s">
        <v>137</v>
      </c>
      <c r="BM138" s="229" t="s">
        <v>163</v>
      </c>
    </row>
    <row r="139" s="13" customFormat="1">
      <c r="A139" s="13"/>
      <c r="B139" s="231"/>
      <c r="C139" s="232"/>
      <c r="D139" s="233" t="s">
        <v>139</v>
      </c>
      <c r="E139" s="234" t="s">
        <v>1</v>
      </c>
      <c r="F139" s="235" t="s">
        <v>164</v>
      </c>
      <c r="G139" s="232"/>
      <c r="H139" s="236">
        <v>14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139</v>
      </c>
      <c r="AU139" s="242" t="s">
        <v>92</v>
      </c>
      <c r="AV139" s="13" t="s">
        <v>92</v>
      </c>
      <c r="AW139" s="13" t="s">
        <v>38</v>
      </c>
      <c r="AX139" s="13" t="s">
        <v>21</v>
      </c>
      <c r="AY139" s="242" t="s">
        <v>130</v>
      </c>
    </row>
    <row r="140" s="2" customFormat="1" ht="37.8" customHeight="1">
      <c r="A140" s="38"/>
      <c r="B140" s="39"/>
      <c r="C140" s="218" t="s">
        <v>165</v>
      </c>
      <c r="D140" s="218" t="s">
        <v>132</v>
      </c>
      <c r="E140" s="219" t="s">
        <v>166</v>
      </c>
      <c r="F140" s="220" t="s">
        <v>167</v>
      </c>
      <c r="G140" s="221" t="s">
        <v>157</v>
      </c>
      <c r="H140" s="222">
        <v>560</v>
      </c>
      <c r="I140" s="223"/>
      <c r="J140" s="224">
        <f>ROUND(I140*H140,2)</f>
        <v>0</v>
      </c>
      <c r="K140" s="220" t="s">
        <v>136</v>
      </c>
      <c r="L140" s="44"/>
      <c r="M140" s="225" t="s">
        <v>1</v>
      </c>
      <c r="N140" s="226" t="s">
        <v>47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0.62</v>
      </c>
      <c r="T140" s="228">
        <f>S140*H140</f>
        <v>347.19999999999999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137</v>
      </c>
      <c r="AT140" s="229" t="s">
        <v>132</v>
      </c>
      <c r="AU140" s="229" t="s">
        <v>92</v>
      </c>
      <c r="AY140" s="17" t="s">
        <v>130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21</v>
      </c>
      <c r="BK140" s="230">
        <f>ROUND(I140*H140,2)</f>
        <v>0</v>
      </c>
      <c r="BL140" s="17" t="s">
        <v>137</v>
      </c>
      <c r="BM140" s="229" t="s">
        <v>168</v>
      </c>
    </row>
    <row r="141" s="13" customFormat="1">
      <c r="A141" s="13"/>
      <c r="B141" s="231"/>
      <c r="C141" s="232"/>
      <c r="D141" s="233" t="s">
        <v>139</v>
      </c>
      <c r="E141" s="234" t="s">
        <v>1</v>
      </c>
      <c r="F141" s="235" t="s">
        <v>169</v>
      </c>
      <c r="G141" s="232"/>
      <c r="H141" s="236">
        <v>560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139</v>
      </c>
      <c r="AU141" s="242" t="s">
        <v>92</v>
      </c>
      <c r="AV141" s="13" t="s">
        <v>92</v>
      </c>
      <c r="AW141" s="13" t="s">
        <v>38</v>
      </c>
      <c r="AX141" s="13" t="s">
        <v>21</v>
      </c>
      <c r="AY141" s="242" t="s">
        <v>130</v>
      </c>
    </row>
    <row r="142" s="2" customFormat="1" ht="33" customHeight="1">
      <c r="A142" s="38"/>
      <c r="B142" s="39"/>
      <c r="C142" s="218" t="s">
        <v>170</v>
      </c>
      <c r="D142" s="218" t="s">
        <v>132</v>
      </c>
      <c r="E142" s="219" t="s">
        <v>171</v>
      </c>
      <c r="F142" s="220" t="s">
        <v>172</v>
      </c>
      <c r="G142" s="221" t="s">
        <v>157</v>
      </c>
      <c r="H142" s="222">
        <v>560</v>
      </c>
      <c r="I142" s="223"/>
      <c r="J142" s="224">
        <f>ROUND(I142*H142,2)</f>
        <v>0</v>
      </c>
      <c r="K142" s="220" t="s">
        <v>136</v>
      </c>
      <c r="L142" s="44"/>
      <c r="M142" s="225" t="s">
        <v>1</v>
      </c>
      <c r="N142" s="226" t="s">
        <v>47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0.22</v>
      </c>
      <c r="T142" s="228">
        <f>S142*H142</f>
        <v>123.2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137</v>
      </c>
      <c r="AT142" s="229" t="s">
        <v>132</v>
      </c>
      <c r="AU142" s="229" t="s">
        <v>92</v>
      </c>
      <c r="AY142" s="17" t="s">
        <v>130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21</v>
      </c>
      <c r="BK142" s="230">
        <f>ROUND(I142*H142,2)</f>
        <v>0</v>
      </c>
      <c r="BL142" s="17" t="s">
        <v>137</v>
      </c>
      <c r="BM142" s="229" t="s">
        <v>173</v>
      </c>
    </row>
    <row r="143" s="13" customFormat="1">
      <c r="A143" s="13"/>
      <c r="B143" s="231"/>
      <c r="C143" s="232"/>
      <c r="D143" s="233" t="s">
        <v>139</v>
      </c>
      <c r="E143" s="234" t="s">
        <v>1</v>
      </c>
      <c r="F143" s="235" t="s">
        <v>174</v>
      </c>
      <c r="G143" s="232"/>
      <c r="H143" s="236">
        <v>560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139</v>
      </c>
      <c r="AU143" s="242" t="s">
        <v>92</v>
      </c>
      <c r="AV143" s="13" t="s">
        <v>92</v>
      </c>
      <c r="AW143" s="13" t="s">
        <v>38</v>
      </c>
      <c r="AX143" s="13" t="s">
        <v>21</v>
      </c>
      <c r="AY143" s="242" t="s">
        <v>130</v>
      </c>
    </row>
    <row r="144" s="2" customFormat="1" ht="37.8" customHeight="1">
      <c r="A144" s="38"/>
      <c r="B144" s="39"/>
      <c r="C144" s="218" t="s">
        <v>175</v>
      </c>
      <c r="D144" s="218" t="s">
        <v>132</v>
      </c>
      <c r="E144" s="219" t="s">
        <v>176</v>
      </c>
      <c r="F144" s="220" t="s">
        <v>177</v>
      </c>
      <c r="G144" s="221" t="s">
        <v>157</v>
      </c>
      <c r="H144" s="222">
        <v>126</v>
      </c>
      <c r="I144" s="223"/>
      <c r="J144" s="224">
        <f>ROUND(I144*H144,2)</f>
        <v>0</v>
      </c>
      <c r="K144" s="220" t="s">
        <v>136</v>
      </c>
      <c r="L144" s="44"/>
      <c r="M144" s="225" t="s">
        <v>1</v>
      </c>
      <c r="N144" s="226" t="s">
        <v>47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0.28999999999999998</v>
      </c>
      <c r="T144" s="228">
        <f>S144*H144</f>
        <v>36.539999999999999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137</v>
      </c>
      <c r="AT144" s="229" t="s">
        <v>132</v>
      </c>
      <c r="AU144" s="229" t="s">
        <v>92</v>
      </c>
      <c r="AY144" s="17" t="s">
        <v>130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21</v>
      </c>
      <c r="BK144" s="230">
        <f>ROUND(I144*H144,2)</f>
        <v>0</v>
      </c>
      <c r="BL144" s="17" t="s">
        <v>137</v>
      </c>
      <c r="BM144" s="229" t="s">
        <v>178</v>
      </c>
    </row>
    <row r="145" s="14" customFormat="1">
      <c r="A145" s="14"/>
      <c r="B145" s="243"/>
      <c r="C145" s="244"/>
      <c r="D145" s="233" t="s">
        <v>139</v>
      </c>
      <c r="E145" s="245" t="s">
        <v>1</v>
      </c>
      <c r="F145" s="246" t="s">
        <v>179</v>
      </c>
      <c r="G145" s="244"/>
      <c r="H145" s="245" t="s">
        <v>1</v>
      </c>
      <c r="I145" s="247"/>
      <c r="J145" s="244"/>
      <c r="K145" s="244"/>
      <c r="L145" s="248"/>
      <c r="M145" s="249"/>
      <c r="N145" s="250"/>
      <c r="O145" s="250"/>
      <c r="P145" s="250"/>
      <c r="Q145" s="250"/>
      <c r="R145" s="250"/>
      <c r="S145" s="250"/>
      <c r="T145" s="251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2" t="s">
        <v>139</v>
      </c>
      <c r="AU145" s="252" t="s">
        <v>92</v>
      </c>
      <c r="AV145" s="14" t="s">
        <v>21</v>
      </c>
      <c r="AW145" s="14" t="s">
        <v>38</v>
      </c>
      <c r="AX145" s="14" t="s">
        <v>82</v>
      </c>
      <c r="AY145" s="252" t="s">
        <v>130</v>
      </c>
    </row>
    <row r="146" s="13" customFormat="1">
      <c r="A146" s="13"/>
      <c r="B146" s="231"/>
      <c r="C146" s="232"/>
      <c r="D146" s="233" t="s">
        <v>139</v>
      </c>
      <c r="E146" s="234" t="s">
        <v>1</v>
      </c>
      <c r="F146" s="235" t="s">
        <v>180</v>
      </c>
      <c r="G146" s="232"/>
      <c r="H146" s="236">
        <v>92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139</v>
      </c>
      <c r="AU146" s="242" t="s">
        <v>92</v>
      </c>
      <c r="AV146" s="13" t="s">
        <v>92</v>
      </c>
      <c r="AW146" s="13" t="s">
        <v>38</v>
      </c>
      <c r="AX146" s="13" t="s">
        <v>82</v>
      </c>
      <c r="AY146" s="242" t="s">
        <v>130</v>
      </c>
    </row>
    <row r="147" s="13" customFormat="1">
      <c r="A147" s="13"/>
      <c r="B147" s="231"/>
      <c r="C147" s="232"/>
      <c r="D147" s="233" t="s">
        <v>139</v>
      </c>
      <c r="E147" s="234" t="s">
        <v>1</v>
      </c>
      <c r="F147" s="235" t="s">
        <v>181</v>
      </c>
      <c r="G147" s="232"/>
      <c r="H147" s="236">
        <v>14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139</v>
      </c>
      <c r="AU147" s="242" t="s">
        <v>92</v>
      </c>
      <c r="AV147" s="13" t="s">
        <v>92</v>
      </c>
      <c r="AW147" s="13" t="s">
        <v>38</v>
      </c>
      <c r="AX147" s="13" t="s">
        <v>82</v>
      </c>
      <c r="AY147" s="242" t="s">
        <v>130</v>
      </c>
    </row>
    <row r="148" s="14" customFormat="1">
      <c r="A148" s="14"/>
      <c r="B148" s="243"/>
      <c r="C148" s="244"/>
      <c r="D148" s="233" t="s">
        <v>139</v>
      </c>
      <c r="E148" s="245" t="s">
        <v>1</v>
      </c>
      <c r="F148" s="246" t="s">
        <v>182</v>
      </c>
      <c r="G148" s="244"/>
      <c r="H148" s="245" t="s">
        <v>1</v>
      </c>
      <c r="I148" s="247"/>
      <c r="J148" s="244"/>
      <c r="K148" s="244"/>
      <c r="L148" s="248"/>
      <c r="M148" s="249"/>
      <c r="N148" s="250"/>
      <c r="O148" s="250"/>
      <c r="P148" s="250"/>
      <c r="Q148" s="250"/>
      <c r="R148" s="250"/>
      <c r="S148" s="250"/>
      <c r="T148" s="251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2" t="s">
        <v>139</v>
      </c>
      <c r="AU148" s="252" t="s">
        <v>92</v>
      </c>
      <c r="AV148" s="14" t="s">
        <v>21</v>
      </c>
      <c r="AW148" s="14" t="s">
        <v>38</v>
      </c>
      <c r="AX148" s="14" t="s">
        <v>82</v>
      </c>
      <c r="AY148" s="252" t="s">
        <v>130</v>
      </c>
    </row>
    <row r="149" s="13" customFormat="1">
      <c r="A149" s="13"/>
      <c r="B149" s="231"/>
      <c r="C149" s="232"/>
      <c r="D149" s="233" t="s">
        <v>139</v>
      </c>
      <c r="E149" s="234" t="s">
        <v>1</v>
      </c>
      <c r="F149" s="235" t="s">
        <v>183</v>
      </c>
      <c r="G149" s="232"/>
      <c r="H149" s="236">
        <v>20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139</v>
      </c>
      <c r="AU149" s="242" t="s">
        <v>92</v>
      </c>
      <c r="AV149" s="13" t="s">
        <v>92</v>
      </c>
      <c r="AW149" s="13" t="s">
        <v>38</v>
      </c>
      <c r="AX149" s="13" t="s">
        <v>82</v>
      </c>
      <c r="AY149" s="242" t="s">
        <v>130</v>
      </c>
    </row>
    <row r="150" s="15" customFormat="1">
      <c r="A150" s="15"/>
      <c r="B150" s="253"/>
      <c r="C150" s="254"/>
      <c r="D150" s="233" t="s">
        <v>139</v>
      </c>
      <c r="E150" s="255" t="s">
        <v>1</v>
      </c>
      <c r="F150" s="256" t="s">
        <v>184</v>
      </c>
      <c r="G150" s="254"/>
      <c r="H150" s="257">
        <v>126</v>
      </c>
      <c r="I150" s="258"/>
      <c r="J150" s="254"/>
      <c r="K150" s="254"/>
      <c r="L150" s="259"/>
      <c r="M150" s="260"/>
      <c r="N150" s="261"/>
      <c r="O150" s="261"/>
      <c r="P150" s="261"/>
      <c r="Q150" s="261"/>
      <c r="R150" s="261"/>
      <c r="S150" s="261"/>
      <c r="T150" s="26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3" t="s">
        <v>139</v>
      </c>
      <c r="AU150" s="263" t="s">
        <v>92</v>
      </c>
      <c r="AV150" s="15" t="s">
        <v>137</v>
      </c>
      <c r="AW150" s="15" t="s">
        <v>38</v>
      </c>
      <c r="AX150" s="15" t="s">
        <v>21</v>
      </c>
      <c r="AY150" s="263" t="s">
        <v>130</v>
      </c>
    </row>
    <row r="151" s="2" customFormat="1" ht="33" customHeight="1">
      <c r="A151" s="38"/>
      <c r="B151" s="39"/>
      <c r="C151" s="218" t="s">
        <v>26</v>
      </c>
      <c r="D151" s="218" t="s">
        <v>132</v>
      </c>
      <c r="E151" s="219" t="s">
        <v>185</v>
      </c>
      <c r="F151" s="220" t="s">
        <v>186</v>
      </c>
      <c r="G151" s="221" t="s">
        <v>157</v>
      </c>
      <c r="H151" s="222">
        <v>20</v>
      </c>
      <c r="I151" s="223"/>
      <c r="J151" s="224">
        <f>ROUND(I151*H151,2)</f>
        <v>0</v>
      </c>
      <c r="K151" s="220" t="s">
        <v>136</v>
      </c>
      <c r="L151" s="44"/>
      <c r="M151" s="225" t="s">
        <v>1</v>
      </c>
      <c r="N151" s="226" t="s">
        <v>47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0.098000000000000004</v>
      </c>
      <c r="T151" s="228">
        <f>S151*H151</f>
        <v>1.96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137</v>
      </c>
      <c r="AT151" s="229" t="s">
        <v>132</v>
      </c>
      <c r="AU151" s="229" t="s">
        <v>92</v>
      </c>
      <c r="AY151" s="17" t="s">
        <v>130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21</v>
      </c>
      <c r="BK151" s="230">
        <f>ROUND(I151*H151,2)</f>
        <v>0</v>
      </c>
      <c r="BL151" s="17" t="s">
        <v>137</v>
      </c>
      <c r="BM151" s="229" t="s">
        <v>187</v>
      </c>
    </row>
    <row r="152" s="13" customFormat="1">
      <c r="A152" s="13"/>
      <c r="B152" s="231"/>
      <c r="C152" s="232"/>
      <c r="D152" s="233" t="s">
        <v>139</v>
      </c>
      <c r="E152" s="234" t="s">
        <v>1</v>
      </c>
      <c r="F152" s="235" t="s">
        <v>188</v>
      </c>
      <c r="G152" s="232"/>
      <c r="H152" s="236">
        <v>20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139</v>
      </c>
      <c r="AU152" s="242" t="s">
        <v>92</v>
      </c>
      <c r="AV152" s="13" t="s">
        <v>92</v>
      </c>
      <c r="AW152" s="13" t="s">
        <v>38</v>
      </c>
      <c r="AX152" s="13" t="s">
        <v>21</v>
      </c>
      <c r="AY152" s="242" t="s">
        <v>130</v>
      </c>
    </row>
    <row r="153" s="2" customFormat="1" ht="24.15" customHeight="1">
      <c r="A153" s="38"/>
      <c r="B153" s="39"/>
      <c r="C153" s="218" t="s">
        <v>189</v>
      </c>
      <c r="D153" s="218" t="s">
        <v>132</v>
      </c>
      <c r="E153" s="219" t="s">
        <v>190</v>
      </c>
      <c r="F153" s="220" t="s">
        <v>191</v>
      </c>
      <c r="G153" s="221" t="s">
        <v>192</v>
      </c>
      <c r="H153" s="222">
        <v>177</v>
      </c>
      <c r="I153" s="223"/>
      <c r="J153" s="224">
        <f>ROUND(I153*H153,2)</f>
        <v>0</v>
      </c>
      <c r="K153" s="220" t="s">
        <v>136</v>
      </c>
      <c r="L153" s="44"/>
      <c r="M153" s="225" t="s">
        <v>1</v>
      </c>
      <c r="N153" s="226" t="s">
        <v>47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0.20499999999999999</v>
      </c>
      <c r="T153" s="228">
        <f>S153*H153</f>
        <v>36.284999999999997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137</v>
      </c>
      <c r="AT153" s="229" t="s">
        <v>132</v>
      </c>
      <c r="AU153" s="229" t="s">
        <v>92</v>
      </c>
      <c r="AY153" s="17" t="s">
        <v>130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21</v>
      </c>
      <c r="BK153" s="230">
        <f>ROUND(I153*H153,2)</f>
        <v>0</v>
      </c>
      <c r="BL153" s="17" t="s">
        <v>137</v>
      </c>
      <c r="BM153" s="229" t="s">
        <v>193</v>
      </c>
    </row>
    <row r="154" s="13" customFormat="1">
      <c r="A154" s="13"/>
      <c r="B154" s="231"/>
      <c r="C154" s="232"/>
      <c r="D154" s="233" t="s">
        <v>139</v>
      </c>
      <c r="E154" s="234" t="s">
        <v>1</v>
      </c>
      <c r="F154" s="235" t="s">
        <v>194</v>
      </c>
      <c r="G154" s="232"/>
      <c r="H154" s="236">
        <v>177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139</v>
      </c>
      <c r="AU154" s="242" t="s">
        <v>92</v>
      </c>
      <c r="AV154" s="13" t="s">
        <v>92</v>
      </c>
      <c r="AW154" s="13" t="s">
        <v>38</v>
      </c>
      <c r="AX154" s="13" t="s">
        <v>21</v>
      </c>
      <c r="AY154" s="242" t="s">
        <v>130</v>
      </c>
    </row>
    <row r="155" s="2" customFormat="1" ht="24.15" customHeight="1">
      <c r="A155" s="38"/>
      <c r="B155" s="39"/>
      <c r="C155" s="218" t="s">
        <v>195</v>
      </c>
      <c r="D155" s="218" t="s">
        <v>132</v>
      </c>
      <c r="E155" s="219" t="s">
        <v>196</v>
      </c>
      <c r="F155" s="220" t="s">
        <v>197</v>
      </c>
      <c r="G155" s="221" t="s">
        <v>192</v>
      </c>
      <c r="H155" s="222">
        <v>204</v>
      </c>
      <c r="I155" s="223"/>
      <c r="J155" s="224">
        <f>ROUND(I155*H155,2)</f>
        <v>0</v>
      </c>
      <c r="K155" s="220" t="s">
        <v>136</v>
      </c>
      <c r="L155" s="44"/>
      <c r="M155" s="225" t="s">
        <v>1</v>
      </c>
      <c r="N155" s="226" t="s">
        <v>47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0.11500000000000001</v>
      </c>
      <c r="T155" s="228">
        <f>S155*H155</f>
        <v>23.460000000000001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137</v>
      </c>
      <c r="AT155" s="229" t="s">
        <v>132</v>
      </c>
      <c r="AU155" s="229" t="s">
        <v>92</v>
      </c>
      <c r="AY155" s="17" t="s">
        <v>130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21</v>
      </c>
      <c r="BK155" s="230">
        <f>ROUND(I155*H155,2)</f>
        <v>0</v>
      </c>
      <c r="BL155" s="17" t="s">
        <v>137</v>
      </c>
      <c r="BM155" s="229" t="s">
        <v>198</v>
      </c>
    </row>
    <row r="156" s="13" customFormat="1">
      <c r="A156" s="13"/>
      <c r="B156" s="231"/>
      <c r="C156" s="232"/>
      <c r="D156" s="233" t="s">
        <v>139</v>
      </c>
      <c r="E156" s="234" t="s">
        <v>1</v>
      </c>
      <c r="F156" s="235" t="s">
        <v>199</v>
      </c>
      <c r="G156" s="232"/>
      <c r="H156" s="236">
        <v>204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139</v>
      </c>
      <c r="AU156" s="242" t="s">
        <v>92</v>
      </c>
      <c r="AV156" s="13" t="s">
        <v>92</v>
      </c>
      <c r="AW156" s="13" t="s">
        <v>38</v>
      </c>
      <c r="AX156" s="13" t="s">
        <v>21</v>
      </c>
      <c r="AY156" s="242" t="s">
        <v>130</v>
      </c>
    </row>
    <row r="157" s="2" customFormat="1" ht="24.15" customHeight="1">
      <c r="A157" s="38"/>
      <c r="B157" s="39"/>
      <c r="C157" s="218" t="s">
        <v>200</v>
      </c>
      <c r="D157" s="218" t="s">
        <v>132</v>
      </c>
      <c r="E157" s="219" t="s">
        <v>201</v>
      </c>
      <c r="F157" s="220" t="s">
        <v>202</v>
      </c>
      <c r="G157" s="221" t="s">
        <v>192</v>
      </c>
      <c r="H157" s="222">
        <v>22</v>
      </c>
      <c r="I157" s="223"/>
      <c r="J157" s="224">
        <f>ROUND(I157*H157,2)</f>
        <v>0</v>
      </c>
      <c r="K157" s="220" t="s">
        <v>136</v>
      </c>
      <c r="L157" s="44"/>
      <c r="M157" s="225" t="s">
        <v>1</v>
      </c>
      <c r="N157" s="226" t="s">
        <v>47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0.040000000000000001</v>
      </c>
      <c r="T157" s="228">
        <f>S157*H157</f>
        <v>0.88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137</v>
      </c>
      <c r="AT157" s="229" t="s">
        <v>132</v>
      </c>
      <c r="AU157" s="229" t="s">
        <v>92</v>
      </c>
      <c r="AY157" s="17" t="s">
        <v>130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21</v>
      </c>
      <c r="BK157" s="230">
        <f>ROUND(I157*H157,2)</f>
        <v>0</v>
      </c>
      <c r="BL157" s="17" t="s">
        <v>137</v>
      </c>
      <c r="BM157" s="229" t="s">
        <v>203</v>
      </c>
    </row>
    <row r="158" s="13" customFormat="1">
      <c r="A158" s="13"/>
      <c r="B158" s="231"/>
      <c r="C158" s="232"/>
      <c r="D158" s="233" t="s">
        <v>139</v>
      </c>
      <c r="E158" s="234" t="s">
        <v>1</v>
      </c>
      <c r="F158" s="235" t="s">
        <v>204</v>
      </c>
      <c r="G158" s="232"/>
      <c r="H158" s="236">
        <v>22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139</v>
      </c>
      <c r="AU158" s="242" t="s">
        <v>92</v>
      </c>
      <c r="AV158" s="13" t="s">
        <v>92</v>
      </c>
      <c r="AW158" s="13" t="s">
        <v>38</v>
      </c>
      <c r="AX158" s="13" t="s">
        <v>21</v>
      </c>
      <c r="AY158" s="242" t="s">
        <v>130</v>
      </c>
    </row>
    <row r="159" s="2" customFormat="1" ht="16.5" customHeight="1">
      <c r="A159" s="38"/>
      <c r="B159" s="39"/>
      <c r="C159" s="218" t="s">
        <v>205</v>
      </c>
      <c r="D159" s="218" t="s">
        <v>132</v>
      </c>
      <c r="E159" s="219" t="s">
        <v>206</v>
      </c>
      <c r="F159" s="220" t="s">
        <v>207</v>
      </c>
      <c r="G159" s="221" t="s">
        <v>157</v>
      </c>
      <c r="H159" s="222">
        <v>420</v>
      </c>
      <c r="I159" s="223"/>
      <c r="J159" s="224">
        <f>ROUND(I159*H159,2)</f>
        <v>0</v>
      </c>
      <c r="K159" s="220" t="s">
        <v>136</v>
      </c>
      <c r="L159" s="44"/>
      <c r="M159" s="225" t="s">
        <v>1</v>
      </c>
      <c r="N159" s="226" t="s">
        <v>47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137</v>
      </c>
      <c r="AT159" s="229" t="s">
        <v>132</v>
      </c>
      <c r="AU159" s="229" t="s">
        <v>92</v>
      </c>
      <c r="AY159" s="17" t="s">
        <v>130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21</v>
      </c>
      <c r="BK159" s="230">
        <f>ROUND(I159*H159,2)</f>
        <v>0</v>
      </c>
      <c r="BL159" s="17" t="s">
        <v>137</v>
      </c>
      <c r="BM159" s="229" t="s">
        <v>208</v>
      </c>
    </row>
    <row r="160" s="14" customFormat="1">
      <c r="A160" s="14"/>
      <c r="B160" s="243"/>
      <c r="C160" s="244"/>
      <c r="D160" s="233" t="s">
        <v>139</v>
      </c>
      <c r="E160" s="245" t="s">
        <v>1</v>
      </c>
      <c r="F160" s="246" t="s">
        <v>209</v>
      </c>
      <c r="G160" s="244"/>
      <c r="H160" s="245" t="s">
        <v>1</v>
      </c>
      <c r="I160" s="247"/>
      <c r="J160" s="244"/>
      <c r="K160" s="244"/>
      <c r="L160" s="248"/>
      <c r="M160" s="249"/>
      <c r="N160" s="250"/>
      <c r="O160" s="250"/>
      <c r="P160" s="250"/>
      <c r="Q160" s="250"/>
      <c r="R160" s="250"/>
      <c r="S160" s="250"/>
      <c r="T160" s="251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2" t="s">
        <v>139</v>
      </c>
      <c r="AU160" s="252" t="s">
        <v>92</v>
      </c>
      <c r="AV160" s="14" t="s">
        <v>21</v>
      </c>
      <c r="AW160" s="14" t="s">
        <v>38</v>
      </c>
      <c r="AX160" s="14" t="s">
        <v>82</v>
      </c>
      <c r="AY160" s="252" t="s">
        <v>130</v>
      </c>
    </row>
    <row r="161" s="13" customFormat="1">
      <c r="A161" s="13"/>
      <c r="B161" s="231"/>
      <c r="C161" s="232"/>
      <c r="D161" s="233" t="s">
        <v>139</v>
      </c>
      <c r="E161" s="234" t="s">
        <v>1</v>
      </c>
      <c r="F161" s="235" t="s">
        <v>210</v>
      </c>
      <c r="G161" s="232"/>
      <c r="H161" s="236">
        <v>420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139</v>
      </c>
      <c r="AU161" s="242" t="s">
        <v>92</v>
      </c>
      <c r="AV161" s="13" t="s">
        <v>92</v>
      </c>
      <c r="AW161" s="13" t="s">
        <v>38</v>
      </c>
      <c r="AX161" s="13" t="s">
        <v>21</v>
      </c>
      <c r="AY161" s="242" t="s">
        <v>130</v>
      </c>
    </row>
    <row r="162" s="2" customFormat="1" ht="21.75" customHeight="1">
      <c r="A162" s="38"/>
      <c r="B162" s="39"/>
      <c r="C162" s="218" t="s">
        <v>8</v>
      </c>
      <c r="D162" s="218" t="s">
        <v>132</v>
      </c>
      <c r="E162" s="219" t="s">
        <v>211</v>
      </c>
      <c r="F162" s="220" t="s">
        <v>212</v>
      </c>
      <c r="G162" s="221" t="s">
        <v>213</v>
      </c>
      <c r="H162" s="222">
        <v>61</v>
      </c>
      <c r="I162" s="223"/>
      <c r="J162" s="224">
        <f>ROUND(I162*H162,2)</f>
        <v>0</v>
      </c>
      <c r="K162" s="220" t="s">
        <v>136</v>
      </c>
      <c r="L162" s="44"/>
      <c r="M162" s="225" t="s">
        <v>1</v>
      </c>
      <c r="N162" s="226" t="s">
        <v>47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137</v>
      </c>
      <c r="AT162" s="229" t="s">
        <v>132</v>
      </c>
      <c r="AU162" s="229" t="s">
        <v>92</v>
      </c>
      <c r="AY162" s="17" t="s">
        <v>130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21</v>
      </c>
      <c r="BK162" s="230">
        <f>ROUND(I162*H162,2)</f>
        <v>0</v>
      </c>
      <c r="BL162" s="17" t="s">
        <v>137</v>
      </c>
      <c r="BM162" s="229" t="s">
        <v>214</v>
      </c>
    </row>
    <row r="163" s="14" customFormat="1">
      <c r="A163" s="14"/>
      <c r="B163" s="243"/>
      <c r="C163" s="244"/>
      <c r="D163" s="233" t="s">
        <v>139</v>
      </c>
      <c r="E163" s="245" t="s">
        <v>1</v>
      </c>
      <c r="F163" s="246" t="s">
        <v>215</v>
      </c>
      <c r="G163" s="244"/>
      <c r="H163" s="245" t="s">
        <v>1</v>
      </c>
      <c r="I163" s="247"/>
      <c r="J163" s="244"/>
      <c r="K163" s="244"/>
      <c r="L163" s="248"/>
      <c r="M163" s="249"/>
      <c r="N163" s="250"/>
      <c r="O163" s="250"/>
      <c r="P163" s="250"/>
      <c r="Q163" s="250"/>
      <c r="R163" s="250"/>
      <c r="S163" s="250"/>
      <c r="T163" s="251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2" t="s">
        <v>139</v>
      </c>
      <c r="AU163" s="252" t="s">
        <v>92</v>
      </c>
      <c r="AV163" s="14" t="s">
        <v>21</v>
      </c>
      <c r="AW163" s="14" t="s">
        <v>38</v>
      </c>
      <c r="AX163" s="14" t="s">
        <v>82</v>
      </c>
      <c r="AY163" s="252" t="s">
        <v>130</v>
      </c>
    </row>
    <row r="164" s="13" customFormat="1">
      <c r="A164" s="13"/>
      <c r="B164" s="231"/>
      <c r="C164" s="232"/>
      <c r="D164" s="233" t="s">
        <v>139</v>
      </c>
      <c r="E164" s="234" t="s">
        <v>1</v>
      </c>
      <c r="F164" s="235" t="s">
        <v>216</v>
      </c>
      <c r="G164" s="232"/>
      <c r="H164" s="236">
        <v>61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139</v>
      </c>
      <c r="AU164" s="242" t="s">
        <v>92</v>
      </c>
      <c r="AV164" s="13" t="s">
        <v>92</v>
      </c>
      <c r="AW164" s="13" t="s">
        <v>38</v>
      </c>
      <c r="AX164" s="13" t="s">
        <v>21</v>
      </c>
      <c r="AY164" s="242" t="s">
        <v>130</v>
      </c>
    </row>
    <row r="165" s="2" customFormat="1" ht="24.15" customHeight="1">
      <c r="A165" s="38"/>
      <c r="B165" s="39"/>
      <c r="C165" s="218" t="s">
        <v>217</v>
      </c>
      <c r="D165" s="218" t="s">
        <v>132</v>
      </c>
      <c r="E165" s="219" t="s">
        <v>218</v>
      </c>
      <c r="F165" s="220" t="s">
        <v>219</v>
      </c>
      <c r="G165" s="221" t="s">
        <v>213</v>
      </c>
      <c r="H165" s="222">
        <v>16.5</v>
      </c>
      <c r="I165" s="223"/>
      <c r="J165" s="224">
        <f>ROUND(I165*H165,2)</f>
        <v>0</v>
      </c>
      <c r="K165" s="220" t="s">
        <v>136</v>
      </c>
      <c r="L165" s="44"/>
      <c r="M165" s="225" t="s">
        <v>1</v>
      </c>
      <c r="N165" s="226" t="s">
        <v>47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137</v>
      </c>
      <c r="AT165" s="229" t="s">
        <v>132</v>
      </c>
      <c r="AU165" s="229" t="s">
        <v>92</v>
      </c>
      <c r="AY165" s="17" t="s">
        <v>130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21</v>
      </c>
      <c r="BK165" s="230">
        <f>ROUND(I165*H165,2)</f>
        <v>0</v>
      </c>
      <c r="BL165" s="17" t="s">
        <v>137</v>
      </c>
      <c r="BM165" s="229" t="s">
        <v>220</v>
      </c>
    </row>
    <row r="166" s="14" customFormat="1">
      <c r="A166" s="14"/>
      <c r="B166" s="243"/>
      <c r="C166" s="244"/>
      <c r="D166" s="233" t="s">
        <v>139</v>
      </c>
      <c r="E166" s="245" t="s">
        <v>1</v>
      </c>
      <c r="F166" s="246" t="s">
        <v>221</v>
      </c>
      <c r="G166" s="244"/>
      <c r="H166" s="245" t="s">
        <v>1</v>
      </c>
      <c r="I166" s="247"/>
      <c r="J166" s="244"/>
      <c r="K166" s="244"/>
      <c r="L166" s="248"/>
      <c r="M166" s="249"/>
      <c r="N166" s="250"/>
      <c r="O166" s="250"/>
      <c r="P166" s="250"/>
      <c r="Q166" s="250"/>
      <c r="R166" s="250"/>
      <c r="S166" s="250"/>
      <c r="T166" s="251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2" t="s">
        <v>139</v>
      </c>
      <c r="AU166" s="252" t="s">
        <v>92</v>
      </c>
      <c r="AV166" s="14" t="s">
        <v>21</v>
      </c>
      <c r="AW166" s="14" t="s">
        <v>38</v>
      </c>
      <c r="AX166" s="14" t="s">
        <v>82</v>
      </c>
      <c r="AY166" s="252" t="s">
        <v>130</v>
      </c>
    </row>
    <row r="167" s="13" customFormat="1">
      <c r="A167" s="13"/>
      <c r="B167" s="231"/>
      <c r="C167" s="232"/>
      <c r="D167" s="233" t="s">
        <v>139</v>
      </c>
      <c r="E167" s="234" t="s">
        <v>1</v>
      </c>
      <c r="F167" s="235" t="s">
        <v>222</v>
      </c>
      <c r="G167" s="232"/>
      <c r="H167" s="236">
        <v>13.5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139</v>
      </c>
      <c r="AU167" s="242" t="s">
        <v>92</v>
      </c>
      <c r="AV167" s="13" t="s">
        <v>92</v>
      </c>
      <c r="AW167" s="13" t="s">
        <v>38</v>
      </c>
      <c r="AX167" s="13" t="s">
        <v>82</v>
      </c>
      <c r="AY167" s="242" t="s">
        <v>130</v>
      </c>
    </row>
    <row r="168" s="14" customFormat="1">
      <c r="A168" s="14"/>
      <c r="B168" s="243"/>
      <c r="C168" s="244"/>
      <c r="D168" s="233" t="s">
        <v>139</v>
      </c>
      <c r="E168" s="245" t="s">
        <v>1</v>
      </c>
      <c r="F168" s="246" t="s">
        <v>223</v>
      </c>
      <c r="G168" s="244"/>
      <c r="H168" s="245" t="s">
        <v>1</v>
      </c>
      <c r="I168" s="247"/>
      <c r="J168" s="244"/>
      <c r="K168" s="244"/>
      <c r="L168" s="248"/>
      <c r="M168" s="249"/>
      <c r="N168" s="250"/>
      <c r="O168" s="250"/>
      <c r="P168" s="250"/>
      <c r="Q168" s="250"/>
      <c r="R168" s="250"/>
      <c r="S168" s="250"/>
      <c r="T168" s="251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2" t="s">
        <v>139</v>
      </c>
      <c r="AU168" s="252" t="s">
        <v>92</v>
      </c>
      <c r="AV168" s="14" t="s">
        <v>21</v>
      </c>
      <c r="AW168" s="14" t="s">
        <v>38</v>
      </c>
      <c r="AX168" s="14" t="s">
        <v>82</v>
      </c>
      <c r="AY168" s="252" t="s">
        <v>130</v>
      </c>
    </row>
    <row r="169" s="14" customFormat="1">
      <c r="A169" s="14"/>
      <c r="B169" s="243"/>
      <c r="C169" s="244"/>
      <c r="D169" s="233" t="s">
        <v>139</v>
      </c>
      <c r="E169" s="245" t="s">
        <v>1</v>
      </c>
      <c r="F169" s="246" t="s">
        <v>224</v>
      </c>
      <c r="G169" s="244"/>
      <c r="H169" s="245" t="s">
        <v>1</v>
      </c>
      <c r="I169" s="247"/>
      <c r="J169" s="244"/>
      <c r="K169" s="244"/>
      <c r="L169" s="248"/>
      <c r="M169" s="249"/>
      <c r="N169" s="250"/>
      <c r="O169" s="250"/>
      <c r="P169" s="250"/>
      <c r="Q169" s="250"/>
      <c r="R169" s="250"/>
      <c r="S169" s="250"/>
      <c r="T169" s="25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2" t="s">
        <v>139</v>
      </c>
      <c r="AU169" s="252" t="s">
        <v>92</v>
      </c>
      <c r="AV169" s="14" t="s">
        <v>21</v>
      </c>
      <c r="AW169" s="14" t="s">
        <v>38</v>
      </c>
      <c r="AX169" s="14" t="s">
        <v>82</v>
      </c>
      <c r="AY169" s="252" t="s">
        <v>130</v>
      </c>
    </row>
    <row r="170" s="13" customFormat="1">
      <c r="A170" s="13"/>
      <c r="B170" s="231"/>
      <c r="C170" s="232"/>
      <c r="D170" s="233" t="s">
        <v>139</v>
      </c>
      <c r="E170" s="234" t="s">
        <v>1</v>
      </c>
      <c r="F170" s="235" t="s">
        <v>225</v>
      </c>
      <c r="G170" s="232"/>
      <c r="H170" s="236">
        <v>3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139</v>
      </c>
      <c r="AU170" s="242" t="s">
        <v>92</v>
      </c>
      <c r="AV170" s="13" t="s">
        <v>92</v>
      </c>
      <c r="AW170" s="13" t="s">
        <v>38</v>
      </c>
      <c r="AX170" s="13" t="s">
        <v>82</v>
      </c>
      <c r="AY170" s="242" t="s">
        <v>130</v>
      </c>
    </row>
    <row r="171" s="15" customFormat="1">
      <c r="A171" s="15"/>
      <c r="B171" s="253"/>
      <c r="C171" s="254"/>
      <c r="D171" s="233" t="s">
        <v>139</v>
      </c>
      <c r="E171" s="255" t="s">
        <v>1</v>
      </c>
      <c r="F171" s="256" t="s">
        <v>184</v>
      </c>
      <c r="G171" s="254"/>
      <c r="H171" s="257">
        <v>16.5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3" t="s">
        <v>139</v>
      </c>
      <c r="AU171" s="263" t="s">
        <v>92</v>
      </c>
      <c r="AV171" s="15" t="s">
        <v>137</v>
      </c>
      <c r="AW171" s="15" t="s">
        <v>38</v>
      </c>
      <c r="AX171" s="15" t="s">
        <v>21</v>
      </c>
      <c r="AY171" s="263" t="s">
        <v>130</v>
      </c>
    </row>
    <row r="172" s="2" customFormat="1" ht="24.15" customHeight="1">
      <c r="A172" s="38"/>
      <c r="B172" s="39"/>
      <c r="C172" s="218" t="s">
        <v>226</v>
      </c>
      <c r="D172" s="218" t="s">
        <v>132</v>
      </c>
      <c r="E172" s="219" t="s">
        <v>227</v>
      </c>
      <c r="F172" s="220" t="s">
        <v>228</v>
      </c>
      <c r="G172" s="221" t="s">
        <v>213</v>
      </c>
      <c r="H172" s="222">
        <v>18.120000000000001</v>
      </c>
      <c r="I172" s="223"/>
      <c r="J172" s="224">
        <f>ROUND(I172*H172,2)</f>
        <v>0</v>
      </c>
      <c r="K172" s="220" t="s">
        <v>136</v>
      </c>
      <c r="L172" s="44"/>
      <c r="M172" s="225" t="s">
        <v>1</v>
      </c>
      <c r="N172" s="226" t="s">
        <v>47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137</v>
      </c>
      <c r="AT172" s="229" t="s">
        <v>132</v>
      </c>
      <c r="AU172" s="229" t="s">
        <v>92</v>
      </c>
      <c r="AY172" s="17" t="s">
        <v>130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21</v>
      </c>
      <c r="BK172" s="230">
        <f>ROUND(I172*H172,2)</f>
        <v>0</v>
      </c>
      <c r="BL172" s="17" t="s">
        <v>137</v>
      </c>
      <c r="BM172" s="229" t="s">
        <v>229</v>
      </c>
    </row>
    <row r="173" s="14" customFormat="1">
      <c r="A173" s="14"/>
      <c r="B173" s="243"/>
      <c r="C173" s="244"/>
      <c r="D173" s="233" t="s">
        <v>139</v>
      </c>
      <c r="E173" s="245" t="s">
        <v>1</v>
      </c>
      <c r="F173" s="246" t="s">
        <v>230</v>
      </c>
      <c r="G173" s="244"/>
      <c r="H173" s="245" t="s">
        <v>1</v>
      </c>
      <c r="I173" s="247"/>
      <c r="J173" s="244"/>
      <c r="K173" s="244"/>
      <c r="L173" s="248"/>
      <c r="M173" s="249"/>
      <c r="N173" s="250"/>
      <c r="O173" s="250"/>
      <c r="P173" s="250"/>
      <c r="Q173" s="250"/>
      <c r="R173" s="250"/>
      <c r="S173" s="250"/>
      <c r="T173" s="25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2" t="s">
        <v>139</v>
      </c>
      <c r="AU173" s="252" t="s">
        <v>92</v>
      </c>
      <c r="AV173" s="14" t="s">
        <v>21</v>
      </c>
      <c r="AW173" s="14" t="s">
        <v>38</v>
      </c>
      <c r="AX173" s="14" t="s">
        <v>82</v>
      </c>
      <c r="AY173" s="252" t="s">
        <v>130</v>
      </c>
    </row>
    <row r="174" s="13" customFormat="1">
      <c r="A174" s="13"/>
      <c r="B174" s="231"/>
      <c r="C174" s="232"/>
      <c r="D174" s="233" t="s">
        <v>139</v>
      </c>
      <c r="E174" s="234" t="s">
        <v>1</v>
      </c>
      <c r="F174" s="235" t="s">
        <v>231</v>
      </c>
      <c r="G174" s="232"/>
      <c r="H174" s="236">
        <v>12.48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139</v>
      </c>
      <c r="AU174" s="242" t="s">
        <v>92</v>
      </c>
      <c r="AV174" s="13" t="s">
        <v>92</v>
      </c>
      <c r="AW174" s="13" t="s">
        <v>38</v>
      </c>
      <c r="AX174" s="13" t="s">
        <v>82</v>
      </c>
      <c r="AY174" s="242" t="s">
        <v>130</v>
      </c>
    </row>
    <row r="175" s="13" customFormat="1">
      <c r="A175" s="13"/>
      <c r="B175" s="231"/>
      <c r="C175" s="232"/>
      <c r="D175" s="233" t="s">
        <v>139</v>
      </c>
      <c r="E175" s="234" t="s">
        <v>1</v>
      </c>
      <c r="F175" s="235" t="s">
        <v>232</v>
      </c>
      <c r="G175" s="232"/>
      <c r="H175" s="236">
        <v>2.7599999999999998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139</v>
      </c>
      <c r="AU175" s="242" t="s">
        <v>92</v>
      </c>
      <c r="AV175" s="13" t="s">
        <v>92</v>
      </c>
      <c r="AW175" s="13" t="s">
        <v>38</v>
      </c>
      <c r="AX175" s="13" t="s">
        <v>82</v>
      </c>
      <c r="AY175" s="242" t="s">
        <v>130</v>
      </c>
    </row>
    <row r="176" s="13" customFormat="1">
      <c r="A176" s="13"/>
      <c r="B176" s="231"/>
      <c r="C176" s="232"/>
      <c r="D176" s="233" t="s">
        <v>139</v>
      </c>
      <c r="E176" s="234" t="s">
        <v>1</v>
      </c>
      <c r="F176" s="235" t="s">
        <v>233</v>
      </c>
      <c r="G176" s="232"/>
      <c r="H176" s="236">
        <v>2.8799999999999999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139</v>
      </c>
      <c r="AU176" s="242" t="s">
        <v>92</v>
      </c>
      <c r="AV176" s="13" t="s">
        <v>92</v>
      </c>
      <c r="AW176" s="13" t="s">
        <v>38</v>
      </c>
      <c r="AX176" s="13" t="s">
        <v>82</v>
      </c>
      <c r="AY176" s="242" t="s">
        <v>130</v>
      </c>
    </row>
    <row r="177" s="15" customFormat="1">
      <c r="A177" s="15"/>
      <c r="B177" s="253"/>
      <c r="C177" s="254"/>
      <c r="D177" s="233" t="s">
        <v>139</v>
      </c>
      <c r="E177" s="255" t="s">
        <v>1</v>
      </c>
      <c r="F177" s="256" t="s">
        <v>184</v>
      </c>
      <c r="G177" s="254"/>
      <c r="H177" s="257">
        <v>18.120000000000001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3" t="s">
        <v>139</v>
      </c>
      <c r="AU177" s="263" t="s">
        <v>92</v>
      </c>
      <c r="AV177" s="15" t="s">
        <v>137</v>
      </c>
      <c r="AW177" s="15" t="s">
        <v>38</v>
      </c>
      <c r="AX177" s="15" t="s">
        <v>21</v>
      </c>
      <c r="AY177" s="263" t="s">
        <v>130</v>
      </c>
    </row>
    <row r="178" s="2" customFormat="1" ht="24.15" customHeight="1">
      <c r="A178" s="38"/>
      <c r="B178" s="39"/>
      <c r="C178" s="218" t="s">
        <v>234</v>
      </c>
      <c r="D178" s="218" t="s">
        <v>132</v>
      </c>
      <c r="E178" s="219" t="s">
        <v>235</v>
      </c>
      <c r="F178" s="220" t="s">
        <v>236</v>
      </c>
      <c r="G178" s="221" t="s">
        <v>213</v>
      </c>
      <c r="H178" s="222">
        <v>25.079999999999998</v>
      </c>
      <c r="I178" s="223"/>
      <c r="J178" s="224">
        <f>ROUND(I178*H178,2)</f>
        <v>0</v>
      </c>
      <c r="K178" s="220" t="s">
        <v>136</v>
      </c>
      <c r="L178" s="44"/>
      <c r="M178" s="225" t="s">
        <v>1</v>
      </c>
      <c r="N178" s="226" t="s">
        <v>47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137</v>
      </c>
      <c r="AT178" s="229" t="s">
        <v>132</v>
      </c>
      <c r="AU178" s="229" t="s">
        <v>92</v>
      </c>
      <c r="AY178" s="17" t="s">
        <v>130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21</v>
      </c>
      <c r="BK178" s="230">
        <f>ROUND(I178*H178,2)</f>
        <v>0</v>
      </c>
      <c r="BL178" s="17" t="s">
        <v>137</v>
      </c>
      <c r="BM178" s="229" t="s">
        <v>237</v>
      </c>
    </row>
    <row r="179" s="14" customFormat="1">
      <c r="A179" s="14"/>
      <c r="B179" s="243"/>
      <c r="C179" s="244"/>
      <c r="D179" s="233" t="s">
        <v>139</v>
      </c>
      <c r="E179" s="245" t="s">
        <v>1</v>
      </c>
      <c r="F179" s="246" t="s">
        <v>238</v>
      </c>
      <c r="G179" s="244"/>
      <c r="H179" s="245" t="s">
        <v>1</v>
      </c>
      <c r="I179" s="247"/>
      <c r="J179" s="244"/>
      <c r="K179" s="244"/>
      <c r="L179" s="248"/>
      <c r="M179" s="249"/>
      <c r="N179" s="250"/>
      <c r="O179" s="250"/>
      <c r="P179" s="250"/>
      <c r="Q179" s="250"/>
      <c r="R179" s="250"/>
      <c r="S179" s="250"/>
      <c r="T179" s="251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2" t="s">
        <v>139</v>
      </c>
      <c r="AU179" s="252" t="s">
        <v>92</v>
      </c>
      <c r="AV179" s="14" t="s">
        <v>21</v>
      </c>
      <c r="AW179" s="14" t="s">
        <v>38</v>
      </c>
      <c r="AX179" s="14" t="s">
        <v>82</v>
      </c>
      <c r="AY179" s="252" t="s">
        <v>130</v>
      </c>
    </row>
    <row r="180" s="13" customFormat="1">
      <c r="A180" s="13"/>
      <c r="B180" s="231"/>
      <c r="C180" s="232"/>
      <c r="D180" s="233" t="s">
        <v>139</v>
      </c>
      <c r="E180" s="234" t="s">
        <v>1</v>
      </c>
      <c r="F180" s="235" t="s">
        <v>239</v>
      </c>
      <c r="G180" s="232"/>
      <c r="H180" s="236">
        <v>25.079999999999998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139</v>
      </c>
      <c r="AU180" s="242" t="s">
        <v>92</v>
      </c>
      <c r="AV180" s="13" t="s">
        <v>92</v>
      </c>
      <c r="AW180" s="13" t="s">
        <v>38</v>
      </c>
      <c r="AX180" s="13" t="s">
        <v>21</v>
      </c>
      <c r="AY180" s="242" t="s">
        <v>130</v>
      </c>
    </row>
    <row r="181" s="2" customFormat="1" ht="24.15" customHeight="1">
      <c r="A181" s="38"/>
      <c r="B181" s="39"/>
      <c r="C181" s="218" t="s">
        <v>240</v>
      </c>
      <c r="D181" s="218" t="s">
        <v>132</v>
      </c>
      <c r="E181" s="219" t="s">
        <v>241</v>
      </c>
      <c r="F181" s="220" t="s">
        <v>242</v>
      </c>
      <c r="G181" s="221" t="s">
        <v>135</v>
      </c>
      <c r="H181" s="222">
        <v>1</v>
      </c>
      <c r="I181" s="223"/>
      <c r="J181" s="224">
        <f>ROUND(I181*H181,2)</f>
        <v>0</v>
      </c>
      <c r="K181" s="220" t="s">
        <v>136</v>
      </c>
      <c r="L181" s="44"/>
      <c r="M181" s="225" t="s">
        <v>1</v>
      </c>
      <c r="N181" s="226" t="s">
        <v>47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137</v>
      </c>
      <c r="AT181" s="229" t="s">
        <v>132</v>
      </c>
      <c r="AU181" s="229" t="s">
        <v>92</v>
      </c>
      <c r="AY181" s="17" t="s">
        <v>130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21</v>
      </c>
      <c r="BK181" s="230">
        <f>ROUND(I181*H181,2)</f>
        <v>0</v>
      </c>
      <c r="BL181" s="17" t="s">
        <v>137</v>
      </c>
      <c r="BM181" s="229" t="s">
        <v>243</v>
      </c>
    </row>
    <row r="182" s="13" customFormat="1">
      <c r="A182" s="13"/>
      <c r="B182" s="231"/>
      <c r="C182" s="232"/>
      <c r="D182" s="233" t="s">
        <v>139</v>
      </c>
      <c r="E182" s="234" t="s">
        <v>1</v>
      </c>
      <c r="F182" s="235" t="s">
        <v>149</v>
      </c>
      <c r="G182" s="232"/>
      <c r="H182" s="236">
        <v>1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139</v>
      </c>
      <c r="AU182" s="242" t="s">
        <v>92</v>
      </c>
      <c r="AV182" s="13" t="s">
        <v>92</v>
      </c>
      <c r="AW182" s="13" t="s">
        <v>38</v>
      </c>
      <c r="AX182" s="13" t="s">
        <v>21</v>
      </c>
      <c r="AY182" s="242" t="s">
        <v>130</v>
      </c>
    </row>
    <row r="183" s="14" customFormat="1">
      <c r="A183" s="14"/>
      <c r="B183" s="243"/>
      <c r="C183" s="244"/>
      <c r="D183" s="233" t="s">
        <v>139</v>
      </c>
      <c r="E183" s="245" t="s">
        <v>1</v>
      </c>
      <c r="F183" s="246" t="s">
        <v>244</v>
      </c>
      <c r="G183" s="244"/>
      <c r="H183" s="245" t="s">
        <v>1</v>
      </c>
      <c r="I183" s="247"/>
      <c r="J183" s="244"/>
      <c r="K183" s="244"/>
      <c r="L183" s="248"/>
      <c r="M183" s="249"/>
      <c r="N183" s="250"/>
      <c r="O183" s="250"/>
      <c r="P183" s="250"/>
      <c r="Q183" s="250"/>
      <c r="R183" s="250"/>
      <c r="S183" s="250"/>
      <c r="T183" s="25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2" t="s">
        <v>139</v>
      </c>
      <c r="AU183" s="252" t="s">
        <v>92</v>
      </c>
      <c r="AV183" s="14" t="s">
        <v>21</v>
      </c>
      <c r="AW183" s="14" t="s">
        <v>38</v>
      </c>
      <c r="AX183" s="14" t="s">
        <v>82</v>
      </c>
      <c r="AY183" s="252" t="s">
        <v>130</v>
      </c>
    </row>
    <row r="184" s="2" customFormat="1" ht="24.15" customHeight="1">
      <c r="A184" s="38"/>
      <c r="B184" s="39"/>
      <c r="C184" s="218" t="s">
        <v>245</v>
      </c>
      <c r="D184" s="218" t="s">
        <v>132</v>
      </c>
      <c r="E184" s="219" t="s">
        <v>246</v>
      </c>
      <c r="F184" s="220" t="s">
        <v>247</v>
      </c>
      <c r="G184" s="221" t="s">
        <v>135</v>
      </c>
      <c r="H184" s="222">
        <v>2</v>
      </c>
      <c r="I184" s="223"/>
      <c r="J184" s="224">
        <f>ROUND(I184*H184,2)</f>
        <v>0</v>
      </c>
      <c r="K184" s="220" t="s">
        <v>136</v>
      </c>
      <c r="L184" s="44"/>
      <c r="M184" s="225" t="s">
        <v>1</v>
      </c>
      <c r="N184" s="226" t="s">
        <v>47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137</v>
      </c>
      <c r="AT184" s="229" t="s">
        <v>132</v>
      </c>
      <c r="AU184" s="229" t="s">
        <v>92</v>
      </c>
      <c r="AY184" s="17" t="s">
        <v>130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21</v>
      </c>
      <c r="BK184" s="230">
        <f>ROUND(I184*H184,2)</f>
        <v>0</v>
      </c>
      <c r="BL184" s="17" t="s">
        <v>137</v>
      </c>
      <c r="BM184" s="229" t="s">
        <v>248</v>
      </c>
    </row>
    <row r="185" s="13" customFormat="1">
      <c r="A185" s="13"/>
      <c r="B185" s="231"/>
      <c r="C185" s="232"/>
      <c r="D185" s="233" t="s">
        <v>139</v>
      </c>
      <c r="E185" s="234" t="s">
        <v>1</v>
      </c>
      <c r="F185" s="235" t="s">
        <v>153</v>
      </c>
      <c r="G185" s="232"/>
      <c r="H185" s="236">
        <v>2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139</v>
      </c>
      <c r="AU185" s="242" t="s">
        <v>92</v>
      </c>
      <c r="AV185" s="13" t="s">
        <v>92</v>
      </c>
      <c r="AW185" s="13" t="s">
        <v>38</v>
      </c>
      <c r="AX185" s="13" t="s">
        <v>21</v>
      </c>
      <c r="AY185" s="242" t="s">
        <v>130</v>
      </c>
    </row>
    <row r="186" s="14" customFormat="1">
      <c r="A186" s="14"/>
      <c r="B186" s="243"/>
      <c r="C186" s="244"/>
      <c r="D186" s="233" t="s">
        <v>139</v>
      </c>
      <c r="E186" s="245" t="s">
        <v>1</v>
      </c>
      <c r="F186" s="246" t="s">
        <v>244</v>
      </c>
      <c r="G186" s="244"/>
      <c r="H186" s="245" t="s">
        <v>1</v>
      </c>
      <c r="I186" s="247"/>
      <c r="J186" s="244"/>
      <c r="K186" s="244"/>
      <c r="L186" s="248"/>
      <c r="M186" s="249"/>
      <c r="N186" s="250"/>
      <c r="O186" s="250"/>
      <c r="P186" s="250"/>
      <c r="Q186" s="250"/>
      <c r="R186" s="250"/>
      <c r="S186" s="250"/>
      <c r="T186" s="251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2" t="s">
        <v>139</v>
      </c>
      <c r="AU186" s="252" t="s">
        <v>92</v>
      </c>
      <c r="AV186" s="14" t="s">
        <v>21</v>
      </c>
      <c r="AW186" s="14" t="s">
        <v>38</v>
      </c>
      <c r="AX186" s="14" t="s">
        <v>82</v>
      </c>
      <c r="AY186" s="252" t="s">
        <v>130</v>
      </c>
    </row>
    <row r="187" s="2" customFormat="1" ht="24.15" customHeight="1">
      <c r="A187" s="38"/>
      <c r="B187" s="39"/>
      <c r="C187" s="218" t="s">
        <v>7</v>
      </c>
      <c r="D187" s="218" t="s">
        <v>132</v>
      </c>
      <c r="E187" s="219" t="s">
        <v>249</v>
      </c>
      <c r="F187" s="220" t="s">
        <v>250</v>
      </c>
      <c r="G187" s="221" t="s">
        <v>135</v>
      </c>
      <c r="H187" s="222">
        <v>1</v>
      </c>
      <c r="I187" s="223"/>
      <c r="J187" s="224">
        <f>ROUND(I187*H187,2)</f>
        <v>0</v>
      </c>
      <c r="K187" s="220" t="s">
        <v>136</v>
      </c>
      <c r="L187" s="44"/>
      <c r="M187" s="225" t="s">
        <v>1</v>
      </c>
      <c r="N187" s="226" t="s">
        <v>47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137</v>
      </c>
      <c r="AT187" s="229" t="s">
        <v>132</v>
      </c>
      <c r="AU187" s="229" t="s">
        <v>92</v>
      </c>
      <c r="AY187" s="17" t="s">
        <v>130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21</v>
      </c>
      <c r="BK187" s="230">
        <f>ROUND(I187*H187,2)</f>
        <v>0</v>
      </c>
      <c r="BL187" s="17" t="s">
        <v>137</v>
      </c>
      <c r="BM187" s="229" t="s">
        <v>251</v>
      </c>
    </row>
    <row r="188" s="13" customFormat="1">
      <c r="A188" s="13"/>
      <c r="B188" s="231"/>
      <c r="C188" s="232"/>
      <c r="D188" s="233" t="s">
        <v>139</v>
      </c>
      <c r="E188" s="234" t="s">
        <v>1</v>
      </c>
      <c r="F188" s="235" t="s">
        <v>149</v>
      </c>
      <c r="G188" s="232"/>
      <c r="H188" s="236">
        <v>1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139</v>
      </c>
      <c r="AU188" s="242" t="s">
        <v>92</v>
      </c>
      <c r="AV188" s="13" t="s">
        <v>92</v>
      </c>
      <c r="AW188" s="13" t="s">
        <v>38</v>
      </c>
      <c r="AX188" s="13" t="s">
        <v>21</v>
      </c>
      <c r="AY188" s="242" t="s">
        <v>130</v>
      </c>
    </row>
    <row r="189" s="14" customFormat="1">
      <c r="A189" s="14"/>
      <c r="B189" s="243"/>
      <c r="C189" s="244"/>
      <c r="D189" s="233" t="s">
        <v>139</v>
      </c>
      <c r="E189" s="245" t="s">
        <v>1</v>
      </c>
      <c r="F189" s="246" t="s">
        <v>244</v>
      </c>
      <c r="G189" s="244"/>
      <c r="H189" s="245" t="s">
        <v>1</v>
      </c>
      <c r="I189" s="247"/>
      <c r="J189" s="244"/>
      <c r="K189" s="244"/>
      <c r="L189" s="248"/>
      <c r="M189" s="249"/>
      <c r="N189" s="250"/>
      <c r="O189" s="250"/>
      <c r="P189" s="250"/>
      <c r="Q189" s="250"/>
      <c r="R189" s="250"/>
      <c r="S189" s="250"/>
      <c r="T189" s="251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2" t="s">
        <v>139</v>
      </c>
      <c r="AU189" s="252" t="s">
        <v>92</v>
      </c>
      <c r="AV189" s="14" t="s">
        <v>21</v>
      </c>
      <c r="AW189" s="14" t="s">
        <v>38</v>
      </c>
      <c r="AX189" s="14" t="s">
        <v>82</v>
      </c>
      <c r="AY189" s="252" t="s">
        <v>130</v>
      </c>
    </row>
    <row r="190" s="2" customFormat="1" ht="24.15" customHeight="1">
      <c r="A190" s="38"/>
      <c r="B190" s="39"/>
      <c r="C190" s="218" t="s">
        <v>252</v>
      </c>
      <c r="D190" s="218" t="s">
        <v>132</v>
      </c>
      <c r="E190" s="219" t="s">
        <v>253</v>
      </c>
      <c r="F190" s="220" t="s">
        <v>254</v>
      </c>
      <c r="G190" s="221" t="s">
        <v>135</v>
      </c>
      <c r="H190" s="222">
        <v>2</v>
      </c>
      <c r="I190" s="223"/>
      <c r="J190" s="224">
        <f>ROUND(I190*H190,2)</f>
        <v>0</v>
      </c>
      <c r="K190" s="220" t="s">
        <v>136</v>
      </c>
      <c r="L190" s="44"/>
      <c r="M190" s="225" t="s">
        <v>1</v>
      </c>
      <c r="N190" s="226" t="s">
        <v>47</v>
      </c>
      <c r="O190" s="91"/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137</v>
      </c>
      <c r="AT190" s="229" t="s">
        <v>132</v>
      </c>
      <c r="AU190" s="229" t="s">
        <v>92</v>
      </c>
      <c r="AY190" s="17" t="s">
        <v>130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21</v>
      </c>
      <c r="BK190" s="230">
        <f>ROUND(I190*H190,2)</f>
        <v>0</v>
      </c>
      <c r="BL190" s="17" t="s">
        <v>137</v>
      </c>
      <c r="BM190" s="229" t="s">
        <v>255</v>
      </c>
    </row>
    <row r="191" s="13" customFormat="1">
      <c r="A191" s="13"/>
      <c r="B191" s="231"/>
      <c r="C191" s="232"/>
      <c r="D191" s="233" t="s">
        <v>139</v>
      </c>
      <c r="E191" s="234" t="s">
        <v>1</v>
      </c>
      <c r="F191" s="235" t="s">
        <v>153</v>
      </c>
      <c r="G191" s="232"/>
      <c r="H191" s="236">
        <v>2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139</v>
      </c>
      <c r="AU191" s="242" t="s">
        <v>92</v>
      </c>
      <c r="AV191" s="13" t="s">
        <v>92</v>
      </c>
      <c r="AW191" s="13" t="s">
        <v>38</v>
      </c>
      <c r="AX191" s="13" t="s">
        <v>21</v>
      </c>
      <c r="AY191" s="242" t="s">
        <v>130</v>
      </c>
    </row>
    <row r="192" s="14" customFormat="1">
      <c r="A192" s="14"/>
      <c r="B192" s="243"/>
      <c r="C192" s="244"/>
      <c r="D192" s="233" t="s">
        <v>139</v>
      </c>
      <c r="E192" s="245" t="s">
        <v>1</v>
      </c>
      <c r="F192" s="246" t="s">
        <v>244</v>
      </c>
      <c r="G192" s="244"/>
      <c r="H192" s="245" t="s">
        <v>1</v>
      </c>
      <c r="I192" s="247"/>
      <c r="J192" s="244"/>
      <c r="K192" s="244"/>
      <c r="L192" s="248"/>
      <c r="M192" s="249"/>
      <c r="N192" s="250"/>
      <c r="O192" s="250"/>
      <c r="P192" s="250"/>
      <c r="Q192" s="250"/>
      <c r="R192" s="250"/>
      <c r="S192" s="250"/>
      <c r="T192" s="251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2" t="s">
        <v>139</v>
      </c>
      <c r="AU192" s="252" t="s">
        <v>92</v>
      </c>
      <c r="AV192" s="14" t="s">
        <v>21</v>
      </c>
      <c r="AW192" s="14" t="s">
        <v>38</v>
      </c>
      <c r="AX192" s="14" t="s">
        <v>82</v>
      </c>
      <c r="AY192" s="252" t="s">
        <v>130</v>
      </c>
    </row>
    <row r="193" s="2" customFormat="1" ht="24.15" customHeight="1">
      <c r="A193" s="38"/>
      <c r="B193" s="39"/>
      <c r="C193" s="218" t="s">
        <v>256</v>
      </c>
      <c r="D193" s="218" t="s">
        <v>132</v>
      </c>
      <c r="E193" s="219" t="s">
        <v>257</v>
      </c>
      <c r="F193" s="220" t="s">
        <v>258</v>
      </c>
      <c r="G193" s="221" t="s">
        <v>135</v>
      </c>
      <c r="H193" s="222">
        <v>1</v>
      </c>
      <c r="I193" s="223"/>
      <c r="J193" s="224">
        <f>ROUND(I193*H193,2)</f>
        <v>0</v>
      </c>
      <c r="K193" s="220" t="s">
        <v>136</v>
      </c>
      <c r="L193" s="44"/>
      <c r="M193" s="225" t="s">
        <v>1</v>
      </c>
      <c r="N193" s="226" t="s">
        <v>47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137</v>
      </c>
      <c r="AT193" s="229" t="s">
        <v>132</v>
      </c>
      <c r="AU193" s="229" t="s">
        <v>92</v>
      </c>
      <c r="AY193" s="17" t="s">
        <v>130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21</v>
      </c>
      <c r="BK193" s="230">
        <f>ROUND(I193*H193,2)</f>
        <v>0</v>
      </c>
      <c r="BL193" s="17" t="s">
        <v>137</v>
      </c>
      <c r="BM193" s="229" t="s">
        <v>259</v>
      </c>
    </row>
    <row r="194" s="13" customFormat="1">
      <c r="A194" s="13"/>
      <c r="B194" s="231"/>
      <c r="C194" s="232"/>
      <c r="D194" s="233" t="s">
        <v>139</v>
      </c>
      <c r="E194" s="234" t="s">
        <v>1</v>
      </c>
      <c r="F194" s="235" t="s">
        <v>260</v>
      </c>
      <c r="G194" s="232"/>
      <c r="H194" s="236">
        <v>1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139</v>
      </c>
      <c r="AU194" s="242" t="s">
        <v>92</v>
      </c>
      <c r="AV194" s="13" t="s">
        <v>92</v>
      </c>
      <c r="AW194" s="13" t="s">
        <v>38</v>
      </c>
      <c r="AX194" s="13" t="s">
        <v>21</v>
      </c>
      <c r="AY194" s="242" t="s">
        <v>130</v>
      </c>
    </row>
    <row r="195" s="14" customFormat="1">
      <c r="A195" s="14"/>
      <c r="B195" s="243"/>
      <c r="C195" s="244"/>
      <c r="D195" s="233" t="s">
        <v>139</v>
      </c>
      <c r="E195" s="245" t="s">
        <v>1</v>
      </c>
      <c r="F195" s="246" t="s">
        <v>244</v>
      </c>
      <c r="G195" s="244"/>
      <c r="H195" s="245" t="s">
        <v>1</v>
      </c>
      <c r="I195" s="247"/>
      <c r="J195" s="244"/>
      <c r="K195" s="244"/>
      <c r="L195" s="248"/>
      <c r="M195" s="249"/>
      <c r="N195" s="250"/>
      <c r="O195" s="250"/>
      <c r="P195" s="250"/>
      <c r="Q195" s="250"/>
      <c r="R195" s="250"/>
      <c r="S195" s="250"/>
      <c r="T195" s="251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2" t="s">
        <v>139</v>
      </c>
      <c r="AU195" s="252" t="s">
        <v>92</v>
      </c>
      <c r="AV195" s="14" t="s">
        <v>21</v>
      </c>
      <c r="AW195" s="14" t="s">
        <v>38</v>
      </c>
      <c r="AX195" s="14" t="s">
        <v>82</v>
      </c>
      <c r="AY195" s="252" t="s">
        <v>130</v>
      </c>
    </row>
    <row r="196" s="2" customFormat="1" ht="24.15" customHeight="1">
      <c r="A196" s="38"/>
      <c r="B196" s="39"/>
      <c r="C196" s="218" t="s">
        <v>261</v>
      </c>
      <c r="D196" s="218" t="s">
        <v>132</v>
      </c>
      <c r="E196" s="219" t="s">
        <v>262</v>
      </c>
      <c r="F196" s="220" t="s">
        <v>263</v>
      </c>
      <c r="G196" s="221" t="s">
        <v>135</v>
      </c>
      <c r="H196" s="222">
        <v>2</v>
      </c>
      <c r="I196" s="223"/>
      <c r="J196" s="224">
        <f>ROUND(I196*H196,2)</f>
        <v>0</v>
      </c>
      <c r="K196" s="220" t="s">
        <v>136</v>
      </c>
      <c r="L196" s="44"/>
      <c r="M196" s="225" t="s">
        <v>1</v>
      </c>
      <c r="N196" s="226" t="s">
        <v>47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137</v>
      </c>
      <c r="AT196" s="229" t="s">
        <v>132</v>
      </c>
      <c r="AU196" s="229" t="s">
        <v>92</v>
      </c>
      <c r="AY196" s="17" t="s">
        <v>130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21</v>
      </c>
      <c r="BK196" s="230">
        <f>ROUND(I196*H196,2)</f>
        <v>0</v>
      </c>
      <c r="BL196" s="17" t="s">
        <v>137</v>
      </c>
      <c r="BM196" s="229" t="s">
        <v>264</v>
      </c>
    </row>
    <row r="197" s="13" customFormat="1">
      <c r="A197" s="13"/>
      <c r="B197" s="231"/>
      <c r="C197" s="232"/>
      <c r="D197" s="233" t="s">
        <v>139</v>
      </c>
      <c r="E197" s="234" t="s">
        <v>1</v>
      </c>
      <c r="F197" s="235" t="s">
        <v>265</v>
      </c>
      <c r="G197" s="232"/>
      <c r="H197" s="236">
        <v>2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139</v>
      </c>
      <c r="AU197" s="242" t="s">
        <v>92</v>
      </c>
      <c r="AV197" s="13" t="s">
        <v>92</v>
      </c>
      <c r="AW197" s="13" t="s">
        <v>38</v>
      </c>
      <c r="AX197" s="13" t="s">
        <v>21</v>
      </c>
      <c r="AY197" s="242" t="s">
        <v>130</v>
      </c>
    </row>
    <row r="198" s="14" customFormat="1">
      <c r="A198" s="14"/>
      <c r="B198" s="243"/>
      <c r="C198" s="244"/>
      <c r="D198" s="233" t="s">
        <v>139</v>
      </c>
      <c r="E198" s="245" t="s">
        <v>1</v>
      </c>
      <c r="F198" s="246" t="s">
        <v>244</v>
      </c>
      <c r="G198" s="244"/>
      <c r="H198" s="245" t="s">
        <v>1</v>
      </c>
      <c r="I198" s="247"/>
      <c r="J198" s="244"/>
      <c r="K198" s="244"/>
      <c r="L198" s="248"/>
      <c r="M198" s="249"/>
      <c r="N198" s="250"/>
      <c r="O198" s="250"/>
      <c r="P198" s="250"/>
      <c r="Q198" s="250"/>
      <c r="R198" s="250"/>
      <c r="S198" s="250"/>
      <c r="T198" s="25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2" t="s">
        <v>139</v>
      </c>
      <c r="AU198" s="252" t="s">
        <v>92</v>
      </c>
      <c r="AV198" s="14" t="s">
        <v>21</v>
      </c>
      <c r="AW198" s="14" t="s">
        <v>38</v>
      </c>
      <c r="AX198" s="14" t="s">
        <v>82</v>
      </c>
      <c r="AY198" s="252" t="s">
        <v>130</v>
      </c>
    </row>
    <row r="199" s="2" customFormat="1" ht="37.8" customHeight="1">
      <c r="A199" s="38"/>
      <c r="B199" s="39"/>
      <c r="C199" s="218" t="s">
        <v>266</v>
      </c>
      <c r="D199" s="218" t="s">
        <v>132</v>
      </c>
      <c r="E199" s="219" t="s">
        <v>267</v>
      </c>
      <c r="F199" s="220" t="s">
        <v>268</v>
      </c>
      <c r="G199" s="221" t="s">
        <v>135</v>
      </c>
      <c r="H199" s="222">
        <v>4</v>
      </c>
      <c r="I199" s="223"/>
      <c r="J199" s="224">
        <f>ROUND(I199*H199,2)</f>
        <v>0</v>
      </c>
      <c r="K199" s="220" t="s">
        <v>136</v>
      </c>
      <c r="L199" s="44"/>
      <c r="M199" s="225" t="s">
        <v>1</v>
      </c>
      <c r="N199" s="226" t="s">
        <v>47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137</v>
      </c>
      <c r="AT199" s="229" t="s">
        <v>132</v>
      </c>
      <c r="AU199" s="229" t="s">
        <v>92</v>
      </c>
      <c r="AY199" s="17" t="s">
        <v>130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21</v>
      </c>
      <c r="BK199" s="230">
        <f>ROUND(I199*H199,2)</f>
        <v>0</v>
      </c>
      <c r="BL199" s="17" t="s">
        <v>137</v>
      </c>
      <c r="BM199" s="229" t="s">
        <v>269</v>
      </c>
    </row>
    <row r="200" s="13" customFormat="1">
      <c r="A200" s="13"/>
      <c r="B200" s="231"/>
      <c r="C200" s="232"/>
      <c r="D200" s="233" t="s">
        <v>139</v>
      </c>
      <c r="E200" s="234" t="s">
        <v>1</v>
      </c>
      <c r="F200" s="235" t="s">
        <v>270</v>
      </c>
      <c r="G200" s="232"/>
      <c r="H200" s="236">
        <v>4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139</v>
      </c>
      <c r="AU200" s="242" t="s">
        <v>92</v>
      </c>
      <c r="AV200" s="13" t="s">
        <v>92</v>
      </c>
      <c r="AW200" s="13" t="s">
        <v>38</v>
      </c>
      <c r="AX200" s="13" t="s">
        <v>21</v>
      </c>
      <c r="AY200" s="242" t="s">
        <v>130</v>
      </c>
    </row>
    <row r="201" s="14" customFormat="1">
      <c r="A201" s="14"/>
      <c r="B201" s="243"/>
      <c r="C201" s="244"/>
      <c r="D201" s="233" t="s">
        <v>139</v>
      </c>
      <c r="E201" s="245" t="s">
        <v>1</v>
      </c>
      <c r="F201" s="246" t="s">
        <v>244</v>
      </c>
      <c r="G201" s="244"/>
      <c r="H201" s="245" t="s">
        <v>1</v>
      </c>
      <c r="I201" s="247"/>
      <c r="J201" s="244"/>
      <c r="K201" s="244"/>
      <c r="L201" s="248"/>
      <c r="M201" s="249"/>
      <c r="N201" s="250"/>
      <c r="O201" s="250"/>
      <c r="P201" s="250"/>
      <c r="Q201" s="250"/>
      <c r="R201" s="250"/>
      <c r="S201" s="250"/>
      <c r="T201" s="251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2" t="s">
        <v>139</v>
      </c>
      <c r="AU201" s="252" t="s">
        <v>92</v>
      </c>
      <c r="AV201" s="14" t="s">
        <v>21</v>
      </c>
      <c r="AW201" s="14" t="s">
        <v>38</v>
      </c>
      <c r="AX201" s="14" t="s">
        <v>82</v>
      </c>
      <c r="AY201" s="252" t="s">
        <v>130</v>
      </c>
    </row>
    <row r="202" s="2" customFormat="1" ht="37.8" customHeight="1">
      <c r="A202" s="38"/>
      <c r="B202" s="39"/>
      <c r="C202" s="218" t="s">
        <v>271</v>
      </c>
      <c r="D202" s="218" t="s">
        <v>132</v>
      </c>
      <c r="E202" s="219" t="s">
        <v>272</v>
      </c>
      <c r="F202" s="220" t="s">
        <v>273</v>
      </c>
      <c r="G202" s="221" t="s">
        <v>135</v>
      </c>
      <c r="H202" s="222">
        <v>8</v>
      </c>
      <c r="I202" s="223"/>
      <c r="J202" s="224">
        <f>ROUND(I202*H202,2)</f>
        <v>0</v>
      </c>
      <c r="K202" s="220" t="s">
        <v>136</v>
      </c>
      <c r="L202" s="44"/>
      <c r="M202" s="225" t="s">
        <v>1</v>
      </c>
      <c r="N202" s="226" t="s">
        <v>47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137</v>
      </c>
      <c r="AT202" s="229" t="s">
        <v>132</v>
      </c>
      <c r="AU202" s="229" t="s">
        <v>92</v>
      </c>
      <c r="AY202" s="17" t="s">
        <v>130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21</v>
      </c>
      <c r="BK202" s="230">
        <f>ROUND(I202*H202,2)</f>
        <v>0</v>
      </c>
      <c r="BL202" s="17" t="s">
        <v>137</v>
      </c>
      <c r="BM202" s="229" t="s">
        <v>274</v>
      </c>
    </row>
    <row r="203" s="13" customFormat="1">
      <c r="A203" s="13"/>
      <c r="B203" s="231"/>
      <c r="C203" s="232"/>
      <c r="D203" s="233" t="s">
        <v>139</v>
      </c>
      <c r="E203" s="234" t="s">
        <v>1</v>
      </c>
      <c r="F203" s="235" t="s">
        <v>275</v>
      </c>
      <c r="G203" s="232"/>
      <c r="H203" s="236">
        <v>8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139</v>
      </c>
      <c r="AU203" s="242" t="s">
        <v>92</v>
      </c>
      <c r="AV203" s="13" t="s">
        <v>92</v>
      </c>
      <c r="AW203" s="13" t="s">
        <v>38</v>
      </c>
      <c r="AX203" s="13" t="s">
        <v>21</v>
      </c>
      <c r="AY203" s="242" t="s">
        <v>130</v>
      </c>
    </row>
    <row r="204" s="14" customFormat="1">
      <c r="A204" s="14"/>
      <c r="B204" s="243"/>
      <c r="C204" s="244"/>
      <c r="D204" s="233" t="s">
        <v>139</v>
      </c>
      <c r="E204" s="245" t="s">
        <v>1</v>
      </c>
      <c r="F204" s="246" t="s">
        <v>244</v>
      </c>
      <c r="G204" s="244"/>
      <c r="H204" s="245" t="s">
        <v>1</v>
      </c>
      <c r="I204" s="247"/>
      <c r="J204" s="244"/>
      <c r="K204" s="244"/>
      <c r="L204" s="248"/>
      <c r="M204" s="249"/>
      <c r="N204" s="250"/>
      <c r="O204" s="250"/>
      <c r="P204" s="250"/>
      <c r="Q204" s="250"/>
      <c r="R204" s="250"/>
      <c r="S204" s="250"/>
      <c r="T204" s="251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2" t="s">
        <v>139</v>
      </c>
      <c r="AU204" s="252" t="s">
        <v>92</v>
      </c>
      <c r="AV204" s="14" t="s">
        <v>21</v>
      </c>
      <c r="AW204" s="14" t="s">
        <v>38</v>
      </c>
      <c r="AX204" s="14" t="s">
        <v>82</v>
      </c>
      <c r="AY204" s="252" t="s">
        <v>130</v>
      </c>
    </row>
    <row r="205" s="2" customFormat="1" ht="33" customHeight="1">
      <c r="A205" s="38"/>
      <c r="B205" s="39"/>
      <c r="C205" s="218" t="s">
        <v>276</v>
      </c>
      <c r="D205" s="218" t="s">
        <v>132</v>
      </c>
      <c r="E205" s="219" t="s">
        <v>277</v>
      </c>
      <c r="F205" s="220" t="s">
        <v>278</v>
      </c>
      <c r="G205" s="221" t="s">
        <v>135</v>
      </c>
      <c r="H205" s="222">
        <v>4</v>
      </c>
      <c r="I205" s="223"/>
      <c r="J205" s="224">
        <f>ROUND(I205*H205,2)</f>
        <v>0</v>
      </c>
      <c r="K205" s="220" t="s">
        <v>136</v>
      </c>
      <c r="L205" s="44"/>
      <c r="M205" s="225" t="s">
        <v>1</v>
      </c>
      <c r="N205" s="226" t="s">
        <v>47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137</v>
      </c>
      <c r="AT205" s="229" t="s">
        <v>132</v>
      </c>
      <c r="AU205" s="229" t="s">
        <v>92</v>
      </c>
      <c r="AY205" s="17" t="s">
        <v>130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21</v>
      </c>
      <c r="BK205" s="230">
        <f>ROUND(I205*H205,2)</f>
        <v>0</v>
      </c>
      <c r="BL205" s="17" t="s">
        <v>137</v>
      </c>
      <c r="BM205" s="229" t="s">
        <v>279</v>
      </c>
    </row>
    <row r="206" s="13" customFormat="1">
      <c r="A206" s="13"/>
      <c r="B206" s="231"/>
      <c r="C206" s="232"/>
      <c r="D206" s="233" t="s">
        <v>139</v>
      </c>
      <c r="E206" s="234" t="s">
        <v>1</v>
      </c>
      <c r="F206" s="235" t="s">
        <v>270</v>
      </c>
      <c r="G206" s="232"/>
      <c r="H206" s="236">
        <v>4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139</v>
      </c>
      <c r="AU206" s="242" t="s">
        <v>92</v>
      </c>
      <c r="AV206" s="13" t="s">
        <v>92</v>
      </c>
      <c r="AW206" s="13" t="s">
        <v>38</v>
      </c>
      <c r="AX206" s="13" t="s">
        <v>21</v>
      </c>
      <c r="AY206" s="242" t="s">
        <v>130</v>
      </c>
    </row>
    <row r="207" s="14" customFormat="1">
      <c r="A207" s="14"/>
      <c r="B207" s="243"/>
      <c r="C207" s="244"/>
      <c r="D207" s="233" t="s">
        <v>139</v>
      </c>
      <c r="E207" s="245" t="s">
        <v>1</v>
      </c>
      <c r="F207" s="246" t="s">
        <v>244</v>
      </c>
      <c r="G207" s="244"/>
      <c r="H207" s="245" t="s">
        <v>1</v>
      </c>
      <c r="I207" s="247"/>
      <c r="J207" s="244"/>
      <c r="K207" s="244"/>
      <c r="L207" s="248"/>
      <c r="M207" s="249"/>
      <c r="N207" s="250"/>
      <c r="O207" s="250"/>
      <c r="P207" s="250"/>
      <c r="Q207" s="250"/>
      <c r="R207" s="250"/>
      <c r="S207" s="250"/>
      <c r="T207" s="25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2" t="s">
        <v>139</v>
      </c>
      <c r="AU207" s="252" t="s">
        <v>92</v>
      </c>
      <c r="AV207" s="14" t="s">
        <v>21</v>
      </c>
      <c r="AW207" s="14" t="s">
        <v>38</v>
      </c>
      <c r="AX207" s="14" t="s">
        <v>82</v>
      </c>
      <c r="AY207" s="252" t="s">
        <v>130</v>
      </c>
    </row>
    <row r="208" s="2" customFormat="1" ht="33" customHeight="1">
      <c r="A208" s="38"/>
      <c r="B208" s="39"/>
      <c r="C208" s="218" t="s">
        <v>280</v>
      </c>
      <c r="D208" s="218" t="s">
        <v>132</v>
      </c>
      <c r="E208" s="219" t="s">
        <v>281</v>
      </c>
      <c r="F208" s="220" t="s">
        <v>282</v>
      </c>
      <c r="G208" s="221" t="s">
        <v>135</v>
      </c>
      <c r="H208" s="222">
        <v>8</v>
      </c>
      <c r="I208" s="223"/>
      <c r="J208" s="224">
        <f>ROUND(I208*H208,2)</f>
        <v>0</v>
      </c>
      <c r="K208" s="220" t="s">
        <v>136</v>
      </c>
      <c r="L208" s="44"/>
      <c r="M208" s="225" t="s">
        <v>1</v>
      </c>
      <c r="N208" s="226" t="s">
        <v>47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137</v>
      </c>
      <c r="AT208" s="229" t="s">
        <v>132</v>
      </c>
      <c r="AU208" s="229" t="s">
        <v>92</v>
      </c>
      <c r="AY208" s="17" t="s">
        <v>130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21</v>
      </c>
      <c r="BK208" s="230">
        <f>ROUND(I208*H208,2)</f>
        <v>0</v>
      </c>
      <c r="BL208" s="17" t="s">
        <v>137</v>
      </c>
      <c r="BM208" s="229" t="s">
        <v>283</v>
      </c>
    </row>
    <row r="209" s="13" customFormat="1">
      <c r="A209" s="13"/>
      <c r="B209" s="231"/>
      <c r="C209" s="232"/>
      <c r="D209" s="233" t="s">
        <v>139</v>
      </c>
      <c r="E209" s="234" t="s">
        <v>1</v>
      </c>
      <c r="F209" s="235" t="s">
        <v>275</v>
      </c>
      <c r="G209" s="232"/>
      <c r="H209" s="236">
        <v>8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139</v>
      </c>
      <c r="AU209" s="242" t="s">
        <v>92</v>
      </c>
      <c r="AV209" s="13" t="s">
        <v>92</v>
      </c>
      <c r="AW209" s="13" t="s">
        <v>38</v>
      </c>
      <c r="AX209" s="13" t="s">
        <v>21</v>
      </c>
      <c r="AY209" s="242" t="s">
        <v>130</v>
      </c>
    </row>
    <row r="210" s="14" customFormat="1">
      <c r="A210" s="14"/>
      <c r="B210" s="243"/>
      <c r="C210" s="244"/>
      <c r="D210" s="233" t="s">
        <v>139</v>
      </c>
      <c r="E210" s="245" t="s">
        <v>1</v>
      </c>
      <c r="F210" s="246" t="s">
        <v>244</v>
      </c>
      <c r="G210" s="244"/>
      <c r="H210" s="245" t="s">
        <v>1</v>
      </c>
      <c r="I210" s="247"/>
      <c r="J210" s="244"/>
      <c r="K210" s="244"/>
      <c r="L210" s="248"/>
      <c r="M210" s="249"/>
      <c r="N210" s="250"/>
      <c r="O210" s="250"/>
      <c r="P210" s="250"/>
      <c r="Q210" s="250"/>
      <c r="R210" s="250"/>
      <c r="S210" s="250"/>
      <c r="T210" s="251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2" t="s">
        <v>139</v>
      </c>
      <c r="AU210" s="252" t="s">
        <v>92</v>
      </c>
      <c r="AV210" s="14" t="s">
        <v>21</v>
      </c>
      <c r="AW210" s="14" t="s">
        <v>38</v>
      </c>
      <c r="AX210" s="14" t="s">
        <v>82</v>
      </c>
      <c r="AY210" s="252" t="s">
        <v>130</v>
      </c>
    </row>
    <row r="211" s="2" customFormat="1" ht="33" customHeight="1">
      <c r="A211" s="38"/>
      <c r="B211" s="39"/>
      <c r="C211" s="218" t="s">
        <v>284</v>
      </c>
      <c r="D211" s="218" t="s">
        <v>132</v>
      </c>
      <c r="E211" s="219" t="s">
        <v>285</v>
      </c>
      <c r="F211" s="220" t="s">
        <v>286</v>
      </c>
      <c r="G211" s="221" t="s">
        <v>135</v>
      </c>
      <c r="H211" s="222">
        <v>4</v>
      </c>
      <c r="I211" s="223"/>
      <c r="J211" s="224">
        <f>ROUND(I211*H211,2)</f>
        <v>0</v>
      </c>
      <c r="K211" s="220" t="s">
        <v>136</v>
      </c>
      <c r="L211" s="44"/>
      <c r="M211" s="225" t="s">
        <v>1</v>
      </c>
      <c r="N211" s="226" t="s">
        <v>47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137</v>
      </c>
      <c r="AT211" s="229" t="s">
        <v>132</v>
      </c>
      <c r="AU211" s="229" t="s">
        <v>92</v>
      </c>
      <c r="AY211" s="17" t="s">
        <v>130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21</v>
      </c>
      <c r="BK211" s="230">
        <f>ROUND(I211*H211,2)</f>
        <v>0</v>
      </c>
      <c r="BL211" s="17" t="s">
        <v>137</v>
      </c>
      <c r="BM211" s="229" t="s">
        <v>287</v>
      </c>
    </row>
    <row r="212" s="13" customFormat="1">
      <c r="A212" s="13"/>
      <c r="B212" s="231"/>
      <c r="C212" s="232"/>
      <c r="D212" s="233" t="s">
        <v>139</v>
      </c>
      <c r="E212" s="234" t="s">
        <v>1</v>
      </c>
      <c r="F212" s="235" t="s">
        <v>270</v>
      </c>
      <c r="G212" s="232"/>
      <c r="H212" s="236">
        <v>4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139</v>
      </c>
      <c r="AU212" s="242" t="s">
        <v>92</v>
      </c>
      <c r="AV212" s="13" t="s">
        <v>92</v>
      </c>
      <c r="AW212" s="13" t="s">
        <v>38</v>
      </c>
      <c r="AX212" s="13" t="s">
        <v>21</v>
      </c>
      <c r="AY212" s="242" t="s">
        <v>130</v>
      </c>
    </row>
    <row r="213" s="14" customFormat="1">
      <c r="A213" s="14"/>
      <c r="B213" s="243"/>
      <c r="C213" s="244"/>
      <c r="D213" s="233" t="s">
        <v>139</v>
      </c>
      <c r="E213" s="245" t="s">
        <v>1</v>
      </c>
      <c r="F213" s="246" t="s">
        <v>244</v>
      </c>
      <c r="G213" s="244"/>
      <c r="H213" s="245" t="s">
        <v>1</v>
      </c>
      <c r="I213" s="247"/>
      <c r="J213" s="244"/>
      <c r="K213" s="244"/>
      <c r="L213" s="248"/>
      <c r="M213" s="249"/>
      <c r="N213" s="250"/>
      <c r="O213" s="250"/>
      <c r="P213" s="250"/>
      <c r="Q213" s="250"/>
      <c r="R213" s="250"/>
      <c r="S213" s="250"/>
      <c r="T213" s="25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2" t="s">
        <v>139</v>
      </c>
      <c r="AU213" s="252" t="s">
        <v>92</v>
      </c>
      <c r="AV213" s="14" t="s">
        <v>21</v>
      </c>
      <c r="AW213" s="14" t="s">
        <v>38</v>
      </c>
      <c r="AX213" s="14" t="s">
        <v>82</v>
      </c>
      <c r="AY213" s="252" t="s">
        <v>130</v>
      </c>
    </row>
    <row r="214" s="2" customFormat="1" ht="33" customHeight="1">
      <c r="A214" s="38"/>
      <c r="B214" s="39"/>
      <c r="C214" s="218" t="s">
        <v>288</v>
      </c>
      <c r="D214" s="218" t="s">
        <v>132</v>
      </c>
      <c r="E214" s="219" t="s">
        <v>289</v>
      </c>
      <c r="F214" s="220" t="s">
        <v>290</v>
      </c>
      <c r="G214" s="221" t="s">
        <v>135</v>
      </c>
      <c r="H214" s="222">
        <v>8</v>
      </c>
      <c r="I214" s="223"/>
      <c r="J214" s="224">
        <f>ROUND(I214*H214,2)</f>
        <v>0</v>
      </c>
      <c r="K214" s="220" t="s">
        <v>136</v>
      </c>
      <c r="L214" s="44"/>
      <c r="M214" s="225" t="s">
        <v>1</v>
      </c>
      <c r="N214" s="226" t="s">
        <v>47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137</v>
      </c>
      <c r="AT214" s="229" t="s">
        <v>132</v>
      </c>
      <c r="AU214" s="229" t="s">
        <v>92</v>
      </c>
      <c r="AY214" s="17" t="s">
        <v>130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21</v>
      </c>
      <c r="BK214" s="230">
        <f>ROUND(I214*H214,2)</f>
        <v>0</v>
      </c>
      <c r="BL214" s="17" t="s">
        <v>137</v>
      </c>
      <c r="BM214" s="229" t="s">
        <v>291</v>
      </c>
    </row>
    <row r="215" s="13" customFormat="1">
      <c r="A215" s="13"/>
      <c r="B215" s="231"/>
      <c r="C215" s="232"/>
      <c r="D215" s="233" t="s">
        <v>139</v>
      </c>
      <c r="E215" s="234" t="s">
        <v>1</v>
      </c>
      <c r="F215" s="235" t="s">
        <v>275</v>
      </c>
      <c r="G215" s="232"/>
      <c r="H215" s="236">
        <v>8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139</v>
      </c>
      <c r="AU215" s="242" t="s">
        <v>92</v>
      </c>
      <c r="AV215" s="13" t="s">
        <v>92</v>
      </c>
      <c r="AW215" s="13" t="s">
        <v>38</v>
      </c>
      <c r="AX215" s="13" t="s">
        <v>21</v>
      </c>
      <c r="AY215" s="242" t="s">
        <v>130</v>
      </c>
    </row>
    <row r="216" s="14" customFormat="1">
      <c r="A216" s="14"/>
      <c r="B216" s="243"/>
      <c r="C216" s="244"/>
      <c r="D216" s="233" t="s">
        <v>139</v>
      </c>
      <c r="E216" s="245" t="s">
        <v>1</v>
      </c>
      <c r="F216" s="246" t="s">
        <v>244</v>
      </c>
      <c r="G216" s="244"/>
      <c r="H216" s="245" t="s">
        <v>1</v>
      </c>
      <c r="I216" s="247"/>
      <c r="J216" s="244"/>
      <c r="K216" s="244"/>
      <c r="L216" s="248"/>
      <c r="M216" s="249"/>
      <c r="N216" s="250"/>
      <c r="O216" s="250"/>
      <c r="P216" s="250"/>
      <c r="Q216" s="250"/>
      <c r="R216" s="250"/>
      <c r="S216" s="250"/>
      <c r="T216" s="25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2" t="s">
        <v>139</v>
      </c>
      <c r="AU216" s="252" t="s">
        <v>92</v>
      </c>
      <c r="AV216" s="14" t="s">
        <v>21</v>
      </c>
      <c r="AW216" s="14" t="s">
        <v>38</v>
      </c>
      <c r="AX216" s="14" t="s">
        <v>82</v>
      </c>
      <c r="AY216" s="252" t="s">
        <v>130</v>
      </c>
    </row>
    <row r="217" s="2" customFormat="1" ht="37.8" customHeight="1">
      <c r="A217" s="38"/>
      <c r="B217" s="39"/>
      <c r="C217" s="218" t="s">
        <v>292</v>
      </c>
      <c r="D217" s="218" t="s">
        <v>132</v>
      </c>
      <c r="E217" s="219" t="s">
        <v>293</v>
      </c>
      <c r="F217" s="220" t="s">
        <v>294</v>
      </c>
      <c r="G217" s="221" t="s">
        <v>213</v>
      </c>
      <c r="H217" s="222">
        <v>88</v>
      </c>
      <c r="I217" s="223"/>
      <c r="J217" s="224">
        <f>ROUND(I217*H217,2)</f>
        <v>0</v>
      </c>
      <c r="K217" s="220" t="s">
        <v>136</v>
      </c>
      <c r="L217" s="44"/>
      <c r="M217" s="225" t="s">
        <v>1</v>
      </c>
      <c r="N217" s="226" t="s">
        <v>47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137</v>
      </c>
      <c r="AT217" s="229" t="s">
        <v>132</v>
      </c>
      <c r="AU217" s="229" t="s">
        <v>92</v>
      </c>
      <c r="AY217" s="17" t="s">
        <v>130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21</v>
      </c>
      <c r="BK217" s="230">
        <f>ROUND(I217*H217,2)</f>
        <v>0</v>
      </c>
      <c r="BL217" s="17" t="s">
        <v>137</v>
      </c>
      <c r="BM217" s="229" t="s">
        <v>295</v>
      </c>
    </row>
    <row r="218" s="14" customFormat="1">
      <c r="A218" s="14"/>
      <c r="B218" s="243"/>
      <c r="C218" s="244"/>
      <c r="D218" s="233" t="s">
        <v>139</v>
      </c>
      <c r="E218" s="245" t="s">
        <v>1</v>
      </c>
      <c r="F218" s="246" t="s">
        <v>296</v>
      </c>
      <c r="G218" s="244"/>
      <c r="H218" s="245" t="s">
        <v>1</v>
      </c>
      <c r="I218" s="247"/>
      <c r="J218" s="244"/>
      <c r="K218" s="244"/>
      <c r="L218" s="248"/>
      <c r="M218" s="249"/>
      <c r="N218" s="250"/>
      <c r="O218" s="250"/>
      <c r="P218" s="250"/>
      <c r="Q218" s="250"/>
      <c r="R218" s="250"/>
      <c r="S218" s="250"/>
      <c r="T218" s="251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2" t="s">
        <v>139</v>
      </c>
      <c r="AU218" s="252" t="s">
        <v>92</v>
      </c>
      <c r="AV218" s="14" t="s">
        <v>21</v>
      </c>
      <c r="AW218" s="14" t="s">
        <v>38</v>
      </c>
      <c r="AX218" s="14" t="s">
        <v>82</v>
      </c>
      <c r="AY218" s="252" t="s">
        <v>130</v>
      </c>
    </row>
    <row r="219" s="13" customFormat="1">
      <c r="A219" s="13"/>
      <c r="B219" s="231"/>
      <c r="C219" s="232"/>
      <c r="D219" s="233" t="s">
        <v>139</v>
      </c>
      <c r="E219" s="234" t="s">
        <v>1</v>
      </c>
      <c r="F219" s="235" t="s">
        <v>297</v>
      </c>
      <c r="G219" s="232"/>
      <c r="H219" s="236">
        <v>88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139</v>
      </c>
      <c r="AU219" s="242" t="s">
        <v>92</v>
      </c>
      <c r="AV219" s="13" t="s">
        <v>92</v>
      </c>
      <c r="AW219" s="13" t="s">
        <v>38</v>
      </c>
      <c r="AX219" s="13" t="s">
        <v>21</v>
      </c>
      <c r="AY219" s="242" t="s">
        <v>130</v>
      </c>
    </row>
    <row r="220" s="2" customFormat="1" ht="37.8" customHeight="1">
      <c r="A220" s="38"/>
      <c r="B220" s="39"/>
      <c r="C220" s="218" t="s">
        <v>298</v>
      </c>
      <c r="D220" s="218" t="s">
        <v>132</v>
      </c>
      <c r="E220" s="219" t="s">
        <v>299</v>
      </c>
      <c r="F220" s="220" t="s">
        <v>300</v>
      </c>
      <c r="G220" s="221" t="s">
        <v>213</v>
      </c>
      <c r="H220" s="222">
        <v>99</v>
      </c>
      <c r="I220" s="223"/>
      <c r="J220" s="224">
        <f>ROUND(I220*H220,2)</f>
        <v>0</v>
      </c>
      <c r="K220" s="220" t="s">
        <v>136</v>
      </c>
      <c r="L220" s="44"/>
      <c r="M220" s="225" t="s">
        <v>1</v>
      </c>
      <c r="N220" s="226" t="s">
        <v>47</v>
      </c>
      <c r="O220" s="91"/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137</v>
      </c>
      <c r="AT220" s="229" t="s">
        <v>132</v>
      </c>
      <c r="AU220" s="229" t="s">
        <v>92</v>
      </c>
      <c r="AY220" s="17" t="s">
        <v>130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21</v>
      </c>
      <c r="BK220" s="230">
        <f>ROUND(I220*H220,2)</f>
        <v>0</v>
      </c>
      <c r="BL220" s="17" t="s">
        <v>137</v>
      </c>
      <c r="BM220" s="229" t="s">
        <v>301</v>
      </c>
    </row>
    <row r="221" s="14" customFormat="1">
      <c r="A221" s="14"/>
      <c r="B221" s="243"/>
      <c r="C221" s="244"/>
      <c r="D221" s="233" t="s">
        <v>139</v>
      </c>
      <c r="E221" s="245" t="s">
        <v>1</v>
      </c>
      <c r="F221" s="246" t="s">
        <v>302</v>
      </c>
      <c r="G221" s="244"/>
      <c r="H221" s="245" t="s">
        <v>1</v>
      </c>
      <c r="I221" s="247"/>
      <c r="J221" s="244"/>
      <c r="K221" s="244"/>
      <c r="L221" s="248"/>
      <c r="M221" s="249"/>
      <c r="N221" s="250"/>
      <c r="O221" s="250"/>
      <c r="P221" s="250"/>
      <c r="Q221" s="250"/>
      <c r="R221" s="250"/>
      <c r="S221" s="250"/>
      <c r="T221" s="251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2" t="s">
        <v>139</v>
      </c>
      <c r="AU221" s="252" t="s">
        <v>92</v>
      </c>
      <c r="AV221" s="14" t="s">
        <v>21</v>
      </c>
      <c r="AW221" s="14" t="s">
        <v>38</v>
      </c>
      <c r="AX221" s="14" t="s">
        <v>82</v>
      </c>
      <c r="AY221" s="252" t="s">
        <v>130</v>
      </c>
    </row>
    <row r="222" s="13" customFormat="1">
      <c r="A222" s="13"/>
      <c r="B222" s="231"/>
      <c r="C222" s="232"/>
      <c r="D222" s="233" t="s">
        <v>139</v>
      </c>
      <c r="E222" s="234" t="s">
        <v>1</v>
      </c>
      <c r="F222" s="235" t="s">
        <v>303</v>
      </c>
      <c r="G222" s="232"/>
      <c r="H222" s="236">
        <v>19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139</v>
      </c>
      <c r="AU222" s="242" t="s">
        <v>92</v>
      </c>
      <c r="AV222" s="13" t="s">
        <v>92</v>
      </c>
      <c r="AW222" s="13" t="s">
        <v>38</v>
      </c>
      <c r="AX222" s="13" t="s">
        <v>82</v>
      </c>
      <c r="AY222" s="242" t="s">
        <v>130</v>
      </c>
    </row>
    <row r="223" s="13" customFormat="1">
      <c r="A223" s="13"/>
      <c r="B223" s="231"/>
      <c r="C223" s="232"/>
      <c r="D223" s="233" t="s">
        <v>139</v>
      </c>
      <c r="E223" s="234" t="s">
        <v>1</v>
      </c>
      <c r="F223" s="235" t="s">
        <v>304</v>
      </c>
      <c r="G223" s="232"/>
      <c r="H223" s="236">
        <v>40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139</v>
      </c>
      <c r="AU223" s="242" t="s">
        <v>92</v>
      </c>
      <c r="AV223" s="13" t="s">
        <v>92</v>
      </c>
      <c r="AW223" s="13" t="s">
        <v>38</v>
      </c>
      <c r="AX223" s="13" t="s">
        <v>82</v>
      </c>
      <c r="AY223" s="242" t="s">
        <v>130</v>
      </c>
    </row>
    <row r="224" s="13" customFormat="1">
      <c r="A224" s="13"/>
      <c r="B224" s="231"/>
      <c r="C224" s="232"/>
      <c r="D224" s="233" t="s">
        <v>139</v>
      </c>
      <c r="E224" s="234" t="s">
        <v>1</v>
      </c>
      <c r="F224" s="235" t="s">
        <v>305</v>
      </c>
      <c r="G224" s="232"/>
      <c r="H224" s="236">
        <v>40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139</v>
      </c>
      <c r="AU224" s="242" t="s">
        <v>92</v>
      </c>
      <c r="AV224" s="13" t="s">
        <v>92</v>
      </c>
      <c r="AW224" s="13" t="s">
        <v>38</v>
      </c>
      <c r="AX224" s="13" t="s">
        <v>82</v>
      </c>
      <c r="AY224" s="242" t="s">
        <v>130</v>
      </c>
    </row>
    <row r="225" s="15" customFormat="1">
      <c r="A225" s="15"/>
      <c r="B225" s="253"/>
      <c r="C225" s="254"/>
      <c r="D225" s="233" t="s">
        <v>139</v>
      </c>
      <c r="E225" s="255" t="s">
        <v>1</v>
      </c>
      <c r="F225" s="256" t="s">
        <v>184</v>
      </c>
      <c r="G225" s="254"/>
      <c r="H225" s="257">
        <v>99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3" t="s">
        <v>139</v>
      </c>
      <c r="AU225" s="263" t="s">
        <v>92</v>
      </c>
      <c r="AV225" s="15" t="s">
        <v>137</v>
      </c>
      <c r="AW225" s="15" t="s">
        <v>38</v>
      </c>
      <c r="AX225" s="15" t="s">
        <v>21</v>
      </c>
      <c r="AY225" s="263" t="s">
        <v>130</v>
      </c>
    </row>
    <row r="226" s="2" customFormat="1" ht="37.8" customHeight="1">
      <c r="A226" s="38"/>
      <c r="B226" s="39"/>
      <c r="C226" s="218" t="s">
        <v>306</v>
      </c>
      <c r="D226" s="218" t="s">
        <v>132</v>
      </c>
      <c r="E226" s="219" t="s">
        <v>307</v>
      </c>
      <c r="F226" s="220" t="s">
        <v>308</v>
      </c>
      <c r="G226" s="221" t="s">
        <v>213</v>
      </c>
      <c r="H226" s="222">
        <v>40</v>
      </c>
      <c r="I226" s="223"/>
      <c r="J226" s="224">
        <f>ROUND(I226*H226,2)</f>
        <v>0</v>
      </c>
      <c r="K226" s="220" t="s">
        <v>136</v>
      </c>
      <c r="L226" s="44"/>
      <c r="M226" s="225" t="s">
        <v>1</v>
      </c>
      <c r="N226" s="226" t="s">
        <v>47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137</v>
      </c>
      <c r="AT226" s="229" t="s">
        <v>132</v>
      </c>
      <c r="AU226" s="229" t="s">
        <v>92</v>
      </c>
      <c r="AY226" s="17" t="s">
        <v>130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21</v>
      </c>
      <c r="BK226" s="230">
        <f>ROUND(I226*H226,2)</f>
        <v>0</v>
      </c>
      <c r="BL226" s="17" t="s">
        <v>137</v>
      </c>
      <c r="BM226" s="229" t="s">
        <v>309</v>
      </c>
    </row>
    <row r="227" s="14" customFormat="1">
      <c r="A227" s="14"/>
      <c r="B227" s="243"/>
      <c r="C227" s="244"/>
      <c r="D227" s="233" t="s">
        <v>139</v>
      </c>
      <c r="E227" s="245" t="s">
        <v>1</v>
      </c>
      <c r="F227" s="246" t="s">
        <v>310</v>
      </c>
      <c r="G227" s="244"/>
      <c r="H227" s="245" t="s">
        <v>1</v>
      </c>
      <c r="I227" s="247"/>
      <c r="J227" s="244"/>
      <c r="K227" s="244"/>
      <c r="L227" s="248"/>
      <c r="M227" s="249"/>
      <c r="N227" s="250"/>
      <c r="O227" s="250"/>
      <c r="P227" s="250"/>
      <c r="Q227" s="250"/>
      <c r="R227" s="250"/>
      <c r="S227" s="250"/>
      <c r="T227" s="25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2" t="s">
        <v>139</v>
      </c>
      <c r="AU227" s="252" t="s">
        <v>92</v>
      </c>
      <c r="AV227" s="14" t="s">
        <v>21</v>
      </c>
      <c r="AW227" s="14" t="s">
        <v>38</v>
      </c>
      <c r="AX227" s="14" t="s">
        <v>82</v>
      </c>
      <c r="AY227" s="252" t="s">
        <v>130</v>
      </c>
    </row>
    <row r="228" s="13" customFormat="1">
      <c r="A228" s="13"/>
      <c r="B228" s="231"/>
      <c r="C228" s="232"/>
      <c r="D228" s="233" t="s">
        <v>139</v>
      </c>
      <c r="E228" s="234" t="s">
        <v>1</v>
      </c>
      <c r="F228" s="235" t="s">
        <v>311</v>
      </c>
      <c r="G228" s="232"/>
      <c r="H228" s="236">
        <v>84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139</v>
      </c>
      <c r="AU228" s="242" t="s">
        <v>92</v>
      </c>
      <c r="AV228" s="13" t="s">
        <v>92</v>
      </c>
      <c r="AW228" s="13" t="s">
        <v>38</v>
      </c>
      <c r="AX228" s="13" t="s">
        <v>82</v>
      </c>
      <c r="AY228" s="242" t="s">
        <v>130</v>
      </c>
    </row>
    <row r="229" s="13" customFormat="1">
      <c r="A229" s="13"/>
      <c r="B229" s="231"/>
      <c r="C229" s="232"/>
      <c r="D229" s="233" t="s">
        <v>139</v>
      </c>
      <c r="E229" s="234" t="s">
        <v>1</v>
      </c>
      <c r="F229" s="235" t="s">
        <v>312</v>
      </c>
      <c r="G229" s="232"/>
      <c r="H229" s="236">
        <v>-44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139</v>
      </c>
      <c r="AU229" s="242" t="s">
        <v>92</v>
      </c>
      <c r="AV229" s="13" t="s">
        <v>92</v>
      </c>
      <c r="AW229" s="13" t="s">
        <v>38</v>
      </c>
      <c r="AX229" s="13" t="s">
        <v>82</v>
      </c>
      <c r="AY229" s="242" t="s">
        <v>130</v>
      </c>
    </row>
    <row r="230" s="15" customFormat="1">
      <c r="A230" s="15"/>
      <c r="B230" s="253"/>
      <c r="C230" s="254"/>
      <c r="D230" s="233" t="s">
        <v>139</v>
      </c>
      <c r="E230" s="255" t="s">
        <v>1</v>
      </c>
      <c r="F230" s="256" t="s">
        <v>184</v>
      </c>
      <c r="G230" s="254"/>
      <c r="H230" s="257">
        <v>40</v>
      </c>
      <c r="I230" s="258"/>
      <c r="J230" s="254"/>
      <c r="K230" s="254"/>
      <c r="L230" s="259"/>
      <c r="M230" s="260"/>
      <c r="N230" s="261"/>
      <c r="O230" s="261"/>
      <c r="P230" s="261"/>
      <c r="Q230" s="261"/>
      <c r="R230" s="261"/>
      <c r="S230" s="261"/>
      <c r="T230" s="262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3" t="s">
        <v>139</v>
      </c>
      <c r="AU230" s="263" t="s">
        <v>92</v>
      </c>
      <c r="AV230" s="15" t="s">
        <v>137</v>
      </c>
      <c r="AW230" s="15" t="s">
        <v>38</v>
      </c>
      <c r="AX230" s="15" t="s">
        <v>21</v>
      </c>
      <c r="AY230" s="263" t="s">
        <v>130</v>
      </c>
    </row>
    <row r="231" s="14" customFormat="1">
      <c r="A231" s="14"/>
      <c r="B231" s="243"/>
      <c r="C231" s="244"/>
      <c r="D231" s="233" t="s">
        <v>139</v>
      </c>
      <c r="E231" s="245" t="s">
        <v>1</v>
      </c>
      <c r="F231" s="246" t="s">
        <v>244</v>
      </c>
      <c r="G231" s="244"/>
      <c r="H231" s="245" t="s">
        <v>1</v>
      </c>
      <c r="I231" s="247"/>
      <c r="J231" s="244"/>
      <c r="K231" s="244"/>
      <c r="L231" s="248"/>
      <c r="M231" s="249"/>
      <c r="N231" s="250"/>
      <c r="O231" s="250"/>
      <c r="P231" s="250"/>
      <c r="Q231" s="250"/>
      <c r="R231" s="250"/>
      <c r="S231" s="250"/>
      <c r="T231" s="25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2" t="s">
        <v>139</v>
      </c>
      <c r="AU231" s="252" t="s">
        <v>92</v>
      </c>
      <c r="AV231" s="14" t="s">
        <v>21</v>
      </c>
      <c r="AW231" s="14" t="s">
        <v>38</v>
      </c>
      <c r="AX231" s="14" t="s">
        <v>82</v>
      </c>
      <c r="AY231" s="252" t="s">
        <v>130</v>
      </c>
    </row>
    <row r="232" s="2" customFormat="1" ht="37.8" customHeight="1">
      <c r="A232" s="38"/>
      <c r="B232" s="39"/>
      <c r="C232" s="218" t="s">
        <v>313</v>
      </c>
      <c r="D232" s="218" t="s">
        <v>132</v>
      </c>
      <c r="E232" s="219" t="s">
        <v>314</v>
      </c>
      <c r="F232" s="220" t="s">
        <v>315</v>
      </c>
      <c r="G232" s="221" t="s">
        <v>213</v>
      </c>
      <c r="H232" s="222">
        <v>71</v>
      </c>
      <c r="I232" s="223"/>
      <c r="J232" s="224">
        <f>ROUND(I232*H232,2)</f>
        <v>0</v>
      </c>
      <c r="K232" s="220" t="s">
        <v>136</v>
      </c>
      <c r="L232" s="44"/>
      <c r="M232" s="225" t="s">
        <v>1</v>
      </c>
      <c r="N232" s="226" t="s">
        <v>47</v>
      </c>
      <c r="O232" s="91"/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9" t="s">
        <v>137</v>
      </c>
      <c r="AT232" s="229" t="s">
        <v>132</v>
      </c>
      <c r="AU232" s="229" t="s">
        <v>92</v>
      </c>
      <c r="AY232" s="17" t="s">
        <v>130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7" t="s">
        <v>21</v>
      </c>
      <c r="BK232" s="230">
        <f>ROUND(I232*H232,2)</f>
        <v>0</v>
      </c>
      <c r="BL232" s="17" t="s">
        <v>137</v>
      </c>
      <c r="BM232" s="229" t="s">
        <v>316</v>
      </c>
    </row>
    <row r="233" s="14" customFormat="1">
      <c r="A233" s="14"/>
      <c r="B233" s="243"/>
      <c r="C233" s="244"/>
      <c r="D233" s="233" t="s">
        <v>139</v>
      </c>
      <c r="E233" s="245" t="s">
        <v>1</v>
      </c>
      <c r="F233" s="246" t="s">
        <v>317</v>
      </c>
      <c r="G233" s="244"/>
      <c r="H233" s="245" t="s">
        <v>1</v>
      </c>
      <c r="I233" s="247"/>
      <c r="J233" s="244"/>
      <c r="K233" s="244"/>
      <c r="L233" s="248"/>
      <c r="M233" s="249"/>
      <c r="N233" s="250"/>
      <c r="O233" s="250"/>
      <c r="P233" s="250"/>
      <c r="Q233" s="250"/>
      <c r="R233" s="250"/>
      <c r="S233" s="250"/>
      <c r="T233" s="251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2" t="s">
        <v>139</v>
      </c>
      <c r="AU233" s="252" t="s">
        <v>92</v>
      </c>
      <c r="AV233" s="14" t="s">
        <v>21</v>
      </c>
      <c r="AW233" s="14" t="s">
        <v>38</v>
      </c>
      <c r="AX233" s="14" t="s">
        <v>82</v>
      </c>
      <c r="AY233" s="252" t="s">
        <v>130</v>
      </c>
    </row>
    <row r="234" s="13" customFormat="1">
      <c r="A234" s="13"/>
      <c r="B234" s="231"/>
      <c r="C234" s="232"/>
      <c r="D234" s="233" t="s">
        <v>139</v>
      </c>
      <c r="E234" s="234" t="s">
        <v>1</v>
      </c>
      <c r="F234" s="235" t="s">
        <v>318</v>
      </c>
      <c r="G234" s="232"/>
      <c r="H234" s="236">
        <v>120.5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139</v>
      </c>
      <c r="AU234" s="242" t="s">
        <v>92</v>
      </c>
      <c r="AV234" s="13" t="s">
        <v>92</v>
      </c>
      <c r="AW234" s="13" t="s">
        <v>38</v>
      </c>
      <c r="AX234" s="13" t="s">
        <v>82</v>
      </c>
      <c r="AY234" s="242" t="s">
        <v>130</v>
      </c>
    </row>
    <row r="235" s="13" customFormat="1">
      <c r="A235" s="13"/>
      <c r="B235" s="231"/>
      <c r="C235" s="232"/>
      <c r="D235" s="233" t="s">
        <v>139</v>
      </c>
      <c r="E235" s="234" t="s">
        <v>1</v>
      </c>
      <c r="F235" s="235" t="s">
        <v>319</v>
      </c>
      <c r="G235" s="232"/>
      <c r="H235" s="236">
        <v>-9.5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139</v>
      </c>
      <c r="AU235" s="242" t="s">
        <v>92</v>
      </c>
      <c r="AV235" s="13" t="s">
        <v>92</v>
      </c>
      <c r="AW235" s="13" t="s">
        <v>38</v>
      </c>
      <c r="AX235" s="13" t="s">
        <v>82</v>
      </c>
      <c r="AY235" s="242" t="s">
        <v>130</v>
      </c>
    </row>
    <row r="236" s="13" customFormat="1">
      <c r="A236" s="13"/>
      <c r="B236" s="231"/>
      <c r="C236" s="232"/>
      <c r="D236" s="233" t="s">
        <v>139</v>
      </c>
      <c r="E236" s="234" t="s">
        <v>1</v>
      </c>
      <c r="F236" s="235" t="s">
        <v>320</v>
      </c>
      <c r="G236" s="232"/>
      <c r="H236" s="236">
        <v>-20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139</v>
      </c>
      <c r="AU236" s="242" t="s">
        <v>92</v>
      </c>
      <c r="AV236" s="13" t="s">
        <v>92</v>
      </c>
      <c r="AW236" s="13" t="s">
        <v>38</v>
      </c>
      <c r="AX236" s="13" t="s">
        <v>82</v>
      </c>
      <c r="AY236" s="242" t="s">
        <v>130</v>
      </c>
    </row>
    <row r="237" s="13" customFormat="1">
      <c r="A237" s="13"/>
      <c r="B237" s="231"/>
      <c r="C237" s="232"/>
      <c r="D237" s="233" t="s">
        <v>139</v>
      </c>
      <c r="E237" s="234" t="s">
        <v>1</v>
      </c>
      <c r="F237" s="235" t="s">
        <v>321</v>
      </c>
      <c r="G237" s="232"/>
      <c r="H237" s="236">
        <v>-20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139</v>
      </c>
      <c r="AU237" s="242" t="s">
        <v>92</v>
      </c>
      <c r="AV237" s="13" t="s">
        <v>92</v>
      </c>
      <c r="AW237" s="13" t="s">
        <v>38</v>
      </c>
      <c r="AX237" s="13" t="s">
        <v>82</v>
      </c>
      <c r="AY237" s="242" t="s">
        <v>130</v>
      </c>
    </row>
    <row r="238" s="15" customFormat="1">
      <c r="A238" s="15"/>
      <c r="B238" s="253"/>
      <c r="C238" s="254"/>
      <c r="D238" s="233" t="s">
        <v>139</v>
      </c>
      <c r="E238" s="255" t="s">
        <v>1</v>
      </c>
      <c r="F238" s="256" t="s">
        <v>184</v>
      </c>
      <c r="G238" s="254"/>
      <c r="H238" s="257">
        <v>71</v>
      </c>
      <c r="I238" s="258"/>
      <c r="J238" s="254"/>
      <c r="K238" s="254"/>
      <c r="L238" s="259"/>
      <c r="M238" s="260"/>
      <c r="N238" s="261"/>
      <c r="O238" s="261"/>
      <c r="P238" s="261"/>
      <c r="Q238" s="261"/>
      <c r="R238" s="261"/>
      <c r="S238" s="261"/>
      <c r="T238" s="26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3" t="s">
        <v>139</v>
      </c>
      <c r="AU238" s="263" t="s">
        <v>92</v>
      </c>
      <c r="AV238" s="15" t="s">
        <v>137</v>
      </c>
      <c r="AW238" s="15" t="s">
        <v>38</v>
      </c>
      <c r="AX238" s="15" t="s">
        <v>21</v>
      </c>
      <c r="AY238" s="263" t="s">
        <v>130</v>
      </c>
    </row>
    <row r="239" s="14" customFormat="1">
      <c r="A239" s="14"/>
      <c r="B239" s="243"/>
      <c r="C239" s="244"/>
      <c r="D239" s="233" t="s">
        <v>139</v>
      </c>
      <c r="E239" s="245" t="s">
        <v>1</v>
      </c>
      <c r="F239" s="246" t="s">
        <v>322</v>
      </c>
      <c r="G239" s="244"/>
      <c r="H239" s="245" t="s">
        <v>1</v>
      </c>
      <c r="I239" s="247"/>
      <c r="J239" s="244"/>
      <c r="K239" s="244"/>
      <c r="L239" s="248"/>
      <c r="M239" s="249"/>
      <c r="N239" s="250"/>
      <c r="O239" s="250"/>
      <c r="P239" s="250"/>
      <c r="Q239" s="250"/>
      <c r="R239" s="250"/>
      <c r="S239" s="250"/>
      <c r="T239" s="25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2" t="s">
        <v>139</v>
      </c>
      <c r="AU239" s="252" t="s">
        <v>92</v>
      </c>
      <c r="AV239" s="14" t="s">
        <v>21</v>
      </c>
      <c r="AW239" s="14" t="s">
        <v>38</v>
      </c>
      <c r="AX239" s="14" t="s">
        <v>82</v>
      </c>
      <c r="AY239" s="252" t="s">
        <v>130</v>
      </c>
    </row>
    <row r="240" s="2" customFormat="1" ht="24.15" customHeight="1">
      <c r="A240" s="38"/>
      <c r="B240" s="39"/>
      <c r="C240" s="218" t="s">
        <v>323</v>
      </c>
      <c r="D240" s="218" t="s">
        <v>132</v>
      </c>
      <c r="E240" s="219" t="s">
        <v>324</v>
      </c>
      <c r="F240" s="220" t="s">
        <v>325</v>
      </c>
      <c r="G240" s="221" t="s">
        <v>213</v>
      </c>
      <c r="H240" s="222">
        <v>44</v>
      </c>
      <c r="I240" s="223"/>
      <c r="J240" s="224">
        <f>ROUND(I240*H240,2)</f>
        <v>0</v>
      </c>
      <c r="K240" s="220" t="s">
        <v>136</v>
      </c>
      <c r="L240" s="44"/>
      <c r="M240" s="225" t="s">
        <v>1</v>
      </c>
      <c r="N240" s="226" t="s">
        <v>47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137</v>
      </c>
      <c r="AT240" s="229" t="s">
        <v>132</v>
      </c>
      <c r="AU240" s="229" t="s">
        <v>92</v>
      </c>
      <c r="AY240" s="17" t="s">
        <v>130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21</v>
      </c>
      <c r="BK240" s="230">
        <f>ROUND(I240*H240,2)</f>
        <v>0</v>
      </c>
      <c r="BL240" s="17" t="s">
        <v>137</v>
      </c>
      <c r="BM240" s="229" t="s">
        <v>326</v>
      </c>
    </row>
    <row r="241" s="14" customFormat="1">
      <c r="A241" s="14"/>
      <c r="B241" s="243"/>
      <c r="C241" s="244"/>
      <c r="D241" s="233" t="s">
        <v>139</v>
      </c>
      <c r="E241" s="245" t="s">
        <v>1</v>
      </c>
      <c r="F241" s="246" t="s">
        <v>327</v>
      </c>
      <c r="G241" s="244"/>
      <c r="H241" s="245" t="s">
        <v>1</v>
      </c>
      <c r="I241" s="247"/>
      <c r="J241" s="244"/>
      <c r="K241" s="244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139</v>
      </c>
      <c r="AU241" s="252" t="s">
        <v>92</v>
      </c>
      <c r="AV241" s="14" t="s">
        <v>21</v>
      </c>
      <c r="AW241" s="14" t="s">
        <v>38</v>
      </c>
      <c r="AX241" s="14" t="s">
        <v>82</v>
      </c>
      <c r="AY241" s="252" t="s">
        <v>130</v>
      </c>
    </row>
    <row r="242" s="13" customFormat="1">
      <c r="A242" s="13"/>
      <c r="B242" s="231"/>
      <c r="C242" s="232"/>
      <c r="D242" s="233" t="s">
        <v>139</v>
      </c>
      <c r="E242" s="234" t="s">
        <v>1</v>
      </c>
      <c r="F242" s="235" t="s">
        <v>328</v>
      </c>
      <c r="G242" s="232"/>
      <c r="H242" s="236">
        <v>44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139</v>
      </c>
      <c r="AU242" s="242" t="s">
        <v>92</v>
      </c>
      <c r="AV242" s="13" t="s">
        <v>92</v>
      </c>
      <c r="AW242" s="13" t="s">
        <v>38</v>
      </c>
      <c r="AX242" s="13" t="s">
        <v>21</v>
      </c>
      <c r="AY242" s="242" t="s">
        <v>130</v>
      </c>
    </row>
    <row r="243" s="2" customFormat="1" ht="24.15" customHeight="1">
      <c r="A243" s="38"/>
      <c r="B243" s="39"/>
      <c r="C243" s="218" t="s">
        <v>329</v>
      </c>
      <c r="D243" s="218" t="s">
        <v>132</v>
      </c>
      <c r="E243" s="219" t="s">
        <v>330</v>
      </c>
      <c r="F243" s="220" t="s">
        <v>331</v>
      </c>
      <c r="G243" s="221" t="s">
        <v>213</v>
      </c>
      <c r="H243" s="222">
        <v>49.5</v>
      </c>
      <c r="I243" s="223"/>
      <c r="J243" s="224">
        <f>ROUND(I243*H243,2)</f>
        <v>0</v>
      </c>
      <c r="K243" s="220" t="s">
        <v>136</v>
      </c>
      <c r="L243" s="44"/>
      <c r="M243" s="225" t="s">
        <v>1</v>
      </c>
      <c r="N243" s="226" t="s">
        <v>47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137</v>
      </c>
      <c r="AT243" s="229" t="s">
        <v>132</v>
      </c>
      <c r="AU243" s="229" t="s">
        <v>92</v>
      </c>
      <c r="AY243" s="17" t="s">
        <v>130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21</v>
      </c>
      <c r="BK243" s="230">
        <f>ROUND(I243*H243,2)</f>
        <v>0</v>
      </c>
      <c r="BL243" s="17" t="s">
        <v>137</v>
      </c>
      <c r="BM243" s="229" t="s">
        <v>332</v>
      </c>
    </row>
    <row r="244" s="14" customFormat="1">
      <c r="A244" s="14"/>
      <c r="B244" s="243"/>
      <c r="C244" s="244"/>
      <c r="D244" s="233" t="s">
        <v>139</v>
      </c>
      <c r="E244" s="245" t="s">
        <v>1</v>
      </c>
      <c r="F244" s="246" t="s">
        <v>333</v>
      </c>
      <c r="G244" s="244"/>
      <c r="H244" s="245" t="s">
        <v>1</v>
      </c>
      <c r="I244" s="247"/>
      <c r="J244" s="244"/>
      <c r="K244" s="244"/>
      <c r="L244" s="248"/>
      <c r="M244" s="249"/>
      <c r="N244" s="250"/>
      <c r="O244" s="250"/>
      <c r="P244" s="250"/>
      <c r="Q244" s="250"/>
      <c r="R244" s="250"/>
      <c r="S244" s="250"/>
      <c r="T244" s="251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2" t="s">
        <v>139</v>
      </c>
      <c r="AU244" s="252" t="s">
        <v>92</v>
      </c>
      <c r="AV244" s="14" t="s">
        <v>21</v>
      </c>
      <c r="AW244" s="14" t="s">
        <v>38</v>
      </c>
      <c r="AX244" s="14" t="s">
        <v>82</v>
      </c>
      <c r="AY244" s="252" t="s">
        <v>130</v>
      </c>
    </row>
    <row r="245" s="13" customFormat="1">
      <c r="A245" s="13"/>
      <c r="B245" s="231"/>
      <c r="C245" s="232"/>
      <c r="D245" s="233" t="s">
        <v>139</v>
      </c>
      <c r="E245" s="234" t="s">
        <v>1</v>
      </c>
      <c r="F245" s="235" t="s">
        <v>334</v>
      </c>
      <c r="G245" s="232"/>
      <c r="H245" s="236">
        <v>9.5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139</v>
      </c>
      <c r="AU245" s="242" t="s">
        <v>92</v>
      </c>
      <c r="AV245" s="13" t="s">
        <v>92</v>
      </c>
      <c r="AW245" s="13" t="s">
        <v>38</v>
      </c>
      <c r="AX245" s="13" t="s">
        <v>82</v>
      </c>
      <c r="AY245" s="242" t="s">
        <v>130</v>
      </c>
    </row>
    <row r="246" s="13" customFormat="1">
      <c r="A246" s="13"/>
      <c r="B246" s="231"/>
      <c r="C246" s="232"/>
      <c r="D246" s="233" t="s">
        <v>139</v>
      </c>
      <c r="E246" s="234" t="s">
        <v>1</v>
      </c>
      <c r="F246" s="235" t="s">
        <v>335</v>
      </c>
      <c r="G246" s="232"/>
      <c r="H246" s="236">
        <v>20</v>
      </c>
      <c r="I246" s="237"/>
      <c r="J246" s="232"/>
      <c r="K246" s="232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139</v>
      </c>
      <c r="AU246" s="242" t="s">
        <v>92</v>
      </c>
      <c r="AV246" s="13" t="s">
        <v>92</v>
      </c>
      <c r="AW246" s="13" t="s">
        <v>38</v>
      </c>
      <c r="AX246" s="13" t="s">
        <v>82</v>
      </c>
      <c r="AY246" s="242" t="s">
        <v>130</v>
      </c>
    </row>
    <row r="247" s="13" customFormat="1">
      <c r="A247" s="13"/>
      <c r="B247" s="231"/>
      <c r="C247" s="232"/>
      <c r="D247" s="233" t="s">
        <v>139</v>
      </c>
      <c r="E247" s="234" t="s">
        <v>1</v>
      </c>
      <c r="F247" s="235" t="s">
        <v>336</v>
      </c>
      <c r="G247" s="232"/>
      <c r="H247" s="236">
        <v>20</v>
      </c>
      <c r="I247" s="237"/>
      <c r="J247" s="232"/>
      <c r="K247" s="232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139</v>
      </c>
      <c r="AU247" s="242" t="s">
        <v>92</v>
      </c>
      <c r="AV247" s="13" t="s">
        <v>92</v>
      </c>
      <c r="AW247" s="13" t="s">
        <v>38</v>
      </c>
      <c r="AX247" s="13" t="s">
        <v>82</v>
      </c>
      <c r="AY247" s="242" t="s">
        <v>130</v>
      </c>
    </row>
    <row r="248" s="15" customFormat="1">
      <c r="A248" s="15"/>
      <c r="B248" s="253"/>
      <c r="C248" s="254"/>
      <c r="D248" s="233" t="s">
        <v>139</v>
      </c>
      <c r="E248" s="255" t="s">
        <v>1</v>
      </c>
      <c r="F248" s="256" t="s">
        <v>184</v>
      </c>
      <c r="G248" s="254"/>
      <c r="H248" s="257">
        <v>49.5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3" t="s">
        <v>139</v>
      </c>
      <c r="AU248" s="263" t="s">
        <v>92</v>
      </c>
      <c r="AV248" s="15" t="s">
        <v>137</v>
      </c>
      <c r="AW248" s="15" t="s">
        <v>38</v>
      </c>
      <c r="AX248" s="15" t="s">
        <v>21</v>
      </c>
      <c r="AY248" s="263" t="s">
        <v>130</v>
      </c>
    </row>
    <row r="249" s="2" customFormat="1" ht="24.15" customHeight="1">
      <c r="A249" s="38"/>
      <c r="B249" s="39"/>
      <c r="C249" s="218" t="s">
        <v>337</v>
      </c>
      <c r="D249" s="218" t="s">
        <v>132</v>
      </c>
      <c r="E249" s="219" t="s">
        <v>338</v>
      </c>
      <c r="F249" s="220" t="s">
        <v>339</v>
      </c>
      <c r="G249" s="221" t="s">
        <v>340</v>
      </c>
      <c r="H249" s="222">
        <v>127.8</v>
      </c>
      <c r="I249" s="223"/>
      <c r="J249" s="224">
        <f>ROUND(I249*H249,2)</f>
        <v>0</v>
      </c>
      <c r="K249" s="220" t="s">
        <v>136</v>
      </c>
      <c r="L249" s="44"/>
      <c r="M249" s="225" t="s">
        <v>1</v>
      </c>
      <c r="N249" s="226" t="s">
        <v>47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137</v>
      </c>
      <c r="AT249" s="229" t="s">
        <v>132</v>
      </c>
      <c r="AU249" s="229" t="s">
        <v>92</v>
      </c>
      <c r="AY249" s="17" t="s">
        <v>130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21</v>
      </c>
      <c r="BK249" s="230">
        <f>ROUND(I249*H249,2)</f>
        <v>0</v>
      </c>
      <c r="BL249" s="17" t="s">
        <v>137</v>
      </c>
      <c r="BM249" s="229" t="s">
        <v>341</v>
      </c>
    </row>
    <row r="250" s="13" customFormat="1">
      <c r="A250" s="13"/>
      <c r="B250" s="231"/>
      <c r="C250" s="232"/>
      <c r="D250" s="233" t="s">
        <v>139</v>
      </c>
      <c r="E250" s="234" t="s">
        <v>1</v>
      </c>
      <c r="F250" s="235" t="s">
        <v>342</v>
      </c>
      <c r="G250" s="232"/>
      <c r="H250" s="236">
        <v>71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139</v>
      </c>
      <c r="AU250" s="242" t="s">
        <v>92</v>
      </c>
      <c r="AV250" s="13" t="s">
        <v>92</v>
      </c>
      <c r="AW250" s="13" t="s">
        <v>38</v>
      </c>
      <c r="AX250" s="13" t="s">
        <v>21</v>
      </c>
      <c r="AY250" s="242" t="s">
        <v>130</v>
      </c>
    </row>
    <row r="251" s="13" customFormat="1">
      <c r="A251" s="13"/>
      <c r="B251" s="231"/>
      <c r="C251" s="232"/>
      <c r="D251" s="233" t="s">
        <v>139</v>
      </c>
      <c r="E251" s="232"/>
      <c r="F251" s="235" t="s">
        <v>343</v>
      </c>
      <c r="G251" s="232"/>
      <c r="H251" s="236">
        <v>127.8</v>
      </c>
      <c r="I251" s="237"/>
      <c r="J251" s="232"/>
      <c r="K251" s="232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139</v>
      </c>
      <c r="AU251" s="242" t="s">
        <v>92</v>
      </c>
      <c r="AV251" s="13" t="s">
        <v>92</v>
      </c>
      <c r="AW251" s="13" t="s">
        <v>4</v>
      </c>
      <c r="AX251" s="13" t="s">
        <v>21</v>
      </c>
      <c r="AY251" s="242" t="s">
        <v>130</v>
      </c>
    </row>
    <row r="252" s="2" customFormat="1" ht="24.15" customHeight="1">
      <c r="A252" s="38"/>
      <c r="B252" s="39"/>
      <c r="C252" s="218" t="s">
        <v>344</v>
      </c>
      <c r="D252" s="218" t="s">
        <v>132</v>
      </c>
      <c r="E252" s="219" t="s">
        <v>345</v>
      </c>
      <c r="F252" s="220" t="s">
        <v>346</v>
      </c>
      <c r="G252" s="221" t="s">
        <v>213</v>
      </c>
      <c r="H252" s="222">
        <v>204.5</v>
      </c>
      <c r="I252" s="223"/>
      <c r="J252" s="224">
        <f>ROUND(I252*H252,2)</f>
        <v>0</v>
      </c>
      <c r="K252" s="220" t="s">
        <v>136</v>
      </c>
      <c r="L252" s="44"/>
      <c r="M252" s="225" t="s">
        <v>1</v>
      </c>
      <c r="N252" s="226" t="s">
        <v>47</v>
      </c>
      <c r="O252" s="91"/>
      <c r="P252" s="227">
        <f>O252*H252</f>
        <v>0</v>
      </c>
      <c r="Q252" s="227">
        <v>0</v>
      </c>
      <c r="R252" s="227">
        <f>Q252*H252</f>
        <v>0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137</v>
      </c>
      <c r="AT252" s="229" t="s">
        <v>132</v>
      </c>
      <c r="AU252" s="229" t="s">
        <v>92</v>
      </c>
      <c r="AY252" s="17" t="s">
        <v>130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21</v>
      </c>
      <c r="BK252" s="230">
        <f>ROUND(I252*H252,2)</f>
        <v>0</v>
      </c>
      <c r="BL252" s="17" t="s">
        <v>137</v>
      </c>
      <c r="BM252" s="229" t="s">
        <v>347</v>
      </c>
    </row>
    <row r="253" s="13" customFormat="1">
      <c r="A253" s="13"/>
      <c r="B253" s="231"/>
      <c r="C253" s="232"/>
      <c r="D253" s="233" t="s">
        <v>139</v>
      </c>
      <c r="E253" s="234" t="s">
        <v>1</v>
      </c>
      <c r="F253" s="235" t="s">
        <v>348</v>
      </c>
      <c r="G253" s="232"/>
      <c r="H253" s="236">
        <v>49.5</v>
      </c>
      <c r="I253" s="237"/>
      <c r="J253" s="232"/>
      <c r="K253" s="232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139</v>
      </c>
      <c r="AU253" s="242" t="s">
        <v>92</v>
      </c>
      <c r="AV253" s="13" t="s">
        <v>92</v>
      </c>
      <c r="AW253" s="13" t="s">
        <v>38</v>
      </c>
      <c r="AX253" s="13" t="s">
        <v>82</v>
      </c>
      <c r="AY253" s="242" t="s">
        <v>130</v>
      </c>
    </row>
    <row r="254" s="13" customFormat="1">
      <c r="A254" s="13"/>
      <c r="B254" s="231"/>
      <c r="C254" s="232"/>
      <c r="D254" s="233" t="s">
        <v>139</v>
      </c>
      <c r="E254" s="234" t="s">
        <v>1</v>
      </c>
      <c r="F254" s="235" t="s">
        <v>349</v>
      </c>
      <c r="G254" s="232"/>
      <c r="H254" s="236">
        <v>44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139</v>
      </c>
      <c r="AU254" s="242" t="s">
        <v>92</v>
      </c>
      <c r="AV254" s="13" t="s">
        <v>92</v>
      </c>
      <c r="AW254" s="13" t="s">
        <v>38</v>
      </c>
      <c r="AX254" s="13" t="s">
        <v>82</v>
      </c>
      <c r="AY254" s="242" t="s">
        <v>130</v>
      </c>
    </row>
    <row r="255" s="13" customFormat="1">
      <c r="A255" s="13"/>
      <c r="B255" s="231"/>
      <c r="C255" s="232"/>
      <c r="D255" s="233" t="s">
        <v>139</v>
      </c>
      <c r="E255" s="234" t="s">
        <v>1</v>
      </c>
      <c r="F255" s="235" t="s">
        <v>350</v>
      </c>
      <c r="G255" s="232"/>
      <c r="H255" s="236">
        <v>71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139</v>
      </c>
      <c r="AU255" s="242" t="s">
        <v>92</v>
      </c>
      <c r="AV255" s="13" t="s">
        <v>92</v>
      </c>
      <c r="AW255" s="13" t="s">
        <v>38</v>
      </c>
      <c r="AX255" s="13" t="s">
        <v>82</v>
      </c>
      <c r="AY255" s="242" t="s">
        <v>130</v>
      </c>
    </row>
    <row r="256" s="13" customFormat="1">
      <c r="A256" s="13"/>
      <c r="B256" s="231"/>
      <c r="C256" s="232"/>
      <c r="D256" s="233" t="s">
        <v>139</v>
      </c>
      <c r="E256" s="234" t="s">
        <v>1</v>
      </c>
      <c r="F256" s="235" t="s">
        <v>351</v>
      </c>
      <c r="G256" s="232"/>
      <c r="H256" s="236">
        <v>40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139</v>
      </c>
      <c r="AU256" s="242" t="s">
        <v>92</v>
      </c>
      <c r="AV256" s="13" t="s">
        <v>92</v>
      </c>
      <c r="AW256" s="13" t="s">
        <v>38</v>
      </c>
      <c r="AX256" s="13" t="s">
        <v>82</v>
      </c>
      <c r="AY256" s="242" t="s">
        <v>130</v>
      </c>
    </row>
    <row r="257" s="15" customFormat="1">
      <c r="A257" s="15"/>
      <c r="B257" s="253"/>
      <c r="C257" s="254"/>
      <c r="D257" s="233" t="s">
        <v>139</v>
      </c>
      <c r="E257" s="255" t="s">
        <v>1</v>
      </c>
      <c r="F257" s="256" t="s">
        <v>184</v>
      </c>
      <c r="G257" s="254"/>
      <c r="H257" s="257">
        <v>204.5</v>
      </c>
      <c r="I257" s="258"/>
      <c r="J257" s="254"/>
      <c r="K257" s="254"/>
      <c r="L257" s="259"/>
      <c r="M257" s="260"/>
      <c r="N257" s="261"/>
      <c r="O257" s="261"/>
      <c r="P257" s="261"/>
      <c r="Q257" s="261"/>
      <c r="R257" s="261"/>
      <c r="S257" s="261"/>
      <c r="T257" s="262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3" t="s">
        <v>139</v>
      </c>
      <c r="AU257" s="263" t="s">
        <v>92</v>
      </c>
      <c r="AV257" s="15" t="s">
        <v>137</v>
      </c>
      <c r="AW257" s="15" t="s">
        <v>38</v>
      </c>
      <c r="AX257" s="15" t="s">
        <v>21</v>
      </c>
      <c r="AY257" s="263" t="s">
        <v>130</v>
      </c>
    </row>
    <row r="258" s="2" customFormat="1" ht="24.15" customHeight="1">
      <c r="A258" s="38"/>
      <c r="B258" s="39"/>
      <c r="C258" s="218" t="s">
        <v>352</v>
      </c>
      <c r="D258" s="218" t="s">
        <v>132</v>
      </c>
      <c r="E258" s="219" t="s">
        <v>353</v>
      </c>
      <c r="F258" s="220" t="s">
        <v>354</v>
      </c>
      <c r="G258" s="221" t="s">
        <v>213</v>
      </c>
      <c r="H258" s="222">
        <v>9.5</v>
      </c>
      <c r="I258" s="223"/>
      <c r="J258" s="224">
        <f>ROUND(I258*H258,2)</f>
        <v>0</v>
      </c>
      <c r="K258" s="220" t="s">
        <v>136</v>
      </c>
      <c r="L258" s="44"/>
      <c r="M258" s="225" t="s">
        <v>1</v>
      </c>
      <c r="N258" s="226" t="s">
        <v>47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137</v>
      </c>
      <c r="AT258" s="229" t="s">
        <v>132</v>
      </c>
      <c r="AU258" s="229" t="s">
        <v>92</v>
      </c>
      <c r="AY258" s="17" t="s">
        <v>130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21</v>
      </c>
      <c r="BK258" s="230">
        <f>ROUND(I258*H258,2)</f>
        <v>0</v>
      </c>
      <c r="BL258" s="17" t="s">
        <v>137</v>
      </c>
      <c r="BM258" s="229" t="s">
        <v>355</v>
      </c>
    </row>
    <row r="259" s="14" customFormat="1">
      <c r="A259" s="14"/>
      <c r="B259" s="243"/>
      <c r="C259" s="244"/>
      <c r="D259" s="233" t="s">
        <v>139</v>
      </c>
      <c r="E259" s="245" t="s">
        <v>1</v>
      </c>
      <c r="F259" s="246" t="s">
        <v>356</v>
      </c>
      <c r="G259" s="244"/>
      <c r="H259" s="245" t="s">
        <v>1</v>
      </c>
      <c r="I259" s="247"/>
      <c r="J259" s="244"/>
      <c r="K259" s="244"/>
      <c r="L259" s="248"/>
      <c r="M259" s="249"/>
      <c r="N259" s="250"/>
      <c r="O259" s="250"/>
      <c r="P259" s="250"/>
      <c r="Q259" s="250"/>
      <c r="R259" s="250"/>
      <c r="S259" s="250"/>
      <c r="T259" s="25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2" t="s">
        <v>139</v>
      </c>
      <c r="AU259" s="252" t="s">
        <v>92</v>
      </c>
      <c r="AV259" s="14" t="s">
        <v>21</v>
      </c>
      <c r="AW259" s="14" t="s">
        <v>38</v>
      </c>
      <c r="AX259" s="14" t="s">
        <v>82</v>
      </c>
      <c r="AY259" s="252" t="s">
        <v>130</v>
      </c>
    </row>
    <row r="260" s="13" customFormat="1">
      <c r="A260" s="13"/>
      <c r="B260" s="231"/>
      <c r="C260" s="232"/>
      <c r="D260" s="233" t="s">
        <v>139</v>
      </c>
      <c r="E260" s="234" t="s">
        <v>1</v>
      </c>
      <c r="F260" s="235" t="s">
        <v>357</v>
      </c>
      <c r="G260" s="232"/>
      <c r="H260" s="236">
        <v>9.5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139</v>
      </c>
      <c r="AU260" s="242" t="s">
        <v>92</v>
      </c>
      <c r="AV260" s="13" t="s">
        <v>92</v>
      </c>
      <c r="AW260" s="13" t="s">
        <v>38</v>
      </c>
      <c r="AX260" s="13" t="s">
        <v>21</v>
      </c>
      <c r="AY260" s="242" t="s">
        <v>130</v>
      </c>
    </row>
    <row r="261" s="2" customFormat="1" ht="37.8" customHeight="1">
      <c r="A261" s="38"/>
      <c r="B261" s="39"/>
      <c r="C261" s="218" t="s">
        <v>358</v>
      </c>
      <c r="D261" s="218" t="s">
        <v>132</v>
      </c>
      <c r="E261" s="219" t="s">
        <v>359</v>
      </c>
      <c r="F261" s="220" t="s">
        <v>360</v>
      </c>
      <c r="G261" s="221" t="s">
        <v>213</v>
      </c>
      <c r="H261" s="222">
        <v>9.5</v>
      </c>
      <c r="I261" s="223"/>
      <c r="J261" s="224">
        <f>ROUND(I261*H261,2)</f>
        <v>0</v>
      </c>
      <c r="K261" s="220" t="s">
        <v>136</v>
      </c>
      <c r="L261" s="44"/>
      <c r="M261" s="225" t="s">
        <v>1</v>
      </c>
      <c r="N261" s="226" t="s">
        <v>47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137</v>
      </c>
      <c r="AT261" s="229" t="s">
        <v>132</v>
      </c>
      <c r="AU261" s="229" t="s">
        <v>92</v>
      </c>
      <c r="AY261" s="17" t="s">
        <v>130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21</v>
      </c>
      <c r="BK261" s="230">
        <f>ROUND(I261*H261,2)</f>
        <v>0</v>
      </c>
      <c r="BL261" s="17" t="s">
        <v>137</v>
      </c>
      <c r="BM261" s="229" t="s">
        <v>361</v>
      </c>
    </row>
    <row r="262" s="2" customFormat="1" ht="37.8" customHeight="1">
      <c r="A262" s="38"/>
      <c r="B262" s="39"/>
      <c r="C262" s="218" t="s">
        <v>362</v>
      </c>
      <c r="D262" s="218" t="s">
        <v>132</v>
      </c>
      <c r="E262" s="219" t="s">
        <v>363</v>
      </c>
      <c r="F262" s="220" t="s">
        <v>364</v>
      </c>
      <c r="G262" s="221" t="s">
        <v>213</v>
      </c>
      <c r="H262" s="222">
        <v>20.25</v>
      </c>
      <c r="I262" s="223"/>
      <c r="J262" s="224">
        <f>ROUND(I262*H262,2)</f>
        <v>0</v>
      </c>
      <c r="K262" s="220" t="s">
        <v>136</v>
      </c>
      <c r="L262" s="44"/>
      <c r="M262" s="225" t="s">
        <v>1</v>
      </c>
      <c r="N262" s="226" t="s">
        <v>47</v>
      </c>
      <c r="O262" s="91"/>
      <c r="P262" s="227">
        <f>O262*H262</f>
        <v>0</v>
      </c>
      <c r="Q262" s="227">
        <v>0</v>
      </c>
      <c r="R262" s="227">
        <f>Q262*H262</f>
        <v>0</v>
      </c>
      <c r="S262" s="227">
        <v>0</v>
      </c>
      <c r="T262" s="228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9" t="s">
        <v>137</v>
      </c>
      <c r="AT262" s="229" t="s">
        <v>132</v>
      </c>
      <c r="AU262" s="229" t="s">
        <v>92</v>
      </c>
      <c r="AY262" s="17" t="s">
        <v>130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7" t="s">
        <v>21</v>
      </c>
      <c r="BK262" s="230">
        <f>ROUND(I262*H262,2)</f>
        <v>0</v>
      </c>
      <c r="BL262" s="17" t="s">
        <v>137</v>
      </c>
      <c r="BM262" s="229" t="s">
        <v>365</v>
      </c>
    </row>
    <row r="263" s="2" customFormat="1" ht="37.8" customHeight="1">
      <c r="A263" s="38"/>
      <c r="B263" s="39"/>
      <c r="C263" s="218" t="s">
        <v>366</v>
      </c>
      <c r="D263" s="218" t="s">
        <v>132</v>
      </c>
      <c r="E263" s="219" t="s">
        <v>367</v>
      </c>
      <c r="F263" s="220" t="s">
        <v>368</v>
      </c>
      <c r="G263" s="221" t="s">
        <v>213</v>
      </c>
      <c r="H263" s="222">
        <v>20.25</v>
      </c>
      <c r="I263" s="223"/>
      <c r="J263" s="224">
        <f>ROUND(I263*H263,2)</f>
        <v>0</v>
      </c>
      <c r="K263" s="220" t="s">
        <v>136</v>
      </c>
      <c r="L263" s="44"/>
      <c r="M263" s="225" t="s">
        <v>1</v>
      </c>
      <c r="N263" s="226" t="s">
        <v>47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137</v>
      </c>
      <c r="AT263" s="229" t="s">
        <v>132</v>
      </c>
      <c r="AU263" s="229" t="s">
        <v>92</v>
      </c>
      <c r="AY263" s="17" t="s">
        <v>130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21</v>
      </c>
      <c r="BK263" s="230">
        <f>ROUND(I263*H263,2)</f>
        <v>0</v>
      </c>
      <c r="BL263" s="17" t="s">
        <v>137</v>
      </c>
      <c r="BM263" s="229" t="s">
        <v>369</v>
      </c>
    </row>
    <row r="264" s="14" customFormat="1">
      <c r="A264" s="14"/>
      <c r="B264" s="243"/>
      <c r="C264" s="244"/>
      <c r="D264" s="233" t="s">
        <v>139</v>
      </c>
      <c r="E264" s="245" t="s">
        <v>1</v>
      </c>
      <c r="F264" s="246" t="s">
        <v>370</v>
      </c>
      <c r="G264" s="244"/>
      <c r="H264" s="245" t="s">
        <v>1</v>
      </c>
      <c r="I264" s="247"/>
      <c r="J264" s="244"/>
      <c r="K264" s="244"/>
      <c r="L264" s="248"/>
      <c r="M264" s="249"/>
      <c r="N264" s="250"/>
      <c r="O264" s="250"/>
      <c r="P264" s="250"/>
      <c r="Q264" s="250"/>
      <c r="R264" s="250"/>
      <c r="S264" s="250"/>
      <c r="T264" s="251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2" t="s">
        <v>139</v>
      </c>
      <c r="AU264" s="252" t="s">
        <v>92</v>
      </c>
      <c r="AV264" s="14" t="s">
        <v>21</v>
      </c>
      <c r="AW264" s="14" t="s">
        <v>38</v>
      </c>
      <c r="AX264" s="14" t="s">
        <v>82</v>
      </c>
      <c r="AY264" s="252" t="s">
        <v>130</v>
      </c>
    </row>
    <row r="265" s="13" customFormat="1">
      <c r="A265" s="13"/>
      <c r="B265" s="231"/>
      <c r="C265" s="232"/>
      <c r="D265" s="233" t="s">
        <v>139</v>
      </c>
      <c r="E265" s="234" t="s">
        <v>1</v>
      </c>
      <c r="F265" s="235" t="s">
        <v>371</v>
      </c>
      <c r="G265" s="232"/>
      <c r="H265" s="236">
        <v>20.25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139</v>
      </c>
      <c r="AU265" s="242" t="s">
        <v>92</v>
      </c>
      <c r="AV265" s="13" t="s">
        <v>92</v>
      </c>
      <c r="AW265" s="13" t="s">
        <v>38</v>
      </c>
      <c r="AX265" s="13" t="s">
        <v>21</v>
      </c>
      <c r="AY265" s="242" t="s">
        <v>130</v>
      </c>
    </row>
    <row r="266" s="2" customFormat="1" ht="21.75" customHeight="1">
      <c r="A266" s="38"/>
      <c r="B266" s="39"/>
      <c r="C266" s="218" t="s">
        <v>372</v>
      </c>
      <c r="D266" s="218" t="s">
        <v>132</v>
      </c>
      <c r="E266" s="219" t="s">
        <v>373</v>
      </c>
      <c r="F266" s="220" t="s">
        <v>374</v>
      </c>
      <c r="G266" s="221" t="s">
        <v>157</v>
      </c>
      <c r="H266" s="222">
        <v>100</v>
      </c>
      <c r="I266" s="223"/>
      <c r="J266" s="224">
        <f>ROUND(I266*H266,2)</f>
        <v>0</v>
      </c>
      <c r="K266" s="220" t="s">
        <v>1</v>
      </c>
      <c r="L266" s="44"/>
      <c r="M266" s="225" t="s">
        <v>1</v>
      </c>
      <c r="N266" s="226" t="s">
        <v>47</v>
      </c>
      <c r="O266" s="91"/>
      <c r="P266" s="227">
        <f>O266*H266</f>
        <v>0</v>
      </c>
      <c r="Q266" s="227">
        <v>0</v>
      </c>
      <c r="R266" s="227">
        <f>Q266*H266</f>
        <v>0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137</v>
      </c>
      <c r="AT266" s="229" t="s">
        <v>132</v>
      </c>
      <c r="AU266" s="229" t="s">
        <v>92</v>
      </c>
      <c r="AY266" s="17" t="s">
        <v>130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21</v>
      </c>
      <c r="BK266" s="230">
        <f>ROUND(I266*H266,2)</f>
        <v>0</v>
      </c>
      <c r="BL266" s="17" t="s">
        <v>137</v>
      </c>
      <c r="BM266" s="229" t="s">
        <v>375</v>
      </c>
    </row>
    <row r="267" s="13" customFormat="1">
      <c r="A267" s="13"/>
      <c r="B267" s="231"/>
      <c r="C267" s="232"/>
      <c r="D267" s="233" t="s">
        <v>139</v>
      </c>
      <c r="E267" s="234" t="s">
        <v>1</v>
      </c>
      <c r="F267" s="235" t="s">
        <v>376</v>
      </c>
      <c r="G267" s="232"/>
      <c r="H267" s="236">
        <v>100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139</v>
      </c>
      <c r="AU267" s="242" t="s">
        <v>92</v>
      </c>
      <c r="AV267" s="13" t="s">
        <v>92</v>
      </c>
      <c r="AW267" s="13" t="s">
        <v>38</v>
      </c>
      <c r="AX267" s="13" t="s">
        <v>21</v>
      </c>
      <c r="AY267" s="242" t="s">
        <v>130</v>
      </c>
    </row>
    <row r="268" s="2" customFormat="1" ht="16.5" customHeight="1">
      <c r="A268" s="38"/>
      <c r="B268" s="39"/>
      <c r="C268" s="218" t="s">
        <v>377</v>
      </c>
      <c r="D268" s="218" t="s">
        <v>132</v>
      </c>
      <c r="E268" s="219" t="s">
        <v>378</v>
      </c>
      <c r="F268" s="220" t="s">
        <v>379</v>
      </c>
      <c r="G268" s="221" t="s">
        <v>157</v>
      </c>
      <c r="H268" s="222">
        <v>1114</v>
      </c>
      <c r="I268" s="223"/>
      <c r="J268" s="224">
        <f>ROUND(I268*H268,2)</f>
        <v>0</v>
      </c>
      <c r="K268" s="220" t="s">
        <v>136</v>
      </c>
      <c r="L268" s="44"/>
      <c r="M268" s="225" t="s">
        <v>1</v>
      </c>
      <c r="N268" s="226" t="s">
        <v>47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137</v>
      </c>
      <c r="AT268" s="229" t="s">
        <v>132</v>
      </c>
      <c r="AU268" s="229" t="s">
        <v>92</v>
      </c>
      <c r="AY268" s="17" t="s">
        <v>130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21</v>
      </c>
      <c r="BK268" s="230">
        <f>ROUND(I268*H268,2)</f>
        <v>0</v>
      </c>
      <c r="BL268" s="17" t="s">
        <v>137</v>
      </c>
      <c r="BM268" s="229" t="s">
        <v>380</v>
      </c>
    </row>
    <row r="269" s="14" customFormat="1">
      <c r="A269" s="14"/>
      <c r="B269" s="243"/>
      <c r="C269" s="244"/>
      <c r="D269" s="233" t="s">
        <v>139</v>
      </c>
      <c r="E269" s="245" t="s">
        <v>1</v>
      </c>
      <c r="F269" s="246" t="s">
        <v>381</v>
      </c>
      <c r="G269" s="244"/>
      <c r="H269" s="245" t="s">
        <v>1</v>
      </c>
      <c r="I269" s="247"/>
      <c r="J269" s="244"/>
      <c r="K269" s="244"/>
      <c r="L269" s="248"/>
      <c r="M269" s="249"/>
      <c r="N269" s="250"/>
      <c r="O269" s="250"/>
      <c r="P269" s="250"/>
      <c r="Q269" s="250"/>
      <c r="R269" s="250"/>
      <c r="S269" s="250"/>
      <c r="T269" s="251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2" t="s">
        <v>139</v>
      </c>
      <c r="AU269" s="252" t="s">
        <v>92</v>
      </c>
      <c r="AV269" s="14" t="s">
        <v>21</v>
      </c>
      <c r="AW269" s="14" t="s">
        <v>38</v>
      </c>
      <c r="AX269" s="14" t="s">
        <v>82</v>
      </c>
      <c r="AY269" s="252" t="s">
        <v>130</v>
      </c>
    </row>
    <row r="270" s="13" customFormat="1">
      <c r="A270" s="13"/>
      <c r="B270" s="231"/>
      <c r="C270" s="232"/>
      <c r="D270" s="233" t="s">
        <v>139</v>
      </c>
      <c r="E270" s="234" t="s">
        <v>1</v>
      </c>
      <c r="F270" s="235" t="s">
        <v>382</v>
      </c>
      <c r="G270" s="232"/>
      <c r="H270" s="236">
        <v>310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139</v>
      </c>
      <c r="AU270" s="242" t="s">
        <v>92</v>
      </c>
      <c r="AV270" s="13" t="s">
        <v>92</v>
      </c>
      <c r="AW270" s="13" t="s">
        <v>38</v>
      </c>
      <c r="AX270" s="13" t="s">
        <v>82</v>
      </c>
      <c r="AY270" s="242" t="s">
        <v>130</v>
      </c>
    </row>
    <row r="271" s="14" customFormat="1">
      <c r="A271" s="14"/>
      <c r="B271" s="243"/>
      <c r="C271" s="244"/>
      <c r="D271" s="233" t="s">
        <v>139</v>
      </c>
      <c r="E271" s="245" t="s">
        <v>1</v>
      </c>
      <c r="F271" s="246" t="s">
        <v>383</v>
      </c>
      <c r="G271" s="244"/>
      <c r="H271" s="245" t="s">
        <v>1</v>
      </c>
      <c r="I271" s="247"/>
      <c r="J271" s="244"/>
      <c r="K271" s="244"/>
      <c r="L271" s="248"/>
      <c r="M271" s="249"/>
      <c r="N271" s="250"/>
      <c r="O271" s="250"/>
      <c r="P271" s="250"/>
      <c r="Q271" s="250"/>
      <c r="R271" s="250"/>
      <c r="S271" s="250"/>
      <c r="T271" s="251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2" t="s">
        <v>139</v>
      </c>
      <c r="AU271" s="252" t="s">
        <v>92</v>
      </c>
      <c r="AV271" s="14" t="s">
        <v>21</v>
      </c>
      <c r="AW271" s="14" t="s">
        <v>38</v>
      </c>
      <c r="AX271" s="14" t="s">
        <v>82</v>
      </c>
      <c r="AY271" s="252" t="s">
        <v>130</v>
      </c>
    </row>
    <row r="272" s="13" customFormat="1">
      <c r="A272" s="13"/>
      <c r="B272" s="231"/>
      <c r="C272" s="232"/>
      <c r="D272" s="233" t="s">
        <v>139</v>
      </c>
      <c r="E272" s="234" t="s">
        <v>1</v>
      </c>
      <c r="F272" s="235" t="s">
        <v>384</v>
      </c>
      <c r="G272" s="232"/>
      <c r="H272" s="236">
        <v>170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139</v>
      </c>
      <c r="AU272" s="242" t="s">
        <v>92</v>
      </c>
      <c r="AV272" s="13" t="s">
        <v>92</v>
      </c>
      <c r="AW272" s="13" t="s">
        <v>38</v>
      </c>
      <c r="AX272" s="13" t="s">
        <v>82</v>
      </c>
      <c r="AY272" s="242" t="s">
        <v>130</v>
      </c>
    </row>
    <row r="273" s="13" customFormat="1">
      <c r="A273" s="13"/>
      <c r="B273" s="231"/>
      <c r="C273" s="232"/>
      <c r="D273" s="233" t="s">
        <v>139</v>
      </c>
      <c r="E273" s="234" t="s">
        <v>1</v>
      </c>
      <c r="F273" s="235" t="s">
        <v>385</v>
      </c>
      <c r="G273" s="232"/>
      <c r="H273" s="236">
        <v>215</v>
      </c>
      <c r="I273" s="237"/>
      <c r="J273" s="232"/>
      <c r="K273" s="232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139</v>
      </c>
      <c r="AU273" s="242" t="s">
        <v>92</v>
      </c>
      <c r="AV273" s="13" t="s">
        <v>92</v>
      </c>
      <c r="AW273" s="13" t="s">
        <v>38</v>
      </c>
      <c r="AX273" s="13" t="s">
        <v>82</v>
      </c>
      <c r="AY273" s="242" t="s">
        <v>130</v>
      </c>
    </row>
    <row r="274" s="13" customFormat="1">
      <c r="A274" s="13"/>
      <c r="B274" s="231"/>
      <c r="C274" s="232"/>
      <c r="D274" s="233" t="s">
        <v>139</v>
      </c>
      <c r="E274" s="234" t="s">
        <v>1</v>
      </c>
      <c r="F274" s="235" t="s">
        <v>386</v>
      </c>
      <c r="G274" s="232"/>
      <c r="H274" s="236">
        <v>175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139</v>
      </c>
      <c r="AU274" s="242" t="s">
        <v>92</v>
      </c>
      <c r="AV274" s="13" t="s">
        <v>92</v>
      </c>
      <c r="AW274" s="13" t="s">
        <v>38</v>
      </c>
      <c r="AX274" s="13" t="s">
        <v>82</v>
      </c>
      <c r="AY274" s="242" t="s">
        <v>130</v>
      </c>
    </row>
    <row r="275" s="14" customFormat="1">
      <c r="A275" s="14"/>
      <c r="B275" s="243"/>
      <c r="C275" s="244"/>
      <c r="D275" s="233" t="s">
        <v>139</v>
      </c>
      <c r="E275" s="245" t="s">
        <v>1</v>
      </c>
      <c r="F275" s="246" t="s">
        <v>387</v>
      </c>
      <c r="G275" s="244"/>
      <c r="H275" s="245" t="s">
        <v>1</v>
      </c>
      <c r="I275" s="247"/>
      <c r="J275" s="244"/>
      <c r="K275" s="244"/>
      <c r="L275" s="248"/>
      <c r="M275" s="249"/>
      <c r="N275" s="250"/>
      <c r="O275" s="250"/>
      <c r="P275" s="250"/>
      <c r="Q275" s="250"/>
      <c r="R275" s="250"/>
      <c r="S275" s="250"/>
      <c r="T275" s="251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2" t="s">
        <v>139</v>
      </c>
      <c r="AU275" s="252" t="s">
        <v>92</v>
      </c>
      <c r="AV275" s="14" t="s">
        <v>21</v>
      </c>
      <c r="AW275" s="14" t="s">
        <v>38</v>
      </c>
      <c r="AX275" s="14" t="s">
        <v>82</v>
      </c>
      <c r="AY275" s="252" t="s">
        <v>130</v>
      </c>
    </row>
    <row r="276" s="13" customFormat="1">
      <c r="A276" s="13"/>
      <c r="B276" s="231"/>
      <c r="C276" s="232"/>
      <c r="D276" s="233" t="s">
        <v>139</v>
      </c>
      <c r="E276" s="234" t="s">
        <v>1</v>
      </c>
      <c r="F276" s="235" t="s">
        <v>388</v>
      </c>
      <c r="G276" s="232"/>
      <c r="H276" s="236">
        <v>160</v>
      </c>
      <c r="I276" s="237"/>
      <c r="J276" s="232"/>
      <c r="K276" s="232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139</v>
      </c>
      <c r="AU276" s="242" t="s">
        <v>92</v>
      </c>
      <c r="AV276" s="13" t="s">
        <v>92</v>
      </c>
      <c r="AW276" s="13" t="s">
        <v>38</v>
      </c>
      <c r="AX276" s="13" t="s">
        <v>82</v>
      </c>
      <c r="AY276" s="242" t="s">
        <v>130</v>
      </c>
    </row>
    <row r="277" s="14" customFormat="1">
      <c r="A277" s="14"/>
      <c r="B277" s="243"/>
      <c r="C277" s="244"/>
      <c r="D277" s="233" t="s">
        <v>139</v>
      </c>
      <c r="E277" s="245" t="s">
        <v>1</v>
      </c>
      <c r="F277" s="246" t="s">
        <v>389</v>
      </c>
      <c r="G277" s="244"/>
      <c r="H277" s="245" t="s">
        <v>1</v>
      </c>
      <c r="I277" s="247"/>
      <c r="J277" s="244"/>
      <c r="K277" s="244"/>
      <c r="L277" s="248"/>
      <c r="M277" s="249"/>
      <c r="N277" s="250"/>
      <c r="O277" s="250"/>
      <c r="P277" s="250"/>
      <c r="Q277" s="250"/>
      <c r="R277" s="250"/>
      <c r="S277" s="250"/>
      <c r="T277" s="25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2" t="s">
        <v>139</v>
      </c>
      <c r="AU277" s="252" t="s">
        <v>92</v>
      </c>
      <c r="AV277" s="14" t="s">
        <v>21</v>
      </c>
      <c r="AW277" s="14" t="s">
        <v>38</v>
      </c>
      <c r="AX277" s="14" t="s">
        <v>82</v>
      </c>
      <c r="AY277" s="252" t="s">
        <v>130</v>
      </c>
    </row>
    <row r="278" s="13" customFormat="1">
      <c r="A278" s="13"/>
      <c r="B278" s="231"/>
      <c r="C278" s="232"/>
      <c r="D278" s="233" t="s">
        <v>139</v>
      </c>
      <c r="E278" s="234" t="s">
        <v>1</v>
      </c>
      <c r="F278" s="235" t="s">
        <v>390</v>
      </c>
      <c r="G278" s="232"/>
      <c r="H278" s="236">
        <v>20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139</v>
      </c>
      <c r="AU278" s="242" t="s">
        <v>92</v>
      </c>
      <c r="AV278" s="13" t="s">
        <v>92</v>
      </c>
      <c r="AW278" s="13" t="s">
        <v>38</v>
      </c>
      <c r="AX278" s="13" t="s">
        <v>82</v>
      </c>
      <c r="AY278" s="242" t="s">
        <v>130</v>
      </c>
    </row>
    <row r="279" s="13" customFormat="1">
      <c r="A279" s="13"/>
      <c r="B279" s="231"/>
      <c r="C279" s="232"/>
      <c r="D279" s="233" t="s">
        <v>139</v>
      </c>
      <c r="E279" s="234" t="s">
        <v>1</v>
      </c>
      <c r="F279" s="235" t="s">
        <v>391</v>
      </c>
      <c r="G279" s="232"/>
      <c r="H279" s="236">
        <v>18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139</v>
      </c>
      <c r="AU279" s="242" t="s">
        <v>92</v>
      </c>
      <c r="AV279" s="13" t="s">
        <v>92</v>
      </c>
      <c r="AW279" s="13" t="s">
        <v>38</v>
      </c>
      <c r="AX279" s="13" t="s">
        <v>82</v>
      </c>
      <c r="AY279" s="242" t="s">
        <v>130</v>
      </c>
    </row>
    <row r="280" s="13" customFormat="1">
      <c r="A280" s="13"/>
      <c r="B280" s="231"/>
      <c r="C280" s="232"/>
      <c r="D280" s="233" t="s">
        <v>139</v>
      </c>
      <c r="E280" s="234" t="s">
        <v>1</v>
      </c>
      <c r="F280" s="235" t="s">
        <v>392</v>
      </c>
      <c r="G280" s="232"/>
      <c r="H280" s="236">
        <v>5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139</v>
      </c>
      <c r="AU280" s="242" t="s">
        <v>92</v>
      </c>
      <c r="AV280" s="13" t="s">
        <v>92</v>
      </c>
      <c r="AW280" s="13" t="s">
        <v>38</v>
      </c>
      <c r="AX280" s="13" t="s">
        <v>82</v>
      </c>
      <c r="AY280" s="242" t="s">
        <v>130</v>
      </c>
    </row>
    <row r="281" s="13" customFormat="1">
      <c r="A281" s="13"/>
      <c r="B281" s="231"/>
      <c r="C281" s="232"/>
      <c r="D281" s="233" t="s">
        <v>139</v>
      </c>
      <c r="E281" s="234" t="s">
        <v>1</v>
      </c>
      <c r="F281" s="235" t="s">
        <v>393</v>
      </c>
      <c r="G281" s="232"/>
      <c r="H281" s="236">
        <v>5</v>
      </c>
      <c r="I281" s="237"/>
      <c r="J281" s="232"/>
      <c r="K281" s="232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139</v>
      </c>
      <c r="AU281" s="242" t="s">
        <v>92</v>
      </c>
      <c r="AV281" s="13" t="s">
        <v>92</v>
      </c>
      <c r="AW281" s="13" t="s">
        <v>38</v>
      </c>
      <c r="AX281" s="13" t="s">
        <v>82</v>
      </c>
      <c r="AY281" s="242" t="s">
        <v>130</v>
      </c>
    </row>
    <row r="282" s="13" customFormat="1">
      <c r="A282" s="13"/>
      <c r="B282" s="231"/>
      <c r="C282" s="232"/>
      <c r="D282" s="233" t="s">
        <v>139</v>
      </c>
      <c r="E282" s="234" t="s">
        <v>1</v>
      </c>
      <c r="F282" s="235" t="s">
        <v>394</v>
      </c>
      <c r="G282" s="232"/>
      <c r="H282" s="236">
        <v>5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139</v>
      </c>
      <c r="AU282" s="242" t="s">
        <v>92</v>
      </c>
      <c r="AV282" s="13" t="s">
        <v>92</v>
      </c>
      <c r="AW282" s="13" t="s">
        <v>38</v>
      </c>
      <c r="AX282" s="13" t="s">
        <v>82</v>
      </c>
      <c r="AY282" s="242" t="s">
        <v>130</v>
      </c>
    </row>
    <row r="283" s="13" customFormat="1">
      <c r="A283" s="13"/>
      <c r="B283" s="231"/>
      <c r="C283" s="232"/>
      <c r="D283" s="233" t="s">
        <v>139</v>
      </c>
      <c r="E283" s="234" t="s">
        <v>1</v>
      </c>
      <c r="F283" s="235" t="s">
        <v>395</v>
      </c>
      <c r="G283" s="232"/>
      <c r="H283" s="236">
        <v>5</v>
      </c>
      <c r="I283" s="237"/>
      <c r="J283" s="232"/>
      <c r="K283" s="232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139</v>
      </c>
      <c r="AU283" s="242" t="s">
        <v>92</v>
      </c>
      <c r="AV283" s="13" t="s">
        <v>92</v>
      </c>
      <c r="AW283" s="13" t="s">
        <v>38</v>
      </c>
      <c r="AX283" s="13" t="s">
        <v>82</v>
      </c>
      <c r="AY283" s="242" t="s">
        <v>130</v>
      </c>
    </row>
    <row r="284" s="14" customFormat="1">
      <c r="A284" s="14"/>
      <c r="B284" s="243"/>
      <c r="C284" s="244"/>
      <c r="D284" s="233" t="s">
        <v>139</v>
      </c>
      <c r="E284" s="245" t="s">
        <v>1</v>
      </c>
      <c r="F284" s="246" t="s">
        <v>396</v>
      </c>
      <c r="G284" s="244"/>
      <c r="H284" s="245" t="s">
        <v>1</v>
      </c>
      <c r="I284" s="247"/>
      <c r="J284" s="244"/>
      <c r="K284" s="244"/>
      <c r="L284" s="248"/>
      <c r="M284" s="249"/>
      <c r="N284" s="250"/>
      <c r="O284" s="250"/>
      <c r="P284" s="250"/>
      <c r="Q284" s="250"/>
      <c r="R284" s="250"/>
      <c r="S284" s="250"/>
      <c r="T284" s="251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2" t="s">
        <v>139</v>
      </c>
      <c r="AU284" s="252" t="s">
        <v>92</v>
      </c>
      <c r="AV284" s="14" t="s">
        <v>21</v>
      </c>
      <c r="AW284" s="14" t="s">
        <v>38</v>
      </c>
      <c r="AX284" s="14" t="s">
        <v>82</v>
      </c>
      <c r="AY284" s="252" t="s">
        <v>130</v>
      </c>
    </row>
    <row r="285" s="13" customFormat="1">
      <c r="A285" s="13"/>
      <c r="B285" s="231"/>
      <c r="C285" s="232"/>
      <c r="D285" s="233" t="s">
        <v>139</v>
      </c>
      <c r="E285" s="234" t="s">
        <v>1</v>
      </c>
      <c r="F285" s="235" t="s">
        <v>397</v>
      </c>
      <c r="G285" s="232"/>
      <c r="H285" s="236">
        <v>15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139</v>
      </c>
      <c r="AU285" s="242" t="s">
        <v>92</v>
      </c>
      <c r="AV285" s="13" t="s">
        <v>92</v>
      </c>
      <c r="AW285" s="13" t="s">
        <v>38</v>
      </c>
      <c r="AX285" s="13" t="s">
        <v>82</v>
      </c>
      <c r="AY285" s="242" t="s">
        <v>130</v>
      </c>
    </row>
    <row r="286" s="13" customFormat="1">
      <c r="A286" s="13"/>
      <c r="B286" s="231"/>
      <c r="C286" s="232"/>
      <c r="D286" s="233" t="s">
        <v>139</v>
      </c>
      <c r="E286" s="234" t="s">
        <v>1</v>
      </c>
      <c r="F286" s="235" t="s">
        <v>398</v>
      </c>
      <c r="G286" s="232"/>
      <c r="H286" s="236">
        <v>6.5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139</v>
      </c>
      <c r="AU286" s="242" t="s">
        <v>92</v>
      </c>
      <c r="AV286" s="13" t="s">
        <v>92</v>
      </c>
      <c r="AW286" s="13" t="s">
        <v>38</v>
      </c>
      <c r="AX286" s="13" t="s">
        <v>82</v>
      </c>
      <c r="AY286" s="242" t="s">
        <v>130</v>
      </c>
    </row>
    <row r="287" s="14" customFormat="1">
      <c r="A287" s="14"/>
      <c r="B287" s="243"/>
      <c r="C287" s="244"/>
      <c r="D287" s="233" t="s">
        <v>139</v>
      </c>
      <c r="E287" s="245" t="s">
        <v>1</v>
      </c>
      <c r="F287" s="246" t="s">
        <v>399</v>
      </c>
      <c r="G287" s="244"/>
      <c r="H287" s="245" t="s">
        <v>1</v>
      </c>
      <c r="I287" s="247"/>
      <c r="J287" s="244"/>
      <c r="K287" s="244"/>
      <c r="L287" s="248"/>
      <c r="M287" s="249"/>
      <c r="N287" s="250"/>
      <c r="O287" s="250"/>
      <c r="P287" s="250"/>
      <c r="Q287" s="250"/>
      <c r="R287" s="250"/>
      <c r="S287" s="250"/>
      <c r="T287" s="251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2" t="s">
        <v>139</v>
      </c>
      <c r="AU287" s="252" t="s">
        <v>92</v>
      </c>
      <c r="AV287" s="14" t="s">
        <v>21</v>
      </c>
      <c r="AW287" s="14" t="s">
        <v>38</v>
      </c>
      <c r="AX287" s="14" t="s">
        <v>82</v>
      </c>
      <c r="AY287" s="252" t="s">
        <v>130</v>
      </c>
    </row>
    <row r="288" s="13" customFormat="1">
      <c r="A288" s="13"/>
      <c r="B288" s="231"/>
      <c r="C288" s="232"/>
      <c r="D288" s="233" t="s">
        <v>139</v>
      </c>
      <c r="E288" s="234" t="s">
        <v>1</v>
      </c>
      <c r="F288" s="235" t="s">
        <v>400</v>
      </c>
      <c r="G288" s="232"/>
      <c r="H288" s="236">
        <v>2.5</v>
      </c>
      <c r="I288" s="237"/>
      <c r="J288" s="232"/>
      <c r="K288" s="232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139</v>
      </c>
      <c r="AU288" s="242" t="s">
        <v>92</v>
      </c>
      <c r="AV288" s="13" t="s">
        <v>92</v>
      </c>
      <c r="AW288" s="13" t="s">
        <v>38</v>
      </c>
      <c r="AX288" s="13" t="s">
        <v>82</v>
      </c>
      <c r="AY288" s="242" t="s">
        <v>130</v>
      </c>
    </row>
    <row r="289" s="13" customFormat="1">
      <c r="A289" s="13"/>
      <c r="B289" s="231"/>
      <c r="C289" s="232"/>
      <c r="D289" s="233" t="s">
        <v>139</v>
      </c>
      <c r="E289" s="234" t="s">
        <v>1</v>
      </c>
      <c r="F289" s="235" t="s">
        <v>401</v>
      </c>
      <c r="G289" s="232"/>
      <c r="H289" s="236">
        <v>2</v>
      </c>
      <c r="I289" s="237"/>
      <c r="J289" s="232"/>
      <c r="K289" s="232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139</v>
      </c>
      <c r="AU289" s="242" t="s">
        <v>92</v>
      </c>
      <c r="AV289" s="13" t="s">
        <v>92</v>
      </c>
      <c r="AW289" s="13" t="s">
        <v>38</v>
      </c>
      <c r="AX289" s="13" t="s">
        <v>82</v>
      </c>
      <c r="AY289" s="242" t="s">
        <v>130</v>
      </c>
    </row>
    <row r="290" s="15" customFormat="1">
      <c r="A290" s="15"/>
      <c r="B290" s="253"/>
      <c r="C290" s="254"/>
      <c r="D290" s="233" t="s">
        <v>139</v>
      </c>
      <c r="E290" s="255" t="s">
        <v>1</v>
      </c>
      <c r="F290" s="256" t="s">
        <v>184</v>
      </c>
      <c r="G290" s="254"/>
      <c r="H290" s="257">
        <v>1114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3" t="s">
        <v>139</v>
      </c>
      <c r="AU290" s="263" t="s">
        <v>92</v>
      </c>
      <c r="AV290" s="15" t="s">
        <v>137</v>
      </c>
      <c r="AW290" s="15" t="s">
        <v>38</v>
      </c>
      <c r="AX290" s="15" t="s">
        <v>21</v>
      </c>
      <c r="AY290" s="263" t="s">
        <v>130</v>
      </c>
    </row>
    <row r="291" s="2" customFormat="1" ht="24.15" customHeight="1">
      <c r="A291" s="38"/>
      <c r="B291" s="39"/>
      <c r="C291" s="218" t="s">
        <v>402</v>
      </c>
      <c r="D291" s="218" t="s">
        <v>132</v>
      </c>
      <c r="E291" s="219" t="s">
        <v>403</v>
      </c>
      <c r="F291" s="220" t="s">
        <v>404</v>
      </c>
      <c r="G291" s="221" t="s">
        <v>157</v>
      </c>
      <c r="H291" s="222">
        <v>440</v>
      </c>
      <c r="I291" s="223"/>
      <c r="J291" s="224">
        <f>ROUND(I291*H291,2)</f>
        <v>0</v>
      </c>
      <c r="K291" s="220" t="s">
        <v>136</v>
      </c>
      <c r="L291" s="44"/>
      <c r="M291" s="225" t="s">
        <v>1</v>
      </c>
      <c r="N291" s="226" t="s">
        <v>47</v>
      </c>
      <c r="O291" s="91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137</v>
      </c>
      <c r="AT291" s="229" t="s">
        <v>132</v>
      </c>
      <c r="AU291" s="229" t="s">
        <v>92</v>
      </c>
      <c r="AY291" s="17" t="s">
        <v>130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21</v>
      </c>
      <c r="BK291" s="230">
        <f>ROUND(I291*H291,2)</f>
        <v>0</v>
      </c>
      <c r="BL291" s="17" t="s">
        <v>137</v>
      </c>
      <c r="BM291" s="229" t="s">
        <v>405</v>
      </c>
    </row>
    <row r="292" s="14" customFormat="1">
      <c r="A292" s="14"/>
      <c r="B292" s="243"/>
      <c r="C292" s="244"/>
      <c r="D292" s="233" t="s">
        <v>139</v>
      </c>
      <c r="E292" s="245" t="s">
        <v>1</v>
      </c>
      <c r="F292" s="246" t="s">
        <v>406</v>
      </c>
      <c r="G292" s="244"/>
      <c r="H292" s="245" t="s">
        <v>1</v>
      </c>
      <c r="I292" s="247"/>
      <c r="J292" s="244"/>
      <c r="K292" s="244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139</v>
      </c>
      <c r="AU292" s="252" t="s">
        <v>92</v>
      </c>
      <c r="AV292" s="14" t="s">
        <v>21</v>
      </c>
      <c r="AW292" s="14" t="s">
        <v>38</v>
      </c>
      <c r="AX292" s="14" t="s">
        <v>82</v>
      </c>
      <c r="AY292" s="252" t="s">
        <v>130</v>
      </c>
    </row>
    <row r="293" s="13" customFormat="1">
      <c r="A293" s="13"/>
      <c r="B293" s="231"/>
      <c r="C293" s="232"/>
      <c r="D293" s="233" t="s">
        <v>139</v>
      </c>
      <c r="E293" s="234" t="s">
        <v>1</v>
      </c>
      <c r="F293" s="235" t="s">
        <v>407</v>
      </c>
      <c r="G293" s="232"/>
      <c r="H293" s="236">
        <v>185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139</v>
      </c>
      <c r="AU293" s="242" t="s">
        <v>92</v>
      </c>
      <c r="AV293" s="13" t="s">
        <v>92</v>
      </c>
      <c r="AW293" s="13" t="s">
        <v>38</v>
      </c>
      <c r="AX293" s="13" t="s">
        <v>82</v>
      </c>
      <c r="AY293" s="242" t="s">
        <v>130</v>
      </c>
    </row>
    <row r="294" s="13" customFormat="1">
      <c r="A294" s="13"/>
      <c r="B294" s="231"/>
      <c r="C294" s="232"/>
      <c r="D294" s="233" t="s">
        <v>139</v>
      </c>
      <c r="E294" s="234" t="s">
        <v>1</v>
      </c>
      <c r="F294" s="235" t="s">
        <v>408</v>
      </c>
      <c r="G294" s="232"/>
      <c r="H294" s="236">
        <v>255</v>
      </c>
      <c r="I294" s="237"/>
      <c r="J294" s="232"/>
      <c r="K294" s="232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139</v>
      </c>
      <c r="AU294" s="242" t="s">
        <v>92</v>
      </c>
      <c r="AV294" s="13" t="s">
        <v>92</v>
      </c>
      <c r="AW294" s="13" t="s">
        <v>38</v>
      </c>
      <c r="AX294" s="13" t="s">
        <v>82</v>
      </c>
      <c r="AY294" s="242" t="s">
        <v>130</v>
      </c>
    </row>
    <row r="295" s="15" customFormat="1">
      <c r="A295" s="15"/>
      <c r="B295" s="253"/>
      <c r="C295" s="254"/>
      <c r="D295" s="233" t="s">
        <v>139</v>
      </c>
      <c r="E295" s="255" t="s">
        <v>1</v>
      </c>
      <c r="F295" s="256" t="s">
        <v>184</v>
      </c>
      <c r="G295" s="254"/>
      <c r="H295" s="257">
        <v>440</v>
      </c>
      <c r="I295" s="258"/>
      <c r="J295" s="254"/>
      <c r="K295" s="254"/>
      <c r="L295" s="259"/>
      <c r="M295" s="260"/>
      <c r="N295" s="261"/>
      <c r="O295" s="261"/>
      <c r="P295" s="261"/>
      <c r="Q295" s="261"/>
      <c r="R295" s="261"/>
      <c r="S295" s="261"/>
      <c r="T295" s="262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3" t="s">
        <v>139</v>
      </c>
      <c r="AU295" s="263" t="s">
        <v>92</v>
      </c>
      <c r="AV295" s="15" t="s">
        <v>137</v>
      </c>
      <c r="AW295" s="15" t="s">
        <v>38</v>
      </c>
      <c r="AX295" s="15" t="s">
        <v>21</v>
      </c>
      <c r="AY295" s="263" t="s">
        <v>130</v>
      </c>
    </row>
    <row r="296" s="2" customFormat="1" ht="24.15" customHeight="1">
      <c r="A296" s="38"/>
      <c r="B296" s="39"/>
      <c r="C296" s="218" t="s">
        <v>409</v>
      </c>
      <c r="D296" s="218" t="s">
        <v>132</v>
      </c>
      <c r="E296" s="219" t="s">
        <v>410</v>
      </c>
      <c r="F296" s="220" t="s">
        <v>411</v>
      </c>
      <c r="G296" s="221" t="s">
        <v>157</v>
      </c>
      <c r="H296" s="222">
        <v>440</v>
      </c>
      <c r="I296" s="223"/>
      <c r="J296" s="224">
        <f>ROUND(I296*H296,2)</f>
        <v>0</v>
      </c>
      <c r="K296" s="220" t="s">
        <v>136</v>
      </c>
      <c r="L296" s="44"/>
      <c r="M296" s="225" t="s">
        <v>1</v>
      </c>
      <c r="N296" s="226" t="s">
        <v>47</v>
      </c>
      <c r="O296" s="91"/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137</v>
      </c>
      <c r="AT296" s="229" t="s">
        <v>132</v>
      </c>
      <c r="AU296" s="229" t="s">
        <v>92</v>
      </c>
      <c r="AY296" s="17" t="s">
        <v>130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21</v>
      </c>
      <c r="BK296" s="230">
        <f>ROUND(I296*H296,2)</f>
        <v>0</v>
      </c>
      <c r="BL296" s="17" t="s">
        <v>137</v>
      </c>
      <c r="BM296" s="229" t="s">
        <v>412</v>
      </c>
    </row>
    <row r="297" s="14" customFormat="1">
      <c r="A297" s="14"/>
      <c r="B297" s="243"/>
      <c r="C297" s="244"/>
      <c r="D297" s="233" t="s">
        <v>139</v>
      </c>
      <c r="E297" s="245" t="s">
        <v>1</v>
      </c>
      <c r="F297" s="246" t="s">
        <v>406</v>
      </c>
      <c r="G297" s="244"/>
      <c r="H297" s="245" t="s">
        <v>1</v>
      </c>
      <c r="I297" s="247"/>
      <c r="J297" s="244"/>
      <c r="K297" s="244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139</v>
      </c>
      <c r="AU297" s="252" t="s">
        <v>92</v>
      </c>
      <c r="AV297" s="14" t="s">
        <v>21</v>
      </c>
      <c r="AW297" s="14" t="s">
        <v>38</v>
      </c>
      <c r="AX297" s="14" t="s">
        <v>82</v>
      </c>
      <c r="AY297" s="252" t="s">
        <v>130</v>
      </c>
    </row>
    <row r="298" s="13" customFormat="1">
      <c r="A298" s="13"/>
      <c r="B298" s="231"/>
      <c r="C298" s="232"/>
      <c r="D298" s="233" t="s">
        <v>139</v>
      </c>
      <c r="E298" s="234" t="s">
        <v>1</v>
      </c>
      <c r="F298" s="235" t="s">
        <v>407</v>
      </c>
      <c r="G298" s="232"/>
      <c r="H298" s="236">
        <v>185</v>
      </c>
      <c r="I298" s="237"/>
      <c r="J298" s="232"/>
      <c r="K298" s="232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139</v>
      </c>
      <c r="AU298" s="242" t="s">
        <v>92</v>
      </c>
      <c r="AV298" s="13" t="s">
        <v>92</v>
      </c>
      <c r="AW298" s="13" t="s">
        <v>38</v>
      </c>
      <c r="AX298" s="13" t="s">
        <v>82</v>
      </c>
      <c r="AY298" s="242" t="s">
        <v>130</v>
      </c>
    </row>
    <row r="299" s="13" customFormat="1">
      <c r="A299" s="13"/>
      <c r="B299" s="231"/>
      <c r="C299" s="232"/>
      <c r="D299" s="233" t="s">
        <v>139</v>
      </c>
      <c r="E299" s="234" t="s">
        <v>1</v>
      </c>
      <c r="F299" s="235" t="s">
        <v>408</v>
      </c>
      <c r="G299" s="232"/>
      <c r="H299" s="236">
        <v>255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139</v>
      </c>
      <c r="AU299" s="242" t="s">
        <v>92</v>
      </c>
      <c r="AV299" s="13" t="s">
        <v>92</v>
      </c>
      <c r="AW299" s="13" t="s">
        <v>38</v>
      </c>
      <c r="AX299" s="13" t="s">
        <v>82</v>
      </c>
      <c r="AY299" s="242" t="s">
        <v>130</v>
      </c>
    </row>
    <row r="300" s="15" customFormat="1">
      <c r="A300" s="15"/>
      <c r="B300" s="253"/>
      <c r="C300" s="254"/>
      <c r="D300" s="233" t="s">
        <v>139</v>
      </c>
      <c r="E300" s="255" t="s">
        <v>1</v>
      </c>
      <c r="F300" s="256" t="s">
        <v>184</v>
      </c>
      <c r="G300" s="254"/>
      <c r="H300" s="257">
        <v>440</v>
      </c>
      <c r="I300" s="258"/>
      <c r="J300" s="254"/>
      <c r="K300" s="254"/>
      <c r="L300" s="259"/>
      <c r="M300" s="260"/>
      <c r="N300" s="261"/>
      <c r="O300" s="261"/>
      <c r="P300" s="261"/>
      <c r="Q300" s="261"/>
      <c r="R300" s="261"/>
      <c r="S300" s="261"/>
      <c r="T300" s="262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3" t="s">
        <v>139</v>
      </c>
      <c r="AU300" s="263" t="s">
        <v>92</v>
      </c>
      <c r="AV300" s="15" t="s">
        <v>137</v>
      </c>
      <c r="AW300" s="15" t="s">
        <v>38</v>
      </c>
      <c r="AX300" s="15" t="s">
        <v>21</v>
      </c>
      <c r="AY300" s="263" t="s">
        <v>130</v>
      </c>
    </row>
    <row r="301" s="2" customFormat="1" ht="16.5" customHeight="1">
      <c r="A301" s="38"/>
      <c r="B301" s="39"/>
      <c r="C301" s="264" t="s">
        <v>413</v>
      </c>
      <c r="D301" s="264" t="s">
        <v>414</v>
      </c>
      <c r="E301" s="265" t="s">
        <v>415</v>
      </c>
      <c r="F301" s="266" t="s">
        <v>416</v>
      </c>
      <c r="G301" s="267" t="s">
        <v>417</v>
      </c>
      <c r="H301" s="268">
        <v>9.0640000000000001</v>
      </c>
      <c r="I301" s="269"/>
      <c r="J301" s="270">
        <f>ROUND(I301*H301,2)</f>
        <v>0</v>
      </c>
      <c r="K301" s="266" t="s">
        <v>136</v>
      </c>
      <c r="L301" s="271"/>
      <c r="M301" s="272" t="s">
        <v>1</v>
      </c>
      <c r="N301" s="273" t="s">
        <v>47</v>
      </c>
      <c r="O301" s="91"/>
      <c r="P301" s="227">
        <f>O301*H301</f>
        <v>0</v>
      </c>
      <c r="Q301" s="227">
        <v>0.001</v>
      </c>
      <c r="R301" s="227">
        <f>Q301*H301</f>
        <v>0.0090640000000000009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170</v>
      </c>
      <c r="AT301" s="229" t="s">
        <v>414</v>
      </c>
      <c r="AU301" s="229" t="s">
        <v>92</v>
      </c>
      <c r="AY301" s="17" t="s">
        <v>130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21</v>
      </c>
      <c r="BK301" s="230">
        <f>ROUND(I301*H301,2)</f>
        <v>0</v>
      </c>
      <c r="BL301" s="17" t="s">
        <v>137</v>
      </c>
      <c r="BM301" s="229" t="s">
        <v>418</v>
      </c>
    </row>
    <row r="302" s="13" customFormat="1">
      <c r="A302" s="13"/>
      <c r="B302" s="231"/>
      <c r="C302" s="232"/>
      <c r="D302" s="233" t="s">
        <v>139</v>
      </c>
      <c r="E302" s="232"/>
      <c r="F302" s="235" t="s">
        <v>419</v>
      </c>
      <c r="G302" s="232"/>
      <c r="H302" s="236">
        <v>9.0640000000000001</v>
      </c>
      <c r="I302" s="237"/>
      <c r="J302" s="232"/>
      <c r="K302" s="232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139</v>
      </c>
      <c r="AU302" s="242" t="s">
        <v>92</v>
      </c>
      <c r="AV302" s="13" t="s">
        <v>92</v>
      </c>
      <c r="AW302" s="13" t="s">
        <v>4</v>
      </c>
      <c r="AX302" s="13" t="s">
        <v>21</v>
      </c>
      <c r="AY302" s="242" t="s">
        <v>130</v>
      </c>
    </row>
    <row r="303" s="12" customFormat="1" ht="22.8" customHeight="1">
      <c r="A303" s="12"/>
      <c r="B303" s="202"/>
      <c r="C303" s="203"/>
      <c r="D303" s="204" t="s">
        <v>81</v>
      </c>
      <c r="E303" s="216" t="s">
        <v>92</v>
      </c>
      <c r="F303" s="216" t="s">
        <v>420</v>
      </c>
      <c r="G303" s="203"/>
      <c r="H303" s="203"/>
      <c r="I303" s="206"/>
      <c r="J303" s="217">
        <f>BK303</f>
        <v>0</v>
      </c>
      <c r="K303" s="203"/>
      <c r="L303" s="208"/>
      <c r="M303" s="209"/>
      <c r="N303" s="210"/>
      <c r="O303" s="210"/>
      <c r="P303" s="211">
        <f>SUM(P304:P329)</f>
        <v>0</v>
      </c>
      <c r="Q303" s="210"/>
      <c r="R303" s="211">
        <f>SUM(R304:R329)</f>
        <v>5.987158</v>
      </c>
      <c r="S303" s="210"/>
      <c r="T303" s="212">
        <f>SUM(T304:T329)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3" t="s">
        <v>21</v>
      </c>
      <c r="AT303" s="214" t="s">
        <v>81</v>
      </c>
      <c r="AU303" s="214" t="s">
        <v>21</v>
      </c>
      <c r="AY303" s="213" t="s">
        <v>130</v>
      </c>
      <c r="BK303" s="215">
        <f>SUM(BK304:BK329)</f>
        <v>0</v>
      </c>
    </row>
    <row r="304" s="2" customFormat="1" ht="24.15" customHeight="1">
      <c r="A304" s="38"/>
      <c r="B304" s="39"/>
      <c r="C304" s="218" t="s">
        <v>421</v>
      </c>
      <c r="D304" s="218" t="s">
        <v>132</v>
      </c>
      <c r="E304" s="219" t="s">
        <v>422</v>
      </c>
      <c r="F304" s="220" t="s">
        <v>423</v>
      </c>
      <c r="G304" s="221" t="s">
        <v>213</v>
      </c>
      <c r="H304" s="222">
        <v>3</v>
      </c>
      <c r="I304" s="223"/>
      <c r="J304" s="224">
        <f>ROUND(I304*H304,2)</f>
        <v>0</v>
      </c>
      <c r="K304" s="220" t="s">
        <v>136</v>
      </c>
      <c r="L304" s="44"/>
      <c r="M304" s="225" t="s">
        <v>1</v>
      </c>
      <c r="N304" s="226" t="s">
        <v>47</v>
      </c>
      <c r="O304" s="91"/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137</v>
      </c>
      <c r="AT304" s="229" t="s">
        <v>132</v>
      </c>
      <c r="AU304" s="229" t="s">
        <v>92</v>
      </c>
      <c r="AY304" s="17" t="s">
        <v>130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21</v>
      </c>
      <c r="BK304" s="230">
        <f>ROUND(I304*H304,2)</f>
        <v>0</v>
      </c>
      <c r="BL304" s="17" t="s">
        <v>137</v>
      </c>
      <c r="BM304" s="229" t="s">
        <v>424</v>
      </c>
    </row>
    <row r="305" s="14" customFormat="1">
      <c r="A305" s="14"/>
      <c r="B305" s="243"/>
      <c r="C305" s="244"/>
      <c r="D305" s="233" t="s">
        <v>139</v>
      </c>
      <c r="E305" s="245" t="s">
        <v>1</v>
      </c>
      <c r="F305" s="246" t="s">
        <v>425</v>
      </c>
      <c r="G305" s="244"/>
      <c r="H305" s="245" t="s">
        <v>1</v>
      </c>
      <c r="I305" s="247"/>
      <c r="J305" s="244"/>
      <c r="K305" s="244"/>
      <c r="L305" s="248"/>
      <c r="M305" s="249"/>
      <c r="N305" s="250"/>
      <c r="O305" s="250"/>
      <c r="P305" s="250"/>
      <c r="Q305" s="250"/>
      <c r="R305" s="250"/>
      <c r="S305" s="250"/>
      <c r="T305" s="251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2" t="s">
        <v>139</v>
      </c>
      <c r="AU305" s="252" t="s">
        <v>92</v>
      </c>
      <c r="AV305" s="14" t="s">
        <v>21</v>
      </c>
      <c r="AW305" s="14" t="s">
        <v>38</v>
      </c>
      <c r="AX305" s="14" t="s">
        <v>82</v>
      </c>
      <c r="AY305" s="252" t="s">
        <v>130</v>
      </c>
    </row>
    <row r="306" s="13" customFormat="1">
      <c r="A306" s="13"/>
      <c r="B306" s="231"/>
      <c r="C306" s="232"/>
      <c r="D306" s="233" t="s">
        <v>139</v>
      </c>
      <c r="E306" s="234" t="s">
        <v>1</v>
      </c>
      <c r="F306" s="235" t="s">
        <v>225</v>
      </c>
      <c r="G306" s="232"/>
      <c r="H306" s="236">
        <v>3</v>
      </c>
      <c r="I306" s="237"/>
      <c r="J306" s="232"/>
      <c r="K306" s="232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139</v>
      </c>
      <c r="AU306" s="242" t="s">
        <v>92</v>
      </c>
      <c r="AV306" s="13" t="s">
        <v>92</v>
      </c>
      <c r="AW306" s="13" t="s">
        <v>38</v>
      </c>
      <c r="AX306" s="13" t="s">
        <v>21</v>
      </c>
      <c r="AY306" s="242" t="s">
        <v>130</v>
      </c>
    </row>
    <row r="307" s="2" customFormat="1" ht="24.15" customHeight="1">
      <c r="A307" s="38"/>
      <c r="B307" s="39"/>
      <c r="C307" s="218" t="s">
        <v>426</v>
      </c>
      <c r="D307" s="218" t="s">
        <v>132</v>
      </c>
      <c r="E307" s="219" t="s">
        <v>427</v>
      </c>
      <c r="F307" s="220" t="s">
        <v>428</v>
      </c>
      <c r="G307" s="221" t="s">
        <v>213</v>
      </c>
      <c r="H307" s="222">
        <v>13.59</v>
      </c>
      <c r="I307" s="223"/>
      <c r="J307" s="224">
        <f>ROUND(I307*H307,2)</f>
        <v>0</v>
      </c>
      <c r="K307" s="220" t="s">
        <v>136</v>
      </c>
      <c r="L307" s="44"/>
      <c r="M307" s="225" t="s">
        <v>1</v>
      </c>
      <c r="N307" s="226" t="s">
        <v>47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137</v>
      </c>
      <c r="AT307" s="229" t="s">
        <v>132</v>
      </c>
      <c r="AU307" s="229" t="s">
        <v>92</v>
      </c>
      <c r="AY307" s="17" t="s">
        <v>130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21</v>
      </c>
      <c r="BK307" s="230">
        <f>ROUND(I307*H307,2)</f>
        <v>0</v>
      </c>
      <c r="BL307" s="17" t="s">
        <v>137</v>
      </c>
      <c r="BM307" s="229" t="s">
        <v>429</v>
      </c>
    </row>
    <row r="308" s="14" customFormat="1">
      <c r="A308" s="14"/>
      <c r="B308" s="243"/>
      <c r="C308" s="244"/>
      <c r="D308" s="233" t="s">
        <v>139</v>
      </c>
      <c r="E308" s="245" t="s">
        <v>1</v>
      </c>
      <c r="F308" s="246" t="s">
        <v>430</v>
      </c>
      <c r="G308" s="244"/>
      <c r="H308" s="245" t="s">
        <v>1</v>
      </c>
      <c r="I308" s="247"/>
      <c r="J308" s="244"/>
      <c r="K308" s="244"/>
      <c r="L308" s="248"/>
      <c r="M308" s="249"/>
      <c r="N308" s="250"/>
      <c r="O308" s="250"/>
      <c r="P308" s="250"/>
      <c r="Q308" s="250"/>
      <c r="R308" s="250"/>
      <c r="S308" s="250"/>
      <c r="T308" s="251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2" t="s">
        <v>139</v>
      </c>
      <c r="AU308" s="252" t="s">
        <v>92</v>
      </c>
      <c r="AV308" s="14" t="s">
        <v>21</v>
      </c>
      <c r="AW308" s="14" t="s">
        <v>38</v>
      </c>
      <c r="AX308" s="14" t="s">
        <v>82</v>
      </c>
      <c r="AY308" s="252" t="s">
        <v>130</v>
      </c>
    </row>
    <row r="309" s="13" customFormat="1">
      <c r="A309" s="13"/>
      <c r="B309" s="231"/>
      <c r="C309" s="232"/>
      <c r="D309" s="233" t="s">
        <v>139</v>
      </c>
      <c r="E309" s="234" t="s">
        <v>1</v>
      </c>
      <c r="F309" s="235" t="s">
        <v>431</v>
      </c>
      <c r="G309" s="232"/>
      <c r="H309" s="236">
        <v>9.3599999999999994</v>
      </c>
      <c r="I309" s="237"/>
      <c r="J309" s="232"/>
      <c r="K309" s="232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139</v>
      </c>
      <c r="AU309" s="242" t="s">
        <v>92</v>
      </c>
      <c r="AV309" s="13" t="s">
        <v>92</v>
      </c>
      <c r="AW309" s="13" t="s">
        <v>38</v>
      </c>
      <c r="AX309" s="13" t="s">
        <v>82</v>
      </c>
      <c r="AY309" s="242" t="s">
        <v>130</v>
      </c>
    </row>
    <row r="310" s="13" customFormat="1">
      <c r="A310" s="13"/>
      <c r="B310" s="231"/>
      <c r="C310" s="232"/>
      <c r="D310" s="233" t="s">
        <v>139</v>
      </c>
      <c r="E310" s="234" t="s">
        <v>1</v>
      </c>
      <c r="F310" s="235" t="s">
        <v>432</v>
      </c>
      <c r="G310" s="232"/>
      <c r="H310" s="236">
        <v>2.0699999999999998</v>
      </c>
      <c r="I310" s="237"/>
      <c r="J310" s="232"/>
      <c r="K310" s="232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139</v>
      </c>
      <c r="AU310" s="242" t="s">
        <v>92</v>
      </c>
      <c r="AV310" s="13" t="s">
        <v>92</v>
      </c>
      <c r="AW310" s="13" t="s">
        <v>38</v>
      </c>
      <c r="AX310" s="13" t="s">
        <v>82</v>
      </c>
      <c r="AY310" s="242" t="s">
        <v>130</v>
      </c>
    </row>
    <row r="311" s="13" customFormat="1">
      <c r="A311" s="13"/>
      <c r="B311" s="231"/>
      <c r="C311" s="232"/>
      <c r="D311" s="233" t="s">
        <v>139</v>
      </c>
      <c r="E311" s="234" t="s">
        <v>1</v>
      </c>
      <c r="F311" s="235" t="s">
        <v>433</v>
      </c>
      <c r="G311" s="232"/>
      <c r="H311" s="236">
        <v>2.1600000000000001</v>
      </c>
      <c r="I311" s="237"/>
      <c r="J311" s="232"/>
      <c r="K311" s="232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139</v>
      </c>
      <c r="AU311" s="242" t="s">
        <v>92</v>
      </c>
      <c r="AV311" s="13" t="s">
        <v>92</v>
      </c>
      <c r="AW311" s="13" t="s">
        <v>38</v>
      </c>
      <c r="AX311" s="13" t="s">
        <v>82</v>
      </c>
      <c r="AY311" s="242" t="s">
        <v>130</v>
      </c>
    </row>
    <row r="312" s="15" customFormat="1">
      <c r="A312" s="15"/>
      <c r="B312" s="253"/>
      <c r="C312" s="254"/>
      <c r="D312" s="233" t="s">
        <v>139</v>
      </c>
      <c r="E312" s="255" t="s">
        <v>1</v>
      </c>
      <c r="F312" s="256" t="s">
        <v>184</v>
      </c>
      <c r="G312" s="254"/>
      <c r="H312" s="257">
        <v>13.59</v>
      </c>
      <c r="I312" s="258"/>
      <c r="J312" s="254"/>
      <c r="K312" s="254"/>
      <c r="L312" s="259"/>
      <c r="M312" s="260"/>
      <c r="N312" s="261"/>
      <c r="O312" s="261"/>
      <c r="P312" s="261"/>
      <c r="Q312" s="261"/>
      <c r="R312" s="261"/>
      <c r="S312" s="261"/>
      <c r="T312" s="262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3" t="s">
        <v>139</v>
      </c>
      <c r="AU312" s="263" t="s">
        <v>92</v>
      </c>
      <c r="AV312" s="15" t="s">
        <v>137</v>
      </c>
      <c r="AW312" s="15" t="s">
        <v>38</v>
      </c>
      <c r="AX312" s="15" t="s">
        <v>21</v>
      </c>
      <c r="AY312" s="263" t="s">
        <v>130</v>
      </c>
    </row>
    <row r="313" s="2" customFormat="1" ht="24.15" customHeight="1">
      <c r="A313" s="38"/>
      <c r="B313" s="39"/>
      <c r="C313" s="218" t="s">
        <v>434</v>
      </c>
      <c r="D313" s="218" t="s">
        <v>132</v>
      </c>
      <c r="E313" s="219" t="s">
        <v>435</v>
      </c>
      <c r="F313" s="220" t="s">
        <v>436</v>
      </c>
      <c r="G313" s="221" t="s">
        <v>157</v>
      </c>
      <c r="H313" s="222">
        <v>10.5</v>
      </c>
      <c r="I313" s="223"/>
      <c r="J313" s="224">
        <f>ROUND(I313*H313,2)</f>
        <v>0</v>
      </c>
      <c r="K313" s="220" t="s">
        <v>136</v>
      </c>
      <c r="L313" s="44"/>
      <c r="M313" s="225" t="s">
        <v>1</v>
      </c>
      <c r="N313" s="226" t="s">
        <v>47</v>
      </c>
      <c r="O313" s="91"/>
      <c r="P313" s="227">
        <f>O313*H313</f>
        <v>0</v>
      </c>
      <c r="Q313" s="227">
        <v>0.00027</v>
      </c>
      <c r="R313" s="227">
        <f>Q313*H313</f>
        <v>0.0028349999999999998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137</v>
      </c>
      <c r="AT313" s="229" t="s">
        <v>132</v>
      </c>
      <c r="AU313" s="229" t="s">
        <v>92</v>
      </c>
      <c r="AY313" s="17" t="s">
        <v>130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21</v>
      </c>
      <c r="BK313" s="230">
        <f>ROUND(I313*H313,2)</f>
        <v>0</v>
      </c>
      <c r="BL313" s="17" t="s">
        <v>137</v>
      </c>
      <c r="BM313" s="229" t="s">
        <v>437</v>
      </c>
    </row>
    <row r="314" s="14" customFormat="1">
      <c r="A314" s="14"/>
      <c r="B314" s="243"/>
      <c r="C314" s="244"/>
      <c r="D314" s="233" t="s">
        <v>139</v>
      </c>
      <c r="E314" s="245" t="s">
        <v>1</v>
      </c>
      <c r="F314" s="246" t="s">
        <v>425</v>
      </c>
      <c r="G314" s="244"/>
      <c r="H314" s="245" t="s">
        <v>1</v>
      </c>
      <c r="I314" s="247"/>
      <c r="J314" s="244"/>
      <c r="K314" s="244"/>
      <c r="L314" s="248"/>
      <c r="M314" s="249"/>
      <c r="N314" s="250"/>
      <c r="O314" s="250"/>
      <c r="P314" s="250"/>
      <c r="Q314" s="250"/>
      <c r="R314" s="250"/>
      <c r="S314" s="250"/>
      <c r="T314" s="251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2" t="s">
        <v>139</v>
      </c>
      <c r="AU314" s="252" t="s">
        <v>92</v>
      </c>
      <c r="AV314" s="14" t="s">
        <v>21</v>
      </c>
      <c r="AW314" s="14" t="s">
        <v>38</v>
      </c>
      <c r="AX314" s="14" t="s">
        <v>82</v>
      </c>
      <c r="AY314" s="252" t="s">
        <v>130</v>
      </c>
    </row>
    <row r="315" s="13" customFormat="1">
      <c r="A315" s="13"/>
      <c r="B315" s="231"/>
      <c r="C315" s="232"/>
      <c r="D315" s="233" t="s">
        <v>139</v>
      </c>
      <c r="E315" s="234" t="s">
        <v>1</v>
      </c>
      <c r="F315" s="235" t="s">
        <v>438</v>
      </c>
      <c r="G315" s="232"/>
      <c r="H315" s="236">
        <v>10.5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139</v>
      </c>
      <c r="AU315" s="242" t="s">
        <v>92</v>
      </c>
      <c r="AV315" s="13" t="s">
        <v>92</v>
      </c>
      <c r="AW315" s="13" t="s">
        <v>38</v>
      </c>
      <c r="AX315" s="13" t="s">
        <v>21</v>
      </c>
      <c r="AY315" s="242" t="s">
        <v>130</v>
      </c>
    </row>
    <row r="316" s="2" customFormat="1" ht="16.5" customHeight="1">
      <c r="A316" s="38"/>
      <c r="B316" s="39"/>
      <c r="C316" s="264" t="s">
        <v>439</v>
      </c>
      <c r="D316" s="264" t="s">
        <v>414</v>
      </c>
      <c r="E316" s="265" t="s">
        <v>440</v>
      </c>
      <c r="F316" s="266" t="s">
        <v>441</v>
      </c>
      <c r="G316" s="267" t="s">
        <v>157</v>
      </c>
      <c r="H316" s="268">
        <v>10.710000000000001</v>
      </c>
      <c r="I316" s="269"/>
      <c r="J316" s="270">
        <f>ROUND(I316*H316,2)</f>
        <v>0</v>
      </c>
      <c r="K316" s="266" t="s">
        <v>136</v>
      </c>
      <c r="L316" s="271"/>
      <c r="M316" s="272" t="s">
        <v>1</v>
      </c>
      <c r="N316" s="273" t="s">
        <v>47</v>
      </c>
      <c r="O316" s="91"/>
      <c r="P316" s="227">
        <f>O316*H316</f>
        <v>0</v>
      </c>
      <c r="Q316" s="227">
        <v>0.00029999999999999997</v>
      </c>
      <c r="R316" s="227">
        <f>Q316*H316</f>
        <v>0.0032130000000000001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170</v>
      </c>
      <c r="AT316" s="229" t="s">
        <v>414</v>
      </c>
      <c r="AU316" s="229" t="s">
        <v>92</v>
      </c>
      <c r="AY316" s="17" t="s">
        <v>130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21</v>
      </c>
      <c r="BK316" s="230">
        <f>ROUND(I316*H316,2)</f>
        <v>0</v>
      </c>
      <c r="BL316" s="17" t="s">
        <v>137</v>
      </c>
      <c r="BM316" s="229" t="s">
        <v>442</v>
      </c>
    </row>
    <row r="317" s="13" customFormat="1">
      <c r="A317" s="13"/>
      <c r="B317" s="231"/>
      <c r="C317" s="232"/>
      <c r="D317" s="233" t="s">
        <v>139</v>
      </c>
      <c r="E317" s="232"/>
      <c r="F317" s="235" t="s">
        <v>443</v>
      </c>
      <c r="G317" s="232"/>
      <c r="H317" s="236">
        <v>10.710000000000001</v>
      </c>
      <c r="I317" s="237"/>
      <c r="J317" s="232"/>
      <c r="K317" s="232"/>
      <c r="L317" s="238"/>
      <c r="M317" s="239"/>
      <c r="N317" s="240"/>
      <c r="O317" s="240"/>
      <c r="P317" s="240"/>
      <c r="Q317" s="240"/>
      <c r="R317" s="240"/>
      <c r="S317" s="240"/>
      <c r="T317" s="241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2" t="s">
        <v>139</v>
      </c>
      <c r="AU317" s="242" t="s">
        <v>92</v>
      </c>
      <c r="AV317" s="13" t="s">
        <v>92</v>
      </c>
      <c r="AW317" s="13" t="s">
        <v>4</v>
      </c>
      <c r="AX317" s="13" t="s">
        <v>21</v>
      </c>
      <c r="AY317" s="242" t="s">
        <v>130</v>
      </c>
    </row>
    <row r="318" s="2" customFormat="1" ht="16.5" customHeight="1">
      <c r="A318" s="38"/>
      <c r="B318" s="39"/>
      <c r="C318" s="218" t="s">
        <v>444</v>
      </c>
      <c r="D318" s="218" t="s">
        <v>132</v>
      </c>
      <c r="E318" s="219" t="s">
        <v>445</v>
      </c>
      <c r="F318" s="220" t="s">
        <v>446</v>
      </c>
      <c r="G318" s="221" t="s">
        <v>213</v>
      </c>
      <c r="H318" s="222">
        <v>3.6240000000000001</v>
      </c>
      <c r="I318" s="223"/>
      <c r="J318" s="224">
        <f>ROUND(I318*H318,2)</f>
        <v>0</v>
      </c>
      <c r="K318" s="220" t="s">
        <v>136</v>
      </c>
      <c r="L318" s="44"/>
      <c r="M318" s="225" t="s">
        <v>1</v>
      </c>
      <c r="N318" s="226" t="s">
        <v>47</v>
      </c>
      <c r="O318" s="91"/>
      <c r="P318" s="227">
        <f>O318*H318</f>
        <v>0</v>
      </c>
      <c r="Q318" s="227">
        <v>1.6299999999999999</v>
      </c>
      <c r="R318" s="227">
        <f>Q318*H318</f>
        <v>5.9071199999999999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137</v>
      </c>
      <c r="AT318" s="229" t="s">
        <v>132</v>
      </c>
      <c r="AU318" s="229" t="s">
        <v>92</v>
      </c>
      <c r="AY318" s="17" t="s">
        <v>130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21</v>
      </c>
      <c r="BK318" s="230">
        <f>ROUND(I318*H318,2)</f>
        <v>0</v>
      </c>
      <c r="BL318" s="17" t="s">
        <v>137</v>
      </c>
      <c r="BM318" s="229" t="s">
        <v>447</v>
      </c>
    </row>
    <row r="319" s="14" customFormat="1">
      <c r="A319" s="14"/>
      <c r="B319" s="243"/>
      <c r="C319" s="244"/>
      <c r="D319" s="233" t="s">
        <v>139</v>
      </c>
      <c r="E319" s="245" t="s">
        <v>1</v>
      </c>
      <c r="F319" s="246" t="s">
        <v>448</v>
      </c>
      <c r="G319" s="244"/>
      <c r="H319" s="245" t="s">
        <v>1</v>
      </c>
      <c r="I319" s="247"/>
      <c r="J319" s="244"/>
      <c r="K319" s="244"/>
      <c r="L319" s="248"/>
      <c r="M319" s="249"/>
      <c r="N319" s="250"/>
      <c r="O319" s="250"/>
      <c r="P319" s="250"/>
      <c r="Q319" s="250"/>
      <c r="R319" s="250"/>
      <c r="S319" s="250"/>
      <c r="T319" s="251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2" t="s">
        <v>139</v>
      </c>
      <c r="AU319" s="252" t="s">
        <v>92</v>
      </c>
      <c r="AV319" s="14" t="s">
        <v>21</v>
      </c>
      <c r="AW319" s="14" t="s">
        <v>38</v>
      </c>
      <c r="AX319" s="14" t="s">
        <v>82</v>
      </c>
      <c r="AY319" s="252" t="s">
        <v>130</v>
      </c>
    </row>
    <row r="320" s="13" customFormat="1">
      <c r="A320" s="13"/>
      <c r="B320" s="231"/>
      <c r="C320" s="232"/>
      <c r="D320" s="233" t="s">
        <v>139</v>
      </c>
      <c r="E320" s="234" t="s">
        <v>1</v>
      </c>
      <c r="F320" s="235" t="s">
        <v>449</v>
      </c>
      <c r="G320" s="232"/>
      <c r="H320" s="236">
        <v>2.496</v>
      </c>
      <c r="I320" s="237"/>
      <c r="J320" s="232"/>
      <c r="K320" s="232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139</v>
      </c>
      <c r="AU320" s="242" t="s">
        <v>92</v>
      </c>
      <c r="AV320" s="13" t="s">
        <v>92</v>
      </c>
      <c r="AW320" s="13" t="s">
        <v>38</v>
      </c>
      <c r="AX320" s="13" t="s">
        <v>82</v>
      </c>
      <c r="AY320" s="242" t="s">
        <v>130</v>
      </c>
    </row>
    <row r="321" s="13" customFormat="1">
      <c r="A321" s="13"/>
      <c r="B321" s="231"/>
      <c r="C321" s="232"/>
      <c r="D321" s="233" t="s">
        <v>139</v>
      </c>
      <c r="E321" s="234" t="s">
        <v>1</v>
      </c>
      <c r="F321" s="235" t="s">
        <v>450</v>
      </c>
      <c r="G321" s="232"/>
      <c r="H321" s="236">
        <v>0.55200000000000005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139</v>
      </c>
      <c r="AU321" s="242" t="s">
        <v>92</v>
      </c>
      <c r="AV321" s="13" t="s">
        <v>92</v>
      </c>
      <c r="AW321" s="13" t="s">
        <v>38</v>
      </c>
      <c r="AX321" s="13" t="s">
        <v>82</v>
      </c>
      <c r="AY321" s="242" t="s">
        <v>130</v>
      </c>
    </row>
    <row r="322" s="13" customFormat="1">
      <c r="A322" s="13"/>
      <c r="B322" s="231"/>
      <c r="C322" s="232"/>
      <c r="D322" s="233" t="s">
        <v>139</v>
      </c>
      <c r="E322" s="234" t="s">
        <v>1</v>
      </c>
      <c r="F322" s="235" t="s">
        <v>451</v>
      </c>
      <c r="G322" s="232"/>
      <c r="H322" s="236">
        <v>0.57599999999999996</v>
      </c>
      <c r="I322" s="237"/>
      <c r="J322" s="232"/>
      <c r="K322" s="232"/>
      <c r="L322" s="238"/>
      <c r="M322" s="239"/>
      <c r="N322" s="240"/>
      <c r="O322" s="240"/>
      <c r="P322" s="240"/>
      <c r="Q322" s="240"/>
      <c r="R322" s="240"/>
      <c r="S322" s="240"/>
      <c r="T322" s="241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2" t="s">
        <v>139</v>
      </c>
      <c r="AU322" s="242" t="s">
        <v>92</v>
      </c>
      <c r="AV322" s="13" t="s">
        <v>92</v>
      </c>
      <c r="AW322" s="13" t="s">
        <v>38</v>
      </c>
      <c r="AX322" s="13" t="s">
        <v>82</v>
      </c>
      <c r="AY322" s="242" t="s">
        <v>130</v>
      </c>
    </row>
    <row r="323" s="15" customFormat="1">
      <c r="A323" s="15"/>
      <c r="B323" s="253"/>
      <c r="C323" s="254"/>
      <c r="D323" s="233" t="s">
        <v>139</v>
      </c>
      <c r="E323" s="255" t="s">
        <v>1</v>
      </c>
      <c r="F323" s="256" t="s">
        <v>184</v>
      </c>
      <c r="G323" s="254"/>
      <c r="H323" s="257">
        <v>3.6240000000000001</v>
      </c>
      <c r="I323" s="258"/>
      <c r="J323" s="254"/>
      <c r="K323" s="254"/>
      <c r="L323" s="259"/>
      <c r="M323" s="260"/>
      <c r="N323" s="261"/>
      <c r="O323" s="261"/>
      <c r="P323" s="261"/>
      <c r="Q323" s="261"/>
      <c r="R323" s="261"/>
      <c r="S323" s="261"/>
      <c r="T323" s="262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3" t="s">
        <v>139</v>
      </c>
      <c r="AU323" s="263" t="s">
        <v>92</v>
      </c>
      <c r="AV323" s="15" t="s">
        <v>137</v>
      </c>
      <c r="AW323" s="15" t="s">
        <v>38</v>
      </c>
      <c r="AX323" s="15" t="s">
        <v>21</v>
      </c>
      <c r="AY323" s="263" t="s">
        <v>130</v>
      </c>
    </row>
    <row r="324" s="2" customFormat="1" ht="16.5" customHeight="1">
      <c r="A324" s="38"/>
      <c r="B324" s="39"/>
      <c r="C324" s="218" t="s">
        <v>452</v>
      </c>
      <c r="D324" s="218" t="s">
        <v>132</v>
      </c>
      <c r="E324" s="219" t="s">
        <v>453</v>
      </c>
      <c r="F324" s="220" t="s">
        <v>454</v>
      </c>
      <c r="G324" s="221" t="s">
        <v>192</v>
      </c>
      <c r="H324" s="222">
        <v>151</v>
      </c>
      <c r="I324" s="223"/>
      <c r="J324" s="224">
        <f>ROUND(I324*H324,2)</f>
        <v>0</v>
      </c>
      <c r="K324" s="220" t="s">
        <v>136</v>
      </c>
      <c r="L324" s="44"/>
      <c r="M324" s="225" t="s">
        <v>1</v>
      </c>
      <c r="N324" s="226" t="s">
        <v>47</v>
      </c>
      <c r="O324" s="91"/>
      <c r="P324" s="227">
        <f>O324*H324</f>
        <v>0</v>
      </c>
      <c r="Q324" s="227">
        <v>0.00048999999999999998</v>
      </c>
      <c r="R324" s="227">
        <f>Q324*H324</f>
        <v>0.07399</v>
      </c>
      <c r="S324" s="227">
        <v>0</v>
      </c>
      <c r="T324" s="228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137</v>
      </c>
      <c r="AT324" s="229" t="s">
        <v>132</v>
      </c>
      <c r="AU324" s="229" t="s">
        <v>92</v>
      </c>
      <c r="AY324" s="17" t="s">
        <v>130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21</v>
      </c>
      <c r="BK324" s="230">
        <f>ROUND(I324*H324,2)</f>
        <v>0</v>
      </c>
      <c r="BL324" s="17" t="s">
        <v>137</v>
      </c>
      <c r="BM324" s="229" t="s">
        <v>455</v>
      </c>
    </row>
    <row r="325" s="14" customFormat="1">
      <c r="A325" s="14"/>
      <c r="B325" s="243"/>
      <c r="C325" s="244"/>
      <c r="D325" s="233" t="s">
        <v>139</v>
      </c>
      <c r="E325" s="245" t="s">
        <v>1</v>
      </c>
      <c r="F325" s="246" t="s">
        <v>448</v>
      </c>
      <c r="G325" s="244"/>
      <c r="H325" s="245" t="s">
        <v>1</v>
      </c>
      <c r="I325" s="247"/>
      <c r="J325" s="244"/>
      <c r="K325" s="244"/>
      <c r="L325" s="248"/>
      <c r="M325" s="249"/>
      <c r="N325" s="250"/>
      <c r="O325" s="250"/>
      <c r="P325" s="250"/>
      <c r="Q325" s="250"/>
      <c r="R325" s="250"/>
      <c r="S325" s="250"/>
      <c r="T325" s="251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2" t="s">
        <v>139</v>
      </c>
      <c r="AU325" s="252" t="s">
        <v>92</v>
      </c>
      <c r="AV325" s="14" t="s">
        <v>21</v>
      </c>
      <c r="AW325" s="14" t="s">
        <v>38</v>
      </c>
      <c r="AX325" s="14" t="s">
        <v>82</v>
      </c>
      <c r="AY325" s="252" t="s">
        <v>130</v>
      </c>
    </row>
    <row r="326" s="13" customFormat="1">
      <c r="A326" s="13"/>
      <c r="B326" s="231"/>
      <c r="C326" s="232"/>
      <c r="D326" s="233" t="s">
        <v>139</v>
      </c>
      <c r="E326" s="234" t="s">
        <v>1</v>
      </c>
      <c r="F326" s="235" t="s">
        <v>456</v>
      </c>
      <c r="G326" s="232"/>
      <c r="H326" s="236">
        <v>104</v>
      </c>
      <c r="I326" s="237"/>
      <c r="J326" s="232"/>
      <c r="K326" s="232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139</v>
      </c>
      <c r="AU326" s="242" t="s">
        <v>92</v>
      </c>
      <c r="AV326" s="13" t="s">
        <v>92</v>
      </c>
      <c r="AW326" s="13" t="s">
        <v>38</v>
      </c>
      <c r="AX326" s="13" t="s">
        <v>82</v>
      </c>
      <c r="AY326" s="242" t="s">
        <v>130</v>
      </c>
    </row>
    <row r="327" s="13" customFormat="1">
      <c r="A327" s="13"/>
      <c r="B327" s="231"/>
      <c r="C327" s="232"/>
      <c r="D327" s="233" t="s">
        <v>139</v>
      </c>
      <c r="E327" s="234" t="s">
        <v>1</v>
      </c>
      <c r="F327" s="235" t="s">
        <v>457</v>
      </c>
      <c r="G327" s="232"/>
      <c r="H327" s="236">
        <v>23</v>
      </c>
      <c r="I327" s="237"/>
      <c r="J327" s="232"/>
      <c r="K327" s="232"/>
      <c r="L327" s="238"/>
      <c r="M327" s="239"/>
      <c r="N327" s="240"/>
      <c r="O327" s="240"/>
      <c r="P327" s="240"/>
      <c r="Q327" s="240"/>
      <c r="R327" s="240"/>
      <c r="S327" s="240"/>
      <c r="T327" s="24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2" t="s">
        <v>139</v>
      </c>
      <c r="AU327" s="242" t="s">
        <v>92</v>
      </c>
      <c r="AV327" s="13" t="s">
        <v>92</v>
      </c>
      <c r="AW327" s="13" t="s">
        <v>38</v>
      </c>
      <c r="AX327" s="13" t="s">
        <v>82</v>
      </c>
      <c r="AY327" s="242" t="s">
        <v>130</v>
      </c>
    </row>
    <row r="328" s="13" customFormat="1">
      <c r="A328" s="13"/>
      <c r="B328" s="231"/>
      <c r="C328" s="232"/>
      <c r="D328" s="233" t="s">
        <v>139</v>
      </c>
      <c r="E328" s="234" t="s">
        <v>1</v>
      </c>
      <c r="F328" s="235" t="s">
        <v>458</v>
      </c>
      <c r="G328" s="232"/>
      <c r="H328" s="236">
        <v>24</v>
      </c>
      <c r="I328" s="237"/>
      <c r="J328" s="232"/>
      <c r="K328" s="232"/>
      <c r="L328" s="238"/>
      <c r="M328" s="239"/>
      <c r="N328" s="240"/>
      <c r="O328" s="240"/>
      <c r="P328" s="240"/>
      <c r="Q328" s="240"/>
      <c r="R328" s="240"/>
      <c r="S328" s="240"/>
      <c r="T328" s="241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2" t="s">
        <v>139</v>
      </c>
      <c r="AU328" s="242" t="s">
        <v>92</v>
      </c>
      <c r="AV328" s="13" t="s">
        <v>92</v>
      </c>
      <c r="AW328" s="13" t="s">
        <v>38</v>
      </c>
      <c r="AX328" s="13" t="s">
        <v>82</v>
      </c>
      <c r="AY328" s="242" t="s">
        <v>130</v>
      </c>
    </row>
    <row r="329" s="15" customFormat="1">
      <c r="A329" s="15"/>
      <c r="B329" s="253"/>
      <c r="C329" s="254"/>
      <c r="D329" s="233" t="s">
        <v>139</v>
      </c>
      <c r="E329" s="255" t="s">
        <v>1</v>
      </c>
      <c r="F329" s="256" t="s">
        <v>184</v>
      </c>
      <c r="G329" s="254"/>
      <c r="H329" s="257">
        <v>151</v>
      </c>
      <c r="I329" s="258"/>
      <c r="J329" s="254"/>
      <c r="K329" s="254"/>
      <c r="L329" s="259"/>
      <c r="M329" s="260"/>
      <c r="N329" s="261"/>
      <c r="O329" s="261"/>
      <c r="P329" s="261"/>
      <c r="Q329" s="261"/>
      <c r="R329" s="261"/>
      <c r="S329" s="261"/>
      <c r="T329" s="262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3" t="s">
        <v>139</v>
      </c>
      <c r="AU329" s="263" t="s">
        <v>92</v>
      </c>
      <c r="AV329" s="15" t="s">
        <v>137</v>
      </c>
      <c r="AW329" s="15" t="s">
        <v>38</v>
      </c>
      <c r="AX329" s="15" t="s">
        <v>21</v>
      </c>
      <c r="AY329" s="263" t="s">
        <v>130</v>
      </c>
    </row>
    <row r="330" s="12" customFormat="1" ht="22.8" customHeight="1">
      <c r="A330" s="12"/>
      <c r="B330" s="202"/>
      <c r="C330" s="203"/>
      <c r="D330" s="204" t="s">
        <v>81</v>
      </c>
      <c r="E330" s="216" t="s">
        <v>137</v>
      </c>
      <c r="F330" s="216" t="s">
        <v>459</v>
      </c>
      <c r="G330" s="203"/>
      <c r="H330" s="203"/>
      <c r="I330" s="206"/>
      <c r="J330" s="217">
        <f>BK330</f>
        <v>0</v>
      </c>
      <c r="K330" s="203"/>
      <c r="L330" s="208"/>
      <c r="M330" s="209"/>
      <c r="N330" s="210"/>
      <c r="O330" s="210"/>
      <c r="P330" s="211">
        <f>SUM(P331:P346)</f>
        <v>0</v>
      </c>
      <c r="Q330" s="210"/>
      <c r="R330" s="211">
        <f>SUM(R331:R346)</f>
        <v>1.35704</v>
      </c>
      <c r="S330" s="210"/>
      <c r="T330" s="212">
        <f>SUM(T331:T346)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3" t="s">
        <v>21</v>
      </c>
      <c r="AT330" s="214" t="s">
        <v>81</v>
      </c>
      <c r="AU330" s="214" t="s">
        <v>21</v>
      </c>
      <c r="AY330" s="213" t="s">
        <v>130</v>
      </c>
      <c r="BK330" s="215">
        <f>SUM(BK331:BK346)</f>
        <v>0</v>
      </c>
    </row>
    <row r="331" s="2" customFormat="1" ht="24.15" customHeight="1">
      <c r="A331" s="38"/>
      <c r="B331" s="39"/>
      <c r="C331" s="218" t="s">
        <v>460</v>
      </c>
      <c r="D331" s="218" t="s">
        <v>132</v>
      </c>
      <c r="E331" s="219" t="s">
        <v>461</v>
      </c>
      <c r="F331" s="220" t="s">
        <v>462</v>
      </c>
      <c r="G331" s="221" t="s">
        <v>157</v>
      </c>
      <c r="H331" s="222">
        <v>45</v>
      </c>
      <c r="I331" s="223"/>
      <c r="J331" s="224">
        <f>ROUND(I331*H331,2)</f>
        <v>0</v>
      </c>
      <c r="K331" s="220" t="s">
        <v>136</v>
      </c>
      <c r="L331" s="44"/>
      <c r="M331" s="225" t="s">
        <v>1</v>
      </c>
      <c r="N331" s="226" t="s">
        <v>47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137</v>
      </c>
      <c r="AT331" s="229" t="s">
        <v>132</v>
      </c>
      <c r="AU331" s="229" t="s">
        <v>92</v>
      </c>
      <c r="AY331" s="17" t="s">
        <v>130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21</v>
      </c>
      <c r="BK331" s="230">
        <f>ROUND(I331*H331,2)</f>
        <v>0</v>
      </c>
      <c r="BL331" s="17" t="s">
        <v>137</v>
      </c>
      <c r="BM331" s="229" t="s">
        <v>463</v>
      </c>
    </row>
    <row r="332" s="14" customFormat="1">
      <c r="A332" s="14"/>
      <c r="B332" s="243"/>
      <c r="C332" s="244"/>
      <c r="D332" s="233" t="s">
        <v>139</v>
      </c>
      <c r="E332" s="245" t="s">
        <v>1</v>
      </c>
      <c r="F332" s="246" t="s">
        <v>464</v>
      </c>
      <c r="G332" s="244"/>
      <c r="H332" s="245" t="s">
        <v>1</v>
      </c>
      <c r="I332" s="247"/>
      <c r="J332" s="244"/>
      <c r="K332" s="244"/>
      <c r="L332" s="248"/>
      <c r="M332" s="249"/>
      <c r="N332" s="250"/>
      <c r="O332" s="250"/>
      <c r="P332" s="250"/>
      <c r="Q332" s="250"/>
      <c r="R332" s="250"/>
      <c r="S332" s="250"/>
      <c r="T332" s="25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2" t="s">
        <v>139</v>
      </c>
      <c r="AU332" s="252" t="s">
        <v>92</v>
      </c>
      <c r="AV332" s="14" t="s">
        <v>21</v>
      </c>
      <c r="AW332" s="14" t="s">
        <v>38</v>
      </c>
      <c r="AX332" s="14" t="s">
        <v>82</v>
      </c>
      <c r="AY332" s="252" t="s">
        <v>130</v>
      </c>
    </row>
    <row r="333" s="14" customFormat="1">
      <c r="A333" s="14"/>
      <c r="B333" s="243"/>
      <c r="C333" s="244"/>
      <c r="D333" s="233" t="s">
        <v>139</v>
      </c>
      <c r="E333" s="245" t="s">
        <v>1</v>
      </c>
      <c r="F333" s="246" t="s">
        <v>465</v>
      </c>
      <c r="G333" s="244"/>
      <c r="H333" s="245" t="s">
        <v>1</v>
      </c>
      <c r="I333" s="247"/>
      <c r="J333" s="244"/>
      <c r="K333" s="244"/>
      <c r="L333" s="248"/>
      <c r="M333" s="249"/>
      <c r="N333" s="250"/>
      <c r="O333" s="250"/>
      <c r="P333" s="250"/>
      <c r="Q333" s="250"/>
      <c r="R333" s="250"/>
      <c r="S333" s="250"/>
      <c r="T333" s="251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2" t="s">
        <v>139</v>
      </c>
      <c r="AU333" s="252" t="s">
        <v>92</v>
      </c>
      <c r="AV333" s="14" t="s">
        <v>21</v>
      </c>
      <c r="AW333" s="14" t="s">
        <v>38</v>
      </c>
      <c r="AX333" s="14" t="s">
        <v>82</v>
      </c>
      <c r="AY333" s="252" t="s">
        <v>130</v>
      </c>
    </row>
    <row r="334" s="13" customFormat="1">
      <c r="A334" s="13"/>
      <c r="B334" s="231"/>
      <c r="C334" s="232"/>
      <c r="D334" s="233" t="s">
        <v>139</v>
      </c>
      <c r="E334" s="234" t="s">
        <v>1</v>
      </c>
      <c r="F334" s="235" t="s">
        <v>466</v>
      </c>
      <c r="G334" s="232"/>
      <c r="H334" s="236">
        <v>25</v>
      </c>
      <c r="I334" s="237"/>
      <c r="J334" s="232"/>
      <c r="K334" s="232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139</v>
      </c>
      <c r="AU334" s="242" t="s">
        <v>92</v>
      </c>
      <c r="AV334" s="13" t="s">
        <v>92</v>
      </c>
      <c r="AW334" s="13" t="s">
        <v>38</v>
      </c>
      <c r="AX334" s="13" t="s">
        <v>82</v>
      </c>
      <c r="AY334" s="242" t="s">
        <v>130</v>
      </c>
    </row>
    <row r="335" s="13" customFormat="1">
      <c r="A335" s="13"/>
      <c r="B335" s="231"/>
      <c r="C335" s="232"/>
      <c r="D335" s="233" t="s">
        <v>139</v>
      </c>
      <c r="E335" s="234" t="s">
        <v>1</v>
      </c>
      <c r="F335" s="235" t="s">
        <v>467</v>
      </c>
      <c r="G335" s="232"/>
      <c r="H335" s="236">
        <v>20</v>
      </c>
      <c r="I335" s="237"/>
      <c r="J335" s="232"/>
      <c r="K335" s="232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139</v>
      </c>
      <c r="AU335" s="242" t="s">
        <v>92</v>
      </c>
      <c r="AV335" s="13" t="s">
        <v>92</v>
      </c>
      <c r="AW335" s="13" t="s">
        <v>38</v>
      </c>
      <c r="AX335" s="13" t="s">
        <v>82</v>
      </c>
      <c r="AY335" s="242" t="s">
        <v>130</v>
      </c>
    </row>
    <row r="336" s="15" customFormat="1">
      <c r="A336" s="15"/>
      <c r="B336" s="253"/>
      <c r="C336" s="254"/>
      <c r="D336" s="233" t="s">
        <v>139</v>
      </c>
      <c r="E336" s="255" t="s">
        <v>1</v>
      </c>
      <c r="F336" s="256" t="s">
        <v>184</v>
      </c>
      <c r="G336" s="254"/>
      <c r="H336" s="257">
        <v>45</v>
      </c>
      <c r="I336" s="258"/>
      <c r="J336" s="254"/>
      <c r="K336" s="254"/>
      <c r="L336" s="259"/>
      <c r="M336" s="260"/>
      <c r="N336" s="261"/>
      <c r="O336" s="261"/>
      <c r="P336" s="261"/>
      <c r="Q336" s="261"/>
      <c r="R336" s="261"/>
      <c r="S336" s="261"/>
      <c r="T336" s="262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3" t="s">
        <v>139</v>
      </c>
      <c r="AU336" s="263" t="s">
        <v>92</v>
      </c>
      <c r="AV336" s="15" t="s">
        <v>137</v>
      </c>
      <c r="AW336" s="15" t="s">
        <v>38</v>
      </c>
      <c r="AX336" s="15" t="s">
        <v>21</v>
      </c>
      <c r="AY336" s="263" t="s">
        <v>130</v>
      </c>
    </row>
    <row r="337" s="2" customFormat="1" ht="16.5" customHeight="1">
      <c r="A337" s="38"/>
      <c r="B337" s="39"/>
      <c r="C337" s="218" t="s">
        <v>468</v>
      </c>
      <c r="D337" s="218" t="s">
        <v>132</v>
      </c>
      <c r="E337" s="219" t="s">
        <v>469</v>
      </c>
      <c r="F337" s="220" t="s">
        <v>470</v>
      </c>
      <c r="G337" s="221" t="s">
        <v>135</v>
      </c>
      <c r="H337" s="222">
        <v>4</v>
      </c>
      <c r="I337" s="223"/>
      <c r="J337" s="224">
        <f>ROUND(I337*H337,2)</f>
        <v>0</v>
      </c>
      <c r="K337" s="220" t="s">
        <v>136</v>
      </c>
      <c r="L337" s="44"/>
      <c r="M337" s="225" t="s">
        <v>1</v>
      </c>
      <c r="N337" s="226" t="s">
        <v>47</v>
      </c>
      <c r="O337" s="91"/>
      <c r="P337" s="227">
        <f>O337*H337</f>
        <v>0</v>
      </c>
      <c r="Q337" s="227">
        <v>0.22394</v>
      </c>
      <c r="R337" s="227">
        <f>Q337*H337</f>
        <v>0.89576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137</v>
      </c>
      <c r="AT337" s="229" t="s">
        <v>132</v>
      </c>
      <c r="AU337" s="229" t="s">
        <v>92</v>
      </c>
      <c r="AY337" s="17" t="s">
        <v>130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21</v>
      </c>
      <c r="BK337" s="230">
        <f>ROUND(I337*H337,2)</f>
        <v>0</v>
      </c>
      <c r="BL337" s="17" t="s">
        <v>137</v>
      </c>
      <c r="BM337" s="229" t="s">
        <v>471</v>
      </c>
    </row>
    <row r="338" s="13" customFormat="1">
      <c r="A338" s="13"/>
      <c r="B338" s="231"/>
      <c r="C338" s="232"/>
      <c r="D338" s="233" t="s">
        <v>139</v>
      </c>
      <c r="E338" s="234" t="s">
        <v>1</v>
      </c>
      <c r="F338" s="235" t="s">
        <v>472</v>
      </c>
      <c r="G338" s="232"/>
      <c r="H338" s="236">
        <v>4</v>
      </c>
      <c r="I338" s="237"/>
      <c r="J338" s="232"/>
      <c r="K338" s="232"/>
      <c r="L338" s="238"/>
      <c r="M338" s="239"/>
      <c r="N338" s="240"/>
      <c r="O338" s="240"/>
      <c r="P338" s="240"/>
      <c r="Q338" s="240"/>
      <c r="R338" s="240"/>
      <c r="S338" s="240"/>
      <c r="T338" s="241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2" t="s">
        <v>139</v>
      </c>
      <c r="AU338" s="242" t="s">
        <v>92</v>
      </c>
      <c r="AV338" s="13" t="s">
        <v>92</v>
      </c>
      <c r="AW338" s="13" t="s">
        <v>38</v>
      </c>
      <c r="AX338" s="13" t="s">
        <v>21</v>
      </c>
      <c r="AY338" s="242" t="s">
        <v>130</v>
      </c>
    </row>
    <row r="339" s="14" customFormat="1">
      <c r="A339" s="14"/>
      <c r="B339" s="243"/>
      <c r="C339" s="244"/>
      <c r="D339" s="233" t="s">
        <v>139</v>
      </c>
      <c r="E339" s="245" t="s">
        <v>1</v>
      </c>
      <c r="F339" s="246" t="s">
        <v>473</v>
      </c>
      <c r="G339" s="244"/>
      <c r="H339" s="245" t="s">
        <v>1</v>
      </c>
      <c r="I339" s="247"/>
      <c r="J339" s="244"/>
      <c r="K339" s="244"/>
      <c r="L339" s="248"/>
      <c r="M339" s="249"/>
      <c r="N339" s="250"/>
      <c r="O339" s="250"/>
      <c r="P339" s="250"/>
      <c r="Q339" s="250"/>
      <c r="R339" s="250"/>
      <c r="S339" s="250"/>
      <c r="T339" s="251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2" t="s">
        <v>139</v>
      </c>
      <c r="AU339" s="252" t="s">
        <v>92</v>
      </c>
      <c r="AV339" s="14" t="s">
        <v>21</v>
      </c>
      <c r="AW339" s="14" t="s">
        <v>38</v>
      </c>
      <c r="AX339" s="14" t="s">
        <v>82</v>
      </c>
      <c r="AY339" s="252" t="s">
        <v>130</v>
      </c>
    </row>
    <row r="340" s="14" customFormat="1">
      <c r="A340" s="14"/>
      <c r="B340" s="243"/>
      <c r="C340" s="244"/>
      <c r="D340" s="233" t="s">
        <v>139</v>
      </c>
      <c r="E340" s="245" t="s">
        <v>1</v>
      </c>
      <c r="F340" s="246" t="s">
        <v>474</v>
      </c>
      <c r="G340" s="244"/>
      <c r="H340" s="245" t="s">
        <v>1</v>
      </c>
      <c r="I340" s="247"/>
      <c r="J340" s="244"/>
      <c r="K340" s="244"/>
      <c r="L340" s="248"/>
      <c r="M340" s="249"/>
      <c r="N340" s="250"/>
      <c r="O340" s="250"/>
      <c r="P340" s="250"/>
      <c r="Q340" s="250"/>
      <c r="R340" s="250"/>
      <c r="S340" s="250"/>
      <c r="T340" s="251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2" t="s">
        <v>139</v>
      </c>
      <c r="AU340" s="252" t="s">
        <v>92</v>
      </c>
      <c r="AV340" s="14" t="s">
        <v>21</v>
      </c>
      <c r="AW340" s="14" t="s">
        <v>38</v>
      </c>
      <c r="AX340" s="14" t="s">
        <v>82</v>
      </c>
      <c r="AY340" s="252" t="s">
        <v>130</v>
      </c>
    </row>
    <row r="341" s="14" customFormat="1">
      <c r="A341" s="14"/>
      <c r="B341" s="243"/>
      <c r="C341" s="244"/>
      <c r="D341" s="233" t="s">
        <v>139</v>
      </c>
      <c r="E341" s="245" t="s">
        <v>1</v>
      </c>
      <c r="F341" s="246" t="s">
        <v>475</v>
      </c>
      <c r="G341" s="244"/>
      <c r="H341" s="245" t="s">
        <v>1</v>
      </c>
      <c r="I341" s="247"/>
      <c r="J341" s="244"/>
      <c r="K341" s="244"/>
      <c r="L341" s="248"/>
      <c r="M341" s="249"/>
      <c r="N341" s="250"/>
      <c r="O341" s="250"/>
      <c r="P341" s="250"/>
      <c r="Q341" s="250"/>
      <c r="R341" s="250"/>
      <c r="S341" s="250"/>
      <c r="T341" s="25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2" t="s">
        <v>139</v>
      </c>
      <c r="AU341" s="252" t="s">
        <v>92</v>
      </c>
      <c r="AV341" s="14" t="s">
        <v>21</v>
      </c>
      <c r="AW341" s="14" t="s">
        <v>38</v>
      </c>
      <c r="AX341" s="14" t="s">
        <v>82</v>
      </c>
      <c r="AY341" s="252" t="s">
        <v>130</v>
      </c>
    </row>
    <row r="342" s="14" customFormat="1">
      <c r="A342" s="14"/>
      <c r="B342" s="243"/>
      <c r="C342" s="244"/>
      <c r="D342" s="233" t="s">
        <v>139</v>
      </c>
      <c r="E342" s="245" t="s">
        <v>1</v>
      </c>
      <c r="F342" s="246" t="s">
        <v>476</v>
      </c>
      <c r="G342" s="244"/>
      <c r="H342" s="245" t="s">
        <v>1</v>
      </c>
      <c r="I342" s="247"/>
      <c r="J342" s="244"/>
      <c r="K342" s="244"/>
      <c r="L342" s="248"/>
      <c r="M342" s="249"/>
      <c r="N342" s="250"/>
      <c r="O342" s="250"/>
      <c r="P342" s="250"/>
      <c r="Q342" s="250"/>
      <c r="R342" s="250"/>
      <c r="S342" s="250"/>
      <c r="T342" s="251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2" t="s">
        <v>139</v>
      </c>
      <c r="AU342" s="252" t="s">
        <v>92</v>
      </c>
      <c r="AV342" s="14" t="s">
        <v>21</v>
      </c>
      <c r="AW342" s="14" t="s">
        <v>38</v>
      </c>
      <c r="AX342" s="14" t="s">
        <v>82</v>
      </c>
      <c r="AY342" s="252" t="s">
        <v>130</v>
      </c>
    </row>
    <row r="343" s="2" customFormat="1" ht="16.5" customHeight="1">
      <c r="A343" s="38"/>
      <c r="B343" s="39"/>
      <c r="C343" s="264" t="s">
        <v>477</v>
      </c>
      <c r="D343" s="264" t="s">
        <v>414</v>
      </c>
      <c r="E343" s="265" t="s">
        <v>478</v>
      </c>
      <c r="F343" s="266" t="s">
        <v>479</v>
      </c>
      <c r="G343" s="267" t="s">
        <v>135</v>
      </c>
      <c r="H343" s="268">
        <v>4</v>
      </c>
      <c r="I343" s="269"/>
      <c r="J343" s="270">
        <f>ROUND(I343*H343,2)</f>
        <v>0</v>
      </c>
      <c r="K343" s="266" t="s">
        <v>136</v>
      </c>
      <c r="L343" s="271"/>
      <c r="M343" s="272" t="s">
        <v>1</v>
      </c>
      <c r="N343" s="273" t="s">
        <v>47</v>
      </c>
      <c r="O343" s="91"/>
      <c r="P343" s="227">
        <f>O343*H343</f>
        <v>0</v>
      </c>
      <c r="Q343" s="227">
        <v>0.027</v>
      </c>
      <c r="R343" s="227">
        <f>Q343*H343</f>
        <v>0.108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170</v>
      </c>
      <c r="AT343" s="229" t="s">
        <v>414</v>
      </c>
      <c r="AU343" s="229" t="s">
        <v>92</v>
      </c>
      <c r="AY343" s="17" t="s">
        <v>130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21</v>
      </c>
      <c r="BK343" s="230">
        <f>ROUND(I343*H343,2)</f>
        <v>0</v>
      </c>
      <c r="BL343" s="17" t="s">
        <v>137</v>
      </c>
      <c r="BM343" s="229" t="s">
        <v>480</v>
      </c>
    </row>
    <row r="344" s="2" customFormat="1" ht="24.15" customHeight="1">
      <c r="A344" s="38"/>
      <c r="B344" s="39"/>
      <c r="C344" s="218" t="s">
        <v>481</v>
      </c>
      <c r="D344" s="218" t="s">
        <v>132</v>
      </c>
      <c r="E344" s="219" t="s">
        <v>482</v>
      </c>
      <c r="F344" s="220" t="s">
        <v>483</v>
      </c>
      <c r="G344" s="221" t="s">
        <v>135</v>
      </c>
      <c r="H344" s="222">
        <v>4</v>
      </c>
      <c r="I344" s="223"/>
      <c r="J344" s="224">
        <f>ROUND(I344*H344,2)</f>
        <v>0</v>
      </c>
      <c r="K344" s="220" t="s">
        <v>136</v>
      </c>
      <c r="L344" s="44"/>
      <c r="M344" s="225" t="s">
        <v>1</v>
      </c>
      <c r="N344" s="226" t="s">
        <v>47</v>
      </c>
      <c r="O344" s="91"/>
      <c r="P344" s="227">
        <f>O344*H344</f>
        <v>0</v>
      </c>
      <c r="Q344" s="227">
        <v>0.088319999999999996</v>
      </c>
      <c r="R344" s="227">
        <f>Q344*H344</f>
        <v>0.35327999999999998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137</v>
      </c>
      <c r="AT344" s="229" t="s">
        <v>132</v>
      </c>
      <c r="AU344" s="229" t="s">
        <v>92</v>
      </c>
      <c r="AY344" s="17" t="s">
        <v>130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21</v>
      </c>
      <c r="BK344" s="230">
        <f>ROUND(I344*H344,2)</f>
        <v>0</v>
      </c>
      <c r="BL344" s="17" t="s">
        <v>137</v>
      </c>
      <c r="BM344" s="229" t="s">
        <v>484</v>
      </c>
    </row>
    <row r="345" s="13" customFormat="1">
      <c r="A345" s="13"/>
      <c r="B345" s="231"/>
      <c r="C345" s="232"/>
      <c r="D345" s="233" t="s">
        <v>139</v>
      </c>
      <c r="E345" s="234" t="s">
        <v>1</v>
      </c>
      <c r="F345" s="235" t="s">
        <v>485</v>
      </c>
      <c r="G345" s="232"/>
      <c r="H345" s="236">
        <v>4</v>
      </c>
      <c r="I345" s="237"/>
      <c r="J345" s="232"/>
      <c r="K345" s="232"/>
      <c r="L345" s="238"/>
      <c r="M345" s="239"/>
      <c r="N345" s="240"/>
      <c r="O345" s="240"/>
      <c r="P345" s="240"/>
      <c r="Q345" s="240"/>
      <c r="R345" s="240"/>
      <c r="S345" s="240"/>
      <c r="T345" s="24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2" t="s">
        <v>139</v>
      </c>
      <c r="AU345" s="242" t="s">
        <v>92</v>
      </c>
      <c r="AV345" s="13" t="s">
        <v>92</v>
      </c>
      <c r="AW345" s="13" t="s">
        <v>38</v>
      </c>
      <c r="AX345" s="13" t="s">
        <v>21</v>
      </c>
      <c r="AY345" s="242" t="s">
        <v>130</v>
      </c>
    </row>
    <row r="346" s="14" customFormat="1">
      <c r="A346" s="14"/>
      <c r="B346" s="243"/>
      <c r="C346" s="244"/>
      <c r="D346" s="233" t="s">
        <v>139</v>
      </c>
      <c r="E346" s="245" t="s">
        <v>1</v>
      </c>
      <c r="F346" s="246" t="s">
        <v>223</v>
      </c>
      <c r="G346" s="244"/>
      <c r="H346" s="245" t="s">
        <v>1</v>
      </c>
      <c r="I346" s="247"/>
      <c r="J346" s="244"/>
      <c r="K346" s="244"/>
      <c r="L346" s="248"/>
      <c r="M346" s="249"/>
      <c r="N346" s="250"/>
      <c r="O346" s="250"/>
      <c r="P346" s="250"/>
      <c r="Q346" s="250"/>
      <c r="R346" s="250"/>
      <c r="S346" s="250"/>
      <c r="T346" s="25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2" t="s">
        <v>139</v>
      </c>
      <c r="AU346" s="252" t="s">
        <v>92</v>
      </c>
      <c r="AV346" s="14" t="s">
        <v>21</v>
      </c>
      <c r="AW346" s="14" t="s">
        <v>38</v>
      </c>
      <c r="AX346" s="14" t="s">
        <v>82</v>
      </c>
      <c r="AY346" s="252" t="s">
        <v>130</v>
      </c>
    </row>
    <row r="347" s="12" customFormat="1" ht="22.8" customHeight="1">
      <c r="A347" s="12"/>
      <c r="B347" s="202"/>
      <c r="C347" s="203"/>
      <c r="D347" s="204" t="s">
        <v>81</v>
      </c>
      <c r="E347" s="216" t="s">
        <v>154</v>
      </c>
      <c r="F347" s="216" t="s">
        <v>486</v>
      </c>
      <c r="G347" s="203"/>
      <c r="H347" s="203"/>
      <c r="I347" s="206"/>
      <c r="J347" s="217">
        <f>BK347</f>
        <v>0</v>
      </c>
      <c r="K347" s="203"/>
      <c r="L347" s="208"/>
      <c r="M347" s="209"/>
      <c r="N347" s="210"/>
      <c r="O347" s="210"/>
      <c r="P347" s="211">
        <f>SUM(P348:P428)</f>
        <v>0</v>
      </c>
      <c r="Q347" s="210"/>
      <c r="R347" s="211">
        <f>SUM(R348:R428)</f>
        <v>2.9255499999999994</v>
      </c>
      <c r="S347" s="210"/>
      <c r="T347" s="212">
        <f>SUM(T348:T428)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3" t="s">
        <v>21</v>
      </c>
      <c r="AT347" s="214" t="s">
        <v>81</v>
      </c>
      <c r="AU347" s="214" t="s">
        <v>21</v>
      </c>
      <c r="AY347" s="213" t="s">
        <v>130</v>
      </c>
      <c r="BK347" s="215">
        <f>SUM(BK348:BK428)</f>
        <v>0</v>
      </c>
    </row>
    <row r="348" s="2" customFormat="1" ht="21.75" customHeight="1">
      <c r="A348" s="38"/>
      <c r="B348" s="39"/>
      <c r="C348" s="218" t="s">
        <v>487</v>
      </c>
      <c r="D348" s="218" t="s">
        <v>132</v>
      </c>
      <c r="E348" s="219" t="s">
        <v>488</v>
      </c>
      <c r="F348" s="220" t="s">
        <v>489</v>
      </c>
      <c r="G348" s="221" t="s">
        <v>157</v>
      </c>
      <c r="H348" s="222">
        <v>73.5</v>
      </c>
      <c r="I348" s="223"/>
      <c r="J348" s="224">
        <f>ROUND(I348*H348,2)</f>
        <v>0</v>
      </c>
      <c r="K348" s="220" t="s">
        <v>136</v>
      </c>
      <c r="L348" s="44"/>
      <c r="M348" s="225" t="s">
        <v>1</v>
      </c>
      <c r="N348" s="226" t="s">
        <v>47</v>
      </c>
      <c r="O348" s="91"/>
      <c r="P348" s="227">
        <f>O348*H348</f>
        <v>0</v>
      </c>
      <c r="Q348" s="227">
        <v>0</v>
      </c>
      <c r="R348" s="227">
        <f>Q348*H348</f>
        <v>0</v>
      </c>
      <c r="S348" s="227">
        <v>0</v>
      </c>
      <c r="T348" s="228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9" t="s">
        <v>137</v>
      </c>
      <c r="AT348" s="229" t="s">
        <v>132</v>
      </c>
      <c r="AU348" s="229" t="s">
        <v>92</v>
      </c>
      <c r="AY348" s="17" t="s">
        <v>130</v>
      </c>
      <c r="BE348" s="230">
        <f>IF(N348="základní",J348,0)</f>
        <v>0</v>
      </c>
      <c r="BF348" s="230">
        <f>IF(N348="snížená",J348,0)</f>
        <v>0</v>
      </c>
      <c r="BG348" s="230">
        <f>IF(N348="zákl. přenesená",J348,0)</f>
        <v>0</v>
      </c>
      <c r="BH348" s="230">
        <f>IF(N348="sníž. přenesená",J348,0)</f>
        <v>0</v>
      </c>
      <c r="BI348" s="230">
        <f>IF(N348="nulová",J348,0)</f>
        <v>0</v>
      </c>
      <c r="BJ348" s="17" t="s">
        <v>21</v>
      </c>
      <c r="BK348" s="230">
        <f>ROUND(I348*H348,2)</f>
        <v>0</v>
      </c>
      <c r="BL348" s="17" t="s">
        <v>137</v>
      </c>
      <c r="BM348" s="229" t="s">
        <v>490</v>
      </c>
    </row>
    <row r="349" s="14" customFormat="1">
      <c r="A349" s="14"/>
      <c r="B349" s="243"/>
      <c r="C349" s="244"/>
      <c r="D349" s="233" t="s">
        <v>139</v>
      </c>
      <c r="E349" s="245" t="s">
        <v>1</v>
      </c>
      <c r="F349" s="246" t="s">
        <v>389</v>
      </c>
      <c r="G349" s="244"/>
      <c r="H349" s="245" t="s">
        <v>1</v>
      </c>
      <c r="I349" s="247"/>
      <c r="J349" s="244"/>
      <c r="K349" s="244"/>
      <c r="L349" s="248"/>
      <c r="M349" s="249"/>
      <c r="N349" s="250"/>
      <c r="O349" s="250"/>
      <c r="P349" s="250"/>
      <c r="Q349" s="250"/>
      <c r="R349" s="250"/>
      <c r="S349" s="250"/>
      <c r="T349" s="251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2" t="s">
        <v>139</v>
      </c>
      <c r="AU349" s="252" t="s">
        <v>92</v>
      </c>
      <c r="AV349" s="14" t="s">
        <v>21</v>
      </c>
      <c r="AW349" s="14" t="s">
        <v>38</v>
      </c>
      <c r="AX349" s="14" t="s">
        <v>82</v>
      </c>
      <c r="AY349" s="252" t="s">
        <v>130</v>
      </c>
    </row>
    <row r="350" s="13" customFormat="1">
      <c r="A350" s="13"/>
      <c r="B350" s="231"/>
      <c r="C350" s="232"/>
      <c r="D350" s="233" t="s">
        <v>139</v>
      </c>
      <c r="E350" s="234" t="s">
        <v>1</v>
      </c>
      <c r="F350" s="235" t="s">
        <v>390</v>
      </c>
      <c r="G350" s="232"/>
      <c r="H350" s="236">
        <v>20</v>
      </c>
      <c r="I350" s="237"/>
      <c r="J350" s="232"/>
      <c r="K350" s="232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139</v>
      </c>
      <c r="AU350" s="242" t="s">
        <v>92</v>
      </c>
      <c r="AV350" s="13" t="s">
        <v>92</v>
      </c>
      <c r="AW350" s="13" t="s">
        <v>38</v>
      </c>
      <c r="AX350" s="13" t="s">
        <v>82</v>
      </c>
      <c r="AY350" s="242" t="s">
        <v>130</v>
      </c>
    </row>
    <row r="351" s="13" customFormat="1">
      <c r="A351" s="13"/>
      <c r="B351" s="231"/>
      <c r="C351" s="232"/>
      <c r="D351" s="233" t="s">
        <v>139</v>
      </c>
      <c r="E351" s="234" t="s">
        <v>1</v>
      </c>
      <c r="F351" s="235" t="s">
        <v>391</v>
      </c>
      <c r="G351" s="232"/>
      <c r="H351" s="236">
        <v>18</v>
      </c>
      <c r="I351" s="237"/>
      <c r="J351" s="232"/>
      <c r="K351" s="232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139</v>
      </c>
      <c r="AU351" s="242" t="s">
        <v>92</v>
      </c>
      <c r="AV351" s="13" t="s">
        <v>92</v>
      </c>
      <c r="AW351" s="13" t="s">
        <v>38</v>
      </c>
      <c r="AX351" s="13" t="s">
        <v>82</v>
      </c>
      <c r="AY351" s="242" t="s">
        <v>130</v>
      </c>
    </row>
    <row r="352" s="13" customFormat="1">
      <c r="A352" s="13"/>
      <c r="B352" s="231"/>
      <c r="C352" s="232"/>
      <c r="D352" s="233" t="s">
        <v>139</v>
      </c>
      <c r="E352" s="234" t="s">
        <v>1</v>
      </c>
      <c r="F352" s="235" t="s">
        <v>392</v>
      </c>
      <c r="G352" s="232"/>
      <c r="H352" s="236">
        <v>5</v>
      </c>
      <c r="I352" s="237"/>
      <c r="J352" s="232"/>
      <c r="K352" s="232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139</v>
      </c>
      <c r="AU352" s="242" t="s">
        <v>92</v>
      </c>
      <c r="AV352" s="13" t="s">
        <v>92</v>
      </c>
      <c r="AW352" s="13" t="s">
        <v>38</v>
      </c>
      <c r="AX352" s="13" t="s">
        <v>82</v>
      </c>
      <c r="AY352" s="242" t="s">
        <v>130</v>
      </c>
    </row>
    <row r="353" s="13" customFormat="1">
      <c r="A353" s="13"/>
      <c r="B353" s="231"/>
      <c r="C353" s="232"/>
      <c r="D353" s="233" t="s">
        <v>139</v>
      </c>
      <c r="E353" s="234" t="s">
        <v>1</v>
      </c>
      <c r="F353" s="235" t="s">
        <v>393</v>
      </c>
      <c r="G353" s="232"/>
      <c r="H353" s="236">
        <v>5</v>
      </c>
      <c r="I353" s="237"/>
      <c r="J353" s="232"/>
      <c r="K353" s="232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139</v>
      </c>
      <c r="AU353" s="242" t="s">
        <v>92</v>
      </c>
      <c r="AV353" s="13" t="s">
        <v>92</v>
      </c>
      <c r="AW353" s="13" t="s">
        <v>38</v>
      </c>
      <c r="AX353" s="13" t="s">
        <v>82</v>
      </c>
      <c r="AY353" s="242" t="s">
        <v>130</v>
      </c>
    </row>
    <row r="354" s="13" customFormat="1">
      <c r="A354" s="13"/>
      <c r="B354" s="231"/>
      <c r="C354" s="232"/>
      <c r="D354" s="233" t="s">
        <v>139</v>
      </c>
      <c r="E354" s="234" t="s">
        <v>1</v>
      </c>
      <c r="F354" s="235" t="s">
        <v>394</v>
      </c>
      <c r="G354" s="232"/>
      <c r="H354" s="236">
        <v>5</v>
      </c>
      <c r="I354" s="237"/>
      <c r="J354" s="232"/>
      <c r="K354" s="232"/>
      <c r="L354" s="238"/>
      <c r="M354" s="239"/>
      <c r="N354" s="240"/>
      <c r="O354" s="240"/>
      <c r="P354" s="240"/>
      <c r="Q354" s="240"/>
      <c r="R354" s="240"/>
      <c r="S354" s="240"/>
      <c r="T354" s="241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2" t="s">
        <v>139</v>
      </c>
      <c r="AU354" s="242" t="s">
        <v>92</v>
      </c>
      <c r="AV354" s="13" t="s">
        <v>92</v>
      </c>
      <c r="AW354" s="13" t="s">
        <v>38</v>
      </c>
      <c r="AX354" s="13" t="s">
        <v>82</v>
      </c>
      <c r="AY354" s="242" t="s">
        <v>130</v>
      </c>
    </row>
    <row r="355" s="13" customFormat="1">
      <c r="A355" s="13"/>
      <c r="B355" s="231"/>
      <c r="C355" s="232"/>
      <c r="D355" s="233" t="s">
        <v>139</v>
      </c>
      <c r="E355" s="234" t="s">
        <v>1</v>
      </c>
      <c r="F355" s="235" t="s">
        <v>395</v>
      </c>
      <c r="G355" s="232"/>
      <c r="H355" s="236">
        <v>5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139</v>
      </c>
      <c r="AU355" s="242" t="s">
        <v>92</v>
      </c>
      <c r="AV355" s="13" t="s">
        <v>92</v>
      </c>
      <c r="AW355" s="13" t="s">
        <v>38</v>
      </c>
      <c r="AX355" s="13" t="s">
        <v>82</v>
      </c>
      <c r="AY355" s="242" t="s">
        <v>130</v>
      </c>
    </row>
    <row r="356" s="13" customFormat="1">
      <c r="A356" s="13"/>
      <c r="B356" s="231"/>
      <c r="C356" s="232"/>
      <c r="D356" s="233" t="s">
        <v>139</v>
      </c>
      <c r="E356" s="234" t="s">
        <v>1</v>
      </c>
      <c r="F356" s="235" t="s">
        <v>398</v>
      </c>
      <c r="G356" s="232"/>
      <c r="H356" s="236">
        <v>6.5</v>
      </c>
      <c r="I356" s="237"/>
      <c r="J356" s="232"/>
      <c r="K356" s="232"/>
      <c r="L356" s="238"/>
      <c r="M356" s="239"/>
      <c r="N356" s="240"/>
      <c r="O356" s="240"/>
      <c r="P356" s="240"/>
      <c r="Q356" s="240"/>
      <c r="R356" s="240"/>
      <c r="S356" s="240"/>
      <c r="T356" s="241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2" t="s">
        <v>139</v>
      </c>
      <c r="AU356" s="242" t="s">
        <v>92</v>
      </c>
      <c r="AV356" s="13" t="s">
        <v>92</v>
      </c>
      <c r="AW356" s="13" t="s">
        <v>38</v>
      </c>
      <c r="AX356" s="13" t="s">
        <v>82</v>
      </c>
      <c r="AY356" s="242" t="s">
        <v>130</v>
      </c>
    </row>
    <row r="357" s="14" customFormat="1">
      <c r="A357" s="14"/>
      <c r="B357" s="243"/>
      <c r="C357" s="244"/>
      <c r="D357" s="233" t="s">
        <v>139</v>
      </c>
      <c r="E357" s="245" t="s">
        <v>1</v>
      </c>
      <c r="F357" s="246" t="s">
        <v>465</v>
      </c>
      <c r="G357" s="244"/>
      <c r="H357" s="245" t="s">
        <v>1</v>
      </c>
      <c r="I357" s="247"/>
      <c r="J357" s="244"/>
      <c r="K357" s="244"/>
      <c r="L357" s="248"/>
      <c r="M357" s="249"/>
      <c r="N357" s="250"/>
      <c r="O357" s="250"/>
      <c r="P357" s="250"/>
      <c r="Q357" s="250"/>
      <c r="R357" s="250"/>
      <c r="S357" s="250"/>
      <c r="T357" s="251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2" t="s">
        <v>139</v>
      </c>
      <c r="AU357" s="252" t="s">
        <v>92</v>
      </c>
      <c r="AV357" s="14" t="s">
        <v>21</v>
      </c>
      <c r="AW357" s="14" t="s">
        <v>38</v>
      </c>
      <c r="AX357" s="14" t="s">
        <v>82</v>
      </c>
      <c r="AY357" s="252" t="s">
        <v>130</v>
      </c>
    </row>
    <row r="358" s="13" customFormat="1">
      <c r="A358" s="13"/>
      <c r="B358" s="231"/>
      <c r="C358" s="232"/>
      <c r="D358" s="233" t="s">
        <v>139</v>
      </c>
      <c r="E358" s="234" t="s">
        <v>1</v>
      </c>
      <c r="F358" s="235" t="s">
        <v>491</v>
      </c>
      <c r="G358" s="232"/>
      <c r="H358" s="236">
        <v>5</v>
      </c>
      <c r="I358" s="237"/>
      <c r="J358" s="232"/>
      <c r="K358" s="232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139</v>
      </c>
      <c r="AU358" s="242" t="s">
        <v>92</v>
      </c>
      <c r="AV358" s="13" t="s">
        <v>92</v>
      </c>
      <c r="AW358" s="13" t="s">
        <v>38</v>
      </c>
      <c r="AX358" s="13" t="s">
        <v>82</v>
      </c>
      <c r="AY358" s="242" t="s">
        <v>130</v>
      </c>
    </row>
    <row r="359" s="13" customFormat="1">
      <c r="A359" s="13"/>
      <c r="B359" s="231"/>
      <c r="C359" s="232"/>
      <c r="D359" s="233" t="s">
        <v>139</v>
      </c>
      <c r="E359" s="234" t="s">
        <v>1</v>
      </c>
      <c r="F359" s="235" t="s">
        <v>492</v>
      </c>
      <c r="G359" s="232"/>
      <c r="H359" s="236">
        <v>4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139</v>
      </c>
      <c r="AU359" s="242" t="s">
        <v>92</v>
      </c>
      <c r="AV359" s="13" t="s">
        <v>92</v>
      </c>
      <c r="AW359" s="13" t="s">
        <v>38</v>
      </c>
      <c r="AX359" s="13" t="s">
        <v>82</v>
      </c>
      <c r="AY359" s="242" t="s">
        <v>130</v>
      </c>
    </row>
    <row r="360" s="15" customFormat="1">
      <c r="A360" s="15"/>
      <c r="B360" s="253"/>
      <c r="C360" s="254"/>
      <c r="D360" s="233" t="s">
        <v>139</v>
      </c>
      <c r="E360" s="255" t="s">
        <v>1</v>
      </c>
      <c r="F360" s="256" t="s">
        <v>184</v>
      </c>
      <c r="G360" s="254"/>
      <c r="H360" s="257">
        <v>73.5</v>
      </c>
      <c r="I360" s="258"/>
      <c r="J360" s="254"/>
      <c r="K360" s="254"/>
      <c r="L360" s="259"/>
      <c r="M360" s="260"/>
      <c r="N360" s="261"/>
      <c r="O360" s="261"/>
      <c r="P360" s="261"/>
      <c r="Q360" s="261"/>
      <c r="R360" s="261"/>
      <c r="S360" s="261"/>
      <c r="T360" s="262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3" t="s">
        <v>139</v>
      </c>
      <c r="AU360" s="263" t="s">
        <v>92</v>
      </c>
      <c r="AV360" s="15" t="s">
        <v>137</v>
      </c>
      <c r="AW360" s="15" t="s">
        <v>38</v>
      </c>
      <c r="AX360" s="15" t="s">
        <v>21</v>
      </c>
      <c r="AY360" s="263" t="s">
        <v>130</v>
      </c>
    </row>
    <row r="361" s="2" customFormat="1" ht="21.75" customHeight="1">
      <c r="A361" s="38"/>
      <c r="B361" s="39"/>
      <c r="C361" s="218" t="s">
        <v>493</v>
      </c>
      <c r="D361" s="218" t="s">
        <v>132</v>
      </c>
      <c r="E361" s="219" t="s">
        <v>494</v>
      </c>
      <c r="F361" s="220" t="s">
        <v>495</v>
      </c>
      <c r="G361" s="221" t="s">
        <v>157</v>
      </c>
      <c r="H361" s="222">
        <v>1740</v>
      </c>
      <c r="I361" s="223"/>
      <c r="J361" s="224">
        <f>ROUND(I361*H361,2)</f>
        <v>0</v>
      </c>
      <c r="K361" s="220" t="s">
        <v>136</v>
      </c>
      <c r="L361" s="44"/>
      <c r="M361" s="225" t="s">
        <v>1</v>
      </c>
      <c r="N361" s="226" t="s">
        <v>47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137</v>
      </c>
      <c r="AT361" s="229" t="s">
        <v>132</v>
      </c>
      <c r="AU361" s="229" t="s">
        <v>92</v>
      </c>
      <c r="AY361" s="17" t="s">
        <v>130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21</v>
      </c>
      <c r="BK361" s="230">
        <f>ROUND(I361*H361,2)</f>
        <v>0</v>
      </c>
      <c r="BL361" s="17" t="s">
        <v>137</v>
      </c>
      <c r="BM361" s="229" t="s">
        <v>496</v>
      </c>
    </row>
    <row r="362" s="14" customFormat="1">
      <c r="A362" s="14"/>
      <c r="B362" s="243"/>
      <c r="C362" s="244"/>
      <c r="D362" s="233" t="s">
        <v>139</v>
      </c>
      <c r="E362" s="245" t="s">
        <v>1</v>
      </c>
      <c r="F362" s="246" t="s">
        <v>381</v>
      </c>
      <c r="G362" s="244"/>
      <c r="H362" s="245" t="s">
        <v>1</v>
      </c>
      <c r="I362" s="247"/>
      <c r="J362" s="244"/>
      <c r="K362" s="244"/>
      <c r="L362" s="248"/>
      <c r="M362" s="249"/>
      <c r="N362" s="250"/>
      <c r="O362" s="250"/>
      <c r="P362" s="250"/>
      <c r="Q362" s="250"/>
      <c r="R362" s="250"/>
      <c r="S362" s="250"/>
      <c r="T362" s="251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2" t="s">
        <v>139</v>
      </c>
      <c r="AU362" s="252" t="s">
        <v>92</v>
      </c>
      <c r="AV362" s="14" t="s">
        <v>21</v>
      </c>
      <c r="AW362" s="14" t="s">
        <v>38</v>
      </c>
      <c r="AX362" s="14" t="s">
        <v>82</v>
      </c>
      <c r="AY362" s="252" t="s">
        <v>130</v>
      </c>
    </row>
    <row r="363" s="13" customFormat="1">
      <c r="A363" s="13"/>
      <c r="B363" s="231"/>
      <c r="C363" s="232"/>
      <c r="D363" s="233" t="s">
        <v>139</v>
      </c>
      <c r="E363" s="234" t="s">
        <v>1</v>
      </c>
      <c r="F363" s="235" t="s">
        <v>497</v>
      </c>
      <c r="G363" s="232"/>
      <c r="H363" s="236">
        <v>620</v>
      </c>
      <c r="I363" s="237"/>
      <c r="J363" s="232"/>
      <c r="K363" s="232"/>
      <c r="L363" s="238"/>
      <c r="M363" s="239"/>
      <c r="N363" s="240"/>
      <c r="O363" s="240"/>
      <c r="P363" s="240"/>
      <c r="Q363" s="240"/>
      <c r="R363" s="240"/>
      <c r="S363" s="240"/>
      <c r="T363" s="241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2" t="s">
        <v>139</v>
      </c>
      <c r="AU363" s="242" t="s">
        <v>92</v>
      </c>
      <c r="AV363" s="13" t="s">
        <v>92</v>
      </c>
      <c r="AW363" s="13" t="s">
        <v>38</v>
      </c>
      <c r="AX363" s="13" t="s">
        <v>82</v>
      </c>
      <c r="AY363" s="242" t="s">
        <v>130</v>
      </c>
    </row>
    <row r="364" s="14" customFormat="1">
      <c r="A364" s="14"/>
      <c r="B364" s="243"/>
      <c r="C364" s="244"/>
      <c r="D364" s="233" t="s">
        <v>139</v>
      </c>
      <c r="E364" s="245" t="s">
        <v>1</v>
      </c>
      <c r="F364" s="246" t="s">
        <v>498</v>
      </c>
      <c r="G364" s="244"/>
      <c r="H364" s="245" t="s">
        <v>1</v>
      </c>
      <c r="I364" s="247"/>
      <c r="J364" s="244"/>
      <c r="K364" s="244"/>
      <c r="L364" s="248"/>
      <c r="M364" s="249"/>
      <c r="N364" s="250"/>
      <c r="O364" s="250"/>
      <c r="P364" s="250"/>
      <c r="Q364" s="250"/>
      <c r="R364" s="250"/>
      <c r="S364" s="250"/>
      <c r="T364" s="251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2" t="s">
        <v>139</v>
      </c>
      <c r="AU364" s="252" t="s">
        <v>92</v>
      </c>
      <c r="AV364" s="14" t="s">
        <v>21</v>
      </c>
      <c r="AW364" s="14" t="s">
        <v>38</v>
      </c>
      <c r="AX364" s="14" t="s">
        <v>82</v>
      </c>
      <c r="AY364" s="252" t="s">
        <v>130</v>
      </c>
    </row>
    <row r="365" s="13" customFormat="1">
      <c r="A365" s="13"/>
      <c r="B365" s="231"/>
      <c r="C365" s="232"/>
      <c r="D365" s="233" t="s">
        <v>139</v>
      </c>
      <c r="E365" s="234" t="s">
        <v>1</v>
      </c>
      <c r="F365" s="235" t="s">
        <v>499</v>
      </c>
      <c r="G365" s="232"/>
      <c r="H365" s="236">
        <v>340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139</v>
      </c>
      <c r="AU365" s="242" t="s">
        <v>92</v>
      </c>
      <c r="AV365" s="13" t="s">
        <v>92</v>
      </c>
      <c r="AW365" s="13" t="s">
        <v>38</v>
      </c>
      <c r="AX365" s="13" t="s">
        <v>82</v>
      </c>
      <c r="AY365" s="242" t="s">
        <v>130</v>
      </c>
    </row>
    <row r="366" s="13" customFormat="1">
      <c r="A366" s="13"/>
      <c r="B366" s="231"/>
      <c r="C366" s="232"/>
      <c r="D366" s="233" t="s">
        <v>139</v>
      </c>
      <c r="E366" s="234" t="s">
        <v>1</v>
      </c>
      <c r="F366" s="235" t="s">
        <v>500</v>
      </c>
      <c r="G366" s="232"/>
      <c r="H366" s="236">
        <v>430</v>
      </c>
      <c r="I366" s="237"/>
      <c r="J366" s="232"/>
      <c r="K366" s="232"/>
      <c r="L366" s="238"/>
      <c r="M366" s="239"/>
      <c r="N366" s="240"/>
      <c r="O366" s="240"/>
      <c r="P366" s="240"/>
      <c r="Q366" s="240"/>
      <c r="R366" s="240"/>
      <c r="S366" s="240"/>
      <c r="T366" s="241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2" t="s">
        <v>139</v>
      </c>
      <c r="AU366" s="242" t="s">
        <v>92</v>
      </c>
      <c r="AV366" s="13" t="s">
        <v>92</v>
      </c>
      <c r="AW366" s="13" t="s">
        <v>38</v>
      </c>
      <c r="AX366" s="13" t="s">
        <v>82</v>
      </c>
      <c r="AY366" s="242" t="s">
        <v>130</v>
      </c>
    </row>
    <row r="367" s="13" customFormat="1">
      <c r="A367" s="13"/>
      <c r="B367" s="231"/>
      <c r="C367" s="232"/>
      <c r="D367" s="233" t="s">
        <v>139</v>
      </c>
      <c r="E367" s="234" t="s">
        <v>1</v>
      </c>
      <c r="F367" s="235" t="s">
        <v>501</v>
      </c>
      <c r="G367" s="232"/>
      <c r="H367" s="236">
        <v>350</v>
      </c>
      <c r="I367" s="237"/>
      <c r="J367" s="232"/>
      <c r="K367" s="232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139</v>
      </c>
      <c r="AU367" s="242" t="s">
        <v>92</v>
      </c>
      <c r="AV367" s="13" t="s">
        <v>92</v>
      </c>
      <c r="AW367" s="13" t="s">
        <v>38</v>
      </c>
      <c r="AX367" s="13" t="s">
        <v>82</v>
      </c>
      <c r="AY367" s="242" t="s">
        <v>130</v>
      </c>
    </row>
    <row r="368" s="15" customFormat="1">
      <c r="A368" s="15"/>
      <c r="B368" s="253"/>
      <c r="C368" s="254"/>
      <c r="D368" s="233" t="s">
        <v>139</v>
      </c>
      <c r="E368" s="255" t="s">
        <v>1</v>
      </c>
      <c r="F368" s="256" t="s">
        <v>184</v>
      </c>
      <c r="G368" s="254"/>
      <c r="H368" s="257">
        <v>1740</v>
      </c>
      <c r="I368" s="258"/>
      <c r="J368" s="254"/>
      <c r="K368" s="254"/>
      <c r="L368" s="259"/>
      <c r="M368" s="260"/>
      <c r="N368" s="261"/>
      <c r="O368" s="261"/>
      <c r="P368" s="261"/>
      <c r="Q368" s="261"/>
      <c r="R368" s="261"/>
      <c r="S368" s="261"/>
      <c r="T368" s="262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63" t="s">
        <v>139</v>
      </c>
      <c r="AU368" s="263" t="s">
        <v>92</v>
      </c>
      <c r="AV368" s="15" t="s">
        <v>137</v>
      </c>
      <c r="AW368" s="15" t="s">
        <v>38</v>
      </c>
      <c r="AX368" s="15" t="s">
        <v>21</v>
      </c>
      <c r="AY368" s="263" t="s">
        <v>130</v>
      </c>
    </row>
    <row r="369" s="2" customFormat="1" ht="21.75" customHeight="1">
      <c r="A369" s="38"/>
      <c r="B369" s="39"/>
      <c r="C369" s="218" t="s">
        <v>502</v>
      </c>
      <c r="D369" s="218" t="s">
        <v>132</v>
      </c>
      <c r="E369" s="219" t="s">
        <v>503</v>
      </c>
      <c r="F369" s="220" t="s">
        <v>504</v>
      </c>
      <c r="G369" s="221" t="s">
        <v>157</v>
      </c>
      <c r="H369" s="222">
        <v>15</v>
      </c>
      <c r="I369" s="223"/>
      <c r="J369" s="224">
        <f>ROUND(I369*H369,2)</f>
        <v>0</v>
      </c>
      <c r="K369" s="220" t="s">
        <v>136</v>
      </c>
      <c r="L369" s="44"/>
      <c r="M369" s="225" t="s">
        <v>1</v>
      </c>
      <c r="N369" s="226" t="s">
        <v>47</v>
      </c>
      <c r="O369" s="91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137</v>
      </c>
      <c r="AT369" s="229" t="s">
        <v>132</v>
      </c>
      <c r="AU369" s="229" t="s">
        <v>92</v>
      </c>
      <c r="AY369" s="17" t="s">
        <v>130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21</v>
      </c>
      <c r="BK369" s="230">
        <f>ROUND(I369*H369,2)</f>
        <v>0</v>
      </c>
      <c r="BL369" s="17" t="s">
        <v>137</v>
      </c>
      <c r="BM369" s="229" t="s">
        <v>505</v>
      </c>
    </row>
    <row r="370" s="14" customFormat="1">
      <c r="A370" s="14"/>
      <c r="B370" s="243"/>
      <c r="C370" s="244"/>
      <c r="D370" s="233" t="s">
        <v>139</v>
      </c>
      <c r="E370" s="245" t="s">
        <v>1</v>
      </c>
      <c r="F370" s="246" t="s">
        <v>396</v>
      </c>
      <c r="G370" s="244"/>
      <c r="H370" s="245" t="s">
        <v>1</v>
      </c>
      <c r="I370" s="247"/>
      <c r="J370" s="244"/>
      <c r="K370" s="244"/>
      <c r="L370" s="248"/>
      <c r="M370" s="249"/>
      <c r="N370" s="250"/>
      <c r="O370" s="250"/>
      <c r="P370" s="250"/>
      <c r="Q370" s="250"/>
      <c r="R370" s="250"/>
      <c r="S370" s="250"/>
      <c r="T370" s="251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2" t="s">
        <v>139</v>
      </c>
      <c r="AU370" s="252" t="s">
        <v>92</v>
      </c>
      <c r="AV370" s="14" t="s">
        <v>21</v>
      </c>
      <c r="AW370" s="14" t="s">
        <v>38</v>
      </c>
      <c r="AX370" s="14" t="s">
        <v>82</v>
      </c>
      <c r="AY370" s="252" t="s">
        <v>130</v>
      </c>
    </row>
    <row r="371" s="13" customFormat="1">
      <c r="A371" s="13"/>
      <c r="B371" s="231"/>
      <c r="C371" s="232"/>
      <c r="D371" s="233" t="s">
        <v>139</v>
      </c>
      <c r="E371" s="234" t="s">
        <v>1</v>
      </c>
      <c r="F371" s="235" t="s">
        <v>397</v>
      </c>
      <c r="G371" s="232"/>
      <c r="H371" s="236">
        <v>15</v>
      </c>
      <c r="I371" s="237"/>
      <c r="J371" s="232"/>
      <c r="K371" s="232"/>
      <c r="L371" s="238"/>
      <c r="M371" s="239"/>
      <c r="N371" s="240"/>
      <c r="O371" s="240"/>
      <c r="P371" s="240"/>
      <c r="Q371" s="240"/>
      <c r="R371" s="240"/>
      <c r="S371" s="240"/>
      <c r="T371" s="24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2" t="s">
        <v>139</v>
      </c>
      <c r="AU371" s="242" t="s">
        <v>92</v>
      </c>
      <c r="AV371" s="13" t="s">
        <v>92</v>
      </c>
      <c r="AW371" s="13" t="s">
        <v>38</v>
      </c>
      <c r="AX371" s="13" t="s">
        <v>21</v>
      </c>
      <c r="AY371" s="242" t="s">
        <v>130</v>
      </c>
    </row>
    <row r="372" s="2" customFormat="1" ht="21.75" customHeight="1">
      <c r="A372" s="38"/>
      <c r="B372" s="39"/>
      <c r="C372" s="218" t="s">
        <v>506</v>
      </c>
      <c r="D372" s="218" t="s">
        <v>132</v>
      </c>
      <c r="E372" s="219" t="s">
        <v>507</v>
      </c>
      <c r="F372" s="220" t="s">
        <v>508</v>
      </c>
      <c r="G372" s="221" t="s">
        <v>157</v>
      </c>
      <c r="H372" s="222">
        <v>160</v>
      </c>
      <c r="I372" s="223"/>
      <c r="J372" s="224">
        <f>ROUND(I372*H372,2)</f>
        <v>0</v>
      </c>
      <c r="K372" s="220" t="s">
        <v>136</v>
      </c>
      <c r="L372" s="44"/>
      <c r="M372" s="225" t="s">
        <v>1</v>
      </c>
      <c r="N372" s="226" t="s">
        <v>47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137</v>
      </c>
      <c r="AT372" s="229" t="s">
        <v>132</v>
      </c>
      <c r="AU372" s="229" t="s">
        <v>92</v>
      </c>
      <c r="AY372" s="17" t="s">
        <v>130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21</v>
      </c>
      <c r="BK372" s="230">
        <f>ROUND(I372*H372,2)</f>
        <v>0</v>
      </c>
      <c r="BL372" s="17" t="s">
        <v>137</v>
      </c>
      <c r="BM372" s="229" t="s">
        <v>509</v>
      </c>
    </row>
    <row r="373" s="14" customFormat="1">
      <c r="A373" s="14"/>
      <c r="B373" s="243"/>
      <c r="C373" s="244"/>
      <c r="D373" s="233" t="s">
        <v>139</v>
      </c>
      <c r="E373" s="245" t="s">
        <v>1</v>
      </c>
      <c r="F373" s="246" t="s">
        <v>387</v>
      </c>
      <c r="G373" s="244"/>
      <c r="H373" s="245" t="s">
        <v>1</v>
      </c>
      <c r="I373" s="247"/>
      <c r="J373" s="244"/>
      <c r="K373" s="244"/>
      <c r="L373" s="248"/>
      <c r="M373" s="249"/>
      <c r="N373" s="250"/>
      <c r="O373" s="250"/>
      <c r="P373" s="250"/>
      <c r="Q373" s="250"/>
      <c r="R373" s="250"/>
      <c r="S373" s="250"/>
      <c r="T373" s="251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2" t="s">
        <v>139</v>
      </c>
      <c r="AU373" s="252" t="s">
        <v>92</v>
      </c>
      <c r="AV373" s="14" t="s">
        <v>21</v>
      </c>
      <c r="AW373" s="14" t="s">
        <v>38</v>
      </c>
      <c r="AX373" s="14" t="s">
        <v>82</v>
      </c>
      <c r="AY373" s="252" t="s">
        <v>130</v>
      </c>
    </row>
    <row r="374" s="13" customFormat="1">
      <c r="A374" s="13"/>
      <c r="B374" s="231"/>
      <c r="C374" s="232"/>
      <c r="D374" s="233" t="s">
        <v>139</v>
      </c>
      <c r="E374" s="234" t="s">
        <v>1</v>
      </c>
      <c r="F374" s="235" t="s">
        <v>388</v>
      </c>
      <c r="G374" s="232"/>
      <c r="H374" s="236">
        <v>160</v>
      </c>
      <c r="I374" s="237"/>
      <c r="J374" s="232"/>
      <c r="K374" s="232"/>
      <c r="L374" s="238"/>
      <c r="M374" s="239"/>
      <c r="N374" s="240"/>
      <c r="O374" s="240"/>
      <c r="P374" s="240"/>
      <c r="Q374" s="240"/>
      <c r="R374" s="240"/>
      <c r="S374" s="240"/>
      <c r="T374" s="24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2" t="s">
        <v>139</v>
      </c>
      <c r="AU374" s="242" t="s">
        <v>92</v>
      </c>
      <c r="AV374" s="13" t="s">
        <v>92</v>
      </c>
      <c r="AW374" s="13" t="s">
        <v>38</v>
      </c>
      <c r="AX374" s="13" t="s">
        <v>21</v>
      </c>
      <c r="AY374" s="242" t="s">
        <v>130</v>
      </c>
    </row>
    <row r="375" s="2" customFormat="1" ht="24.15" customHeight="1">
      <c r="A375" s="38"/>
      <c r="B375" s="39"/>
      <c r="C375" s="218" t="s">
        <v>510</v>
      </c>
      <c r="D375" s="218" t="s">
        <v>132</v>
      </c>
      <c r="E375" s="219" t="s">
        <v>511</v>
      </c>
      <c r="F375" s="220" t="s">
        <v>512</v>
      </c>
      <c r="G375" s="221" t="s">
        <v>157</v>
      </c>
      <c r="H375" s="222">
        <v>73</v>
      </c>
      <c r="I375" s="223"/>
      <c r="J375" s="224">
        <f>ROUND(I375*H375,2)</f>
        <v>0</v>
      </c>
      <c r="K375" s="220" t="s">
        <v>136</v>
      </c>
      <c r="L375" s="44"/>
      <c r="M375" s="225" t="s">
        <v>1</v>
      </c>
      <c r="N375" s="226" t="s">
        <v>47</v>
      </c>
      <c r="O375" s="91"/>
      <c r="P375" s="227">
        <f>O375*H375</f>
        <v>0</v>
      </c>
      <c r="Q375" s="227">
        <v>0</v>
      </c>
      <c r="R375" s="227">
        <f>Q375*H375</f>
        <v>0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137</v>
      </c>
      <c r="AT375" s="229" t="s">
        <v>132</v>
      </c>
      <c r="AU375" s="229" t="s">
        <v>92</v>
      </c>
      <c r="AY375" s="17" t="s">
        <v>130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21</v>
      </c>
      <c r="BK375" s="230">
        <f>ROUND(I375*H375,2)</f>
        <v>0</v>
      </c>
      <c r="BL375" s="17" t="s">
        <v>137</v>
      </c>
      <c r="BM375" s="229" t="s">
        <v>513</v>
      </c>
    </row>
    <row r="376" s="14" customFormat="1">
      <c r="A376" s="14"/>
      <c r="B376" s="243"/>
      <c r="C376" s="244"/>
      <c r="D376" s="233" t="s">
        <v>139</v>
      </c>
      <c r="E376" s="245" t="s">
        <v>1</v>
      </c>
      <c r="F376" s="246" t="s">
        <v>389</v>
      </c>
      <c r="G376" s="244"/>
      <c r="H376" s="245" t="s">
        <v>1</v>
      </c>
      <c r="I376" s="247"/>
      <c r="J376" s="244"/>
      <c r="K376" s="244"/>
      <c r="L376" s="248"/>
      <c r="M376" s="249"/>
      <c r="N376" s="250"/>
      <c r="O376" s="250"/>
      <c r="P376" s="250"/>
      <c r="Q376" s="250"/>
      <c r="R376" s="250"/>
      <c r="S376" s="250"/>
      <c r="T376" s="251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2" t="s">
        <v>139</v>
      </c>
      <c r="AU376" s="252" t="s">
        <v>92</v>
      </c>
      <c r="AV376" s="14" t="s">
        <v>21</v>
      </c>
      <c r="AW376" s="14" t="s">
        <v>38</v>
      </c>
      <c r="AX376" s="14" t="s">
        <v>82</v>
      </c>
      <c r="AY376" s="252" t="s">
        <v>130</v>
      </c>
    </row>
    <row r="377" s="13" customFormat="1">
      <c r="A377" s="13"/>
      <c r="B377" s="231"/>
      <c r="C377" s="232"/>
      <c r="D377" s="233" t="s">
        <v>139</v>
      </c>
      <c r="E377" s="234" t="s">
        <v>1</v>
      </c>
      <c r="F377" s="235" t="s">
        <v>390</v>
      </c>
      <c r="G377" s="232"/>
      <c r="H377" s="236">
        <v>20</v>
      </c>
      <c r="I377" s="237"/>
      <c r="J377" s="232"/>
      <c r="K377" s="232"/>
      <c r="L377" s="238"/>
      <c r="M377" s="239"/>
      <c r="N377" s="240"/>
      <c r="O377" s="240"/>
      <c r="P377" s="240"/>
      <c r="Q377" s="240"/>
      <c r="R377" s="240"/>
      <c r="S377" s="240"/>
      <c r="T377" s="24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139</v>
      </c>
      <c r="AU377" s="242" t="s">
        <v>92</v>
      </c>
      <c r="AV377" s="13" t="s">
        <v>92</v>
      </c>
      <c r="AW377" s="13" t="s">
        <v>38</v>
      </c>
      <c r="AX377" s="13" t="s">
        <v>82</v>
      </c>
      <c r="AY377" s="242" t="s">
        <v>130</v>
      </c>
    </row>
    <row r="378" s="13" customFormat="1">
      <c r="A378" s="13"/>
      <c r="B378" s="231"/>
      <c r="C378" s="232"/>
      <c r="D378" s="233" t="s">
        <v>139</v>
      </c>
      <c r="E378" s="234" t="s">
        <v>1</v>
      </c>
      <c r="F378" s="235" t="s">
        <v>391</v>
      </c>
      <c r="G378" s="232"/>
      <c r="H378" s="236">
        <v>18</v>
      </c>
      <c r="I378" s="237"/>
      <c r="J378" s="232"/>
      <c r="K378" s="232"/>
      <c r="L378" s="238"/>
      <c r="M378" s="239"/>
      <c r="N378" s="240"/>
      <c r="O378" s="240"/>
      <c r="P378" s="240"/>
      <c r="Q378" s="240"/>
      <c r="R378" s="240"/>
      <c r="S378" s="240"/>
      <c r="T378" s="241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2" t="s">
        <v>139</v>
      </c>
      <c r="AU378" s="242" t="s">
        <v>92</v>
      </c>
      <c r="AV378" s="13" t="s">
        <v>92</v>
      </c>
      <c r="AW378" s="13" t="s">
        <v>38</v>
      </c>
      <c r="AX378" s="13" t="s">
        <v>82</v>
      </c>
      <c r="AY378" s="242" t="s">
        <v>130</v>
      </c>
    </row>
    <row r="379" s="13" customFormat="1">
      <c r="A379" s="13"/>
      <c r="B379" s="231"/>
      <c r="C379" s="232"/>
      <c r="D379" s="233" t="s">
        <v>139</v>
      </c>
      <c r="E379" s="234" t="s">
        <v>1</v>
      </c>
      <c r="F379" s="235" t="s">
        <v>392</v>
      </c>
      <c r="G379" s="232"/>
      <c r="H379" s="236">
        <v>5</v>
      </c>
      <c r="I379" s="237"/>
      <c r="J379" s="232"/>
      <c r="K379" s="232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139</v>
      </c>
      <c r="AU379" s="242" t="s">
        <v>92</v>
      </c>
      <c r="AV379" s="13" t="s">
        <v>92</v>
      </c>
      <c r="AW379" s="13" t="s">
        <v>38</v>
      </c>
      <c r="AX379" s="13" t="s">
        <v>82</v>
      </c>
      <c r="AY379" s="242" t="s">
        <v>130</v>
      </c>
    </row>
    <row r="380" s="13" customFormat="1">
      <c r="A380" s="13"/>
      <c r="B380" s="231"/>
      <c r="C380" s="232"/>
      <c r="D380" s="233" t="s">
        <v>139</v>
      </c>
      <c r="E380" s="234" t="s">
        <v>1</v>
      </c>
      <c r="F380" s="235" t="s">
        <v>393</v>
      </c>
      <c r="G380" s="232"/>
      <c r="H380" s="236">
        <v>5</v>
      </c>
      <c r="I380" s="237"/>
      <c r="J380" s="232"/>
      <c r="K380" s="232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139</v>
      </c>
      <c r="AU380" s="242" t="s">
        <v>92</v>
      </c>
      <c r="AV380" s="13" t="s">
        <v>92</v>
      </c>
      <c r="AW380" s="13" t="s">
        <v>38</v>
      </c>
      <c r="AX380" s="13" t="s">
        <v>82</v>
      </c>
      <c r="AY380" s="242" t="s">
        <v>130</v>
      </c>
    </row>
    <row r="381" s="13" customFormat="1">
      <c r="A381" s="13"/>
      <c r="B381" s="231"/>
      <c r="C381" s="232"/>
      <c r="D381" s="233" t="s">
        <v>139</v>
      </c>
      <c r="E381" s="234" t="s">
        <v>1</v>
      </c>
      <c r="F381" s="235" t="s">
        <v>394</v>
      </c>
      <c r="G381" s="232"/>
      <c r="H381" s="236">
        <v>5</v>
      </c>
      <c r="I381" s="237"/>
      <c r="J381" s="232"/>
      <c r="K381" s="232"/>
      <c r="L381" s="238"/>
      <c r="M381" s="239"/>
      <c r="N381" s="240"/>
      <c r="O381" s="240"/>
      <c r="P381" s="240"/>
      <c r="Q381" s="240"/>
      <c r="R381" s="240"/>
      <c r="S381" s="240"/>
      <c r="T381" s="24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2" t="s">
        <v>139</v>
      </c>
      <c r="AU381" s="242" t="s">
        <v>92</v>
      </c>
      <c r="AV381" s="13" t="s">
        <v>92</v>
      </c>
      <c r="AW381" s="13" t="s">
        <v>38</v>
      </c>
      <c r="AX381" s="13" t="s">
        <v>82</v>
      </c>
      <c r="AY381" s="242" t="s">
        <v>130</v>
      </c>
    </row>
    <row r="382" s="13" customFormat="1">
      <c r="A382" s="13"/>
      <c r="B382" s="231"/>
      <c r="C382" s="232"/>
      <c r="D382" s="233" t="s">
        <v>139</v>
      </c>
      <c r="E382" s="234" t="s">
        <v>1</v>
      </c>
      <c r="F382" s="235" t="s">
        <v>395</v>
      </c>
      <c r="G382" s="232"/>
      <c r="H382" s="236">
        <v>5</v>
      </c>
      <c r="I382" s="237"/>
      <c r="J382" s="232"/>
      <c r="K382" s="232"/>
      <c r="L382" s="238"/>
      <c r="M382" s="239"/>
      <c r="N382" s="240"/>
      <c r="O382" s="240"/>
      <c r="P382" s="240"/>
      <c r="Q382" s="240"/>
      <c r="R382" s="240"/>
      <c r="S382" s="240"/>
      <c r="T382" s="241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2" t="s">
        <v>139</v>
      </c>
      <c r="AU382" s="242" t="s">
        <v>92</v>
      </c>
      <c r="AV382" s="13" t="s">
        <v>92</v>
      </c>
      <c r="AW382" s="13" t="s">
        <v>38</v>
      </c>
      <c r="AX382" s="13" t="s">
        <v>82</v>
      </c>
      <c r="AY382" s="242" t="s">
        <v>130</v>
      </c>
    </row>
    <row r="383" s="14" customFormat="1">
      <c r="A383" s="14"/>
      <c r="B383" s="243"/>
      <c r="C383" s="244"/>
      <c r="D383" s="233" t="s">
        <v>139</v>
      </c>
      <c r="E383" s="245" t="s">
        <v>1</v>
      </c>
      <c r="F383" s="246" t="s">
        <v>396</v>
      </c>
      <c r="G383" s="244"/>
      <c r="H383" s="245" t="s">
        <v>1</v>
      </c>
      <c r="I383" s="247"/>
      <c r="J383" s="244"/>
      <c r="K383" s="244"/>
      <c r="L383" s="248"/>
      <c r="M383" s="249"/>
      <c r="N383" s="250"/>
      <c r="O383" s="250"/>
      <c r="P383" s="250"/>
      <c r="Q383" s="250"/>
      <c r="R383" s="250"/>
      <c r="S383" s="250"/>
      <c r="T383" s="251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2" t="s">
        <v>139</v>
      </c>
      <c r="AU383" s="252" t="s">
        <v>92</v>
      </c>
      <c r="AV383" s="14" t="s">
        <v>21</v>
      </c>
      <c r="AW383" s="14" t="s">
        <v>38</v>
      </c>
      <c r="AX383" s="14" t="s">
        <v>82</v>
      </c>
      <c r="AY383" s="252" t="s">
        <v>130</v>
      </c>
    </row>
    <row r="384" s="13" customFormat="1">
      <c r="A384" s="13"/>
      <c r="B384" s="231"/>
      <c r="C384" s="232"/>
      <c r="D384" s="233" t="s">
        <v>139</v>
      </c>
      <c r="E384" s="234" t="s">
        <v>1</v>
      </c>
      <c r="F384" s="235" t="s">
        <v>397</v>
      </c>
      <c r="G384" s="232"/>
      <c r="H384" s="236">
        <v>15</v>
      </c>
      <c r="I384" s="237"/>
      <c r="J384" s="232"/>
      <c r="K384" s="232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139</v>
      </c>
      <c r="AU384" s="242" t="s">
        <v>92</v>
      </c>
      <c r="AV384" s="13" t="s">
        <v>92</v>
      </c>
      <c r="AW384" s="13" t="s">
        <v>38</v>
      </c>
      <c r="AX384" s="13" t="s">
        <v>82</v>
      </c>
      <c r="AY384" s="242" t="s">
        <v>130</v>
      </c>
    </row>
    <row r="385" s="15" customFormat="1">
      <c r="A385" s="15"/>
      <c r="B385" s="253"/>
      <c r="C385" s="254"/>
      <c r="D385" s="233" t="s">
        <v>139</v>
      </c>
      <c r="E385" s="255" t="s">
        <v>1</v>
      </c>
      <c r="F385" s="256" t="s">
        <v>184</v>
      </c>
      <c r="G385" s="254"/>
      <c r="H385" s="257">
        <v>73</v>
      </c>
      <c r="I385" s="258"/>
      <c r="J385" s="254"/>
      <c r="K385" s="254"/>
      <c r="L385" s="259"/>
      <c r="M385" s="260"/>
      <c r="N385" s="261"/>
      <c r="O385" s="261"/>
      <c r="P385" s="261"/>
      <c r="Q385" s="261"/>
      <c r="R385" s="261"/>
      <c r="S385" s="261"/>
      <c r="T385" s="262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3" t="s">
        <v>139</v>
      </c>
      <c r="AU385" s="263" t="s">
        <v>92</v>
      </c>
      <c r="AV385" s="15" t="s">
        <v>137</v>
      </c>
      <c r="AW385" s="15" t="s">
        <v>38</v>
      </c>
      <c r="AX385" s="15" t="s">
        <v>21</v>
      </c>
      <c r="AY385" s="263" t="s">
        <v>130</v>
      </c>
    </row>
    <row r="386" s="2" customFormat="1" ht="24.15" customHeight="1">
      <c r="A386" s="38"/>
      <c r="B386" s="39"/>
      <c r="C386" s="218" t="s">
        <v>514</v>
      </c>
      <c r="D386" s="218" t="s">
        <v>132</v>
      </c>
      <c r="E386" s="219" t="s">
        <v>515</v>
      </c>
      <c r="F386" s="220" t="s">
        <v>516</v>
      </c>
      <c r="G386" s="221" t="s">
        <v>157</v>
      </c>
      <c r="H386" s="222">
        <v>160</v>
      </c>
      <c r="I386" s="223"/>
      <c r="J386" s="224">
        <f>ROUND(I386*H386,2)</f>
        <v>0</v>
      </c>
      <c r="K386" s="220" t="s">
        <v>136</v>
      </c>
      <c r="L386" s="44"/>
      <c r="M386" s="225" t="s">
        <v>1</v>
      </c>
      <c r="N386" s="226" t="s">
        <v>47</v>
      </c>
      <c r="O386" s="91"/>
      <c r="P386" s="227">
        <f>O386*H386</f>
        <v>0</v>
      </c>
      <c r="Q386" s="227">
        <v>0</v>
      </c>
      <c r="R386" s="227">
        <f>Q386*H386</f>
        <v>0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137</v>
      </c>
      <c r="AT386" s="229" t="s">
        <v>132</v>
      </c>
      <c r="AU386" s="229" t="s">
        <v>92</v>
      </c>
      <c r="AY386" s="17" t="s">
        <v>130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21</v>
      </c>
      <c r="BK386" s="230">
        <f>ROUND(I386*H386,2)</f>
        <v>0</v>
      </c>
      <c r="BL386" s="17" t="s">
        <v>137</v>
      </c>
      <c r="BM386" s="229" t="s">
        <v>517</v>
      </c>
    </row>
    <row r="387" s="14" customFormat="1">
      <c r="A387" s="14"/>
      <c r="B387" s="243"/>
      <c r="C387" s="244"/>
      <c r="D387" s="233" t="s">
        <v>139</v>
      </c>
      <c r="E387" s="245" t="s">
        <v>1</v>
      </c>
      <c r="F387" s="246" t="s">
        <v>387</v>
      </c>
      <c r="G387" s="244"/>
      <c r="H387" s="245" t="s">
        <v>1</v>
      </c>
      <c r="I387" s="247"/>
      <c r="J387" s="244"/>
      <c r="K387" s="244"/>
      <c r="L387" s="248"/>
      <c r="M387" s="249"/>
      <c r="N387" s="250"/>
      <c r="O387" s="250"/>
      <c r="P387" s="250"/>
      <c r="Q387" s="250"/>
      <c r="R387" s="250"/>
      <c r="S387" s="250"/>
      <c r="T387" s="251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2" t="s">
        <v>139</v>
      </c>
      <c r="AU387" s="252" t="s">
        <v>92</v>
      </c>
      <c r="AV387" s="14" t="s">
        <v>21</v>
      </c>
      <c r="AW387" s="14" t="s">
        <v>38</v>
      </c>
      <c r="AX387" s="14" t="s">
        <v>82</v>
      </c>
      <c r="AY387" s="252" t="s">
        <v>130</v>
      </c>
    </row>
    <row r="388" s="13" customFormat="1">
      <c r="A388" s="13"/>
      <c r="B388" s="231"/>
      <c r="C388" s="232"/>
      <c r="D388" s="233" t="s">
        <v>139</v>
      </c>
      <c r="E388" s="234" t="s">
        <v>1</v>
      </c>
      <c r="F388" s="235" t="s">
        <v>388</v>
      </c>
      <c r="G388" s="232"/>
      <c r="H388" s="236">
        <v>160</v>
      </c>
      <c r="I388" s="237"/>
      <c r="J388" s="232"/>
      <c r="K388" s="232"/>
      <c r="L388" s="238"/>
      <c r="M388" s="239"/>
      <c r="N388" s="240"/>
      <c r="O388" s="240"/>
      <c r="P388" s="240"/>
      <c r="Q388" s="240"/>
      <c r="R388" s="240"/>
      <c r="S388" s="240"/>
      <c r="T388" s="24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2" t="s">
        <v>139</v>
      </c>
      <c r="AU388" s="242" t="s">
        <v>92</v>
      </c>
      <c r="AV388" s="13" t="s">
        <v>92</v>
      </c>
      <c r="AW388" s="13" t="s">
        <v>38</v>
      </c>
      <c r="AX388" s="13" t="s">
        <v>21</v>
      </c>
      <c r="AY388" s="242" t="s">
        <v>130</v>
      </c>
    </row>
    <row r="389" s="2" customFormat="1" ht="24.15" customHeight="1">
      <c r="A389" s="38"/>
      <c r="B389" s="39"/>
      <c r="C389" s="218" t="s">
        <v>518</v>
      </c>
      <c r="D389" s="218" t="s">
        <v>132</v>
      </c>
      <c r="E389" s="219" t="s">
        <v>519</v>
      </c>
      <c r="F389" s="220" t="s">
        <v>520</v>
      </c>
      <c r="G389" s="221" t="s">
        <v>157</v>
      </c>
      <c r="H389" s="222">
        <v>870</v>
      </c>
      <c r="I389" s="223"/>
      <c r="J389" s="224">
        <f>ROUND(I389*H389,2)</f>
        <v>0</v>
      </c>
      <c r="K389" s="220" t="s">
        <v>136</v>
      </c>
      <c r="L389" s="44"/>
      <c r="M389" s="225" t="s">
        <v>1</v>
      </c>
      <c r="N389" s="226" t="s">
        <v>47</v>
      </c>
      <c r="O389" s="91"/>
      <c r="P389" s="227">
        <f>O389*H389</f>
        <v>0</v>
      </c>
      <c r="Q389" s="227">
        <v>0</v>
      </c>
      <c r="R389" s="227">
        <f>Q389*H389</f>
        <v>0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137</v>
      </c>
      <c r="AT389" s="229" t="s">
        <v>132</v>
      </c>
      <c r="AU389" s="229" t="s">
        <v>92</v>
      </c>
      <c r="AY389" s="17" t="s">
        <v>130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21</v>
      </c>
      <c r="BK389" s="230">
        <f>ROUND(I389*H389,2)</f>
        <v>0</v>
      </c>
      <c r="BL389" s="17" t="s">
        <v>137</v>
      </c>
      <c r="BM389" s="229" t="s">
        <v>521</v>
      </c>
    </row>
    <row r="390" s="14" customFormat="1">
      <c r="A390" s="14"/>
      <c r="B390" s="243"/>
      <c r="C390" s="244"/>
      <c r="D390" s="233" t="s">
        <v>139</v>
      </c>
      <c r="E390" s="245" t="s">
        <v>1</v>
      </c>
      <c r="F390" s="246" t="s">
        <v>381</v>
      </c>
      <c r="G390" s="244"/>
      <c r="H390" s="245" t="s">
        <v>1</v>
      </c>
      <c r="I390" s="247"/>
      <c r="J390" s="244"/>
      <c r="K390" s="244"/>
      <c r="L390" s="248"/>
      <c r="M390" s="249"/>
      <c r="N390" s="250"/>
      <c r="O390" s="250"/>
      <c r="P390" s="250"/>
      <c r="Q390" s="250"/>
      <c r="R390" s="250"/>
      <c r="S390" s="250"/>
      <c r="T390" s="25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2" t="s">
        <v>139</v>
      </c>
      <c r="AU390" s="252" t="s">
        <v>92</v>
      </c>
      <c r="AV390" s="14" t="s">
        <v>21</v>
      </c>
      <c r="AW390" s="14" t="s">
        <v>38</v>
      </c>
      <c r="AX390" s="14" t="s">
        <v>82</v>
      </c>
      <c r="AY390" s="252" t="s">
        <v>130</v>
      </c>
    </row>
    <row r="391" s="13" customFormat="1">
      <c r="A391" s="13"/>
      <c r="B391" s="231"/>
      <c r="C391" s="232"/>
      <c r="D391" s="233" t="s">
        <v>139</v>
      </c>
      <c r="E391" s="234" t="s">
        <v>1</v>
      </c>
      <c r="F391" s="235" t="s">
        <v>382</v>
      </c>
      <c r="G391" s="232"/>
      <c r="H391" s="236">
        <v>310</v>
      </c>
      <c r="I391" s="237"/>
      <c r="J391" s="232"/>
      <c r="K391" s="232"/>
      <c r="L391" s="238"/>
      <c r="M391" s="239"/>
      <c r="N391" s="240"/>
      <c r="O391" s="240"/>
      <c r="P391" s="240"/>
      <c r="Q391" s="240"/>
      <c r="R391" s="240"/>
      <c r="S391" s="240"/>
      <c r="T391" s="24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2" t="s">
        <v>139</v>
      </c>
      <c r="AU391" s="242" t="s">
        <v>92</v>
      </c>
      <c r="AV391" s="13" t="s">
        <v>92</v>
      </c>
      <c r="AW391" s="13" t="s">
        <v>38</v>
      </c>
      <c r="AX391" s="13" t="s">
        <v>82</v>
      </c>
      <c r="AY391" s="242" t="s">
        <v>130</v>
      </c>
    </row>
    <row r="392" s="14" customFormat="1">
      <c r="A392" s="14"/>
      <c r="B392" s="243"/>
      <c r="C392" s="244"/>
      <c r="D392" s="233" t="s">
        <v>139</v>
      </c>
      <c r="E392" s="245" t="s">
        <v>1</v>
      </c>
      <c r="F392" s="246" t="s">
        <v>383</v>
      </c>
      <c r="G392" s="244"/>
      <c r="H392" s="245" t="s">
        <v>1</v>
      </c>
      <c r="I392" s="247"/>
      <c r="J392" s="244"/>
      <c r="K392" s="244"/>
      <c r="L392" s="248"/>
      <c r="M392" s="249"/>
      <c r="N392" s="250"/>
      <c r="O392" s="250"/>
      <c r="P392" s="250"/>
      <c r="Q392" s="250"/>
      <c r="R392" s="250"/>
      <c r="S392" s="250"/>
      <c r="T392" s="251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2" t="s">
        <v>139</v>
      </c>
      <c r="AU392" s="252" t="s">
        <v>92</v>
      </c>
      <c r="AV392" s="14" t="s">
        <v>21</v>
      </c>
      <c r="AW392" s="14" t="s">
        <v>38</v>
      </c>
      <c r="AX392" s="14" t="s">
        <v>82</v>
      </c>
      <c r="AY392" s="252" t="s">
        <v>130</v>
      </c>
    </row>
    <row r="393" s="13" customFormat="1">
      <c r="A393" s="13"/>
      <c r="B393" s="231"/>
      <c r="C393" s="232"/>
      <c r="D393" s="233" t="s">
        <v>139</v>
      </c>
      <c r="E393" s="234" t="s">
        <v>1</v>
      </c>
      <c r="F393" s="235" t="s">
        <v>384</v>
      </c>
      <c r="G393" s="232"/>
      <c r="H393" s="236">
        <v>170</v>
      </c>
      <c r="I393" s="237"/>
      <c r="J393" s="232"/>
      <c r="K393" s="232"/>
      <c r="L393" s="238"/>
      <c r="M393" s="239"/>
      <c r="N393" s="240"/>
      <c r="O393" s="240"/>
      <c r="P393" s="240"/>
      <c r="Q393" s="240"/>
      <c r="R393" s="240"/>
      <c r="S393" s="240"/>
      <c r="T393" s="241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2" t="s">
        <v>139</v>
      </c>
      <c r="AU393" s="242" t="s">
        <v>92</v>
      </c>
      <c r="AV393" s="13" t="s">
        <v>92</v>
      </c>
      <c r="AW393" s="13" t="s">
        <v>38</v>
      </c>
      <c r="AX393" s="13" t="s">
        <v>82</v>
      </c>
      <c r="AY393" s="242" t="s">
        <v>130</v>
      </c>
    </row>
    <row r="394" s="13" customFormat="1">
      <c r="A394" s="13"/>
      <c r="B394" s="231"/>
      <c r="C394" s="232"/>
      <c r="D394" s="233" t="s">
        <v>139</v>
      </c>
      <c r="E394" s="234" t="s">
        <v>1</v>
      </c>
      <c r="F394" s="235" t="s">
        <v>385</v>
      </c>
      <c r="G394" s="232"/>
      <c r="H394" s="236">
        <v>215</v>
      </c>
      <c r="I394" s="237"/>
      <c r="J394" s="232"/>
      <c r="K394" s="232"/>
      <c r="L394" s="238"/>
      <c r="M394" s="239"/>
      <c r="N394" s="240"/>
      <c r="O394" s="240"/>
      <c r="P394" s="240"/>
      <c r="Q394" s="240"/>
      <c r="R394" s="240"/>
      <c r="S394" s="240"/>
      <c r="T394" s="24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2" t="s">
        <v>139</v>
      </c>
      <c r="AU394" s="242" t="s">
        <v>92</v>
      </c>
      <c r="AV394" s="13" t="s">
        <v>92</v>
      </c>
      <c r="AW394" s="13" t="s">
        <v>38</v>
      </c>
      <c r="AX394" s="13" t="s">
        <v>82</v>
      </c>
      <c r="AY394" s="242" t="s">
        <v>130</v>
      </c>
    </row>
    <row r="395" s="13" customFormat="1">
      <c r="A395" s="13"/>
      <c r="B395" s="231"/>
      <c r="C395" s="232"/>
      <c r="D395" s="233" t="s">
        <v>139</v>
      </c>
      <c r="E395" s="234" t="s">
        <v>1</v>
      </c>
      <c r="F395" s="235" t="s">
        <v>386</v>
      </c>
      <c r="G395" s="232"/>
      <c r="H395" s="236">
        <v>175</v>
      </c>
      <c r="I395" s="237"/>
      <c r="J395" s="232"/>
      <c r="K395" s="232"/>
      <c r="L395" s="238"/>
      <c r="M395" s="239"/>
      <c r="N395" s="240"/>
      <c r="O395" s="240"/>
      <c r="P395" s="240"/>
      <c r="Q395" s="240"/>
      <c r="R395" s="240"/>
      <c r="S395" s="240"/>
      <c r="T395" s="241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2" t="s">
        <v>139</v>
      </c>
      <c r="AU395" s="242" t="s">
        <v>92</v>
      </c>
      <c r="AV395" s="13" t="s">
        <v>92</v>
      </c>
      <c r="AW395" s="13" t="s">
        <v>38</v>
      </c>
      <c r="AX395" s="13" t="s">
        <v>82</v>
      </c>
      <c r="AY395" s="242" t="s">
        <v>130</v>
      </c>
    </row>
    <row r="396" s="15" customFormat="1">
      <c r="A396" s="15"/>
      <c r="B396" s="253"/>
      <c r="C396" s="254"/>
      <c r="D396" s="233" t="s">
        <v>139</v>
      </c>
      <c r="E396" s="255" t="s">
        <v>1</v>
      </c>
      <c r="F396" s="256" t="s">
        <v>184</v>
      </c>
      <c r="G396" s="254"/>
      <c r="H396" s="257">
        <v>870</v>
      </c>
      <c r="I396" s="258"/>
      <c r="J396" s="254"/>
      <c r="K396" s="254"/>
      <c r="L396" s="259"/>
      <c r="M396" s="260"/>
      <c r="N396" s="261"/>
      <c r="O396" s="261"/>
      <c r="P396" s="261"/>
      <c r="Q396" s="261"/>
      <c r="R396" s="261"/>
      <c r="S396" s="261"/>
      <c r="T396" s="262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3" t="s">
        <v>139</v>
      </c>
      <c r="AU396" s="263" t="s">
        <v>92</v>
      </c>
      <c r="AV396" s="15" t="s">
        <v>137</v>
      </c>
      <c r="AW396" s="15" t="s">
        <v>38</v>
      </c>
      <c r="AX396" s="15" t="s">
        <v>21</v>
      </c>
      <c r="AY396" s="263" t="s">
        <v>130</v>
      </c>
    </row>
    <row r="397" s="2" customFormat="1" ht="24.15" customHeight="1">
      <c r="A397" s="38"/>
      <c r="B397" s="39"/>
      <c r="C397" s="218" t="s">
        <v>522</v>
      </c>
      <c r="D397" s="218" t="s">
        <v>132</v>
      </c>
      <c r="E397" s="219" t="s">
        <v>523</v>
      </c>
      <c r="F397" s="220" t="s">
        <v>524</v>
      </c>
      <c r="G397" s="221" t="s">
        <v>157</v>
      </c>
      <c r="H397" s="222">
        <v>73</v>
      </c>
      <c r="I397" s="223"/>
      <c r="J397" s="224">
        <f>ROUND(I397*H397,2)</f>
        <v>0</v>
      </c>
      <c r="K397" s="220" t="s">
        <v>136</v>
      </c>
      <c r="L397" s="44"/>
      <c r="M397" s="225" t="s">
        <v>1</v>
      </c>
      <c r="N397" s="226" t="s">
        <v>47</v>
      </c>
      <c r="O397" s="91"/>
      <c r="P397" s="227">
        <f>O397*H397</f>
        <v>0</v>
      </c>
      <c r="Q397" s="227">
        <v>0</v>
      </c>
      <c r="R397" s="227">
        <f>Q397*H397</f>
        <v>0</v>
      </c>
      <c r="S397" s="227">
        <v>0</v>
      </c>
      <c r="T397" s="228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9" t="s">
        <v>137</v>
      </c>
      <c r="AT397" s="229" t="s">
        <v>132</v>
      </c>
      <c r="AU397" s="229" t="s">
        <v>92</v>
      </c>
      <c r="AY397" s="17" t="s">
        <v>130</v>
      </c>
      <c r="BE397" s="230">
        <f>IF(N397="základní",J397,0)</f>
        <v>0</v>
      </c>
      <c r="BF397" s="230">
        <f>IF(N397="snížená",J397,0)</f>
        <v>0</v>
      </c>
      <c r="BG397" s="230">
        <f>IF(N397="zákl. přenesená",J397,0)</f>
        <v>0</v>
      </c>
      <c r="BH397" s="230">
        <f>IF(N397="sníž. přenesená",J397,0)</f>
        <v>0</v>
      </c>
      <c r="BI397" s="230">
        <f>IF(N397="nulová",J397,0)</f>
        <v>0</v>
      </c>
      <c r="BJ397" s="17" t="s">
        <v>21</v>
      </c>
      <c r="BK397" s="230">
        <f>ROUND(I397*H397,2)</f>
        <v>0</v>
      </c>
      <c r="BL397" s="17" t="s">
        <v>137</v>
      </c>
      <c r="BM397" s="229" t="s">
        <v>525</v>
      </c>
    </row>
    <row r="398" s="14" customFormat="1">
      <c r="A398" s="14"/>
      <c r="B398" s="243"/>
      <c r="C398" s="244"/>
      <c r="D398" s="233" t="s">
        <v>139</v>
      </c>
      <c r="E398" s="245" t="s">
        <v>1</v>
      </c>
      <c r="F398" s="246" t="s">
        <v>389</v>
      </c>
      <c r="G398" s="244"/>
      <c r="H398" s="245" t="s">
        <v>1</v>
      </c>
      <c r="I398" s="247"/>
      <c r="J398" s="244"/>
      <c r="K398" s="244"/>
      <c r="L398" s="248"/>
      <c r="M398" s="249"/>
      <c r="N398" s="250"/>
      <c r="O398" s="250"/>
      <c r="P398" s="250"/>
      <c r="Q398" s="250"/>
      <c r="R398" s="250"/>
      <c r="S398" s="250"/>
      <c r="T398" s="251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2" t="s">
        <v>139</v>
      </c>
      <c r="AU398" s="252" t="s">
        <v>92</v>
      </c>
      <c r="AV398" s="14" t="s">
        <v>21</v>
      </c>
      <c r="AW398" s="14" t="s">
        <v>38</v>
      </c>
      <c r="AX398" s="14" t="s">
        <v>82</v>
      </c>
      <c r="AY398" s="252" t="s">
        <v>130</v>
      </c>
    </row>
    <row r="399" s="13" customFormat="1">
      <c r="A399" s="13"/>
      <c r="B399" s="231"/>
      <c r="C399" s="232"/>
      <c r="D399" s="233" t="s">
        <v>139</v>
      </c>
      <c r="E399" s="234" t="s">
        <v>1</v>
      </c>
      <c r="F399" s="235" t="s">
        <v>390</v>
      </c>
      <c r="G399" s="232"/>
      <c r="H399" s="236">
        <v>20</v>
      </c>
      <c r="I399" s="237"/>
      <c r="J399" s="232"/>
      <c r="K399" s="232"/>
      <c r="L399" s="238"/>
      <c r="M399" s="239"/>
      <c r="N399" s="240"/>
      <c r="O399" s="240"/>
      <c r="P399" s="240"/>
      <c r="Q399" s="240"/>
      <c r="R399" s="240"/>
      <c r="S399" s="240"/>
      <c r="T399" s="24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2" t="s">
        <v>139</v>
      </c>
      <c r="AU399" s="242" t="s">
        <v>92</v>
      </c>
      <c r="AV399" s="13" t="s">
        <v>92</v>
      </c>
      <c r="AW399" s="13" t="s">
        <v>38</v>
      </c>
      <c r="AX399" s="13" t="s">
        <v>82</v>
      </c>
      <c r="AY399" s="242" t="s">
        <v>130</v>
      </c>
    </row>
    <row r="400" s="13" customFormat="1">
      <c r="A400" s="13"/>
      <c r="B400" s="231"/>
      <c r="C400" s="232"/>
      <c r="D400" s="233" t="s">
        <v>139</v>
      </c>
      <c r="E400" s="234" t="s">
        <v>1</v>
      </c>
      <c r="F400" s="235" t="s">
        <v>391</v>
      </c>
      <c r="G400" s="232"/>
      <c r="H400" s="236">
        <v>18</v>
      </c>
      <c r="I400" s="237"/>
      <c r="J400" s="232"/>
      <c r="K400" s="232"/>
      <c r="L400" s="238"/>
      <c r="M400" s="239"/>
      <c r="N400" s="240"/>
      <c r="O400" s="240"/>
      <c r="P400" s="240"/>
      <c r="Q400" s="240"/>
      <c r="R400" s="240"/>
      <c r="S400" s="240"/>
      <c r="T400" s="241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2" t="s">
        <v>139</v>
      </c>
      <c r="AU400" s="242" t="s">
        <v>92</v>
      </c>
      <c r="AV400" s="13" t="s">
        <v>92</v>
      </c>
      <c r="AW400" s="13" t="s">
        <v>38</v>
      </c>
      <c r="AX400" s="13" t="s">
        <v>82</v>
      </c>
      <c r="AY400" s="242" t="s">
        <v>130</v>
      </c>
    </row>
    <row r="401" s="13" customFormat="1">
      <c r="A401" s="13"/>
      <c r="B401" s="231"/>
      <c r="C401" s="232"/>
      <c r="D401" s="233" t="s">
        <v>139</v>
      </c>
      <c r="E401" s="234" t="s">
        <v>1</v>
      </c>
      <c r="F401" s="235" t="s">
        <v>392</v>
      </c>
      <c r="G401" s="232"/>
      <c r="H401" s="236">
        <v>5</v>
      </c>
      <c r="I401" s="237"/>
      <c r="J401" s="232"/>
      <c r="K401" s="232"/>
      <c r="L401" s="238"/>
      <c r="M401" s="239"/>
      <c r="N401" s="240"/>
      <c r="O401" s="240"/>
      <c r="P401" s="240"/>
      <c r="Q401" s="240"/>
      <c r="R401" s="240"/>
      <c r="S401" s="240"/>
      <c r="T401" s="241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2" t="s">
        <v>139</v>
      </c>
      <c r="AU401" s="242" t="s">
        <v>92</v>
      </c>
      <c r="AV401" s="13" t="s">
        <v>92</v>
      </c>
      <c r="AW401" s="13" t="s">
        <v>38</v>
      </c>
      <c r="AX401" s="13" t="s">
        <v>82</v>
      </c>
      <c r="AY401" s="242" t="s">
        <v>130</v>
      </c>
    </row>
    <row r="402" s="13" customFormat="1">
      <c r="A402" s="13"/>
      <c r="B402" s="231"/>
      <c r="C402" s="232"/>
      <c r="D402" s="233" t="s">
        <v>139</v>
      </c>
      <c r="E402" s="234" t="s">
        <v>1</v>
      </c>
      <c r="F402" s="235" t="s">
        <v>393</v>
      </c>
      <c r="G402" s="232"/>
      <c r="H402" s="236">
        <v>5</v>
      </c>
      <c r="I402" s="237"/>
      <c r="J402" s="232"/>
      <c r="K402" s="232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139</v>
      </c>
      <c r="AU402" s="242" t="s">
        <v>92</v>
      </c>
      <c r="AV402" s="13" t="s">
        <v>92</v>
      </c>
      <c r="AW402" s="13" t="s">
        <v>38</v>
      </c>
      <c r="AX402" s="13" t="s">
        <v>82</v>
      </c>
      <c r="AY402" s="242" t="s">
        <v>130</v>
      </c>
    </row>
    <row r="403" s="13" customFormat="1">
      <c r="A403" s="13"/>
      <c r="B403" s="231"/>
      <c r="C403" s="232"/>
      <c r="D403" s="233" t="s">
        <v>139</v>
      </c>
      <c r="E403" s="234" t="s">
        <v>1</v>
      </c>
      <c r="F403" s="235" t="s">
        <v>394</v>
      </c>
      <c r="G403" s="232"/>
      <c r="H403" s="236">
        <v>5</v>
      </c>
      <c r="I403" s="237"/>
      <c r="J403" s="232"/>
      <c r="K403" s="232"/>
      <c r="L403" s="238"/>
      <c r="M403" s="239"/>
      <c r="N403" s="240"/>
      <c r="O403" s="240"/>
      <c r="P403" s="240"/>
      <c r="Q403" s="240"/>
      <c r="R403" s="240"/>
      <c r="S403" s="240"/>
      <c r="T403" s="241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2" t="s">
        <v>139</v>
      </c>
      <c r="AU403" s="242" t="s">
        <v>92</v>
      </c>
      <c r="AV403" s="13" t="s">
        <v>92</v>
      </c>
      <c r="AW403" s="13" t="s">
        <v>38</v>
      </c>
      <c r="AX403" s="13" t="s">
        <v>82</v>
      </c>
      <c r="AY403" s="242" t="s">
        <v>130</v>
      </c>
    </row>
    <row r="404" s="13" customFormat="1">
      <c r="A404" s="13"/>
      <c r="B404" s="231"/>
      <c r="C404" s="232"/>
      <c r="D404" s="233" t="s">
        <v>139</v>
      </c>
      <c r="E404" s="234" t="s">
        <v>1</v>
      </c>
      <c r="F404" s="235" t="s">
        <v>395</v>
      </c>
      <c r="G404" s="232"/>
      <c r="H404" s="236">
        <v>5</v>
      </c>
      <c r="I404" s="237"/>
      <c r="J404" s="232"/>
      <c r="K404" s="232"/>
      <c r="L404" s="238"/>
      <c r="M404" s="239"/>
      <c r="N404" s="240"/>
      <c r="O404" s="240"/>
      <c r="P404" s="240"/>
      <c r="Q404" s="240"/>
      <c r="R404" s="240"/>
      <c r="S404" s="240"/>
      <c r="T404" s="24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2" t="s">
        <v>139</v>
      </c>
      <c r="AU404" s="242" t="s">
        <v>92</v>
      </c>
      <c r="AV404" s="13" t="s">
        <v>92</v>
      </c>
      <c r="AW404" s="13" t="s">
        <v>38</v>
      </c>
      <c r="AX404" s="13" t="s">
        <v>82</v>
      </c>
      <c r="AY404" s="242" t="s">
        <v>130</v>
      </c>
    </row>
    <row r="405" s="14" customFormat="1">
      <c r="A405" s="14"/>
      <c r="B405" s="243"/>
      <c r="C405" s="244"/>
      <c r="D405" s="233" t="s">
        <v>139</v>
      </c>
      <c r="E405" s="245" t="s">
        <v>1</v>
      </c>
      <c r="F405" s="246" t="s">
        <v>396</v>
      </c>
      <c r="G405" s="244"/>
      <c r="H405" s="245" t="s">
        <v>1</v>
      </c>
      <c r="I405" s="247"/>
      <c r="J405" s="244"/>
      <c r="K405" s="244"/>
      <c r="L405" s="248"/>
      <c r="M405" s="249"/>
      <c r="N405" s="250"/>
      <c r="O405" s="250"/>
      <c r="P405" s="250"/>
      <c r="Q405" s="250"/>
      <c r="R405" s="250"/>
      <c r="S405" s="250"/>
      <c r="T405" s="251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2" t="s">
        <v>139</v>
      </c>
      <c r="AU405" s="252" t="s">
        <v>92</v>
      </c>
      <c r="AV405" s="14" t="s">
        <v>21</v>
      </c>
      <c r="AW405" s="14" t="s">
        <v>38</v>
      </c>
      <c r="AX405" s="14" t="s">
        <v>82</v>
      </c>
      <c r="AY405" s="252" t="s">
        <v>130</v>
      </c>
    </row>
    <row r="406" s="13" customFormat="1">
      <c r="A406" s="13"/>
      <c r="B406" s="231"/>
      <c r="C406" s="232"/>
      <c r="D406" s="233" t="s">
        <v>139</v>
      </c>
      <c r="E406" s="234" t="s">
        <v>1</v>
      </c>
      <c r="F406" s="235" t="s">
        <v>397</v>
      </c>
      <c r="G406" s="232"/>
      <c r="H406" s="236">
        <v>15</v>
      </c>
      <c r="I406" s="237"/>
      <c r="J406" s="232"/>
      <c r="K406" s="232"/>
      <c r="L406" s="238"/>
      <c r="M406" s="239"/>
      <c r="N406" s="240"/>
      <c r="O406" s="240"/>
      <c r="P406" s="240"/>
      <c r="Q406" s="240"/>
      <c r="R406" s="240"/>
      <c r="S406" s="240"/>
      <c r="T406" s="24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2" t="s">
        <v>139</v>
      </c>
      <c r="AU406" s="242" t="s">
        <v>92</v>
      </c>
      <c r="AV406" s="13" t="s">
        <v>92</v>
      </c>
      <c r="AW406" s="13" t="s">
        <v>38</v>
      </c>
      <c r="AX406" s="13" t="s">
        <v>82</v>
      </c>
      <c r="AY406" s="242" t="s">
        <v>130</v>
      </c>
    </row>
    <row r="407" s="15" customFormat="1">
      <c r="A407" s="15"/>
      <c r="B407" s="253"/>
      <c r="C407" s="254"/>
      <c r="D407" s="233" t="s">
        <v>139</v>
      </c>
      <c r="E407" s="255" t="s">
        <v>1</v>
      </c>
      <c r="F407" s="256" t="s">
        <v>184</v>
      </c>
      <c r="G407" s="254"/>
      <c r="H407" s="257">
        <v>73</v>
      </c>
      <c r="I407" s="258"/>
      <c r="J407" s="254"/>
      <c r="K407" s="254"/>
      <c r="L407" s="259"/>
      <c r="M407" s="260"/>
      <c r="N407" s="261"/>
      <c r="O407" s="261"/>
      <c r="P407" s="261"/>
      <c r="Q407" s="261"/>
      <c r="R407" s="261"/>
      <c r="S407" s="261"/>
      <c r="T407" s="262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63" t="s">
        <v>139</v>
      </c>
      <c r="AU407" s="263" t="s">
        <v>92</v>
      </c>
      <c r="AV407" s="15" t="s">
        <v>137</v>
      </c>
      <c r="AW407" s="15" t="s">
        <v>38</v>
      </c>
      <c r="AX407" s="15" t="s">
        <v>21</v>
      </c>
      <c r="AY407" s="263" t="s">
        <v>130</v>
      </c>
    </row>
    <row r="408" s="2" customFormat="1" ht="24.15" customHeight="1">
      <c r="A408" s="38"/>
      <c r="B408" s="39"/>
      <c r="C408" s="218" t="s">
        <v>526</v>
      </c>
      <c r="D408" s="218" t="s">
        <v>132</v>
      </c>
      <c r="E408" s="219" t="s">
        <v>527</v>
      </c>
      <c r="F408" s="220" t="s">
        <v>528</v>
      </c>
      <c r="G408" s="221" t="s">
        <v>157</v>
      </c>
      <c r="H408" s="222">
        <v>1030</v>
      </c>
      <c r="I408" s="223"/>
      <c r="J408" s="224">
        <f>ROUND(I408*H408,2)</f>
        <v>0</v>
      </c>
      <c r="K408" s="220" t="s">
        <v>136</v>
      </c>
      <c r="L408" s="44"/>
      <c r="M408" s="225" t="s">
        <v>1</v>
      </c>
      <c r="N408" s="226" t="s">
        <v>47</v>
      </c>
      <c r="O408" s="91"/>
      <c r="P408" s="227">
        <f>O408*H408</f>
        <v>0</v>
      </c>
      <c r="Q408" s="227">
        <v>0</v>
      </c>
      <c r="R408" s="227">
        <f>Q408*H408</f>
        <v>0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137</v>
      </c>
      <c r="AT408" s="229" t="s">
        <v>132</v>
      </c>
      <c r="AU408" s="229" t="s">
        <v>92</v>
      </c>
      <c r="AY408" s="17" t="s">
        <v>130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21</v>
      </c>
      <c r="BK408" s="230">
        <f>ROUND(I408*H408,2)</f>
        <v>0</v>
      </c>
      <c r="BL408" s="17" t="s">
        <v>137</v>
      </c>
      <c r="BM408" s="229" t="s">
        <v>529</v>
      </c>
    </row>
    <row r="409" s="14" customFormat="1">
      <c r="A409" s="14"/>
      <c r="B409" s="243"/>
      <c r="C409" s="244"/>
      <c r="D409" s="233" t="s">
        <v>139</v>
      </c>
      <c r="E409" s="245" t="s">
        <v>1</v>
      </c>
      <c r="F409" s="246" t="s">
        <v>381</v>
      </c>
      <c r="G409" s="244"/>
      <c r="H409" s="245" t="s">
        <v>1</v>
      </c>
      <c r="I409" s="247"/>
      <c r="J409" s="244"/>
      <c r="K409" s="244"/>
      <c r="L409" s="248"/>
      <c r="M409" s="249"/>
      <c r="N409" s="250"/>
      <c r="O409" s="250"/>
      <c r="P409" s="250"/>
      <c r="Q409" s="250"/>
      <c r="R409" s="250"/>
      <c r="S409" s="250"/>
      <c r="T409" s="251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2" t="s">
        <v>139</v>
      </c>
      <c r="AU409" s="252" t="s">
        <v>92</v>
      </c>
      <c r="AV409" s="14" t="s">
        <v>21</v>
      </c>
      <c r="AW409" s="14" t="s">
        <v>38</v>
      </c>
      <c r="AX409" s="14" t="s">
        <v>82</v>
      </c>
      <c r="AY409" s="252" t="s">
        <v>130</v>
      </c>
    </row>
    <row r="410" s="13" customFormat="1">
      <c r="A410" s="13"/>
      <c r="B410" s="231"/>
      <c r="C410" s="232"/>
      <c r="D410" s="233" t="s">
        <v>139</v>
      </c>
      <c r="E410" s="234" t="s">
        <v>1</v>
      </c>
      <c r="F410" s="235" t="s">
        <v>382</v>
      </c>
      <c r="G410" s="232"/>
      <c r="H410" s="236">
        <v>310</v>
      </c>
      <c r="I410" s="237"/>
      <c r="J410" s="232"/>
      <c r="K410" s="232"/>
      <c r="L410" s="238"/>
      <c r="M410" s="239"/>
      <c r="N410" s="240"/>
      <c r="O410" s="240"/>
      <c r="P410" s="240"/>
      <c r="Q410" s="240"/>
      <c r="R410" s="240"/>
      <c r="S410" s="240"/>
      <c r="T410" s="24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2" t="s">
        <v>139</v>
      </c>
      <c r="AU410" s="242" t="s">
        <v>92</v>
      </c>
      <c r="AV410" s="13" t="s">
        <v>92</v>
      </c>
      <c r="AW410" s="13" t="s">
        <v>38</v>
      </c>
      <c r="AX410" s="13" t="s">
        <v>82</v>
      </c>
      <c r="AY410" s="242" t="s">
        <v>130</v>
      </c>
    </row>
    <row r="411" s="14" customFormat="1">
      <c r="A411" s="14"/>
      <c r="B411" s="243"/>
      <c r="C411" s="244"/>
      <c r="D411" s="233" t="s">
        <v>139</v>
      </c>
      <c r="E411" s="245" t="s">
        <v>1</v>
      </c>
      <c r="F411" s="246" t="s">
        <v>383</v>
      </c>
      <c r="G411" s="244"/>
      <c r="H411" s="245" t="s">
        <v>1</v>
      </c>
      <c r="I411" s="247"/>
      <c r="J411" s="244"/>
      <c r="K411" s="244"/>
      <c r="L411" s="248"/>
      <c r="M411" s="249"/>
      <c r="N411" s="250"/>
      <c r="O411" s="250"/>
      <c r="P411" s="250"/>
      <c r="Q411" s="250"/>
      <c r="R411" s="250"/>
      <c r="S411" s="250"/>
      <c r="T411" s="251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2" t="s">
        <v>139</v>
      </c>
      <c r="AU411" s="252" t="s">
        <v>92</v>
      </c>
      <c r="AV411" s="14" t="s">
        <v>21</v>
      </c>
      <c r="AW411" s="14" t="s">
        <v>38</v>
      </c>
      <c r="AX411" s="14" t="s">
        <v>82</v>
      </c>
      <c r="AY411" s="252" t="s">
        <v>130</v>
      </c>
    </row>
    <row r="412" s="13" customFormat="1">
      <c r="A412" s="13"/>
      <c r="B412" s="231"/>
      <c r="C412" s="232"/>
      <c r="D412" s="233" t="s">
        <v>139</v>
      </c>
      <c r="E412" s="234" t="s">
        <v>1</v>
      </c>
      <c r="F412" s="235" t="s">
        <v>384</v>
      </c>
      <c r="G412" s="232"/>
      <c r="H412" s="236">
        <v>170</v>
      </c>
      <c r="I412" s="237"/>
      <c r="J412" s="232"/>
      <c r="K412" s="232"/>
      <c r="L412" s="238"/>
      <c r="M412" s="239"/>
      <c r="N412" s="240"/>
      <c r="O412" s="240"/>
      <c r="P412" s="240"/>
      <c r="Q412" s="240"/>
      <c r="R412" s="240"/>
      <c r="S412" s="240"/>
      <c r="T412" s="24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2" t="s">
        <v>139</v>
      </c>
      <c r="AU412" s="242" t="s">
        <v>92</v>
      </c>
      <c r="AV412" s="13" t="s">
        <v>92</v>
      </c>
      <c r="AW412" s="13" t="s">
        <v>38</v>
      </c>
      <c r="AX412" s="13" t="s">
        <v>82</v>
      </c>
      <c r="AY412" s="242" t="s">
        <v>130</v>
      </c>
    </row>
    <row r="413" s="13" customFormat="1">
      <c r="A413" s="13"/>
      <c r="B413" s="231"/>
      <c r="C413" s="232"/>
      <c r="D413" s="233" t="s">
        <v>139</v>
      </c>
      <c r="E413" s="234" t="s">
        <v>1</v>
      </c>
      <c r="F413" s="235" t="s">
        <v>385</v>
      </c>
      <c r="G413" s="232"/>
      <c r="H413" s="236">
        <v>215</v>
      </c>
      <c r="I413" s="237"/>
      <c r="J413" s="232"/>
      <c r="K413" s="232"/>
      <c r="L413" s="238"/>
      <c r="M413" s="239"/>
      <c r="N413" s="240"/>
      <c r="O413" s="240"/>
      <c r="P413" s="240"/>
      <c r="Q413" s="240"/>
      <c r="R413" s="240"/>
      <c r="S413" s="240"/>
      <c r="T413" s="241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2" t="s">
        <v>139</v>
      </c>
      <c r="AU413" s="242" t="s">
        <v>92</v>
      </c>
      <c r="AV413" s="13" t="s">
        <v>92</v>
      </c>
      <c r="AW413" s="13" t="s">
        <v>38</v>
      </c>
      <c r="AX413" s="13" t="s">
        <v>82</v>
      </c>
      <c r="AY413" s="242" t="s">
        <v>130</v>
      </c>
    </row>
    <row r="414" s="13" customFormat="1">
      <c r="A414" s="13"/>
      <c r="B414" s="231"/>
      <c r="C414" s="232"/>
      <c r="D414" s="233" t="s">
        <v>139</v>
      </c>
      <c r="E414" s="234" t="s">
        <v>1</v>
      </c>
      <c r="F414" s="235" t="s">
        <v>386</v>
      </c>
      <c r="G414" s="232"/>
      <c r="H414" s="236">
        <v>175</v>
      </c>
      <c r="I414" s="237"/>
      <c r="J414" s="232"/>
      <c r="K414" s="232"/>
      <c r="L414" s="238"/>
      <c r="M414" s="239"/>
      <c r="N414" s="240"/>
      <c r="O414" s="240"/>
      <c r="P414" s="240"/>
      <c r="Q414" s="240"/>
      <c r="R414" s="240"/>
      <c r="S414" s="240"/>
      <c r="T414" s="24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2" t="s">
        <v>139</v>
      </c>
      <c r="AU414" s="242" t="s">
        <v>92</v>
      </c>
      <c r="AV414" s="13" t="s">
        <v>92</v>
      </c>
      <c r="AW414" s="13" t="s">
        <v>38</v>
      </c>
      <c r="AX414" s="13" t="s">
        <v>82</v>
      </c>
      <c r="AY414" s="242" t="s">
        <v>130</v>
      </c>
    </row>
    <row r="415" s="14" customFormat="1">
      <c r="A415" s="14"/>
      <c r="B415" s="243"/>
      <c r="C415" s="244"/>
      <c r="D415" s="233" t="s">
        <v>139</v>
      </c>
      <c r="E415" s="245" t="s">
        <v>1</v>
      </c>
      <c r="F415" s="246" t="s">
        <v>387</v>
      </c>
      <c r="G415" s="244"/>
      <c r="H415" s="245" t="s">
        <v>1</v>
      </c>
      <c r="I415" s="247"/>
      <c r="J415" s="244"/>
      <c r="K415" s="244"/>
      <c r="L415" s="248"/>
      <c r="M415" s="249"/>
      <c r="N415" s="250"/>
      <c r="O415" s="250"/>
      <c r="P415" s="250"/>
      <c r="Q415" s="250"/>
      <c r="R415" s="250"/>
      <c r="S415" s="250"/>
      <c r="T415" s="251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2" t="s">
        <v>139</v>
      </c>
      <c r="AU415" s="252" t="s">
        <v>92</v>
      </c>
      <c r="AV415" s="14" t="s">
        <v>21</v>
      </c>
      <c r="AW415" s="14" t="s">
        <v>38</v>
      </c>
      <c r="AX415" s="14" t="s">
        <v>82</v>
      </c>
      <c r="AY415" s="252" t="s">
        <v>130</v>
      </c>
    </row>
    <row r="416" s="13" customFormat="1">
      <c r="A416" s="13"/>
      <c r="B416" s="231"/>
      <c r="C416" s="232"/>
      <c r="D416" s="233" t="s">
        <v>139</v>
      </c>
      <c r="E416" s="234" t="s">
        <v>1</v>
      </c>
      <c r="F416" s="235" t="s">
        <v>388</v>
      </c>
      <c r="G416" s="232"/>
      <c r="H416" s="236">
        <v>160</v>
      </c>
      <c r="I416" s="237"/>
      <c r="J416" s="232"/>
      <c r="K416" s="232"/>
      <c r="L416" s="238"/>
      <c r="M416" s="239"/>
      <c r="N416" s="240"/>
      <c r="O416" s="240"/>
      <c r="P416" s="240"/>
      <c r="Q416" s="240"/>
      <c r="R416" s="240"/>
      <c r="S416" s="240"/>
      <c r="T416" s="24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2" t="s">
        <v>139</v>
      </c>
      <c r="AU416" s="242" t="s">
        <v>92</v>
      </c>
      <c r="AV416" s="13" t="s">
        <v>92</v>
      </c>
      <c r="AW416" s="13" t="s">
        <v>38</v>
      </c>
      <c r="AX416" s="13" t="s">
        <v>82</v>
      </c>
      <c r="AY416" s="242" t="s">
        <v>130</v>
      </c>
    </row>
    <row r="417" s="15" customFormat="1">
      <c r="A417" s="15"/>
      <c r="B417" s="253"/>
      <c r="C417" s="254"/>
      <c r="D417" s="233" t="s">
        <v>139</v>
      </c>
      <c r="E417" s="255" t="s">
        <v>1</v>
      </c>
      <c r="F417" s="256" t="s">
        <v>184</v>
      </c>
      <c r="G417" s="254"/>
      <c r="H417" s="257">
        <v>1030</v>
      </c>
      <c r="I417" s="258"/>
      <c r="J417" s="254"/>
      <c r="K417" s="254"/>
      <c r="L417" s="259"/>
      <c r="M417" s="260"/>
      <c r="N417" s="261"/>
      <c r="O417" s="261"/>
      <c r="P417" s="261"/>
      <c r="Q417" s="261"/>
      <c r="R417" s="261"/>
      <c r="S417" s="261"/>
      <c r="T417" s="26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63" t="s">
        <v>139</v>
      </c>
      <c r="AU417" s="263" t="s">
        <v>92</v>
      </c>
      <c r="AV417" s="15" t="s">
        <v>137</v>
      </c>
      <c r="AW417" s="15" t="s">
        <v>38</v>
      </c>
      <c r="AX417" s="15" t="s">
        <v>21</v>
      </c>
      <c r="AY417" s="263" t="s">
        <v>130</v>
      </c>
    </row>
    <row r="418" s="2" customFormat="1" ht="37.8" customHeight="1">
      <c r="A418" s="38"/>
      <c r="B418" s="39"/>
      <c r="C418" s="218" t="s">
        <v>530</v>
      </c>
      <c r="D418" s="218" t="s">
        <v>132</v>
      </c>
      <c r="E418" s="219" t="s">
        <v>531</v>
      </c>
      <c r="F418" s="220" t="s">
        <v>532</v>
      </c>
      <c r="G418" s="221" t="s">
        <v>157</v>
      </c>
      <c r="H418" s="222">
        <v>6.5</v>
      </c>
      <c r="I418" s="223"/>
      <c r="J418" s="224">
        <f>ROUND(I418*H418,2)</f>
        <v>0</v>
      </c>
      <c r="K418" s="220" t="s">
        <v>136</v>
      </c>
      <c r="L418" s="44"/>
      <c r="M418" s="225" t="s">
        <v>1</v>
      </c>
      <c r="N418" s="226" t="s">
        <v>47</v>
      </c>
      <c r="O418" s="91"/>
      <c r="P418" s="227">
        <f>O418*H418</f>
        <v>0</v>
      </c>
      <c r="Q418" s="227">
        <v>0.089219999999999994</v>
      </c>
      <c r="R418" s="227">
        <f>Q418*H418</f>
        <v>0.57992999999999995</v>
      </c>
      <c r="S418" s="227">
        <v>0</v>
      </c>
      <c r="T418" s="228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9" t="s">
        <v>137</v>
      </c>
      <c r="AT418" s="229" t="s">
        <v>132</v>
      </c>
      <c r="AU418" s="229" t="s">
        <v>92</v>
      </c>
      <c r="AY418" s="17" t="s">
        <v>130</v>
      </c>
      <c r="BE418" s="230">
        <f>IF(N418="základní",J418,0)</f>
        <v>0</v>
      </c>
      <c r="BF418" s="230">
        <f>IF(N418="snížená",J418,0)</f>
        <v>0</v>
      </c>
      <c r="BG418" s="230">
        <f>IF(N418="zákl. přenesená",J418,0)</f>
        <v>0</v>
      </c>
      <c r="BH418" s="230">
        <f>IF(N418="sníž. přenesená",J418,0)</f>
        <v>0</v>
      </c>
      <c r="BI418" s="230">
        <f>IF(N418="nulová",J418,0)</f>
        <v>0</v>
      </c>
      <c r="BJ418" s="17" t="s">
        <v>21</v>
      </c>
      <c r="BK418" s="230">
        <f>ROUND(I418*H418,2)</f>
        <v>0</v>
      </c>
      <c r="BL418" s="17" t="s">
        <v>137</v>
      </c>
      <c r="BM418" s="229" t="s">
        <v>533</v>
      </c>
    </row>
    <row r="419" s="13" customFormat="1">
      <c r="A419" s="13"/>
      <c r="B419" s="231"/>
      <c r="C419" s="232"/>
      <c r="D419" s="233" t="s">
        <v>139</v>
      </c>
      <c r="E419" s="234" t="s">
        <v>1</v>
      </c>
      <c r="F419" s="235" t="s">
        <v>398</v>
      </c>
      <c r="G419" s="232"/>
      <c r="H419" s="236">
        <v>6.5</v>
      </c>
      <c r="I419" s="237"/>
      <c r="J419" s="232"/>
      <c r="K419" s="232"/>
      <c r="L419" s="238"/>
      <c r="M419" s="239"/>
      <c r="N419" s="240"/>
      <c r="O419" s="240"/>
      <c r="P419" s="240"/>
      <c r="Q419" s="240"/>
      <c r="R419" s="240"/>
      <c r="S419" s="240"/>
      <c r="T419" s="241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2" t="s">
        <v>139</v>
      </c>
      <c r="AU419" s="242" t="s">
        <v>92</v>
      </c>
      <c r="AV419" s="13" t="s">
        <v>92</v>
      </c>
      <c r="AW419" s="13" t="s">
        <v>38</v>
      </c>
      <c r="AX419" s="13" t="s">
        <v>21</v>
      </c>
      <c r="AY419" s="242" t="s">
        <v>130</v>
      </c>
    </row>
    <row r="420" s="2" customFormat="1" ht="16.5" customHeight="1">
      <c r="A420" s="38"/>
      <c r="B420" s="39"/>
      <c r="C420" s="264" t="s">
        <v>534</v>
      </c>
      <c r="D420" s="264" t="s">
        <v>414</v>
      </c>
      <c r="E420" s="265" t="s">
        <v>535</v>
      </c>
      <c r="F420" s="266" t="s">
        <v>536</v>
      </c>
      <c r="G420" s="267" t="s">
        <v>157</v>
      </c>
      <c r="H420" s="268">
        <v>6.6950000000000003</v>
      </c>
      <c r="I420" s="269"/>
      <c r="J420" s="270">
        <f>ROUND(I420*H420,2)</f>
        <v>0</v>
      </c>
      <c r="K420" s="266" t="s">
        <v>136</v>
      </c>
      <c r="L420" s="271"/>
      <c r="M420" s="272" t="s">
        <v>1</v>
      </c>
      <c r="N420" s="273" t="s">
        <v>47</v>
      </c>
      <c r="O420" s="91"/>
      <c r="P420" s="227">
        <f>O420*H420</f>
        <v>0</v>
      </c>
      <c r="Q420" s="227">
        <v>0.13100000000000001</v>
      </c>
      <c r="R420" s="227">
        <f>Q420*H420</f>
        <v>0.87704500000000007</v>
      </c>
      <c r="S420" s="227">
        <v>0</v>
      </c>
      <c r="T420" s="228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9" t="s">
        <v>170</v>
      </c>
      <c r="AT420" s="229" t="s">
        <v>414</v>
      </c>
      <c r="AU420" s="229" t="s">
        <v>92</v>
      </c>
      <c r="AY420" s="17" t="s">
        <v>130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17" t="s">
        <v>21</v>
      </c>
      <c r="BK420" s="230">
        <f>ROUND(I420*H420,2)</f>
        <v>0</v>
      </c>
      <c r="BL420" s="17" t="s">
        <v>137</v>
      </c>
      <c r="BM420" s="229" t="s">
        <v>537</v>
      </c>
    </row>
    <row r="421" s="13" customFormat="1">
      <c r="A421" s="13"/>
      <c r="B421" s="231"/>
      <c r="C421" s="232"/>
      <c r="D421" s="233" t="s">
        <v>139</v>
      </c>
      <c r="E421" s="232"/>
      <c r="F421" s="235" t="s">
        <v>538</v>
      </c>
      <c r="G421" s="232"/>
      <c r="H421" s="236">
        <v>6.6950000000000003</v>
      </c>
      <c r="I421" s="237"/>
      <c r="J421" s="232"/>
      <c r="K421" s="232"/>
      <c r="L421" s="238"/>
      <c r="M421" s="239"/>
      <c r="N421" s="240"/>
      <c r="O421" s="240"/>
      <c r="P421" s="240"/>
      <c r="Q421" s="240"/>
      <c r="R421" s="240"/>
      <c r="S421" s="240"/>
      <c r="T421" s="241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2" t="s">
        <v>139</v>
      </c>
      <c r="AU421" s="242" t="s">
        <v>92</v>
      </c>
      <c r="AV421" s="13" t="s">
        <v>92</v>
      </c>
      <c r="AW421" s="13" t="s">
        <v>4</v>
      </c>
      <c r="AX421" s="13" t="s">
        <v>21</v>
      </c>
      <c r="AY421" s="242" t="s">
        <v>130</v>
      </c>
    </row>
    <row r="422" s="2" customFormat="1" ht="37.8" customHeight="1">
      <c r="A422" s="38"/>
      <c r="B422" s="39"/>
      <c r="C422" s="218" t="s">
        <v>539</v>
      </c>
      <c r="D422" s="218" t="s">
        <v>132</v>
      </c>
      <c r="E422" s="219" t="s">
        <v>540</v>
      </c>
      <c r="F422" s="220" t="s">
        <v>541</v>
      </c>
      <c r="G422" s="221" t="s">
        <v>157</v>
      </c>
      <c r="H422" s="222">
        <v>4.5</v>
      </c>
      <c r="I422" s="223"/>
      <c r="J422" s="224">
        <f>ROUND(I422*H422,2)</f>
        <v>0</v>
      </c>
      <c r="K422" s="220" t="s">
        <v>136</v>
      </c>
      <c r="L422" s="44"/>
      <c r="M422" s="225" t="s">
        <v>1</v>
      </c>
      <c r="N422" s="226" t="s">
        <v>47</v>
      </c>
      <c r="O422" s="91"/>
      <c r="P422" s="227">
        <f>O422*H422</f>
        <v>0</v>
      </c>
      <c r="Q422" s="227">
        <v>0.14610000000000001</v>
      </c>
      <c r="R422" s="227">
        <f>Q422*H422</f>
        <v>0.65745000000000009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137</v>
      </c>
      <c r="AT422" s="229" t="s">
        <v>132</v>
      </c>
      <c r="AU422" s="229" t="s">
        <v>92</v>
      </c>
      <c r="AY422" s="17" t="s">
        <v>130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21</v>
      </c>
      <c r="BK422" s="230">
        <f>ROUND(I422*H422,2)</f>
        <v>0</v>
      </c>
      <c r="BL422" s="17" t="s">
        <v>137</v>
      </c>
      <c r="BM422" s="229" t="s">
        <v>542</v>
      </c>
    </row>
    <row r="423" s="14" customFormat="1">
      <c r="A423" s="14"/>
      <c r="B423" s="243"/>
      <c r="C423" s="244"/>
      <c r="D423" s="233" t="s">
        <v>139</v>
      </c>
      <c r="E423" s="245" t="s">
        <v>1</v>
      </c>
      <c r="F423" s="246" t="s">
        <v>465</v>
      </c>
      <c r="G423" s="244"/>
      <c r="H423" s="245" t="s">
        <v>1</v>
      </c>
      <c r="I423" s="247"/>
      <c r="J423" s="244"/>
      <c r="K423" s="244"/>
      <c r="L423" s="248"/>
      <c r="M423" s="249"/>
      <c r="N423" s="250"/>
      <c r="O423" s="250"/>
      <c r="P423" s="250"/>
      <c r="Q423" s="250"/>
      <c r="R423" s="250"/>
      <c r="S423" s="250"/>
      <c r="T423" s="25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2" t="s">
        <v>139</v>
      </c>
      <c r="AU423" s="252" t="s">
        <v>92</v>
      </c>
      <c r="AV423" s="14" t="s">
        <v>21</v>
      </c>
      <c r="AW423" s="14" t="s">
        <v>38</v>
      </c>
      <c r="AX423" s="14" t="s">
        <v>82</v>
      </c>
      <c r="AY423" s="252" t="s">
        <v>130</v>
      </c>
    </row>
    <row r="424" s="13" customFormat="1">
      <c r="A424" s="13"/>
      <c r="B424" s="231"/>
      <c r="C424" s="232"/>
      <c r="D424" s="233" t="s">
        <v>139</v>
      </c>
      <c r="E424" s="234" t="s">
        <v>1</v>
      </c>
      <c r="F424" s="235" t="s">
        <v>400</v>
      </c>
      <c r="G424" s="232"/>
      <c r="H424" s="236">
        <v>2.5</v>
      </c>
      <c r="I424" s="237"/>
      <c r="J424" s="232"/>
      <c r="K424" s="232"/>
      <c r="L424" s="238"/>
      <c r="M424" s="239"/>
      <c r="N424" s="240"/>
      <c r="O424" s="240"/>
      <c r="P424" s="240"/>
      <c r="Q424" s="240"/>
      <c r="R424" s="240"/>
      <c r="S424" s="240"/>
      <c r="T424" s="241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2" t="s">
        <v>139</v>
      </c>
      <c r="AU424" s="242" t="s">
        <v>92</v>
      </c>
      <c r="AV424" s="13" t="s">
        <v>92</v>
      </c>
      <c r="AW424" s="13" t="s">
        <v>38</v>
      </c>
      <c r="AX424" s="13" t="s">
        <v>82</v>
      </c>
      <c r="AY424" s="242" t="s">
        <v>130</v>
      </c>
    </row>
    <row r="425" s="13" customFormat="1">
      <c r="A425" s="13"/>
      <c r="B425" s="231"/>
      <c r="C425" s="232"/>
      <c r="D425" s="233" t="s">
        <v>139</v>
      </c>
      <c r="E425" s="234" t="s">
        <v>1</v>
      </c>
      <c r="F425" s="235" t="s">
        <v>401</v>
      </c>
      <c r="G425" s="232"/>
      <c r="H425" s="236">
        <v>2</v>
      </c>
      <c r="I425" s="237"/>
      <c r="J425" s="232"/>
      <c r="K425" s="232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139</v>
      </c>
      <c r="AU425" s="242" t="s">
        <v>92</v>
      </c>
      <c r="AV425" s="13" t="s">
        <v>92</v>
      </c>
      <c r="AW425" s="13" t="s">
        <v>38</v>
      </c>
      <c r="AX425" s="13" t="s">
        <v>82</v>
      </c>
      <c r="AY425" s="242" t="s">
        <v>130</v>
      </c>
    </row>
    <row r="426" s="15" customFormat="1">
      <c r="A426" s="15"/>
      <c r="B426" s="253"/>
      <c r="C426" s="254"/>
      <c r="D426" s="233" t="s">
        <v>139</v>
      </c>
      <c r="E426" s="255" t="s">
        <v>1</v>
      </c>
      <c r="F426" s="256" t="s">
        <v>184</v>
      </c>
      <c r="G426" s="254"/>
      <c r="H426" s="257">
        <v>4.5</v>
      </c>
      <c r="I426" s="258"/>
      <c r="J426" s="254"/>
      <c r="K426" s="254"/>
      <c r="L426" s="259"/>
      <c r="M426" s="260"/>
      <c r="N426" s="261"/>
      <c r="O426" s="261"/>
      <c r="P426" s="261"/>
      <c r="Q426" s="261"/>
      <c r="R426" s="261"/>
      <c r="S426" s="261"/>
      <c r="T426" s="262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3" t="s">
        <v>139</v>
      </c>
      <c r="AU426" s="263" t="s">
        <v>92</v>
      </c>
      <c r="AV426" s="15" t="s">
        <v>137</v>
      </c>
      <c r="AW426" s="15" t="s">
        <v>38</v>
      </c>
      <c r="AX426" s="15" t="s">
        <v>21</v>
      </c>
      <c r="AY426" s="263" t="s">
        <v>130</v>
      </c>
    </row>
    <row r="427" s="2" customFormat="1" ht="16.5" customHeight="1">
      <c r="A427" s="38"/>
      <c r="B427" s="39"/>
      <c r="C427" s="264" t="s">
        <v>543</v>
      </c>
      <c r="D427" s="264" t="s">
        <v>414</v>
      </c>
      <c r="E427" s="265" t="s">
        <v>544</v>
      </c>
      <c r="F427" s="266" t="s">
        <v>545</v>
      </c>
      <c r="G427" s="267" t="s">
        <v>157</v>
      </c>
      <c r="H427" s="268">
        <v>4.6349999999999998</v>
      </c>
      <c r="I427" s="269"/>
      <c r="J427" s="270">
        <f>ROUND(I427*H427,2)</f>
        <v>0</v>
      </c>
      <c r="K427" s="266" t="s">
        <v>136</v>
      </c>
      <c r="L427" s="271"/>
      <c r="M427" s="272" t="s">
        <v>1</v>
      </c>
      <c r="N427" s="273" t="s">
        <v>47</v>
      </c>
      <c r="O427" s="91"/>
      <c r="P427" s="227">
        <f>O427*H427</f>
        <v>0</v>
      </c>
      <c r="Q427" s="227">
        <v>0.17499999999999999</v>
      </c>
      <c r="R427" s="227">
        <f>Q427*H427</f>
        <v>0.81112499999999987</v>
      </c>
      <c r="S427" s="227">
        <v>0</v>
      </c>
      <c r="T427" s="228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9" t="s">
        <v>170</v>
      </c>
      <c r="AT427" s="229" t="s">
        <v>414</v>
      </c>
      <c r="AU427" s="229" t="s">
        <v>92</v>
      </c>
      <c r="AY427" s="17" t="s">
        <v>130</v>
      </c>
      <c r="BE427" s="230">
        <f>IF(N427="základní",J427,0)</f>
        <v>0</v>
      </c>
      <c r="BF427" s="230">
        <f>IF(N427="snížená",J427,0)</f>
        <v>0</v>
      </c>
      <c r="BG427" s="230">
        <f>IF(N427="zákl. přenesená",J427,0)</f>
        <v>0</v>
      </c>
      <c r="BH427" s="230">
        <f>IF(N427="sníž. přenesená",J427,0)</f>
        <v>0</v>
      </c>
      <c r="BI427" s="230">
        <f>IF(N427="nulová",J427,0)</f>
        <v>0</v>
      </c>
      <c r="BJ427" s="17" t="s">
        <v>21</v>
      </c>
      <c r="BK427" s="230">
        <f>ROUND(I427*H427,2)</f>
        <v>0</v>
      </c>
      <c r="BL427" s="17" t="s">
        <v>137</v>
      </c>
      <c r="BM427" s="229" t="s">
        <v>546</v>
      </c>
    </row>
    <row r="428" s="13" customFormat="1">
      <c r="A428" s="13"/>
      <c r="B428" s="231"/>
      <c r="C428" s="232"/>
      <c r="D428" s="233" t="s">
        <v>139</v>
      </c>
      <c r="E428" s="232"/>
      <c r="F428" s="235" t="s">
        <v>547</v>
      </c>
      <c r="G428" s="232"/>
      <c r="H428" s="236">
        <v>4.6349999999999998</v>
      </c>
      <c r="I428" s="237"/>
      <c r="J428" s="232"/>
      <c r="K428" s="232"/>
      <c r="L428" s="238"/>
      <c r="M428" s="239"/>
      <c r="N428" s="240"/>
      <c r="O428" s="240"/>
      <c r="P428" s="240"/>
      <c r="Q428" s="240"/>
      <c r="R428" s="240"/>
      <c r="S428" s="240"/>
      <c r="T428" s="24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2" t="s">
        <v>139</v>
      </c>
      <c r="AU428" s="242" t="s">
        <v>92</v>
      </c>
      <c r="AV428" s="13" t="s">
        <v>92</v>
      </c>
      <c r="AW428" s="13" t="s">
        <v>4</v>
      </c>
      <c r="AX428" s="13" t="s">
        <v>21</v>
      </c>
      <c r="AY428" s="242" t="s">
        <v>130</v>
      </c>
    </row>
    <row r="429" s="12" customFormat="1" ht="22.8" customHeight="1">
      <c r="A429" s="12"/>
      <c r="B429" s="202"/>
      <c r="C429" s="203"/>
      <c r="D429" s="204" t="s">
        <v>81</v>
      </c>
      <c r="E429" s="216" t="s">
        <v>170</v>
      </c>
      <c r="F429" s="216" t="s">
        <v>548</v>
      </c>
      <c r="G429" s="203"/>
      <c r="H429" s="203"/>
      <c r="I429" s="206"/>
      <c r="J429" s="217">
        <f>BK429</f>
        <v>0</v>
      </c>
      <c r="K429" s="203"/>
      <c r="L429" s="208"/>
      <c r="M429" s="209"/>
      <c r="N429" s="210"/>
      <c r="O429" s="210"/>
      <c r="P429" s="211">
        <f>SUM(P430:P490)</f>
        <v>0</v>
      </c>
      <c r="Q429" s="210"/>
      <c r="R429" s="211">
        <f>SUM(R430:R490)</f>
        <v>8.9900000000000002</v>
      </c>
      <c r="S429" s="210"/>
      <c r="T429" s="212">
        <f>SUM(T430:T490)</f>
        <v>4.04</v>
      </c>
      <c r="U429" s="12"/>
      <c r="V429" s="12"/>
      <c r="W429" s="12"/>
      <c r="X429" s="12"/>
      <c r="Y429" s="12"/>
      <c r="Z429" s="12"/>
      <c r="AA429" s="12"/>
      <c r="AB429" s="12"/>
      <c r="AC429" s="12"/>
      <c r="AD429" s="12"/>
      <c r="AE429" s="12"/>
      <c r="AR429" s="213" t="s">
        <v>21</v>
      </c>
      <c r="AT429" s="214" t="s">
        <v>81</v>
      </c>
      <c r="AU429" s="214" t="s">
        <v>21</v>
      </c>
      <c r="AY429" s="213" t="s">
        <v>130</v>
      </c>
      <c r="BK429" s="215">
        <f>SUM(BK430:BK490)</f>
        <v>0</v>
      </c>
    </row>
    <row r="430" s="2" customFormat="1" ht="16.5" customHeight="1">
      <c r="A430" s="38"/>
      <c r="B430" s="39"/>
      <c r="C430" s="218" t="s">
        <v>549</v>
      </c>
      <c r="D430" s="218" t="s">
        <v>132</v>
      </c>
      <c r="E430" s="219" t="s">
        <v>550</v>
      </c>
      <c r="F430" s="220" t="s">
        <v>551</v>
      </c>
      <c r="G430" s="221" t="s">
        <v>135</v>
      </c>
      <c r="H430" s="222">
        <v>2</v>
      </c>
      <c r="I430" s="223"/>
      <c r="J430" s="224">
        <f>ROUND(I430*H430,2)</f>
        <v>0</v>
      </c>
      <c r="K430" s="220" t="s">
        <v>136</v>
      </c>
      <c r="L430" s="44"/>
      <c r="M430" s="225" t="s">
        <v>1</v>
      </c>
      <c r="N430" s="226" t="s">
        <v>47</v>
      </c>
      <c r="O430" s="91"/>
      <c r="P430" s="227">
        <f>O430*H430</f>
        <v>0</v>
      </c>
      <c r="Q430" s="227">
        <v>1.2794000000000001</v>
      </c>
      <c r="R430" s="227">
        <f>Q430*H430</f>
        <v>2.5588000000000002</v>
      </c>
      <c r="S430" s="227">
        <v>0</v>
      </c>
      <c r="T430" s="228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9" t="s">
        <v>137</v>
      </c>
      <c r="AT430" s="229" t="s">
        <v>132</v>
      </c>
      <c r="AU430" s="229" t="s">
        <v>92</v>
      </c>
      <c r="AY430" s="17" t="s">
        <v>130</v>
      </c>
      <c r="BE430" s="230">
        <f>IF(N430="základní",J430,0)</f>
        <v>0</v>
      </c>
      <c r="BF430" s="230">
        <f>IF(N430="snížená",J430,0)</f>
        <v>0</v>
      </c>
      <c r="BG430" s="230">
        <f>IF(N430="zákl. přenesená",J430,0)</f>
        <v>0</v>
      </c>
      <c r="BH430" s="230">
        <f>IF(N430="sníž. přenesená",J430,0)</f>
        <v>0</v>
      </c>
      <c r="BI430" s="230">
        <f>IF(N430="nulová",J430,0)</f>
        <v>0</v>
      </c>
      <c r="BJ430" s="17" t="s">
        <v>21</v>
      </c>
      <c r="BK430" s="230">
        <f>ROUND(I430*H430,2)</f>
        <v>0</v>
      </c>
      <c r="BL430" s="17" t="s">
        <v>137</v>
      </c>
      <c r="BM430" s="229" t="s">
        <v>552</v>
      </c>
    </row>
    <row r="431" s="13" customFormat="1">
      <c r="A431" s="13"/>
      <c r="B431" s="231"/>
      <c r="C431" s="232"/>
      <c r="D431" s="233" t="s">
        <v>139</v>
      </c>
      <c r="E431" s="234" t="s">
        <v>1</v>
      </c>
      <c r="F431" s="235" t="s">
        <v>553</v>
      </c>
      <c r="G431" s="232"/>
      <c r="H431" s="236">
        <v>2</v>
      </c>
      <c r="I431" s="237"/>
      <c r="J431" s="232"/>
      <c r="K431" s="232"/>
      <c r="L431" s="238"/>
      <c r="M431" s="239"/>
      <c r="N431" s="240"/>
      <c r="O431" s="240"/>
      <c r="P431" s="240"/>
      <c r="Q431" s="240"/>
      <c r="R431" s="240"/>
      <c r="S431" s="240"/>
      <c r="T431" s="241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2" t="s">
        <v>139</v>
      </c>
      <c r="AU431" s="242" t="s">
        <v>92</v>
      </c>
      <c r="AV431" s="13" t="s">
        <v>92</v>
      </c>
      <c r="AW431" s="13" t="s">
        <v>38</v>
      </c>
      <c r="AX431" s="13" t="s">
        <v>21</v>
      </c>
      <c r="AY431" s="242" t="s">
        <v>130</v>
      </c>
    </row>
    <row r="432" s="14" customFormat="1">
      <c r="A432" s="14"/>
      <c r="B432" s="243"/>
      <c r="C432" s="244"/>
      <c r="D432" s="233" t="s">
        <v>139</v>
      </c>
      <c r="E432" s="245" t="s">
        <v>1</v>
      </c>
      <c r="F432" s="246" t="s">
        <v>554</v>
      </c>
      <c r="G432" s="244"/>
      <c r="H432" s="245" t="s">
        <v>1</v>
      </c>
      <c r="I432" s="247"/>
      <c r="J432" s="244"/>
      <c r="K432" s="244"/>
      <c r="L432" s="248"/>
      <c r="M432" s="249"/>
      <c r="N432" s="250"/>
      <c r="O432" s="250"/>
      <c r="P432" s="250"/>
      <c r="Q432" s="250"/>
      <c r="R432" s="250"/>
      <c r="S432" s="250"/>
      <c r="T432" s="251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2" t="s">
        <v>139</v>
      </c>
      <c r="AU432" s="252" t="s">
        <v>92</v>
      </c>
      <c r="AV432" s="14" t="s">
        <v>21</v>
      </c>
      <c r="AW432" s="14" t="s">
        <v>38</v>
      </c>
      <c r="AX432" s="14" t="s">
        <v>82</v>
      </c>
      <c r="AY432" s="252" t="s">
        <v>130</v>
      </c>
    </row>
    <row r="433" s="2" customFormat="1" ht="21.75" customHeight="1">
      <c r="A433" s="38"/>
      <c r="B433" s="39"/>
      <c r="C433" s="264" t="s">
        <v>555</v>
      </c>
      <c r="D433" s="264" t="s">
        <v>414</v>
      </c>
      <c r="E433" s="265" t="s">
        <v>556</v>
      </c>
      <c r="F433" s="266" t="s">
        <v>557</v>
      </c>
      <c r="G433" s="267" t="s">
        <v>135</v>
      </c>
      <c r="H433" s="268">
        <v>2</v>
      </c>
      <c r="I433" s="269"/>
      <c r="J433" s="270">
        <f>ROUND(I433*H433,2)</f>
        <v>0</v>
      </c>
      <c r="K433" s="266" t="s">
        <v>136</v>
      </c>
      <c r="L433" s="271"/>
      <c r="M433" s="272" t="s">
        <v>1</v>
      </c>
      <c r="N433" s="273" t="s">
        <v>47</v>
      </c>
      <c r="O433" s="91"/>
      <c r="P433" s="227">
        <f>O433*H433</f>
        <v>0</v>
      </c>
      <c r="Q433" s="227">
        <v>0.042000000000000003</v>
      </c>
      <c r="R433" s="227">
        <f>Q433*H433</f>
        <v>0.084000000000000005</v>
      </c>
      <c r="S433" s="227">
        <v>0</v>
      </c>
      <c r="T433" s="228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9" t="s">
        <v>170</v>
      </c>
      <c r="AT433" s="229" t="s">
        <v>414</v>
      </c>
      <c r="AU433" s="229" t="s">
        <v>92</v>
      </c>
      <c r="AY433" s="17" t="s">
        <v>130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17" t="s">
        <v>21</v>
      </c>
      <c r="BK433" s="230">
        <f>ROUND(I433*H433,2)</f>
        <v>0</v>
      </c>
      <c r="BL433" s="17" t="s">
        <v>137</v>
      </c>
      <c r="BM433" s="229" t="s">
        <v>558</v>
      </c>
    </row>
    <row r="434" s="2" customFormat="1" ht="16.5" customHeight="1">
      <c r="A434" s="38"/>
      <c r="B434" s="39"/>
      <c r="C434" s="218" t="s">
        <v>559</v>
      </c>
      <c r="D434" s="218" t="s">
        <v>132</v>
      </c>
      <c r="E434" s="219" t="s">
        <v>560</v>
      </c>
      <c r="F434" s="220" t="s">
        <v>561</v>
      </c>
      <c r="G434" s="221" t="s">
        <v>135</v>
      </c>
      <c r="H434" s="222">
        <v>1</v>
      </c>
      <c r="I434" s="223"/>
      <c r="J434" s="224">
        <f>ROUND(I434*H434,2)</f>
        <v>0</v>
      </c>
      <c r="K434" s="220" t="s">
        <v>136</v>
      </c>
      <c r="L434" s="44"/>
      <c r="M434" s="225" t="s">
        <v>1</v>
      </c>
      <c r="N434" s="226" t="s">
        <v>47</v>
      </c>
      <c r="O434" s="91"/>
      <c r="P434" s="227">
        <f>O434*H434</f>
        <v>0</v>
      </c>
      <c r="Q434" s="227">
        <v>2.1607699999999999</v>
      </c>
      <c r="R434" s="227">
        <f>Q434*H434</f>
        <v>2.1607699999999999</v>
      </c>
      <c r="S434" s="227">
        <v>0</v>
      </c>
      <c r="T434" s="228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9" t="s">
        <v>137</v>
      </c>
      <c r="AT434" s="229" t="s">
        <v>132</v>
      </c>
      <c r="AU434" s="229" t="s">
        <v>92</v>
      </c>
      <c r="AY434" s="17" t="s">
        <v>130</v>
      </c>
      <c r="BE434" s="230">
        <f>IF(N434="základní",J434,0)</f>
        <v>0</v>
      </c>
      <c r="BF434" s="230">
        <f>IF(N434="snížená",J434,0)</f>
        <v>0</v>
      </c>
      <c r="BG434" s="230">
        <f>IF(N434="zákl. přenesená",J434,0)</f>
        <v>0</v>
      </c>
      <c r="BH434" s="230">
        <f>IF(N434="sníž. přenesená",J434,0)</f>
        <v>0</v>
      </c>
      <c r="BI434" s="230">
        <f>IF(N434="nulová",J434,0)</f>
        <v>0</v>
      </c>
      <c r="BJ434" s="17" t="s">
        <v>21</v>
      </c>
      <c r="BK434" s="230">
        <f>ROUND(I434*H434,2)</f>
        <v>0</v>
      </c>
      <c r="BL434" s="17" t="s">
        <v>137</v>
      </c>
      <c r="BM434" s="229" t="s">
        <v>562</v>
      </c>
    </row>
    <row r="435" s="13" customFormat="1">
      <c r="A435" s="13"/>
      <c r="B435" s="231"/>
      <c r="C435" s="232"/>
      <c r="D435" s="233" t="s">
        <v>139</v>
      </c>
      <c r="E435" s="234" t="s">
        <v>1</v>
      </c>
      <c r="F435" s="235" t="s">
        <v>563</v>
      </c>
      <c r="G435" s="232"/>
      <c r="H435" s="236">
        <v>1</v>
      </c>
      <c r="I435" s="237"/>
      <c r="J435" s="232"/>
      <c r="K435" s="232"/>
      <c r="L435" s="238"/>
      <c r="M435" s="239"/>
      <c r="N435" s="240"/>
      <c r="O435" s="240"/>
      <c r="P435" s="240"/>
      <c r="Q435" s="240"/>
      <c r="R435" s="240"/>
      <c r="S435" s="240"/>
      <c r="T435" s="241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2" t="s">
        <v>139</v>
      </c>
      <c r="AU435" s="242" t="s">
        <v>92</v>
      </c>
      <c r="AV435" s="13" t="s">
        <v>92</v>
      </c>
      <c r="AW435" s="13" t="s">
        <v>38</v>
      </c>
      <c r="AX435" s="13" t="s">
        <v>21</v>
      </c>
      <c r="AY435" s="242" t="s">
        <v>130</v>
      </c>
    </row>
    <row r="436" s="14" customFormat="1">
      <c r="A436" s="14"/>
      <c r="B436" s="243"/>
      <c r="C436" s="244"/>
      <c r="D436" s="233" t="s">
        <v>139</v>
      </c>
      <c r="E436" s="245" t="s">
        <v>1</v>
      </c>
      <c r="F436" s="246" t="s">
        <v>564</v>
      </c>
      <c r="G436" s="244"/>
      <c r="H436" s="245" t="s">
        <v>1</v>
      </c>
      <c r="I436" s="247"/>
      <c r="J436" s="244"/>
      <c r="K436" s="244"/>
      <c r="L436" s="248"/>
      <c r="M436" s="249"/>
      <c r="N436" s="250"/>
      <c r="O436" s="250"/>
      <c r="P436" s="250"/>
      <c r="Q436" s="250"/>
      <c r="R436" s="250"/>
      <c r="S436" s="250"/>
      <c r="T436" s="25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2" t="s">
        <v>139</v>
      </c>
      <c r="AU436" s="252" t="s">
        <v>92</v>
      </c>
      <c r="AV436" s="14" t="s">
        <v>21</v>
      </c>
      <c r="AW436" s="14" t="s">
        <v>38</v>
      </c>
      <c r="AX436" s="14" t="s">
        <v>82</v>
      </c>
      <c r="AY436" s="252" t="s">
        <v>130</v>
      </c>
    </row>
    <row r="437" s="2" customFormat="1" ht="21.75" customHeight="1">
      <c r="A437" s="38"/>
      <c r="B437" s="39"/>
      <c r="C437" s="264" t="s">
        <v>565</v>
      </c>
      <c r="D437" s="264" t="s">
        <v>414</v>
      </c>
      <c r="E437" s="265" t="s">
        <v>566</v>
      </c>
      <c r="F437" s="266" t="s">
        <v>567</v>
      </c>
      <c r="G437" s="267" t="s">
        <v>135</v>
      </c>
      <c r="H437" s="268">
        <v>1</v>
      </c>
      <c r="I437" s="269"/>
      <c r="J437" s="270">
        <f>ROUND(I437*H437,2)</f>
        <v>0</v>
      </c>
      <c r="K437" s="266" t="s">
        <v>136</v>
      </c>
      <c r="L437" s="271"/>
      <c r="M437" s="272" t="s">
        <v>1</v>
      </c>
      <c r="N437" s="273" t="s">
        <v>47</v>
      </c>
      <c r="O437" s="91"/>
      <c r="P437" s="227">
        <f>O437*H437</f>
        <v>0</v>
      </c>
      <c r="Q437" s="227">
        <v>0.27000000000000002</v>
      </c>
      <c r="R437" s="227">
        <f>Q437*H437</f>
        <v>0.27000000000000002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170</v>
      </c>
      <c r="AT437" s="229" t="s">
        <v>414</v>
      </c>
      <c r="AU437" s="229" t="s">
        <v>92</v>
      </c>
      <c r="AY437" s="17" t="s">
        <v>130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21</v>
      </c>
      <c r="BK437" s="230">
        <f>ROUND(I437*H437,2)</f>
        <v>0</v>
      </c>
      <c r="BL437" s="17" t="s">
        <v>137</v>
      </c>
      <c r="BM437" s="229" t="s">
        <v>568</v>
      </c>
    </row>
    <row r="438" s="2" customFormat="1" ht="24.15" customHeight="1">
      <c r="A438" s="38"/>
      <c r="B438" s="39"/>
      <c r="C438" s="218" t="s">
        <v>569</v>
      </c>
      <c r="D438" s="218" t="s">
        <v>132</v>
      </c>
      <c r="E438" s="219" t="s">
        <v>570</v>
      </c>
      <c r="F438" s="220" t="s">
        <v>571</v>
      </c>
      <c r="G438" s="221" t="s">
        <v>192</v>
      </c>
      <c r="H438" s="222">
        <v>19</v>
      </c>
      <c r="I438" s="223"/>
      <c r="J438" s="224">
        <f>ROUND(I438*H438,2)</f>
        <v>0</v>
      </c>
      <c r="K438" s="220" t="s">
        <v>136</v>
      </c>
      <c r="L438" s="44"/>
      <c r="M438" s="225" t="s">
        <v>1</v>
      </c>
      <c r="N438" s="226" t="s">
        <v>47</v>
      </c>
      <c r="O438" s="91"/>
      <c r="P438" s="227">
        <f>O438*H438</f>
        <v>0</v>
      </c>
      <c r="Q438" s="227">
        <v>1.0000000000000001E-05</v>
      </c>
      <c r="R438" s="227">
        <f>Q438*H438</f>
        <v>0.00019000000000000001</v>
      </c>
      <c r="S438" s="227">
        <v>0</v>
      </c>
      <c r="T438" s="228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9" t="s">
        <v>137</v>
      </c>
      <c r="AT438" s="229" t="s">
        <v>132</v>
      </c>
      <c r="AU438" s="229" t="s">
        <v>92</v>
      </c>
      <c r="AY438" s="17" t="s">
        <v>130</v>
      </c>
      <c r="BE438" s="230">
        <f>IF(N438="základní",J438,0)</f>
        <v>0</v>
      </c>
      <c r="BF438" s="230">
        <f>IF(N438="snížená",J438,0)</f>
        <v>0</v>
      </c>
      <c r="BG438" s="230">
        <f>IF(N438="zákl. přenesená",J438,0)</f>
        <v>0</v>
      </c>
      <c r="BH438" s="230">
        <f>IF(N438="sníž. přenesená",J438,0)</f>
        <v>0</v>
      </c>
      <c r="BI438" s="230">
        <f>IF(N438="nulová",J438,0)</f>
        <v>0</v>
      </c>
      <c r="BJ438" s="17" t="s">
        <v>21</v>
      </c>
      <c r="BK438" s="230">
        <f>ROUND(I438*H438,2)</f>
        <v>0</v>
      </c>
      <c r="BL438" s="17" t="s">
        <v>137</v>
      </c>
      <c r="BM438" s="229" t="s">
        <v>572</v>
      </c>
    </row>
    <row r="439" s="14" customFormat="1">
      <c r="A439" s="14"/>
      <c r="B439" s="243"/>
      <c r="C439" s="244"/>
      <c r="D439" s="233" t="s">
        <v>139</v>
      </c>
      <c r="E439" s="245" t="s">
        <v>1</v>
      </c>
      <c r="F439" s="246" t="s">
        <v>573</v>
      </c>
      <c r="G439" s="244"/>
      <c r="H439" s="245" t="s">
        <v>1</v>
      </c>
      <c r="I439" s="247"/>
      <c r="J439" s="244"/>
      <c r="K439" s="244"/>
      <c r="L439" s="248"/>
      <c r="M439" s="249"/>
      <c r="N439" s="250"/>
      <c r="O439" s="250"/>
      <c r="P439" s="250"/>
      <c r="Q439" s="250"/>
      <c r="R439" s="250"/>
      <c r="S439" s="250"/>
      <c r="T439" s="251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2" t="s">
        <v>139</v>
      </c>
      <c r="AU439" s="252" t="s">
        <v>92</v>
      </c>
      <c r="AV439" s="14" t="s">
        <v>21</v>
      </c>
      <c r="AW439" s="14" t="s">
        <v>38</v>
      </c>
      <c r="AX439" s="14" t="s">
        <v>82</v>
      </c>
      <c r="AY439" s="252" t="s">
        <v>130</v>
      </c>
    </row>
    <row r="440" s="13" customFormat="1">
      <c r="A440" s="13"/>
      <c r="B440" s="231"/>
      <c r="C440" s="232"/>
      <c r="D440" s="233" t="s">
        <v>139</v>
      </c>
      <c r="E440" s="234" t="s">
        <v>1</v>
      </c>
      <c r="F440" s="235" t="s">
        <v>574</v>
      </c>
      <c r="G440" s="232"/>
      <c r="H440" s="236">
        <v>2.5</v>
      </c>
      <c r="I440" s="237"/>
      <c r="J440" s="232"/>
      <c r="K440" s="232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139</v>
      </c>
      <c r="AU440" s="242" t="s">
        <v>92</v>
      </c>
      <c r="AV440" s="13" t="s">
        <v>92</v>
      </c>
      <c r="AW440" s="13" t="s">
        <v>38</v>
      </c>
      <c r="AX440" s="13" t="s">
        <v>82</v>
      </c>
      <c r="AY440" s="242" t="s">
        <v>130</v>
      </c>
    </row>
    <row r="441" s="13" customFormat="1">
      <c r="A441" s="13"/>
      <c r="B441" s="231"/>
      <c r="C441" s="232"/>
      <c r="D441" s="233" t="s">
        <v>139</v>
      </c>
      <c r="E441" s="234" t="s">
        <v>1</v>
      </c>
      <c r="F441" s="235" t="s">
        <v>575</v>
      </c>
      <c r="G441" s="232"/>
      <c r="H441" s="236">
        <v>9.5</v>
      </c>
      <c r="I441" s="237"/>
      <c r="J441" s="232"/>
      <c r="K441" s="232"/>
      <c r="L441" s="238"/>
      <c r="M441" s="239"/>
      <c r="N441" s="240"/>
      <c r="O441" s="240"/>
      <c r="P441" s="240"/>
      <c r="Q441" s="240"/>
      <c r="R441" s="240"/>
      <c r="S441" s="240"/>
      <c r="T441" s="24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2" t="s">
        <v>139</v>
      </c>
      <c r="AU441" s="242" t="s">
        <v>92</v>
      </c>
      <c r="AV441" s="13" t="s">
        <v>92</v>
      </c>
      <c r="AW441" s="13" t="s">
        <v>38</v>
      </c>
      <c r="AX441" s="13" t="s">
        <v>82</v>
      </c>
      <c r="AY441" s="242" t="s">
        <v>130</v>
      </c>
    </row>
    <row r="442" s="13" customFormat="1">
      <c r="A442" s="13"/>
      <c r="B442" s="231"/>
      <c r="C442" s="232"/>
      <c r="D442" s="233" t="s">
        <v>139</v>
      </c>
      <c r="E442" s="234" t="s">
        <v>1</v>
      </c>
      <c r="F442" s="235" t="s">
        <v>576</v>
      </c>
      <c r="G442" s="232"/>
      <c r="H442" s="236">
        <v>3</v>
      </c>
      <c r="I442" s="237"/>
      <c r="J442" s="232"/>
      <c r="K442" s="232"/>
      <c r="L442" s="238"/>
      <c r="M442" s="239"/>
      <c r="N442" s="240"/>
      <c r="O442" s="240"/>
      <c r="P442" s="240"/>
      <c r="Q442" s="240"/>
      <c r="R442" s="240"/>
      <c r="S442" s="240"/>
      <c r="T442" s="241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2" t="s">
        <v>139</v>
      </c>
      <c r="AU442" s="242" t="s">
        <v>92</v>
      </c>
      <c r="AV442" s="13" t="s">
        <v>92</v>
      </c>
      <c r="AW442" s="13" t="s">
        <v>38</v>
      </c>
      <c r="AX442" s="13" t="s">
        <v>82</v>
      </c>
      <c r="AY442" s="242" t="s">
        <v>130</v>
      </c>
    </row>
    <row r="443" s="13" customFormat="1">
      <c r="A443" s="13"/>
      <c r="B443" s="231"/>
      <c r="C443" s="232"/>
      <c r="D443" s="233" t="s">
        <v>139</v>
      </c>
      <c r="E443" s="234" t="s">
        <v>1</v>
      </c>
      <c r="F443" s="235" t="s">
        <v>577</v>
      </c>
      <c r="G443" s="232"/>
      <c r="H443" s="236">
        <v>4</v>
      </c>
      <c r="I443" s="237"/>
      <c r="J443" s="232"/>
      <c r="K443" s="232"/>
      <c r="L443" s="238"/>
      <c r="M443" s="239"/>
      <c r="N443" s="240"/>
      <c r="O443" s="240"/>
      <c r="P443" s="240"/>
      <c r="Q443" s="240"/>
      <c r="R443" s="240"/>
      <c r="S443" s="240"/>
      <c r="T443" s="24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2" t="s">
        <v>139</v>
      </c>
      <c r="AU443" s="242" t="s">
        <v>92</v>
      </c>
      <c r="AV443" s="13" t="s">
        <v>92</v>
      </c>
      <c r="AW443" s="13" t="s">
        <v>38</v>
      </c>
      <c r="AX443" s="13" t="s">
        <v>82</v>
      </c>
      <c r="AY443" s="242" t="s">
        <v>130</v>
      </c>
    </row>
    <row r="444" s="15" customFormat="1">
      <c r="A444" s="15"/>
      <c r="B444" s="253"/>
      <c r="C444" s="254"/>
      <c r="D444" s="233" t="s">
        <v>139</v>
      </c>
      <c r="E444" s="255" t="s">
        <v>1</v>
      </c>
      <c r="F444" s="256" t="s">
        <v>184</v>
      </c>
      <c r="G444" s="254"/>
      <c r="H444" s="257">
        <v>19</v>
      </c>
      <c r="I444" s="258"/>
      <c r="J444" s="254"/>
      <c r="K444" s="254"/>
      <c r="L444" s="259"/>
      <c r="M444" s="260"/>
      <c r="N444" s="261"/>
      <c r="O444" s="261"/>
      <c r="P444" s="261"/>
      <c r="Q444" s="261"/>
      <c r="R444" s="261"/>
      <c r="S444" s="261"/>
      <c r="T444" s="262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63" t="s">
        <v>139</v>
      </c>
      <c r="AU444" s="263" t="s">
        <v>92</v>
      </c>
      <c r="AV444" s="15" t="s">
        <v>137</v>
      </c>
      <c r="AW444" s="15" t="s">
        <v>38</v>
      </c>
      <c r="AX444" s="15" t="s">
        <v>21</v>
      </c>
      <c r="AY444" s="263" t="s">
        <v>130</v>
      </c>
    </row>
    <row r="445" s="2" customFormat="1" ht="16.5" customHeight="1">
      <c r="A445" s="38"/>
      <c r="B445" s="39"/>
      <c r="C445" s="264" t="s">
        <v>578</v>
      </c>
      <c r="D445" s="264" t="s">
        <v>414</v>
      </c>
      <c r="E445" s="265" t="s">
        <v>579</v>
      </c>
      <c r="F445" s="266" t="s">
        <v>580</v>
      </c>
      <c r="G445" s="267" t="s">
        <v>192</v>
      </c>
      <c r="H445" s="268">
        <v>19</v>
      </c>
      <c r="I445" s="269"/>
      <c r="J445" s="270">
        <f>ROUND(I445*H445,2)</f>
        <v>0</v>
      </c>
      <c r="K445" s="266" t="s">
        <v>136</v>
      </c>
      <c r="L445" s="271"/>
      <c r="M445" s="272" t="s">
        <v>1</v>
      </c>
      <c r="N445" s="273" t="s">
        <v>47</v>
      </c>
      <c r="O445" s="91"/>
      <c r="P445" s="227">
        <f>O445*H445</f>
        <v>0</v>
      </c>
      <c r="Q445" s="227">
        <v>0.0026700000000000001</v>
      </c>
      <c r="R445" s="227">
        <f>Q445*H445</f>
        <v>0.050730000000000004</v>
      </c>
      <c r="S445" s="227">
        <v>0</v>
      </c>
      <c r="T445" s="228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9" t="s">
        <v>170</v>
      </c>
      <c r="AT445" s="229" t="s">
        <v>414</v>
      </c>
      <c r="AU445" s="229" t="s">
        <v>92</v>
      </c>
      <c r="AY445" s="17" t="s">
        <v>130</v>
      </c>
      <c r="BE445" s="230">
        <f>IF(N445="základní",J445,0)</f>
        <v>0</v>
      </c>
      <c r="BF445" s="230">
        <f>IF(N445="snížená",J445,0)</f>
        <v>0</v>
      </c>
      <c r="BG445" s="230">
        <f>IF(N445="zákl. přenesená",J445,0)</f>
        <v>0</v>
      </c>
      <c r="BH445" s="230">
        <f>IF(N445="sníž. přenesená",J445,0)</f>
        <v>0</v>
      </c>
      <c r="BI445" s="230">
        <f>IF(N445="nulová",J445,0)</f>
        <v>0</v>
      </c>
      <c r="BJ445" s="17" t="s">
        <v>21</v>
      </c>
      <c r="BK445" s="230">
        <f>ROUND(I445*H445,2)</f>
        <v>0</v>
      </c>
      <c r="BL445" s="17" t="s">
        <v>137</v>
      </c>
      <c r="BM445" s="229" t="s">
        <v>581</v>
      </c>
    </row>
    <row r="446" s="2" customFormat="1" ht="21.75" customHeight="1">
      <c r="A446" s="38"/>
      <c r="B446" s="39"/>
      <c r="C446" s="218" t="s">
        <v>582</v>
      </c>
      <c r="D446" s="218" t="s">
        <v>132</v>
      </c>
      <c r="E446" s="219" t="s">
        <v>583</v>
      </c>
      <c r="F446" s="220" t="s">
        <v>584</v>
      </c>
      <c r="G446" s="221" t="s">
        <v>135</v>
      </c>
      <c r="H446" s="222">
        <v>3</v>
      </c>
      <c r="I446" s="223"/>
      <c r="J446" s="224">
        <f>ROUND(I446*H446,2)</f>
        <v>0</v>
      </c>
      <c r="K446" s="220" t="s">
        <v>136</v>
      </c>
      <c r="L446" s="44"/>
      <c r="M446" s="225" t="s">
        <v>1</v>
      </c>
      <c r="N446" s="226" t="s">
        <v>47</v>
      </c>
      <c r="O446" s="91"/>
      <c r="P446" s="227">
        <f>O446*H446</f>
        <v>0</v>
      </c>
      <c r="Q446" s="227">
        <v>0</v>
      </c>
      <c r="R446" s="227">
        <f>Q446*H446</f>
        <v>0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137</v>
      </c>
      <c r="AT446" s="229" t="s">
        <v>132</v>
      </c>
      <c r="AU446" s="229" t="s">
        <v>92</v>
      </c>
      <c r="AY446" s="17" t="s">
        <v>130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21</v>
      </c>
      <c r="BK446" s="230">
        <f>ROUND(I446*H446,2)</f>
        <v>0</v>
      </c>
      <c r="BL446" s="17" t="s">
        <v>137</v>
      </c>
      <c r="BM446" s="229" t="s">
        <v>585</v>
      </c>
    </row>
    <row r="447" s="13" customFormat="1">
      <c r="A447" s="13"/>
      <c r="B447" s="231"/>
      <c r="C447" s="232"/>
      <c r="D447" s="233" t="s">
        <v>139</v>
      </c>
      <c r="E447" s="234" t="s">
        <v>1</v>
      </c>
      <c r="F447" s="235" t="s">
        <v>586</v>
      </c>
      <c r="G447" s="232"/>
      <c r="H447" s="236">
        <v>3</v>
      </c>
      <c r="I447" s="237"/>
      <c r="J447" s="232"/>
      <c r="K447" s="232"/>
      <c r="L447" s="238"/>
      <c r="M447" s="239"/>
      <c r="N447" s="240"/>
      <c r="O447" s="240"/>
      <c r="P447" s="240"/>
      <c r="Q447" s="240"/>
      <c r="R447" s="240"/>
      <c r="S447" s="240"/>
      <c r="T447" s="241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2" t="s">
        <v>139</v>
      </c>
      <c r="AU447" s="242" t="s">
        <v>92</v>
      </c>
      <c r="AV447" s="13" t="s">
        <v>92</v>
      </c>
      <c r="AW447" s="13" t="s">
        <v>38</v>
      </c>
      <c r="AX447" s="13" t="s">
        <v>21</v>
      </c>
      <c r="AY447" s="242" t="s">
        <v>130</v>
      </c>
    </row>
    <row r="448" s="14" customFormat="1">
      <c r="A448" s="14"/>
      <c r="B448" s="243"/>
      <c r="C448" s="244"/>
      <c r="D448" s="233" t="s">
        <v>139</v>
      </c>
      <c r="E448" s="245" t="s">
        <v>1</v>
      </c>
      <c r="F448" s="246" t="s">
        <v>587</v>
      </c>
      <c r="G448" s="244"/>
      <c r="H448" s="245" t="s">
        <v>1</v>
      </c>
      <c r="I448" s="247"/>
      <c r="J448" s="244"/>
      <c r="K448" s="244"/>
      <c r="L448" s="248"/>
      <c r="M448" s="249"/>
      <c r="N448" s="250"/>
      <c r="O448" s="250"/>
      <c r="P448" s="250"/>
      <c r="Q448" s="250"/>
      <c r="R448" s="250"/>
      <c r="S448" s="250"/>
      <c r="T448" s="25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2" t="s">
        <v>139</v>
      </c>
      <c r="AU448" s="252" t="s">
        <v>92</v>
      </c>
      <c r="AV448" s="14" t="s">
        <v>21</v>
      </c>
      <c r="AW448" s="14" t="s">
        <v>38</v>
      </c>
      <c r="AX448" s="14" t="s">
        <v>82</v>
      </c>
      <c r="AY448" s="252" t="s">
        <v>130</v>
      </c>
    </row>
    <row r="449" s="2" customFormat="1" ht="16.5" customHeight="1">
      <c r="A449" s="38"/>
      <c r="B449" s="39"/>
      <c r="C449" s="264" t="s">
        <v>588</v>
      </c>
      <c r="D449" s="264" t="s">
        <v>414</v>
      </c>
      <c r="E449" s="265" t="s">
        <v>589</v>
      </c>
      <c r="F449" s="266" t="s">
        <v>590</v>
      </c>
      <c r="G449" s="267" t="s">
        <v>135</v>
      </c>
      <c r="H449" s="268">
        <v>3</v>
      </c>
      <c r="I449" s="269"/>
      <c r="J449" s="270">
        <f>ROUND(I449*H449,2)</f>
        <v>0</v>
      </c>
      <c r="K449" s="266" t="s">
        <v>136</v>
      </c>
      <c r="L449" s="271"/>
      <c r="M449" s="272" t="s">
        <v>1</v>
      </c>
      <c r="N449" s="273" t="s">
        <v>47</v>
      </c>
      <c r="O449" s="91"/>
      <c r="P449" s="227">
        <f>O449*H449</f>
        <v>0</v>
      </c>
      <c r="Q449" s="227">
        <v>0.00064999999999999997</v>
      </c>
      <c r="R449" s="227">
        <f>Q449*H449</f>
        <v>0.0019499999999999999</v>
      </c>
      <c r="S449" s="227">
        <v>0</v>
      </c>
      <c r="T449" s="228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9" t="s">
        <v>170</v>
      </c>
      <c r="AT449" s="229" t="s">
        <v>414</v>
      </c>
      <c r="AU449" s="229" t="s">
        <v>92</v>
      </c>
      <c r="AY449" s="17" t="s">
        <v>130</v>
      </c>
      <c r="BE449" s="230">
        <f>IF(N449="základní",J449,0)</f>
        <v>0</v>
      </c>
      <c r="BF449" s="230">
        <f>IF(N449="snížená",J449,0)</f>
        <v>0</v>
      </c>
      <c r="BG449" s="230">
        <f>IF(N449="zákl. přenesená",J449,0)</f>
        <v>0</v>
      </c>
      <c r="BH449" s="230">
        <f>IF(N449="sníž. přenesená",J449,0)</f>
        <v>0</v>
      </c>
      <c r="BI449" s="230">
        <f>IF(N449="nulová",J449,0)</f>
        <v>0</v>
      </c>
      <c r="BJ449" s="17" t="s">
        <v>21</v>
      </c>
      <c r="BK449" s="230">
        <f>ROUND(I449*H449,2)</f>
        <v>0</v>
      </c>
      <c r="BL449" s="17" t="s">
        <v>137</v>
      </c>
      <c r="BM449" s="229" t="s">
        <v>591</v>
      </c>
    </row>
    <row r="450" s="2" customFormat="1" ht="24.15" customHeight="1">
      <c r="A450" s="38"/>
      <c r="B450" s="39"/>
      <c r="C450" s="218" t="s">
        <v>592</v>
      </c>
      <c r="D450" s="218" t="s">
        <v>132</v>
      </c>
      <c r="E450" s="219" t="s">
        <v>593</v>
      </c>
      <c r="F450" s="220" t="s">
        <v>594</v>
      </c>
      <c r="G450" s="221" t="s">
        <v>135</v>
      </c>
      <c r="H450" s="222">
        <v>3</v>
      </c>
      <c r="I450" s="223"/>
      <c r="J450" s="224">
        <f>ROUND(I450*H450,2)</f>
        <v>0</v>
      </c>
      <c r="K450" s="220" t="s">
        <v>136</v>
      </c>
      <c r="L450" s="44"/>
      <c r="M450" s="225" t="s">
        <v>1</v>
      </c>
      <c r="N450" s="226" t="s">
        <v>47</v>
      </c>
      <c r="O450" s="91"/>
      <c r="P450" s="227">
        <f>O450*H450</f>
        <v>0</v>
      </c>
      <c r="Q450" s="227">
        <v>0</v>
      </c>
      <c r="R450" s="227">
        <f>Q450*H450</f>
        <v>0</v>
      </c>
      <c r="S450" s="227">
        <v>0</v>
      </c>
      <c r="T450" s="228">
        <f>S450*H450</f>
        <v>0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29" t="s">
        <v>137</v>
      </c>
      <c r="AT450" s="229" t="s">
        <v>132</v>
      </c>
      <c r="AU450" s="229" t="s">
        <v>92</v>
      </c>
      <c r="AY450" s="17" t="s">
        <v>130</v>
      </c>
      <c r="BE450" s="230">
        <f>IF(N450="základní",J450,0)</f>
        <v>0</v>
      </c>
      <c r="BF450" s="230">
        <f>IF(N450="snížená",J450,0)</f>
        <v>0</v>
      </c>
      <c r="BG450" s="230">
        <f>IF(N450="zákl. přenesená",J450,0)</f>
        <v>0</v>
      </c>
      <c r="BH450" s="230">
        <f>IF(N450="sníž. přenesená",J450,0)</f>
        <v>0</v>
      </c>
      <c r="BI450" s="230">
        <f>IF(N450="nulová",J450,0)</f>
        <v>0</v>
      </c>
      <c r="BJ450" s="17" t="s">
        <v>21</v>
      </c>
      <c r="BK450" s="230">
        <f>ROUND(I450*H450,2)</f>
        <v>0</v>
      </c>
      <c r="BL450" s="17" t="s">
        <v>137</v>
      </c>
      <c r="BM450" s="229" t="s">
        <v>595</v>
      </c>
    </row>
    <row r="451" s="13" customFormat="1">
      <c r="A451" s="13"/>
      <c r="B451" s="231"/>
      <c r="C451" s="232"/>
      <c r="D451" s="233" t="s">
        <v>139</v>
      </c>
      <c r="E451" s="234" t="s">
        <v>1</v>
      </c>
      <c r="F451" s="235" t="s">
        <v>586</v>
      </c>
      <c r="G451" s="232"/>
      <c r="H451" s="236">
        <v>3</v>
      </c>
      <c r="I451" s="237"/>
      <c r="J451" s="232"/>
      <c r="K451" s="232"/>
      <c r="L451" s="238"/>
      <c r="M451" s="239"/>
      <c r="N451" s="240"/>
      <c r="O451" s="240"/>
      <c r="P451" s="240"/>
      <c r="Q451" s="240"/>
      <c r="R451" s="240"/>
      <c r="S451" s="240"/>
      <c r="T451" s="24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2" t="s">
        <v>139</v>
      </c>
      <c r="AU451" s="242" t="s">
        <v>92</v>
      </c>
      <c r="AV451" s="13" t="s">
        <v>92</v>
      </c>
      <c r="AW451" s="13" t="s">
        <v>38</v>
      </c>
      <c r="AX451" s="13" t="s">
        <v>21</v>
      </c>
      <c r="AY451" s="242" t="s">
        <v>130</v>
      </c>
    </row>
    <row r="452" s="14" customFormat="1">
      <c r="A452" s="14"/>
      <c r="B452" s="243"/>
      <c r="C452" s="244"/>
      <c r="D452" s="233" t="s">
        <v>139</v>
      </c>
      <c r="E452" s="245" t="s">
        <v>1</v>
      </c>
      <c r="F452" s="246" t="s">
        <v>587</v>
      </c>
      <c r="G452" s="244"/>
      <c r="H452" s="245" t="s">
        <v>1</v>
      </c>
      <c r="I452" s="247"/>
      <c r="J452" s="244"/>
      <c r="K452" s="244"/>
      <c r="L452" s="248"/>
      <c r="M452" s="249"/>
      <c r="N452" s="250"/>
      <c r="O452" s="250"/>
      <c r="P452" s="250"/>
      <c r="Q452" s="250"/>
      <c r="R452" s="250"/>
      <c r="S452" s="250"/>
      <c r="T452" s="251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2" t="s">
        <v>139</v>
      </c>
      <c r="AU452" s="252" t="s">
        <v>92</v>
      </c>
      <c r="AV452" s="14" t="s">
        <v>21</v>
      </c>
      <c r="AW452" s="14" t="s">
        <v>38</v>
      </c>
      <c r="AX452" s="14" t="s">
        <v>82</v>
      </c>
      <c r="AY452" s="252" t="s">
        <v>130</v>
      </c>
    </row>
    <row r="453" s="2" customFormat="1" ht="16.5" customHeight="1">
      <c r="A453" s="38"/>
      <c r="B453" s="39"/>
      <c r="C453" s="264" t="s">
        <v>596</v>
      </c>
      <c r="D453" s="264" t="s">
        <v>414</v>
      </c>
      <c r="E453" s="265" t="s">
        <v>597</v>
      </c>
      <c r="F453" s="266" t="s">
        <v>598</v>
      </c>
      <c r="G453" s="267" t="s">
        <v>135</v>
      </c>
      <c r="H453" s="268">
        <v>3</v>
      </c>
      <c r="I453" s="269"/>
      <c r="J453" s="270">
        <f>ROUND(I453*H453,2)</f>
        <v>0</v>
      </c>
      <c r="K453" s="266" t="s">
        <v>136</v>
      </c>
      <c r="L453" s="271"/>
      <c r="M453" s="272" t="s">
        <v>1</v>
      </c>
      <c r="N453" s="273" t="s">
        <v>47</v>
      </c>
      <c r="O453" s="91"/>
      <c r="P453" s="227">
        <f>O453*H453</f>
        <v>0</v>
      </c>
      <c r="Q453" s="227">
        <v>0.00076000000000000004</v>
      </c>
      <c r="R453" s="227">
        <f>Q453*H453</f>
        <v>0.0022799999999999999</v>
      </c>
      <c r="S453" s="227">
        <v>0</v>
      </c>
      <c r="T453" s="228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29" t="s">
        <v>170</v>
      </c>
      <c r="AT453" s="229" t="s">
        <v>414</v>
      </c>
      <c r="AU453" s="229" t="s">
        <v>92</v>
      </c>
      <c r="AY453" s="17" t="s">
        <v>130</v>
      </c>
      <c r="BE453" s="230">
        <f>IF(N453="základní",J453,0)</f>
        <v>0</v>
      </c>
      <c r="BF453" s="230">
        <f>IF(N453="snížená",J453,0)</f>
        <v>0</v>
      </c>
      <c r="BG453" s="230">
        <f>IF(N453="zákl. přenesená",J453,0)</f>
        <v>0</v>
      </c>
      <c r="BH453" s="230">
        <f>IF(N453="sníž. přenesená",J453,0)</f>
        <v>0</v>
      </c>
      <c r="BI453" s="230">
        <f>IF(N453="nulová",J453,0)</f>
        <v>0</v>
      </c>
      <c r="BJ453" s="17" t="s">
        <v>21</v>
      </c>
      <c r="BK453" s="230">
        <f>ROUND(I453*H453,2)</f>
        <v>0</v>
      </c>
      <c r="BL453" s="17" t="s">
        <v>137</v>
      </c>
      <c r="BM453" s="229" t="s">
        <v>599</v>
      </c>
    </row>
    <row r="454" s="2" customFormat="1" ht="21.75" customHeight="1">
      <c r="A454" s="38"/>
      <c r="B454" s="39"/>
      <c r="C454" s="218" t="s">
        <v>600</v>
      </c>
      <c r="D454" s="218" t="s">
        <v>132</v>
      </c>
      <c r="E454" s="219" t="s">
        <v>601</v>
      </c>
      <c r="F454" s="220" t="s">
        <v>602</v>
      </c>
      <c r="G454" s="221" t="s">
        <v>213</v>
      </c>
      <c r="H454" s="222">
        <v>2</v>
      </c>
      <c r="I454" s="223"/>
      <c r="J454" s="224">
        <f>ROUND(I454*H454,2)</f>
        <v>0</v>
      </c>
      <c r="K454" s="220" t="s">
        <v>136</v>
      </c>
      <c r="L454" s="44"/>
      <c r="M454" s="225" t="s">
        <v>1</v>
      </c>
      <c r="N454" s="226" t="s">
        <v>47</v>
      </c>
      <c r="O454" s="91"/>
      <c r="P454" s="227">
        <f>O454*H454</f>
        <v>0</v>
      </c>
      <c r="Q454" s="227">
        <v>0</v>
      </c>
      <c r="R454" s="227">
        <f>Q454*H454</f>
        <v>0</v>
      </c>
      <c r="S454" s="227">
        <v>1.9199999999999999</v>
      </c>
      <c r="T454" s="228">
        <f>S454*H454</f>
        <v>3.8399999999999999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9" t="s">
        <v>137</v>
      </c>
      <c r="AT454" s="229" t="s">
        <v>132</v>
      </c>
      <c r="AU454" s="229" t="s">
        <v>92</v>
      </c>
      <c r="AY454" s="17" t="s">
        <v>130</v>
      </c>
      <c r="BE454" s="230">
        <f>IF(N454="základní",J454,0)</f>
        <v>0</v>
      </c>
      <c r="BF454" s="230">
        <f>IF(N454="snížená",J454,0)</f>
        <v>0</v>
      </c>
      <c r="BG454" s="230">
        <f>IF(N454="zákl. přenesená",J454,0)</f>
        <v>0</v>
      </c>
      <c r="BH454" s="230">
        <f>IF(N454="sníž. přenesená",J454,0)</f>
        <v>0</v>
      </c>
      <c r="BI454" s="230">
        <f>IF(N454="nulová",J454,0)</f>
        <v>0</v>
      </c>
      <c r="BJ454" s="17" t="s">
        <v>21</v>
      </c>
      <c r="BK454" s="230">
        <f>ROUND(I454*H454,2)</f>
        <v>0</v>
      </c>
      <c r="BL454" s="17" t="s">
        <v>137</v>
      </c>
      <c r="BM454" s="229" t="s">
        <v>603</v>
      </c>
    </row>
    <row r="455" s="13" customFormat="1">
      <c r="A455" s="13"/>
      <c r="B455" s="231"/>
      <c r="C455" s="232"/>
      <c r="D455" s="233" t="s">
        <v>139</v>
      </c>
      <c r="E455" s="234" t="s">
        <v>1</v>
      </c>
      <c r="F455" s="235" t="s">
        <v>604</v>
      </c>
      <c r="G455" s="232"/>
      <c r="H455" s="236">
        <v>2</v>
      </c>
      <c r="I455" s="237"/>
      <c r="J455" s="232"/>
      <c r="K455" s="232"/>
      <c r="L455" s="238"/>
      <c r="M455" s="239"/>
      <c r="N455" s="240"/>
      <c r="O455" s="240"/>
      <c r="P455" s="240"/>
      <c r="Q455" s="240"/>
      <c r="R455" s="240"/>
      <c r="S455" s="240"/>
      <c r="T455" s="24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2" t="s">
        <v>139</v>
      </c>
      <c r="AU455" s="242" t="s">
        <v>92</v>
      </c>
      <c r="AV455" s="13" t="s">
        <v>92</v>
      </c>
      <c r="AW455" s="13" t="s">
        <v>38</v>
      </c>
      <c r="AX455" s="13" t="s">
        <v>21</v>
      </c>
      <c r="AY455" s="242" t="s">
        <v>130</v>
      </c>
    </row>
    <row r="456" s="2" customFormat="1" ht="16.5" customHeight="1">
      <c r="A456" s="38"/>
      <c r="B456" s="39"/>
      <c r="C456" s="218" t="s">
        <v>605</v>
      </c>
      <c r="D456" s="218" t="s">
        <v>132</v>
      </c>
      <c r="E456" s="219" t="s">
        <v>606</v>
      </c>
      <c r="F456" s="220" t="s">
        <v>607</v>
      </c>
      <c r="G456" s="221" t="s">
        <v>135</v>
      </c>
      <c r="H456" s="222">
        <v>4</v>
      </c>
      <c r="I456" s="223"/>
      <c r="J456" s="224">
        <f>ROUND(I456*H456,2)</f>
        <v>0</v>
      </c>
      <c r="K456" s="220" t="s">
        <v>136</v>
      </c>
      <c r="L456" s="44"/>
      <c r="M456" s="225" t="s">
        <v>1</v>
      </c>
      <c r="N456" s="226" t="s">
        <v>47</v>
      </c>
      <c r="O456" s="91"/>
      <c r="P456" s="227">
        <f>O456*H456</f>
        <v>0</v>
      </c>
      <c r="Q456" s="227">
        <v>0.12422</v>
      </c>
      <c r="R456" s="227">
        <f>Q456*H456</f>
        <v>0.49687999999999999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137</v>
      </c>
      <c r="AT456" s="229" t="s">
        <v>132</v>
      </c>
      <c r="AU456" s="229" t="s">
        <v>92</v>
      </c>
      <c r="AY456" s="17" t="s">
        <v>130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21</v>
      </c>
      <c r="BK456" s="230">
        <f>ROUND(I456*H456,2)</f>
        <v>0</v>
      </c>
      <c r="BL456" s="17" t="s">
        <v>137</v>
      </c>
      <c r="BM456" s="229" t="s">
        <v>608</v>
      </c>
    </row>
    <row r="457" s="13" customFormat="1">
      <c r="A457" s="13"/>
      <c r="B457" s="231"/>
      <c r="C457" s="232"/>
      <c r="D457" s="233" t="s">
        <v>139</v>
      </c>
      <c r="E457" s="234" t="s">
        <v>1</v>
      </c>
      <c r="F457" s="235" t="s">
        <v>472</v>
      </c>
      <c r="G457" s="232"/>
      <c r="H457" s="236">
        <v>4</v>
      </c>
      <c r="I457" s="237"/>
      <c r="J457" s="232"/>
      <c r="K457" s="232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139</v>
      </c>
      <c r="AU457" s="242" t="s">
        <v>92</v>
      </c>
      <c r="AV457" s="13" t="s">
        <v>92</v>
      </c>
      <c r="AW457" s="13" t="s">
        <v>38</v>
      </c>
      <c r="AX457" s="13" t="s">
        <v>21</v>
      </c>
      <c r="AY457" s="242" t="s">
        <v>130</v>
      </c>
    </row>
    <row r="458" s="14" customFormat="1">
      <c r="A458" s="14"/>
      <c r="B458" s="243"/>
      <c r="C458" s="244"/>
      <c r="D458" s="233" t="s">
        <v>139</v>
      </c>
      <c r="E458" s="245" t="s">
        <v>1</v>
      </c>
      <c r="F458" s="246" t="s">
        <v>473</v>
      </c>
      <c r="G458" s="244"/>
      <c r="H458" s="245" t="s">
        <v>1</v>
      </c>
      <c r="I458" s="247"/>
      <c r="J458" s="244"/>
      <c r="K458" s="244"/>
      <c r="L458" s="248"/>
      <c r="M458" s="249"/>
      <c r="N458" s="250"/>
      <c r="O458" s="250"/>
      <c r="P458" s="250"/>
      <c r="Q458" s="250"/>
      <c r="R458" s="250"/>
      <c r="S458" s="250"/>
      <c r="T458" s="251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2" t="s">
        <v>139</v>
      </c>
      <c r="AU458" s="252" t="s">
        <v>92</v>
      </c>
      <c r="AV458" s="14" t="s">
        <v>21</v>
      </c>
      <c r="AW458" s="14" t="s">
        <v>38</v>
      </c>
      <c r="AX458" s="14" t="s">
        <v>82</v>
      </c>
      <c r="AY458" s="252" t="s">
        <v>130</v>
      </c>
    </row>
    <row r="459" s="14" customFormat="1">
      <c r="A459" s="14"/>
      <c r="B459" s="243"/>
      <c r="C459" s="244"/>
      <c r="D459" s="233" t="s">
        <v>139</v>
      </c>
      <c r="E459" s="245" t="s">
        <v>1</v>
      </c>
      <c r="F459" s="246" t="s">
        <v>474</v>
      </c>
      <c r="G459" s="244"/>
      <c r="H459" s="245" t="s">
        <v>1</v>
      </c>
      <c r="I459" s="247"/>
      <c r="J459" s="244"/>
      <c r="K459" s="244"/>
      <c r="L459" s="248"/>
      <c r="M459" s="249"/>
      <c r="N459" s="250"/>
      <c r="O459" s="250"/>
      <c r="P459" s="250"/>
      <c r="Q459" s="250"/>
      <c r="R459" s="250"/>
      <c r="S459" s="250"/>
      <c r="T459" s="251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2" t="s">
        <v>139</v>
      </c>
      <c r="AU459" s="252" t="s">
        <v>92</v>
      </c>
      <c r="AV459" s="14" t="s">
        <v>21</v>
      </c>
      <c r="AW459" s="14" t="s">
        <v>38</v>
      </c>
      <c r="AX459" s="14" t="s">
        <v>82</v>
      </c>
      <c r="AY459" s="252" t="s">
        <v>130</v>
      </c>
    </row>
    <row r="460" s="14" customFormat="1">
      <c r="A460" s="14"/>
      <c r="B460" s="243"/>
      <c r="C460" s="244"/>
      <c r="D460" s="233" t="s">
        <v>139</v>
      </c>
      <c r="E460" s="245" t="s">
        <v>1</v>
      </c>
      <c r="F460" s="246" t="s">
        <v>475</v>
      </c>
      <c r="G460" s="244"/>
      <c r="H460" s="245" t="s">
        <v>1</v>
      </c>
      <c r="I460" s="247"/>
      <c r="J460" s="244"/>
      <c r="K460" s="244"/>
      <c r="L460" s="248"/>
      <c r="M460" s="249"/>
      <c r="N460" s="250"/>
      <c r="O460" s="250"/>
      <c r="P460" s="250"/>
      <c r="Q460" s="250"/>
      <c r="R460" s="250"/>
      <c r="S460" s="250"/>
      <c r="T460" s="251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2" t="s">
        <v>139</v>
      </c>
      <c r="AU460" s="252" t="s">
        <v>92</v>
      </c>
      <c r="AV460" s="14" t="s">
        <v>21</v>
      </c>
      <c r="AW460" s="14" t="s">
        <v>38</v>
      </c>
      <c r="AX460" s="14" t="s">
        <v>82</v>
      </c>
      <c r="AY460" s="252" t="s">
        <v>130</v>
      </c>
    </row>
    <row r="461" s="14" customFormat="1">
      <c r="A461" s="14"/>
      <c r="B461" s="243"/>
      <c r="C461" s="244"/>
      <c r="D461" s="233" t="s">
        <v>139</v>
      </c>
      <c r="E461" s="245" t="s">
        <v>1</v>
      </c>
      <c r="F461" s="246" t="s">
        <v>476</v>
      </c>
      <c r="G461" s="244"/>
      <c r="H461" s="245" t="s">
        <v>1</v>
      </c>
      <c r="I461" s="247"/>
      <c r="J461" s="244"/>
      <c r="K461" s="244"/>
      <c r="L461" s="248"/>
      <c r="M461" s="249"/>
      <c r="N461" s="250"/>
      <c r="O461" s="250"/>
      <c r="P461" s="250"/>
      <c r="Q461" s="250"/>
      <c r="R461" s="250"/>
      <c r="S461" s="250"/>
      <c r="T461" s="251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2" t="s">
        <v>139</v>
      </c>
      <c r="AU461" s="252" t="s">
        <v>92</v>
      </c>
      <c r="AV461" s="14" t="s">
        <v>21</v>
      </c>
      <c r="AW461" s="14" t="s">
        <v>38</v>
      </c>
      <c r="AX461" s="14" t="s">
        <v>82</v>
      </c>
      <c r="AY461" s="252" t="s">
        <v>130</v>
      </c>
    </row>
    <row r="462" s="2" customFormat="1" ht="16.5" customHeight="1">
      <c r="A462" s="38"/>
      <c r="B462" s="39"/>
      <c r="C462" s="264" t="s">
        <v>609</v>
      </c>
      <c r="D462" s="264" t="s">
        <v>414</v>
      </c>
      <c r="E462" s="265" t="s">
        <v>610</v>
      </c>
      <c r="F462" s="266" t="s">
        <v>611</v>
      </c>
      <c r="G462" s="267" t="s">
        <v>135</v>
      </c>
      <c r="H462" s="268">
        <v>4</v>
      </c>
      <c r="I462" s="269"/>
      <c r="J462" s="270">
        <f>ROUND(I462*H462,2)</f>
        <v>0</v>
      </c>
      <c r="K462" s="266" t="s">
        <v>136</v>
      </c>
      <c r="L462" s="271"/>
      <c r="M462" s="272" t="s">
        <v>1</v>
      </c>
      <c r="N462" s="273" t="s">
        <v>47</v>
      </c>
      <c r="O462" s="91"/>
      <c r="P462" s="227">
        <f>O462*H462</f>
        <v>0</v>
      </c>
      <c r="Q462" s="227">
        <v>0.067000000000000004</v>
      </c>
      <c r="R462" s="227">
        <f>Q462*H462</f>
        <v>0.26800000000000002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170</v>
      </c>
      <c r="AT462" s="229" t="s">
        <v>414</v>
      </c>
      <c r="AU462" s="229" t="s">
        <v>92</v>
      </c>
      <c r="AY462" s="17" t="s">
        <v>130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21</v>
      </c>
      <c r="BK462" s="230">
        <f>ROUND(I462*H462,2)</f>
        <v>0</v>
      </c>
      <c r="BL462" s="17" t="s">
        <v>137</v>
      </c>
      <c r="BM462" s="229" t="s">
        <v>612</v>
      </c>
    </row>
    <row r="463" s="2" customFormat="1" ht="16.5" customHeight="1">
      <c r="A463" s="38"/>
      <c r="B463" s="39"/>
      <c r="C463" s="218" t="s">
        <v>613</v>
      </c>
      <c r="D463" s="218" t="s">
        <v>132</v>
      </c>
      <c r="E463" s="219" t="s">
        <v>614</v>
      </c>
      <c r="F463" s="220" t="s">
        <v>615</v>
      </c>
      <c r="G463" s="221" t="s">
        <v>135</v>
      </c>
      <c r="H463" s="222">
        <v>4</v>
      </c>
      <c r="I463" s="223"/>
      <c r="J463" s="224">
        <f>ROUND(I463*H463,2)</f>
        <v>0</v>
      </c>
      <c r="K463" s="220" t="s">
        <v>136</v>
      </c>
      <c r="L463" s="44"/>
      <c r="M463" s="225" t="s">
        <v>1</v>
      </c>
      <c r="N463" s="226" t="s">
        <v>47</v>
      </c>
      <c r="O463" s="91"/>
      <c r="P463" s="227">
        <f>O463*H463</f>
        <v>0</v>
      </c>
      <c r="Q463" s="227">
        <v>0.02972</v>
      </c>
      <c r="R463" s="227">
        <f>Q463*H463</f>
        <v>0.11888</v>
      </c>
      <c r="S463" s="227">
        <v>0</v>
      </c>
      <c r="T463" s="228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9" t="s">
        <v>137</v>
      </c>
      <c r="AT463" s="229" t="s">
        <v>132</v>
      </c>
      <c r="AU463" s="229" t="s">
        <v>92</v>
      </c>
      <c r="AY463" s="17" t="s">
        <v>130</v>
      </c>
      <c r="BE463" s="230">
        <f>IF(N463="základní",J463,0)</f>
        <v>0</v>
      </c>
      <c r="BF463" s="230">
        <f>IF(N463="snížená",J463,0)</f>
        <v>0</v>
      </c>
      <c r="BG463" s="230">
        <f>IF(N463="zákl. přenesená",J463,0)</f>
        <v>0</v>
      </c>
      <c r="BH463" s="230">
        <f>IF(N463="sníž. přenesená",J463,0)</f>
        <v>0</v>
      </c>
      <c r="BI463" s="230">
        <f>IF(N463="nulová",J463,0)</f>
        <v>0</v>
      </c>
      <c r="BJ463" s="17" t="s">
        <v>21</v>
      </c>
      <c r="BK463" s="230">
        <f>ROUND(I463*H463,2)</f>
        <v>0</v>
      </c>
      <c r="BL463" s="17" t="s">
        <v>137</v>
      </c>
      <c r="BM463" s="229" t="s">
        <v>616</v>
      </c>
    </row>
    <row r="464" s="13" customFormat="1">
      <c r="A464" s="13"/>
      <c r="B464" s="231"/>
      <c r="C464" s="232"/>
      <c r="D464" s="233" t="s">
        <v>139</v>
      </c>
      <c r="E464" s="234" t="s">
        <v>1</v>
      </c>
      <c r="F464" s="235" t="s">
        <v>472</v>
      </c>
      <c r="G464" s="232"/>
      <c r="H464" s="236">
        <v>4</v>
      </c>
      <c r="I464" s="237"/>
      <c r="J464" s="232"/>
      <c r="K464" s="232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139</v>
      </c>
      <c r="AU464" s="242" t="s">
        <v>92</v>
      </c>
      <c r="AV464" s="13" t="s">
        <v>92</v>
      </c>
      <c r="AW464" s="13" t="s">
        <v>38</v>
      </c>
      <c r="AX464" s="13" t="s">
        <v>21</v>
      </c>
      <c r="AY464" s="242" t="s">
        <v>130</v>
      </c>
    </row>
    <row r="465" s="14" customFormat="1">
      <c r="A465" s="14"/>
      <c r="B465" s="243"/>
      <c r="C465" s="244"/>
      <c r="D465" s="233" t="s">
        <v>139</v>
      </c>
      <c r="E465" s="245" t="s">
        <v>1</v>
      </c>
      <c r="F465" s="246" t="s">
        <v>473</v>
      </c>
      <c r="G465" s="244"/>
      <c r="H465" s="245" t="s">
        <v>1</v>
      </c>
      <c r="I465" s="247"/>
      <c r="J465" s="244"/>
      <c r="K465" s="244"/>
      <c r="L465" s="248"/>
      <c r="M465" s="249"/>
      <c r="N465" s="250"/>
      <c r="O465" s="250"/>
      <c r="P465" s="250"/>
      <c r="Q465" s="250"/>
      <c r="R465" s="250"/>
      <c r="S465" s="250"/>
      <c r="T465" s="25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2" t="s">
        <v>139</v>
      </c>
      <c r="AU465" s="252" t="s">
        <v>92</v>
      </c>
      <c r="AV465" s="14" t="s">
        <v>21</v>
      </c>
      <c r="AW465" s="14" t="s">
        <v>38</v>
      </c>
      <c r="AX465" s="14" t="s">
        <v>82</v>
      </c>
      <c r="AY465" s="252" t="s">
        <v>130</v>
      </c>
    </row>
    <row r="466" s="14" customFormat="1">
      <c r="A466" s="14"/>
      <c r="B466" s="243"/>
      <c r="C466" s="244"/>
      <c r="D466" s="233" t="s">
        <v>139</v>
      </c>
      <c r="E466" s="245" t="s">
        <v>1</v>
      </c>
      <c r="F466" s="246" t="s">
        <v>474</v>
      </c>
      <c r="G466" s="244"/>
      <c r="H466" s="245" t="s">
        <v>1</v>
      </c>
      <c r="I466" s="247"/>
      <c r="J466" s="244"/>
      <c r="K466" s="244"/>
      <c r="L466" s="248"/>
      <c r="M466" s="249"/>
      <c r="N466" s="250"/>
      <c r="O466" s="250"/>
      <c r="P466" s="250"/>
      <c r="Q466" s="250"/>
      <c r="R466" s="250"/>
      <c r="S466" s="250"/>
      <c r="T466" s="25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2" t="s">
        <v>139</v>
      </c>
      <c r="AU466" s="252" t="s">
        <v>92</v>
      </c>
      <c r="AV466" s="14" t="s">
        <v>21</v>
      </c>
      <c r="AW466" s="14" t="s">
        <v>38</v>
      </c>
      <c r="AX466" s="14" t="s">
        <v>82</v>
      </c>
      <c r="AY466" s="252" t="s">
        <v>130</v>
      </c>
    </row>
    <row r="467" s="14" customFormat="1">
      <c r="A467" s="14"/>
      <c r="B467" s="243"/>
      <c r="C467" s="244"/>
      <c r="D467" s="233" t="s">
        <v>139</v>
      </c>
      <c r="E467" s="245" t="s">
        <v>1</v>
      </c>
      <c r="F467" s="246" t="s">
        <v>475</v>
      </c>
      <c r="G467" s="244"/>
      <c r="H467" s="245" t="s">
        <v>1</v>
      </c>
      <c r="I467" s="247"/>
      <c r="J467" s="244"/>
      <c r="K467" s="244"/>
      <c r="L467" s="248"/>
      <c r="M467" s="249"/>
      <c r="N467" s="250"/>
      <c r="O467" s="250"/>
      <c r="P467" s="250"/>
      <c r="Q467" s="250"/>
      <c r="R467" s="250"/>
      <c r="S467" s="250"/>
      <c r="T467" s="251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2" t="s">
        <v>139</v>
      </c>
      <c r="AU467" s="252" t="s">
        <v>92</v>
      </c>
      <c r="AV467" s="14" t="s">
        <v>21</v>
      </c>
      <c r="AW467" s="14" t="s">
        <v>38</v>
      </c>
      <c r="AX467" s="14" t="s">
        <v>82</v>
      </c>
      <c r="AY467" s="252" t="s">
        <v>130</v>
      </c>
    </row>
    <row r="468" s="14" customFormat="1">
      <c r="A468" s="14"/>
      <c r="B468" s="243"/>
      <c r="C468" s="244"/>
      <c r="D468" s="233" t="s">
        <v>139</v>
      </c>
      <c r="E468" s="245" t="s">
        <v>1</v>
      </c>
      <c r="F468" s="246" t="s">
        <v>476</v>
      </c>
      <c r="G468" s="244"/>
      <c r="H468" s="245" t="s">
        <v>1</v>
      </c>
      <c r="I468" s="247"/>
      <c r="J468" s="244"/>
      <c r="K468" s="244"/>
      <c r="L468" s="248"/>
      <c r="M468" s="249"/>
      <c r="N468" s="250"/>
      <c r="O468" s="250"/>
      <c r="P468" s="250"/>
      <c r="Q468" s="250"/>
      <c r="R468" s="250"/>
      <c r="S468" s="250"/>
      <c r="T468" s="251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2" t="s">
        <v>139</v>
      </c>
      <c r="AU468" s="252" t="s">
        <v>92</v>
      </c>
      <c r="AV468" s="14" t="s">
        <v>21</v>
      </c>
      <c r="AW468" s="14" t="s">
        <v>38</v>
      </c>
      <c r="AX468" s="14" t="s">
        <v>82</v>
      </c>
      <c r="AY468" s="252" t="s">
        <v>130</v>
      </c>
    </row>
    <row r="469" s="2" customFormat="1" ht="16.5" customHeight="1">
      <c r="A469" s="38"/>
      <c r="B469" s="39"/>
      <c r="C469" s="264" t="s">
        <v>617</v>
      </c>
      <c r="D469" s="264" t="s">
        <v>414</v>
      </c>
      <c r="E469" s="265" t="s">
        <v>618</v>
      </c>
      <c r="F469" s="266" t="s">
        <v>619</v>
      </c>
      <c r="G469" s="267" t="s">
        <v>135</v>
      </c>
      <c r="H469" s="268">
        <v>4</v>
      </c>
      <c r="I469" s="269"/>
      <c r="J469" s="270">
        <f>ROUND(I469*H469,2)</f>
        <v>0</v>
      </c>
      <c r="K469" s="266" t="s">
        <v>136</v>
      </c>
      <c r="L469" s="271"/>
      <c r="M469" s="272" t="s">
        <v>1</v>
      </c>
      <c r="N469" s="273" t="s">
        <v>47</v>
      </c>
      <c r="O469" s="91"/>
      <c r="P469" s="227">
        <f>O469*H469</f>
        <v>0</v>
      </c>
      <c r="Q469" s="227">
        <v>0.058000000000000003</v>
      </c>
      <c r="R469" s="227">
        <f>Q469*H469</f>
        <v>0.23200000000000001</v>
      </c>
      <c r="S469" s="227">
        <v>0</v>
      </c>
      <c r="T469" s="228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9" t="s">
        <v>170</v>
      </c>
      <c r="AT469" s="229" t="s">
        <v>414</v>
      </c>
      <c r="AU469" s="229" t="s">
        <v>92</v>
      </c>
      <c r="AY469" s="17" t="s">
        <v>130</v>
      </c>
      <c r="BE469" s="230">
        <f>IF(N469="základní",J469,0)</f>
        <v>0</v>
      </c>
      <c r="BF469" s="230">
        <f>IF(N469="snížená",J469,0)</f>
        <v>0</v>
      </c>
      <c r="BG469" s="230">
        <f>IF(N469="zákl. přenesená",J469,0)</f>
        <v>0</v>
      </c>
      <c r="BH469" s="230">
        <f>IF(N469="sníž. přenesená",J469,0)</f>
        <v>0</v>
      </c>
      <c r="BI469" s="230">
        <f>IF(N469="nulová",J469,0)</f>
        <v>0</v>
      </c>
      <c r="BJ469" s="17" t="s">
        <v>21</v>
      </c>
      <c r="BK469" s="230">
        <f>ROUND(I469*H469,2)</f>
        <v>0</v>
      </c>
      <c r="BL469" s="17" t="s">
        <v>137</v>
      </c>
      <c r="BM469" s="229" t="s">
        <v>620</v>
      </c>
    </row>
    <row r="470" s="2" customFormat="1" ht="16.5" customHeight="1">
      <c r="A470" s="38"/>
      <c r="B470" s="39"/>
      <c r="C470" s="218" t="s">
        <v>621</v>
      </c>
      <c r="D470" s="218" t="s">
        <v>132</v>
      </c>
      <c r="E470" s="219" t="s">
        <v>622</v>
      </c>
      <c r="F470" s="220" t="s">
        <v>623</v>
      </c>
      <c r="G470" s="221" t="s">
        <v>135</v>
      </c>
      <c r="H470" s="222">
        <v>4</v>
      </c>
      <c r="I470" s="223"/>
      <c r="J470" s="224">
        <f>ROUND(I470*H470,2)</f>
        <v>0</v>
      </c>
      <c r="K470" s="220" t="s">
        <v>136</v>
      </c>
      <c r="L470" s="44"/>
      <c r="M470" s="225" t="s">
        <v>1</v>
      </c>
      <c r="N470" s="226" t="s">
        <v>47</v>
      </c>
      <c r="O470" s="91"/>
      <c r="P470" s="227">
        <f>O470*H470</f>
        <v>0</v>
      </c>
      <c r="Q470" s="227">
        <v>0.02972</v>
      </c>
      <c r="R470" s="227">
        <f>Q470*H470</f>
        <v>0.11888</v>
      </c>
      <c r="S470" s="227">
        <v>0</v>
      </c>
      <c r="T470" s="228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9" t="s">
        <v>137</v>
      </c>
      <c r="AT470" s="229" t="s">
        <v>132</v>
      </c>
      <c r="AU470" s="229" t="s">
        <v>92</v>
      </c>
      <c r="AY470" s="17" t="s">
        <v>130</v>
      </c>
      <c r="BE470" s="230">
        <f>IF(N470="základní",J470,0)</f>
        <v>0</v>
      </c>
      <c r="BF470" s="230">
        <f>IF(N470="snížená",J470,0)</f>
        <v>0</v>
      </c>
      <c r="BG470" s="230">
        <f>IF(N470="zákl. přenesená",J470,0)</f>
        <v>0</v>
      </c>
      <c r="BH470" s="230">
        <f>IF(N470="sníž. přenesená",J470,0)</f>
        <v>0</v>
      </c>
      <c r="BI470" s="230">
        <f>IF(N470="nulová",J470,0)</f>
        <v>0</v>
      </c>
      <c r="BJ470" s="17" t="s">
        <v>21</v>
      </c>
      <c r="BK470" s="230">
        <f>ROUND(I470*H470,2)</f>
        <v>0</v>
      </c>
      <c r="BL470" s="17" t="s">
        <v>137</v>
      </c>
      <c r="BM470" s="229" t="s">
        <v>624</v>
      </c>
    </row>
    <row r="471" s="13" customFormat="1">
      <c r="A471" s="13"/>
      <c r="B471" s="231"/>
      <c r="C471" s="232"/>
      <c r="D471" s="233" t="s">
        <v>139</v>
      </c>
      <c r="E471" s="234" t="s">
        <v>1</v>
      </c>
      <c r="F471" s="235" t="s">
        <v>472</v>
      </c>
      <c r="G471" s="232"/>
      <c r="H471" s="236">
        <v>4</v>
      </c>
      <c r="I471" s="237"/>
      <c r="J471" s="232"/>
      <c r="K471" s="232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139</v>
      </c>
      <c r="AU471" s="242" t="s">
        <v>92</v>
      </c>
      <c r="AV471" s="13" t="s">
        <v>92</v>
      </c>
      <c r="AW471" s="13" t="s">
        <v>38</v>
      </c>
      <c r="AX471" s="13" t="s">
        <v>21</v>
      </c>
      <c r="AY471" s="242" t="s">
        <v>130</v>
      </c>
    </row>
    <row r="472" s="14" customFormat="1">
      <c r="A472" s="14"/>
      <c r="B472" s="243"/>
      <c r="C472" s="244"/>
      <c r="D472" s="233" t="s">
        <v>139</v>
      </c>
      <c r="E472" s="245" t="s">
        <v>1</v>
      </c>
      <c r="F472" s="246" t="s">
        <v>473</v>
      </c>
      <c r="G472" s="244"/>
      <c r="H472" s="245" t="s">
        <v>1</v>
      </c>
      <c r="I472" s="247"/>
      <c r="J472" s="244"/>
      <c r="K472" s="244"/>
      <c r="L472" s="248"/>
      <c r="M472" s="249"/>
      <c r="N472" s="250"/>
      <c r="O472" s="250"/>
      <c r="P472" s="250"/>
      <c r="Q472" s="250"/>
      <c r="R472" s="250"/>
      <c r="S472" s="250"/>
      <c r="T472" s="251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2" t="s">
        <v>139</v>
      </c>
      <c r="AU472" s="252" t="s">
        <v>92</v>
      </c>
      <c r="AV472" s="14" t="s">
        <v>21</v>
      </c>
      <c r="AW472" s="14" t="s">
        <v>38</v>
      </c>
      <c r="AX472" s="14" t="s">
        <v>82</v>
      </c>
      <c r="AY472" s="252" t="s">
        <v>130</v>
      </c>
    </row>
    <row r="473" s="14" customFormat="1">
      <c r="A473" s="14"/>
      <c r="B473" s="243"/>
      <c r="C473" s="244"/>
      <c r="D473" s="233" t="s">
        <v>139</v>
      </c>
      <c r="E473" s="245" t="s">
        <v>1</v>
      </c>
      <c r="F473" s="246" t="s">
        <v>474</v>
      </c>
      <c r="G473" s="244"/>
      <c r="H473" s="245" t="s">
        <v>1</v>
      </c>
      <c r="I473" s="247"/>
      <c r="J473" s="244"/>
      <c r="K473" s="244"/>
      <c r="L473" s="248"/>
      <c r="M473" s="249"/>
      <c r="N473" s="250"/>
      <c r="O473" s="250"/>
      <c r="P473" s="250"/>
      <c r="Q473" s="250"/>
      <c r="R473" s="250"/>
      <c r="S473" s="250"/>
      <c r="T473" s="251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2" t="s">
        <v>139</v>
      </c>
      <c r="AU473" s="252" t="s">
        <v>92</v>
      </c>
      <c r="AV473" s="14" t="s">
        <v>21</v>
      </c>
      <c r="AW473" s="14" t="s">
        <v>38</v>
      </c>
      <c r="AX473" s="14" t="s">
        <v>82</v>
      </c>
      <c r="AY473" s="252" t="s">
        <v>130</v>
      </c>
    </row>
    <row r="474" s="14" customFormat="1">
      <c r="A474" s="14"/>
      <c r="B474" s="243"/>
      <c r="C474" s="244"/>
      <c r="D474" s="233" t="s">
        <v>139</v>
      </c>
      <c r="E474" s="245" t="s">
        <v>1</v>
      </c>
      <c r="F474" s="246" t="s">
        <v>475</v>
      </c>
      <c r="G474" s="244"/>
      <c r="H474" s="245" t="s">
        <v>1</v>
      </c>
      <c r="I474" s="247"/>
      <c r="J474" s="244"/>
      <c r="K474" s="244"/>
      <c r="L474" s="248"/>
      <c r="M474" s="249"/>
      <c r="N474" s="250"/>
      <c r="O474" s="250"/>
      <c r="P474" s="250"/>
      <c r="Q474" s="250"/>
      <c r="R474" s="250"/>
      <c r="S474" s="250"/>
      <c r="T474" s="25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2" t="s">
        <v>139</v>
      </c>
      <c r="AU474" s="252" t="s">
        <v>92</v>
      </c>
      <c r="AV474" s="14" t="s">
        <v>21</v>
      </c>
      <c r="AW474" s="14" t="s">
        <v>38</v>
      </c>
      <c r="AX474" s="14" t="s">
        <v>82</v>
      </c>
      <c r="AY474" s="252" t="s">
        <v>130</v>
      </c>
    </row>
    <row r="475" s="14" customFormat="1">
      <c r="A475" s="14"/>
      <c r="B475" s="243"/>
      <c r="C475" s="244"/>
      <c r="D475" s="233" t="s">
        <v>139</v>
      </c>
      <c r="E475" s="245" t="s">
        <v>1</v>
      </c>
      <c r="F475" s="246" t="s">
        <v>476</v>
      </c>
      <c r="G475" s="244"/>
      <c r="H475" s="245" t="s">
        <v>1</v>
      </c>
      <c r="I475" s="247"/>
      <c r="J475" s="244"/>
      <c r="K475" s="244"/>
      <c r="L475" s="248"/>
      <c r="M475" s="249"/>
      <c r="N475" s="250"/>
      <c r="O475" s="250"/>
      <c r="P475" s="250"/>
      <c r="Q475" s="250"/>
      <c r="R475" s="250"/>
      <c r="S475" s="250"/>
      <c r="T475" s="251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2" t="s">
        <v>139</v>
      </c>
      <c r="AU475" s="252" t="s">
        <v>92</v>
      </c>
      <c r="AV475" s="14" t="s">
        <v>21</v>
      </c>
      <c r="AW475" s="14" t="s">
        <v>38</v>
      </c>
      <c r="AX475" s="14" t="s">
        <v>82</v>
      </c>
      <c r="AY475" s="252" t="s">
        <v>130</v>
      </c>
    </row>
    <row r="476" s="2" customFormat="1" ht="16.5" customHeight="1">
      <c r="A476" s="38"/>
      <c r="B476" s="39"/>
      <c r="C476" s="264" t="s">
        <v>625</v>
      </c>
      <c r="D476" s="264" t="s">
        <v>414</v>
      </c>
      <c r="E476" s="265" t="s">
        <v>626</v>
      </c>
      <c r="F476" s="266" t="s">
        <v>627</v>
      </c>
      <c r="G476" s="267" t="s">
        <v>135</v>
      </c>
      <c r="H476" s="268">
        <v>4</v>
      </c>
      <c r="I476" s="269"/>
      <c r="J476" s="270">
        <f>ROUND(I476*H476,2)</f>
        <v>0</v>
      </c>
      <c r="K476" s="266" t="s">
        <v>136</v>
      </c>
      <c r="L476" s="271"/>
      <c r="M476" s="272" t="s">
        <v>1</v>
      </c>
      <c r="N476" s="273" t="s">
        <v>47</v>
      </c>
      <c r="O476" s="91"/>
      <c r="P476" s="227">
        <f>O476*H476</f>
        <v>0</v>
      </c>
      <c r="Q476" s="227">
        <v>0.057000000000000002</v>
      </c>
      <c r="R476" s="227">
        <f>Q476*H476</f>
        <v>0.22800000000000001</v>
      </c>
      <c r="S476" s="227">
        <v>0</v>
      </c>
      <c r="T476" s="22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9" t="s">
        <v>170</v>
      </c>
      <c r="AT476" s="229" t="s">
        <v>414</v>
      </c>
      <c r="AU476" s="229" t="s">
        <v>92</v>
      </c>
      <c r="AY476" s="17" t="s">
        <v>130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17" t="s">
        <v>21</v>
      </c>
      <c r="BK476" s="230">
        <f>ROUND(I476*H476,2)</f>
        <v>0</v>
      </c>
      <c r="BL476" s="17" t="s">
        <v>137</v>
      </c>
      <c r="BM476" s="229" t="s">
        <v>628</v>
      </c>
    </row>
    <row r="477" s="2" customFormat="1" ht="16.5" customHeight="1">
      <c r="A477" s="38"/>
      <c r="B477" s="39"/>
      <c r="C477" s="218" t="s">
        <v>629</v>
      </c>
      <c r="D477" s="218" t="s">
        <v>132</v>
      </c>
      <c r="E477" s="219" t="s">
        <v>630</v>
      </c>
      <c r="F477" s="220" t="s">
        <v>631</v>
      </c>
      <c r="G477" s="221" t="s">
        <v>135</v>
      </c>
      <c r="H477" s="222">
        <v>4</v>
      </c>
      <c r="I477" s="223"/>
      <c r="J477" s="224">
        <f>ROUND(I477*H477,2)</f>
        <v>0</v>
      </c>
      <c r="K477" s="220" t="s">
        <v>136</v>
      </c>
      <c r="L477" s="44"/>
      <c r="M477" s="225" t="s">
        <v>1</v>
      </c>
      <c r="N477" s="226" t="s">
        <v>47</v>
      </c>
      <c r="O477" s="91"/>
      <c r="P477" s="227">
        <f>O477*H477</f>
        <v>0</v>
      </c>
      <c r="Q477" s="227">
        <v>0.02972</v>
      </c>
      <c r="R477" s="227">
        <f>Q477*H477</f>
        <v>0.11888</v>
      </c>
      <c r="S477" s="227">
        <v>0</v>
      </c>
      <c r="T477" s="228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9" t="s">
        <v>137</v>
      </c>
      <c r="AT477" s="229" t="s">
        <v>132</v>
      </c>
      <c r="AU477" s="229" t="s">
        <v>92</v>
      </c>
      <c r="AY477" s="17" t="s">
        <v>130</v>
      </c>
      <c r="BE477" s="230">
        <f>IF(N477="základní",J477,0)</f>
        <v>0</v>
      </c>
      <c r="BF477" s="230">
        <f>IF(N477="snížená",J477,0)</f>
        <v>0</v>
      </c>
      <c r="BG477" s="230">
        <f>IF(N477="zákl. přenesená",J477,0)</f>
        <v>0</v>
      </c>
      <c r="BH477" s="230">
        <f>IF(N477="sníž. přenesená",J477,0)</f>
        <v>0</v>
      </c>
      <c r="BI477" s="230">
        <f>IF(N477="nulová",J477,0)</f>
        <v>0</v>
      </c>
      <c r="BJ477" s="17" t="s">
        <v>21</v>
      </c>
      <c r="BK477" s="230">
        <f>ROUND(I477*H477,2)</f>
        <v>0</v>
      </c>
      <c r="BL477" s="17" t="s">
        <v>137</v>
      </c>
      <c r="BM477" s="229" t="s">
        <v>632</v>
      </c>
    </row>
    <row r="478" s="13" customFormat="1">
      <c r="A478" s="13"/>
      <c r="B478" s="231"/>
      <c r="C478" s="232"/>
      <c r="D478" s="233" t="s">
        <v>139</v>
      </c>
      <c r="E478" s="234" t="s">
        <v>1</v>
      </c>
      <c r="F478" s="235" t="s">
        <v>472</v>
      </c>
      <c r="G478" s="232"/>
      <c r="H478" s="236">
        <v>4</v>
      </c>
      <c r="I478" s="237"/>
      <c r="J478" s="232"/>
      <c r="K478" s="232"/>
      <c r="L478" s="238"/>
      <c r="M478" s="239"/>
      <c r="N478" s="240"/>
      <c r="O478" s="240"/>
      <c r="P478" s="240"/>
      <c r="Q478" s="240"/>
      <c r="R478" s="240"/>
      <c r="S478" s="240"/>
      <c r="T478" s="241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2" t="s">
        <v>139</v>
      </c>
      <c r="AU478" s="242" t="s">
        <v>92</v>
      </c>
      <c r="AV478" s="13" t="s">
        <v>92</v>
      </c>
      <c r="AW478" s="13" t="s">
        <v>38</v>
      </c>
      <c r="AX478" s="13" t="s">
        <v>21</v>
      </c>
      <c r="AY478" s="242" t="s">
        <v>130</v>
      </c>
    </row>
    <row r="479" s="14" customFormat="1">
      <c r="A479" s="14"/>
      <c r="B479" s="243"/>
      <c r="C479" s="244"/>
      <c r="D479" s="233" t="s">
        <v>139</v>
      </c>
      <c r="E479" s="245" t="s">
        <v>1</v>
      </c>
      <c r="F479" s="246" t="s">
        <v>473</v>
      </c>
      <c r="G479" s="244"/>
      <c r="H479" s="245" t="s">
        <v>1</v>
      </c>
      <c r="I479" s="247"/>
      <c r="J479" s="244"/>
      <c r="K479" s="244"/>
      <c r="L479" s="248"/>
      <c r="M479" s="249"/>
      <c r="N479" s="250"/>
      <c r="O479" s="250"/>
      <c r="P479" s="250"/>
      <c r="Q479" s="250"/>
      <c r="R479" s="250"/>
      <c r="S479" s="250"/>
      <c r="T479" s="25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2" t="s">
        <v>139</v>
      </c>
      <c r="AU479" s="252" t="s">
        <v>92</v>
      </c>
      <c r="AV479" s="14" t="s">
        <v>21</v>
      </c>
      <c r="AW479" s="14" t="s">
        <v>38</v>
      </c>
      <c r="AX479" s="14" t="s">
        <v>82</v>
      </c>
      <c r="AY479" s="252" t="s">
        <v>130</v>
      </c>
    </row>
    <row r="480" s="14" customFormat="1">
      <c r="A480" s="14"/>
      <c r="B480" s="243"/>
      <c r="C480" s="244"/>
      <c r="D480" s="233" t="s">
        <v>139</v>
      </c>
      <c r="E480" s="245" t="s">
        <v>1</v>
      </c>
      <c r="F480" s="246" t="s">
        <v>474</v>
      </c>
      <c r="G480" s="244"/>
      <c r="H480" s="245" t="s">
        <v>1</v>
      </c>
      <c r="I480" s="247"/>
      <c r="J480" s="244"/>
      <c r="K480" s="244"/>
      <c r="L480" s="248"/>
      <c r="M480" s="249"/>
      <c r="N480" s="250"/>
      <c r="O480" s="250"/>
      <c r="P480" s="250"/>
      <c r="Q480" s="250"/>
      <c r="R480" s="250"/>
      <c r="S480" s="250"/>
      <c r="T480" s="25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2" t="s">
        <v>139</v>
      </c>
      <c r="AU480" s="252" t="s">
        <v>92</v>
      </c>
      <c r="AV480" s="14" t="s">
        <v>21</v>
      </c>
      <c r="AW480" s="14" t="s">
        <v>38</v>
      </c>
      <c r="AX480" s="14" t="s">
        <v>82</v>
      </c>
      <c r="AY480" s="252" t="s">
        <v>130</v>
      </c>
    </row>
    <row r="481" s="14" customFormat="1">
      <c r="A481" s="14"/>
      <c r="B481" s="243"/>
      <c r="C481" s="244"/>
      <c r="D481" s="233" t="s">
        <v>139</v>
      </c>
      <c r="E481" s="245" t="s">
        <v>1</v>
      </c>
      <c r="F481" s="246" t="s">
        <v>475</v>
      </c>
      <c r="G481" s="244"/>
      <c r="H481" s="245" t="s">
        <v>1</v>
      </c>
      <c r="I481" s="247"/>
      <c r="J481" s="244"/>
      <c r="K481" s="244"/>
      <c r="L481" s="248"/>
      <c r="M481" s="249"/>
      <c r="N481" s="250"/>
      <c r="O481" s="250"/>
      <c r="P481" s="250"/>
      <c r="Q481" s="250"/>
      <c r="R481" s="250"/>
      <c r="S481" s="250"/>
      <c r="T481" s="251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2" t="s">
        <v>139</v>
      </c>
      <c r="AU481" s="252" t="s">
        <v>92</v>
      </c>
      <c r="AV481" s="14" t="s">
        <v>21</v>
      </c>
      <c r="AW481" s="14" t="s">
        <v>38</v>
      </c>
      <c r="AX481" s="14" t="s">
        <v>82</v>
      </c>
      <c r="AY481" s="252" t="s">
        <v>130</v>
      </c>
    </row>
    <row r="482" s="14" customFormat="1">
      <c r="A482" s="14"/>
      <c r="B482" s="243"/>
      <c r="C482" s="244"/>
      <c r="D482" s="233" t="s">
        <v>139</v>
      </c>
      <c r="E482" s="245" t="s">
        <v>1</v>
      </c>
      <c r="F482" s="246" t="s">
        <v>476</v>
      </c>
      <c r="G482" s="244"/>
      <c r="H482" s="245" t="s">
        <v>1</v>
      </c>
      <c r="I482" s="247"/>
      <c r="J482" s="244"/>
      <c r="K482" s="244"/>
      <c r="L482" s="248"/>
      <c r="M482" s="249"/>
      <c r="N482" s="250"/>
      <c r="O482" s="250"/>
      <c r="P482" s="250"/>
      <c r="Q482" s="250"/>
      <c r="R482" s="250"/>
      <c r="S482" s="250"/>
      <c r="T482" s="251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2" t="s">
        <v>139</v>
      </c>
      <c r="AU482" s="252" t="s">
        <v>92</v>
      </c>
      <c r="AV482" s="14" t="s">
        <v>21</v>
      </c>
      <c r="AW482" s="14" t="s">
        <v>38</v>
      </c>
      <c r="AX482" s="14" t="s">
        <v>82</v>
      </c>
      <c r="AY482" s="252" t="s">
        <v>130</v>
      </c>
    </row>
    <row r="483" s="2" customFormat="1" ht="21.75" customHeight="1">
      <c r="A483" s="38"/>
      <c r="B483" s="39"/>
      <c r="C483" s="264" t="s">
        <v>633</v>
      </c>
      <c r="D483" s="264" t="s">
        <v>414</v>
      </c>
      <c r="E483" s="265" t="s">
        <v>634</v>
      </c>
      <c r="F483" s="266" t="s">
        <v>635</v>
      </c>
      <c r="G483" s="267" t="s">
        <v>135</v>
      </c>
      <c r="H483" s="268">
        <v>4</v>
      </c>
      <c r="I483" s="269"/>
      <c r="J483" s="270">
        <f>ROUND(I483*H483,2)</f>
        <v>0</v>
      </c>
      <c r="K483" s="266" t="s">
        <v>136</v>
      </c>
      <c r="L483" s="271"/>
      <c r="M483" s="272" t="s">
        <v>1</v>
      </c>
      <c r="N483" s="273" t="s">
        <v>47</v>
      </c>
      <c r="O483" s="91"/>
      <c r="P483" s="227">
        <f>O483*H483</f>
        <v>0</v>
      </c>
      <c r="Q483" s="227">
        <v>0.29799999999999999</v>
      </c>
      <c r="R483" s="227">
        <f>Q483*H483</f>
        <v>1.192</v>
      </c>
      <c r="S483" s="227">
        <v>0</v>
      </c>
      <c r="T483" s="228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29" t="s">
        <v>170</v>
      </c>
      <c r="AT483" s="229" t="s">
        <v>414</v>
      </c>
      <c r="AU483" s="229" t="s">
        <v>92</v>
      </c>
      <c r="AY483" s="17" t="s">
        <v>130</v>
      </c>
      <c r="BE483" s="230">
        <f>IF(N483="základní",J483,0)</f>
        <v>0</v>
      </c>
      <c r="BF483" s="230">
        <f>IF(N483="snížená",J483,0)</f>
        <v>0</v>
      </c>
      <c r="BG483" s="230">
        <f>IF(N483="zákl. přenesená",J483,0)</f>
        <v>0</v>
      </c>
      <c r="BH483" s="230">
        <f>IF(N483="sníž. přenesená",J483,0)</f>
        <v>0</v>
      </c>
      <c r="BI483" s="230">
        <f>IF(N483="nulová",J483,0)</f>
        <v>0</v>
      </c>
      <c r="BJ483" s="17" t="s">
        <v>21</v>
      </c>
      <c r="BK483" s="230">
        <f>ROUND(I483*H483,2)</f>
        <v>0</v>
      </c>
      <c r="BL483" s="17" t="s">
        <v>137</v>
      </c>
      <c r="BM483" s="229" t="s">
        <v>636</v>
      </c>
    </row>
    <row r="484" s="2" customFormat="1" ht="16.5" customHeight="1">
      <c r="A484" s="38"/>
      <c r="B484" s="39"/>
      <c r="C484" s="218" t="s">
        <v>637</v>
      </c>
      <c r="D484" s="218" t="s">
        <v>132</v>
      </c>
      <c r="E484" s="219" t="s">
        <v>638</v>
      </c>
      <c r="F484" s="220" t="s">
        <v>639</v>
      </c>
      <c r="G484" s="221" t="s">
        <v>135</v>
      </c>
      <c r="H484" s="222">
        <v>2</v>
      </c>
      <c r="I484" s="223"/>
      <c r="J484" s="224">
        <f>ROUND(I484*H484,2)</f>
        <v>0</v>
      </c>
      <c r="K484" s="220" t="s">
        <v>136</v>
      </c>
      <c r="L484" s="44"/>
      <c r="M484" s="225" t="s">
        <v>1</v>
      </c>
      <c r="N484" s="226" t="s">
        <v>47</v>
      </c>
      <c r="O484" s="91"/>
      <c r="P484" s="227">
        <f>O484*H484</f>
        <v>0</v>
      </c>
      <c r="Q484" s="227">
        <v>0</v>
      </c>
      <c r="R484" s="227">
        <f>Q484*H484</f>
        <v>0</v>
      </c>
      <c r="S484" s="227">
        <v>0.10000000000000001</v>
      </c>
      <c r="T484" s="228">
        <f>S484*H484</f>
        <v>0.20000000000000001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9" t="s">
        <v>137</v>
      </c>
      <c r="AT484" s="229" t="s">
        <v>132</v>
      </c>
      <c r="AU484" s="229" t="s">
        <v>92</v>
      </c>
      <c r="AY484" s="17" t="s">
        <v>130</v>
      </c>
      <c r="BE484" s="230">
        <f>IF(N484="základní",J484,0)</f>
        <v>0</v>
      </c>
      <c r="BF484" s="230">
        <f>IF(N484="snížená",J484,0)</f>
        <v>0</v>
      </c>
      <c r="BG484" s="230">
        <f>IF(N484="zákl. přenesená",J484,0)</f>
        <v>0</v>
      </c>
      <c r="BH484" s="230">
        <f>IF(N484="sníž. přenesená",J484,0)</f>
        <v>0</v>
      </c>
      <c r="BI484" s="230">
        <f>IF(N484="nulová",J484,0)</f>
        <v>0</v>
      </c>
      <c r="BJ484" s="17" t="s">
        <v>21</v>
      </c>
      <c r="BK484" s="230">
        <f>ROUND(I484*H484,2)</f>
        <v>0</v>
      </c>
      <c r="BL484" s="17" t="s">
        <v>137</v>
      </c>
      <c r="BM484" s="229" t="s">
        <v>640</v>
      </c>
    </row>
    <row r="485" s="13" customFormat="1">
      <c r="A485" s="13"/>
      <c r="B485" s="231"/>
      <c r="C485" s="232"/>
      <c r="D485" s="233" t="s">
        <v>139</v>
      </c>
      <c r="E485" s="234" t="s">
        <v>1</v>
      </c>
      <c r="F485" s="235" t="s">
        <v>604</v>
      </c>
      <c r="G485" s="232"/>
      <c r="H485" s="236">
        <v>2</v>
      </c>
      <c r="I485" s="237"/>
      <c r="J485" s="232"/>
      <c r="K485" s="232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139</v>
      </c>
      <c r="AU485" s="242" t="s">
        <v>92</v>
      </c>
      <c r="AV485" s="13" t="s">
        <v>92</v>
      </c>
      <c r="AW485" s="13" t="s">
        <v>38</v>
      </c>
      <c r="AX485" s="13" t="s">
        <v>21</v>
      </c>
      <c r="AY485" s="242" t="s">
        <v>130</v>
      </c>
    </row>
    <row r="486" s="2" customFormat="1" ht="16.5" customHeight="1">
      <c r="A486" s="38"/>
      <c r="B486" s="39"/>
      <c r="C486" s="218" t="s">
        <v>641</v>
      </c>
      <c r="D486" s="218" t="s">
        <v>132</v>
      </c>
      <c r="E486" s="219" t="s">
        <v>642</v>
      </c>
      <c r="F486" s="220" t="s">
        <v>643</v>
      </c>
      <c r="G486" s="221" t="s">
        <v>135</v>
      </c>
      <c r="H486" s="222">
        <v>4</v>
      </c>
      <c r="I486" s="223"/>
      <c r="J486" s="224">
        <f>ROUND(I486*H486,2)</f>
        <v>0</v>
      </c>
      <c r="K486" s="220" t="s">
        <v>136</v>
      </c>
      <c r="L486" s="44"/>
      <c r="M486" s="225" t="s">
        <v>1</v>
      </c>
      <c r="N486" s="226" t="s">
        <v>47</v>
      </c>
      <c r="O486" s="91"/>
      <c r="P486" s="227">
        <f>O486*H486</f>
        <v>0</v>
      </c>
      <c r="Q486" s="227">
        <v>0.21734000000000001</v>
      </c>
      <c r="R486" s="227">
        <f>Q486*H486</f>
        <v>0.86936000000000002</v>
      </c>
      <c r="S486" s="227">
        <v>0</v>
      </c>
      <c r="T486" s="228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9" t="s">
        <v>137</v>
      </c>
      <c r="AT486" s="229" t="s">
        <v>132</v>
      </c>
      <c r="AU486" s="229" t="s">
        <v>92</v>
      </c>
      <c r="AY486" s="17" t="s">
        <v>130</v>
      </c>
      <c r="BE486" s="230">
        <f>IF(N486="základní",J486,0)</f>
        <v>0</v>
      </c>
      <c r="BF486" s="230">
        <f>IF(N486="snížená",J486,0)</f>
        <v>0</v>
      </c>
      <c r="BG486" s="230">
        <f>IF(N486="zákl. přenesená",J486,0)</f>
        <v>0</v>
      </c>
      <c r="BH486" s="230">
        <f>IF(N486="sníž. přenesená",J486,0)</f>
        <v>0</v>
      </c>
      <c r="BI486" s="230">
        <f>IF(N486="nulová",J486,0)</f>
        <v>0</v>
      </c>
      <c r="BJ486" s="17" t="s">
        <v>21</v>
      </c>
      <c r="BK486" s="230">
        <f>ROUND(I486*H486,2)</f>
        <v>0</v>
      </c>
      <c r="BL486" s="17" t="s">
        <v>137</v>
      </c>
      <c r="BM486" s="229" t="s">
        <v>644</v>
      </c>
    </row>
    <row r="487" s="13" customFormat="1">
      <c r="A487" s="13"/>
      <c r="B487" s="231"/>
      <c r="C487" s="232"/>
      <c r="D487" s="233" t="s">
        <v>139</v>
      </c>
      <c r="E487" s="234" t="s">
        <v>1</v>
      </c>
      <c r="F487" s="235" t="s">
        <v>472</v>
      </c>
      <c r="G487" s="232"/>
      <c r="H487" s="236">
        <v>4</v>
      </c>
      <c r="I487" s="237"/>
      <c r="J487" s="232"/>
      <c r="K487" s="232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139</v>
      </c>
      <c r="AU487" s="242" t="s">
        <v>92</v>
      </c>
      <c r="AV487" s="13" t="s">
        <v>92</v>
      </c>
      <c r="AW487" s="13" t="s">
        <v>38</v>
      </c>
      <c r="AX487" s="13" t="s">
        <v>21</v>
      </c>
      <c r="AY487" s="242" t="s">
        <v>130</v>
      </c>
    </row>
    <row r="488" s="14" customFormat="1">
      <c r="A488" s="14"/>
      <c r="B488" s="243"/>
      <c r="C488" s="244"/>
      <c r="D488" s="233" t="s">
        <v>139</v>
      </c>
      <c r="E488" s="245" t="s">
        <v>1</v>
      </c>
      <c r="F488" s="246" t="s">
        <v>223</v>
      </c>
      <c r="G488" s="244"/>
      <c r="H488" s="245" t="s">
        <v>1</v>
      </c>
      <c r="I488" s="247"/>
      <c r="J488" s="244"/>
      <c r="K488" s="244"/>
      <c r="L488" s="248"/>
      <c r="M488" s="249"/>
      <c r="N488" s="250"/>
      <c r="O488" s="250"/>
      <c r="P488" s="250"/>
      <c r="Q488" s="250"/>
      <c r="R488" s="250"/>
      <c r="S488" s="250"/>
      <c r="T488" s="251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2" t="s">
        <v>139</v>
      </c>
      <c r="AU488" s="252" t="s">
        <v>92</v>
      </c>
      <c r="AV488" s="14" t="s">
        <v>21</v>
      </c>
      <c r="AW488" s="14" t="s">
        <v>38</v>
      </c>
      <c r="AX488" s="14" t="s">
        <v>82</v>
      </c>
      <c r="AY488" s="252" t="s">
        <v>130</v>
      </c>
    </row>
    <row r="489" s="2" customFormat="1" ht="16.5" customHeight="1">
      <c r="A489" s="38"/>
      <c r="B489" s="39"/>
      <c r="C489" s="264" t="s">
        <v>645</v>
      </c>
      <c r="D489" s="264" t="s">
        <v>414</v>
      </c>
      <c r="E489" s="265" t="s">
        <v>646</v>
      </c>
      <c r="F489" s="266" t="s">
        <v>647</v>
      </c>
      <c r="G489" s="267" t="s">
        <v>135</v>
      </c>
      <c r="H489" s="268">
        <v>4</v>
      </c>
      <c r="I489" s="269"/>
      <c r="J489" s="270">
        <f>ROUND(I489*H489,2)</f>
        <v>0</v>
      </c>
      <c r="K489" s="266" t="s">
        <v>136</v>
      </c>
      <c r="L489" s="271"/>
      <c r="M489" s="272" t="s">
        <v>1</v>
      </c>
      <c r="N489" s="273" t="s">
        <v>47</v>
      </c>
      <c r="O489" s="91"/>
      <c r="P489" s="227">
        <f>O489*H489</f>
        <v>0</v>
      </c>
      <c r="Q489" s="227">
        <v>0.050599999999999999</v>
      </c>
      <c r="R489" s="227">
        <f>Q489*H489</f>
        <v>0.2024</v>
      </c>
      <c r="S489" s="227">
        <v>0</v>
      </c>
      <c r="T489" s="228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29" t="s">
        <v>170</v>
      </c>
      <c r="AT489" s="229" t="s">
        <v>414</v>
      </c>
      <c r="AU489" s="229" t="s">
        <v>92</v>
      </c>
      <c r="AY489" s="17" t="s">
        <v>130</v>
      </c>
      <c r="BE489" s="230">
        <f>IF(N489="základní",J489,0)</f>
        <v>0</v>
      </c>
      <c r="BF489" s="230">
        <f>IF(N489="snížená",J489,0)</f>
        <v>0</v>
      </c>
      <c r="BG489" s="230">
        <f>IF(N489="zákl. přenesená",J489,0)</f>
        <v>0</v>
      </c>
      <c r="BH489" s="230">
        <f>IF(N489="sníž. přenesená",J489,0)</f>
        <v>0</v>
      </c>
      <c r="BI489" s="230">
        <f>IF(N489="nulová",J489,0)</f>
        <v>0</v>
      </c>
      <c r="BJ489" s="17" t="s">
        <v>21</v>
      </c>
      <c r="BK489" s="230">
        <f>ROUND(I489*H489,2)</f>
        <v>0</v>
      </c>
      <c r="BL489" s="17" t="s">
        <v>137</v>
      </c>
      <c r="BM489" s="229" t="s">
        <v>648</v>
      </c>
    </row>
    <row r="490" s="2" customFormat="1" ht="16.5" customHeight="1">
      <c r="A490" s="38"/>
      <c r="B490" s="39"/>
      <c r="C490" s="264" t="s">
        <v>649</v>
      </c>
      <c r="D490" s="264" t="s">
        <v>414</v>
      </c>
      <c r="E490" s="265" t="s">
        <v>650</v>
      </c>
      <c r="F490" s="266" t="s">
        <v>651</v>
      </c>
      <c r="G490" s="267" t="s">
        <v>135</v>
      </c>
      <c r="H490" s="268">
        <v>4</v>
      </c>
      <c r="I490" s="269"/>
      <c r="J490" s="270">
        <f>ROUND(I490*H490,2)</f>
        <v>0</v>
      </c>
      <c r="K490" s="266" t="s">
        <v>136</v>
      </c>
      <c r="L490" s="271"/>
      <c r="M490" s="272" t="s">
        <v>1</v>
      </c>
      <c r="N490" s="273" t="s">
        <v>47</v>
      </c>
      <c r="O490" s="91"/>
      <c r="P490" s="227">
        <f>O490*H490</f>
        <v>0</v>
      </c>
      <c r="Q490" s="227">
        <v>0.0040000000000000001</v>
      </c>
      <c r="R490" s="227">
        <f>Q490*H490</f>
        <v>0.016</v>
      </c>
      <c r="S490" s="227">
        <v>0</v>
      </c>
      <c r="T490" s="228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9" t="s">
        <v>170</v>
      </c>
      <c r="AT490" s="229" t="s">
        <v>414</v>
      </c>
      <c r="AU490" s="229" t="s">
        <v>92</v>
      </c>
      <c r="AY490" s="17" t="s">
        <v>130</v>
      </c>
      <c r="BE490" s="230">
        <f>IF(N490="základní",J490,0)</f>
        <v>0</v>
      </c>
      <c r="BF490" s="230">
        <f>IF(N490="snížená",J490,0)</f>
        <v>0</v>
      </c>
      <c r="BG490" s="230">
        <f>IF(N490="zákl. přenesená",J490,0)</f>
        <v>0</v>
      </c>
      <c r="BH490" s="230">
        <f>IF(N490="sníž. přenesená",J490,0)</f>
        <v>0</v>
      </c>
      <c r="BI490" s="230">
        <f>IF(N490="nulová",J490,0)</f>
        <v>0</v>
      </c>
      <c r="BJ490" s="17" t="s">
        <v>21</v>
      </c>
      <c r="BK490" s="230">
        <f>ROUND(I490*H490,2)</f>
        <v>0</v>
      </c>
      <c r="BL490" s="17" t="s">
        <v>137</v>
      </c>
      <c r="BM490" s="229" t="s">
        <v>652</v>
      </c>
    </row>
    <row r="491" s="12" customFormat="1" ht="22.8" customHeight="1">
      <c r="A491" s="12"/>
      <c r="B491" s="202"/>
      <c r="C491" s="203"/>
      <c r="D491" s="204" t="s">
        <v>81</v>
      </c>
      <c r="E491" s="216" t="s">
        <v>175</v>
      </c>
      <c r="F491" s="216" t="s">
        <v>653</v>
      </c>
      <c r="G491" s="203"/>
      <c r="H491" s="203"/>
      <c r="I491" s="206"/>
      <c r="J491" s="217">
        <f>BK491</f>
        <v>0</v>
      </c>
      <c r="K491" s="203"/>
      <c r="L491" s="208"/>
      <c r="M491" s="209"/>
      <c r="N491" s="210"/>
      <c r="O491" s="210"/>
      <c r="P491" s="211">
        <f>SUM(P492:P603)</f>
        <v>0</v>
      </c>
      <c r="Q491" s="210"/>
      <c r="R491" s="211">
        <f>SUM(R492:R603)</f>
        <v>152.53872919999998</v>
      </c>
      <c r="S491" s="210"/>
      <c r="T491" s="212">
        <f>SUM(T492:T603)</f>
        <v>4.5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13" t="s">
        <v>21</v>
      </c>
      <c r="AT491" s="214" t="s">
        <v>81</v>
      </c>
      <c r="AU491" s="214" t="s">
        <v>21</v>
      </c>
      <c r="AY491" s="213" t="s">
        <v>130</v>
      </c>
      <c r="BK491" s="215">
        <f>SUM(BK492:BK603)</f>
        <v>0</v>
      </c>
    </row>
    <row r="492" s="2" customFormat="1" ht="21.75" customHeight="1">
      <c r="A492" s="38"/>
      <c r="B492" s="39"/>
      <c r="C492" s="218" t="s">
        <v>654</v>
      </c>
      <c r="D492" s="218" t="s">
        <v>132</v>
      </c>
      <c r="E492" s="219" t="s">
        <v>655</v>
      </c>
      <c r="F492" s="220" t="s">
        <v>656</v>
      </c>
      <c r="G492" s="221" t="s">
        <v>135</v>
      </c>
      <c r="H492" s="222">
        <v>2</v>
      </c>
      <c r="I492" s="223"/>
      <c r="J492" s="224">
        <f>ROUND(I492*H492,2)</f>
        <v>0</v>
      </c>
      <c r="K492" s="220" t="s">
        <v>136</v>
      </c>
      <c r="L492" s="44"/>
      <c r="M492" s="225" t="s">
        <v>1</v>
      </c>
      <c r="N492" s="226" t="s">
        <v>47</v>
      </c>
      <c r="O492" s="91"/>
      <c r="P492" s="227">
        <f>O492*H492</f>
        <v>0</v>
      </c>
      <c r="Q492" s="227">
        <v>0</v>
      </c>
      <c r="R492" s="227">
        <f>Q492*H492</f>
        <v>0</v>
      </c>
      <c r="S492" s="227">
        <v>0</v>
      </c>
      <c r="T492" s="22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9" t="s">
        <v>137</v>
      </c>
      <c r="AT492" s="229" t="s">
        <v>132</v>
      </c>
      <c r="AU492" s="229" t="s">
        <v>92</v>
      </c>
      <c r="AY492" s="17" t="s">
        <v>130</v>
      </c>
      <c r="BE492" s="230">
        <f>IF(N492="základní",J492,0)</f>
        <v>0</v>
      </c>
      <c r="BF492" s="230">
        <f>IF(N492="snížená",J492,0)</f>
        <v>0</v>
      </c>
      <c r="BG492" s="230">
        <f>IF(N492="zákl. přenesená",J492,0)</f>
        <v>0</v>
      </c>
      <c r="BH492" s="230">
        <f>IF(N492="sníž. přenesená",J492,0)</f>
        <v>0</v>
      </c>
      <c r="BI492" s="230">
        <f>IF(N492="nulová",J492,0)</f>
        <v>0</v>
      </c>
      <c r="BJ492" s="17" t="s">
        <v>21</v>
      </c>
      <c r="BK492" s="230">
        <f>ROUND(I492*H492,2)</f>
        <v>0</v>
      </c>
      <c r="BL492" s="17" t="s">
        <v>137</v>
      </c>
      <c r="BM492" s="229" t="s">
        <v>657</v>
      </c>
    </row>
    <row r="493" s="14" customFormat="1">
      <c r="A493" s="14"/>
      <c r="B493" s="243"/>
      <c r="C493" s="244"/>
      <c r="D493" s="233" t="s">
        <v>139</v>
      </c>
      <c r="E493" s="245" t="s">
        <v>1</v>
      </c>
      <c r="F493" s="246" t="s">
        <v>658</v>
      </c>
      <c r="G493" s="244"/>
      <c r="H493" s="245" t="s">
        <v>1</v>
      </c>
      <c r="I493" s="247"/>
      <c r="J493" s="244"/>
      <c r="K493" s="244"/>
      <c r="L493" s="248"/>
      <c r="M493" s="249"/>
      <c r="N493" s="250"/>
      <c r="O493" s="250"/>
      <c r="P493" s="250"/>
      <c r="Q493" s="250"/>
      <c r="R493" s="250"/>
      <c r="S493" s="250"/>
      <c r="T493" s="25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2" t="s">
        <v>139</v>
      </c>
      <c r="AU493" s="252" t="s">
        <v>92</v>
      </c>
      <c r="AV493" s="14" t="s">
        <v>21</v>
      </c>
      <c r="AW493" s="14" t="s">
        <v>38</v>
      </c>
      <c r="AX493" s="14" t="s">
        <v>82</v>
      </c>
      <c r="AY493" s="252" t="s">
        <v>130</v>
      </c>
    </row>
    <row r="494" s="13" customFormat="1">
      <c r="A494" s="13"/>
      <c r="B494" s="231"/>
      <c r="C494" s="232"/>
      <c r="D494" s="233" t="s">
        <v>139</v>
      </c>
      <c r="E494" s="234" t="s">
        <v>1</v>
      </c>
      <c r="F494" s="235" t="s">
        <v>659</v>
      </c>
      <c r="G494" s="232"/>
      <c r="H494" s="236">
        <v>1</v>
      </c>
      <c r="I494" s="237"/>
      <c r="J494" s="232"/>
      <c r="K494" s="232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139</v>
      </c>
      <c r="AU494" s="242" t="s">
        <v>92</v>
      </c>
      <c r="AV494" s="13" t="s">
        <v>92</v>
      </c>
      <c r="AW494" s="13" t="s">
        <v>38</v>
      </c>
      <c r="AX494" s="13" t="s">
        <v>82</v>
      </c>
      <c r="AY494" s="242" t="s">
        <v>130</v>
      </c>
    </row>
    <row r="495" s="13" customFormat="1">
      <c r="A495" s="13"/>
      <c r="B495" s="231"/>
      <c r="C495" s="232"/>
      <c r="D495" s="233" t="s">
        <v>139</v>
      </c>
      <c r="E495" s="234" t="s">
        <v>1</v>
      </c>
      <c r="F495" s="235" t="s">
        <v>660</v>
      </c>
      <c r="G495" s="232"/>
      <c r="H495" s="236">
        <v>1</v>
      </c>
      <c r="I495" s="237"/>
      <c r="J495" s="232"/>
      <c r="K495" s="232"/>
      <c r="L495" s="238"/>
      <c r="M495" s="239"/>
      <c r="N495" s="240"/>
      <c r="O495" s="240"/>
      <c r="P495" s="240"/>
      <c r="Q495" s="240"/>
      <c r="R495" s="240"/>
      <c r="S495" s="240"/>
      <c r="T495" s="241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2" t="s">
        <v>139</v>
      </c>
      <c r="AU495" s="242" t="s">
        <v>92</v>
      </c>
      <c r="AV495" s="13" t="s">
        <v>92</v>
      </c>
      <c r="AW495" s="13" t="s">
        <v>38</v>
      </c>
      <c r="AX495" s="13" t="s">
        <v>82</v>
      </c>
      <c r="AY495" s="242" t="s">
        <v>130</v>
      </c>
    </row>
    <row r="496" s="15" customFormat="1">
      <c r="A496" s="15"/>
      <c r="B496" s="253"/>
      <c r="C496" s="254"/>
      <c r="D496" s="233" t="s">
        <v>139</v>
      </c>
      <c r="E496" s="255" t="s">
        <v>1</v>
      </c>
      <c r="F496" s="256" t="s">
        <v>184</v>
      </c>
      <c r="G496" s="254"/>
      <c r="H496" s="257">
        <v>2</v>
      </c>
      <c r="I496" s="258"/>
      <c r="J496" s="254"/>
      <c r="K496" s="254"/>
      <c r="L496" s="259"/>
      <c r="M496" s="260"/>
      <c r="N496" s="261"/>
      <c r="O496" s="261"/>
      <c r="P496" s="261"/>
      <c r="Q496" s="261"/>
      <c r="R496" s="261"/>
      <c r="S496" s="261"/>
      <c r="T496" s="262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3" t="s">
        <v>139</v>
      </c>
      <c r="AU496" s="263" t="s">
        <v>92</v>
      </c>
      <c r="AV496" s="15" t="s">
        <v>137</v>
      </c>
      <c r="AW496" s="15" t="s">
        <v>38</v>
      </c>
      <c r="AX496" s="15" t="s">
        <v>21</v>
      </c>
      <c r="AY496" s="263" t="s">
        <v>130</v>
      </c>
    </row>
    <row r="497" s="2" customFormat="1" ht="24.15" customHeight="1">
      <c r="A497" s="38"/>
      <c r="B497" s="39"/>
      <c r="C497" s="218" t="s">
        <v>661</v>
      </c>
      <c r="D497" s="218" t="s">
        <v>132</v>
      </c>
      <c r="E497" s="219" t="s">
        <v>662</v>
      </c>
      <c r="F497" s="220" t="s">
        <v>663</v>
      </c>
      <c r="G497" s="221" t="s">
        <v>135</v>
      </c>
      <c r="H497" s="222">
        <v>90</v>
      </c>
      <c r="I497" s="223"/>
      <c r="J497" s="224">
        <f>ROUND(I497*H497,2)</f>
        <v>0</v>
      </c>
      <c r="K497" s="220" t="s">
        <v>136</v>
      </c>
      <c r="L497" s="44"/>
      <c r="M497" s="225" t="s">
        <v>1</v>
      </c>
      <c r="N497" s="226" t="s">
        <v>47</v>
      </c>
      <c r="O497" s="91"/>
      <c r="P497" s="227">
        <f>O497*H497</f>
        <v>0</v>
      </c>
      <c r="Q497" s="227">
        <v>0</v>
      </c>
      <c r="R497" s="227">
        <f>Q497*H497</f>
        <v>0</v>
      </c>
      <c r="S497" s="227">
        <v>0</v>
      </c>
      <c r="T497" s="228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29" t="s">
        <v>137</v>
      </c>
      <c r="AT497" s="229" t="s">
        <v>132</v>
      </c>
      <c r="AU497" s="229" t="s">
        <v>92</v>
      </c>
      <c r="AY497" s="17" t="s">
        <v>130</v>
      </c>
      <c r="BE497" s="230">
        <f>IF(N497="základní",J497,0)</f>
        <v>0</v>
      </c>
      <c r="BF497" s="230">
        <f>IF(N497="snížená",J497,0)</f>
        <v>0</v>
      </c>
      <c r="BG497" s="230">
        <f>IF(N497="zákl. přenesená",J497,0)</f>
        <v>0</v>
      </c>
      <c r="BH497" s="230">
        <f>IF(N497="sníž. přenesená",J497,0)</f>
        <v>0</v>
      </c>
      <c r="BI497" s="230">
        <f>IF(N497="nulová",J497,0)</f>
        <v>0</v>
      </c>
      <c r="BJ497" s="17" t="s">
        <v>21</v>
      </c>
      <c r="BK497" s="230">
        <f>ROUND(I497*H497,2)</f>
        <v>0</v>
      </c>
      <c r="BL497" s="17" t="s">
        <v>137</v>
      </c>
      <c r="BM497" s="229" t="s">
        <v>664</v>
      </c>
    </row>
    <row r="498" s="14" customFormat="1">
      <c r="A498" s="14"/>
      <c r="B498" s="243"/>
      <c r="C498" s="244"/>
      <c r="D498" s="233" t="s">
        <v>139</v>
      </c>
      <c r="E498" s="245" t="s">
        <v>1</v>
      </c>
      <c r="F498" s="246" t="s">
        <v>665</v>
      </c>
      <c r="G498" s="244"/>
      <c r="H498" s="245" t="s">
        <v>1</v>
      </c>
      <c r="I498" s="247"/>
      <c r="J498" s="244"/>
      <c r="K498" s="244"/>
      <c r="L498" s="248"/>
      <c r="M498" s="249"/>
      <c r="N498" s="250"/>
      <c r="O498" s="250"/>
      <c r="P498" s="250"/>
      <c r="Q498" s="250"/>
      <c r="R498" s="250"/>
      <c r="S498" s="250"/>
      <c r="T498" s="251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2" t="s">
        <v>139</v>
      </c>
      <c r="AU498" s="252" t="s">
        <v>92</v>
      </c>
      <c r="AV498" s="14" t="s">
        <v>21</v>
      </c>
      <c r="AW498" s="14" t="s">
        <v>38</v>
      </c>
      <c r="AX498" s="14" t="s">
        <v>82</v>
      </c>
      <c r="AY498" s="252" t="s">
        <v>130</v>
      </c>
    </row>
    <row r="499" s="13" customFormat="1">
      <c r="A499" s="13"/>
      <c r="B499" s="231"/>
      <c r="C499" s="232"/>
      <c r="D499" s="233" t="s">
        <v>139</v>
      </c>
      <c r="E499" s="234" t="s">
        <v>1</v>
      </c>
      <c r="F499" s="235" t="s">
        <v>666</v>
      </c>
      <c r="G499" s="232"/>
      <c r="H499" s="236">
        <v>90</v>
      </c>
      <c r="I499" s="237"/>
      <c r="J499" s="232"/>
      <c r="K499" s="232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139</v>
      </c>
      <c r="AU499" s="242" t="s">
        <v>92</v>
      </c>
      <c r="AV499" s="13" t="s">
        <v>92</v>
      </c>
      <c r="AW499" s="13" t="s">
        <v>38</v>
      </c>
      <c r="AX499" s="13" t="s">
        <v>21</v>
      </c>
      <c r="AY499" s="242" t="s">
        <v>130</v>
      </c>
    </row>
    <row r="500" s="2" customFormat="1" ht="24.15" customHeight="1">
      <c r="A500" s="38"/>
      <c r="B500" s="39"/>
      <c r="C500" s="218" t="s">
        <v>667</v>
      </c>
      <c r="D500" s="218" t="s">
        <v>132</v>
      </c>
      <c r="E500" s="219" t="s">
        <v>668</v>
      </c>
      <c r="F500" s="220" t="s">
        <v>669</v>
      </c>
      <c r="G500" s="221" t="s">
        <v>135</v>
      </c>
      <c r="H500" s="222">
        <v>2</v>
      </c>
      <c r="I500" s="223"/>
      <c r="J500" s="224">
        <f>ROUND(I500*H500,2)</f>
        <v>0</v>
      </c>
      <c r="K500" s="220" t="s">
        <v>136</v>
      </c>
      <c r="L500" s="44"/>
      <c r="M500" s="225" t="s">
        <v>1</v>
      </c>
      <c r="N500" s="226" t="s">
        <v>47</v>
      </c>
      <c r="O500" s="91"/>
      <c r="P500" s="227">
        <f>O500*H500</f>
        <v>0</v>
      </c>
      <c r="Q500" s="227">
        <v>0</v>
      </c>
      <c r="R500" s="227">
        <f>Q500*H500</f>
        <v>0</v>
      </c>
      <c r="S500" s="227">
        <v>0</v>
      </c>
      <c r="T500" s="228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9" t="s">
        <v>137</v>
      </c>
      <c r="AT500" s="229" t="s">
        <v>132</v>
      </c>
      <c r="AU500" s="229" t="s">
        <v>92</v>
      </c>
      <c r="AY500" s="17" t="s">
        <v>130</v>
      </c>
      <c r="BE500" s="230">
        <f>IF(N500="základní",J500,0)</f>
        <v>0</v>
      </c>
      <c r="BF500" s="230">
        <f>IF(N500="snížená",J500,0)</f>
        <v>0</v>
      </c>
      <c r="BG500" s="230">
        <f>IF(N500="zákl. přenesená",J500,0)</f>
        <v>0</v>
      </c>
      <c r="BH500" s="230">
        <f>IF(N500="sníž. přenesená",J500,0)</f>
        <v>0</v>
      </c>
      <c r="BI500" s="230">
        <f>IF(N500="nulová",J500,0)</f>
        <v>0</v>
      </c>
      <c r="BJ500" s="17" t="s">
        <v>21</v>
      </c>
      <c r="BK500" s="230">
        <f>ROUND(I500*H500,2)</f>
        <v>0</v>
      </c>
      <c r="BL500" s="17" t="s">
        <v>137</v>
      </c>
      <c r="BM500" s="229" t="s">
        <v>670</v>
      </c>
    </row>
    <row r="501" s="14" customFormat="1">
      <c r="A501" s="14"/>
      <c r="B501" s="243"/>
      <c r="C501" s="244"/>
      <c r="D501" s="233" t="s">
        <v>139</v>
      </c>
      <c r="E501" s="245" t="s">
        <v>1</v>
      </c>
      <c r="F501" s="246" t="s">
        <v>658</v>
      </c>
      <c r="G501" s="244"/>
      <c r="H501" s="245" t="s">
        <v>1</v>
      </c>
      <c r="I501" s="247"/>
      <c r="J501" s="244"/>
      <c r="K501" s="244"/>
      <c r="L501" s="248"/>
      <c r="M501" s="249"/>
      <c r="N501" s="250"/>
      <c r="O501" s="250"/>
      <c r="P501" s="250"/>
      <c r="Q501" s="250"/>
      <c r="R501" s="250"/>
      <c r="S501" s="250"/>
      <c r="T501" s="251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2" t="s">
        <v>139</v>
      </c>
      <c r="AU501" s="252" t="s">
        <v>92</v>
      </c>
      <c r="AV501" s="14" t="s">
        <v>21</v>
      </c>
      <c r="AW501" s="14" t="s">
        <v>38</v>
      </c>
      <c r="AX501" s="14" t="s">
        <v>82</v>
      </c>
      <c r="AY501" s="252" t="s">
        <v>130</v>
      </c>
    </row>
    <row r="502" s="13" customFormat="1">
      <c r="A502" s="13"/>
      <c r="B502" s="231"/>
      <c r="C502" s="232"/>
      <c r="D502" s="233" t="s">
        <v>139</v>
      </c>
      <c r="E502" s="234" t="s">
        <v>1</v>
      </c>
      <c r="F502" s="235" t="s">
        <v>671</v>
      </c>
      <c r="G502" s="232"/>
      <c r="H502" s="236">
        <v>2</v>
      </c>
      <c r="I502" s="237"/>
      <c r="J502" s="232"/>
      <c r="K502" s="232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139</v>
      </c>
      <c r="AU502" s="242" t="s">
        <v>92</v>
      </c>
      <c r="AV502" s="13" t="s">
        <v>92</v>
      </c>
      <c r="AW502" s="13" t="s">
        <v>38</v>
      </c>
      <c r="AX502" s="13" t="s">
        <v>21</v>
      </c>
      <c r="AY502" s="242" t="s">
        <v>130</v>
      </c>
    </row>
    <row r="503" s="2" customFormat="1" ht="24.15" customHeight="1">
      <c r="A503" s="38"/>
      <c r="B503" s="39"/>
      <c r="C503" s="218" t="s">
        <v>672</v>
      </c>
      <c r="D503" s="218" t="s">
        <v>132</v>
      </c>
      <c r="E503" s="219" t="s">
        <v>673</v>
      </c>
      <c r="F503" s="220" t="s">
        <v>674</v>
      </c>
      <c r="G503" s="221" t="s">
        <v>135</v>
      </c>
      <c r="H503" s="222">
        <v>90</v>
      </c>
      <c r="I503" s="223"/>
      <c r="J503" s="224">
        <f>ROUND(I503*H503,2)</f>
        <v>0</v>
      </c>
      <c r="K503" s="220" t="s">
        <v>136</v>
      </c>
      <c r="L503" s="44"/>
      <c r="M503" s="225" t="s">
        <v>1</v>
      </c>
      <c r="N503" s="226" t="s">
        <v>47</v>
      </c>
      <c r="O503" s="91"/>
      <c r="P503" s="227">
        <f>O503*H503</f>
        <v>0</v>
      </c>
      <c r="Q503" s="227">
        <v>0</v>
      </c>
      <c r="R503" s="227">
        <f>Q503*H503</f>
        <v>0</v>
      </c>
      <c r="S503" s="227">
        <v>0</v>
      </c>
      <c r="T503" s="228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9" t="s">
        <v>137</v>
      </c>
      <c r="AT503" s="229" t="s">
        <v>132</v>
      </c>
      <c r="AU503" s="229" t="s">
        <v>92</v>
      </c>
      <c r="AY503" s="17" t="s">
        <v>130</v>
      </c>
      <c r="BE503" s="230">
        <f>IF(N503="základní",J503,0)</f>
        <v>0</v>
      </c>
      <c r="BF503" s="230">
        <f>IF(N503="snížená",J503,0)</f>
        <v>0</v>
      </c>
      <c r="BG503" s="230">
        <f>IF(N503="zákl. přenesená",J503,0)</f>
        <v>0</v>
      </c>
      <c r="BH503" s="230">
        <f>IF(N503="sníž. přenesená",J503,0)</f>
        <v>0</v>
      </c>
      <c r="BI503" s="230">
        <f>IF(N503="nulová",J503,0)</f>
        <v>0</v>
      </c>
      <c r="BJ503" s="17" t="s">
        <v>21</v>
      </c>
      <c r="BK503" s="230">
        <f>ROUND(I503*H503,2)</f>
        <v>0</v>
      </c>
      <c r="BL503" s="17" t="s">
        <v>137</v>
      </c>
      <c r="BM503" s="229" t="s">
        <v>675</v>
      </c>
    </row>
    <row r="504" s="14" customFormat="1">
      <c r="A504" s="14"/>
      <c r="B504" s="243"/>
      <c r="C504" s="244"/>
      <c r="D504" s="233" t="s">
        <v>139</v>
      </c>
      <c r="E504" s="245" t="s">
        <v>1</v>
      </c>
      <c r="F504" s="246" t="s">
        <v>665</v>
      </c>
      <c r="G504" s="244"/>
      <c r="H504" s="245" t="s">
        <v>1</v>
      </c>
      <c r="I504" s="247"/>
      <c r="J504" s="244"/>
      <c r="K504" s="244"/>
      <c r="L504" s="248"/>
      <c r="M504" s="249"/>
      <c r="N504" s="250"/>
      <c r="O504" s="250"/>
      <c r="P504" s="250"/>
      <c r="Q504" s="250"/>
      <c r="R504" s="250"/>
      <c r="S504" s="250"/>
      <c r="T504" s="251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2" t="s">
        <v>139</v>
      </c>
      <c r="AU504" s="252" t="s">
        <v>92</v>
      </c>
      <c r="AV504" s="14" t="s">
        <v>21</v>
      </c>
      <c r="AW504" s="14" t="s">
        <v>38</v>
      </c>
      <c r="AX504" s="14" t="s">
        <v>82</v>
      </c>
      <c r="AY504" s="252" t="s">
        <v>130</v>
      </c>
    </row>
    <row r="505" s="13" customFormat="1">
      <c r="A505" s="13"/>
      <c r="B505" s="231"/>
      <c r="C505" s="232"/>
      <c r="D505" s="233" t="s">
        <v>139</v>
      </c>
      <c r="E505" s="234" t="s">
        <v>1</v>
      </c>
      <c r="F505" s="235" t="s">
        <v>666</v>
      </c>
      <c r="G505" s="232"/>
      <c r="H505" s="236">
        <v>90</v>
      </c>
      <c r="I505" s="237"/>
      <c r="J505" s="232"/>
      <c r="K505" s="232"/>
      <c r="L505" s="238"/>
      <c r="M505" s="239"/>
      <c r="N505" s="240"/>
      <c r="O505" s="240"/>
      <c r="P505" s="240"/>
      <c r="Q505" s="240"/>
      <c r="R505" s="240"/>
      <c r="S505" s="240"/>
      <c r="T505" s="241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2" t="s">
        <v>139</v>
      </c>
      <c r="AU505" s="242" t="s">
        <v>92</v>
      </c>
      <c r="AV505" s="13" t="s">
        <v>92</v>
      </c>
      <c r="AW505" s="13" t="s">
        <v>38</v>
      </c>
      <c r="AX505" s="13" t="s">
        <v>21</v>
      </c>
      <c r="AY505" s="242" t="s">
        <v>130</v>
      </c>
    </row>
    <row r="506" s="2" customFormat="1" ht="16.5" customHeight="1">
      <c r="A506" s="38"/>
      <c r="B506" s="39"/>
      <c r="C506" s="218" t="s">
        <v>676</v>
      </c>
      <c r="D506" s="218" t="s">
        <v>132</v>
      </c>
      <c r="E506" s="219" t="s">
        <v>677</v>
      </c>
      <c r="F506" s="220" t="s">
        <v>678</v>
      </c>
      <c r="G506" s="221" t="s">
        <v>135</v>
      </c>
      <c r="H506" s="222">
        <v>6</v>
      </c>
      <c r="I506" s="223"/>
      <c r="J506" s="224">
        <f>ROUND(I506*H506,2)</f>
        <v>0</v>
      </c>
      <c r="K506" s="220" t="s">
        <v>136</v>
      </c>
      <c r="L506" s="44"/>
      <c r="M506" s="225" t="s">
        <v>1</v>
      </c>
      <c r="N506" s="226" t="s">
        <v>47</v>
      </c>
      <c r="O506" s="91"/>
      <c r="P506" s="227">
        <f>O506*H506</f>
        <v>0</v>
      </c>
      <c r="Q506" s="227">
        <v>0.00069999999999999999</v>
      </c>
      <c r="R506" s="227">
        <f>Q506*H506</f>
        <v>0.0041999999999999997</v>
      </c>
      <c r="S506" s="227">
        <v>0</v>
      </c>
      <c r="T506" s="228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9" t="s">
        <v>137</v>
      </c>
      <c r="AT506" s="229" t="s">
        <v>132</v>
      </c>
      <c r="AU506" s="229" t="s">
        <v>92</v>
      </c>
      <c r="AY506" s="17" t="s">
        <v>130</v>
      </c>
      <c r="BE506" s="230">
        <f>IF(N506="základní",J506,0)</f>
        <v>0</v>
      </c>
      <c r="BF506" s="230">
        <f>IF(N506="snížená",J506,0)</f>
        <v>0</v>
      </c>
      <c r="BG506" s="230">
        <f>IF(N506="zákl. přenesená",J506,0)</f>
        <v>0</v>
      </c>
      <c r="BH506" s="230">
        <f>IF(N506="sníž. přenesená",J506,0)</f>
        <v>0</v>
      </c>
      <c r="BI506" s="230">
        <f>IF(N506="nulová",J506,0)</f>
        <v>0</v>
      </c>
      <c r="BJ506" s="17" t="s">
        <v>21</v>
      </c>
      <c r="BK506" s="230">
        <f>ROUND(I506*H506,2)</f>
        <v>0</v>
      </c>
      <c r="BL506" s="17" t="s">
        <v>137</v>
      </c>
      <c r="BM506" s="229" t="s">
        <v>679</v>
      </c>
    </row>
    <row r="507" s="14" customFormat="1">
      <c r="A507" s="14"/>
      <c r="B507" s="243"/>
      <c r="C507" s="244"/>
      <c r="D507" s="233" t="s">
        <v>139</v>
      </c>
      <c r="E507" s="245" t="s">
        <v>1</v>
      </c>
      <c r="F507" s="246" t="s">
        <v>680</v>
      </c>
      <c r="G507" s="244"/>
      <c r="H507" s="245" t="s">
        <v>1</v>
      </c>
      <c r="I507" s="247"/>
      <c r="J507" s="244"/>
      <c r="K507" s="244"/>
      <c r="L507" s="248"/>
      <c r="M507" s="249"/>
      <c r="N507" s="250"/>
      <c r="O507" s="250"/>
      <c r="P507" s="250"/>
      <c r="Q507" s="250"/>
      <c r="R507" s="250"/>
      <c r="S507" s="250"/>
      <c r="T507" s="251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2" t="s">
        <v>139</v>
      </c>
      <c r="AU507" s="252" t="s">
        <v>92</v>
      </c>
      <c r="AV507" s="14" t="s">
        <v>21</v>
      </c>
      <c r="AW507" s="14" t="s">
        <v>38</v>
      </c>
      <c r="AX507" s="14" t="s">
        <v>82</v>
      </c>
      <c r="AY507" s="252" t="s">
        <v>130</v>
      </c>
    </row>
    <row r="508" s="13" customFormat="1">
      <c r="A508" s="13"/>
      <c r="B508" s="231"/>
      <c r="C508" s="232"/>
      <c r="D508" s="233" t="s">
        <v>139</v>
      </c>
      <c r="E508" s="234" t="s">
        <v>1</v>
      </c>
      <c r="F508" s="235" t="s">
        <v>681</v>
      </c>
      <c r="G508" s="232"/>
      <c r="H508" s="236">
        <v>2</v>
      </c>
      <c r="I508" s="237"/>
      <c r="J508" s="232"/>
      <c r="K508" s="232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139</v>
      </c>
      <c r="AU508" s="242" t="s">
        <v>92</v>
      </c>
      <c r="AV508" s="13" t="s">
        <v>92</v>
      </c>
      <c r="AW508" s="13" t="s">
        <v>38</v>
      </c>
      <c r="AX508" s="13" t="s">
        <v>82</v>
      </c>
      <c r="AY508" s="242" t="s">
        <v>130</v>
      </c>
    </row>
    <row r="509" s="13" customFormat="1">
      <c r="A509" s="13"/>
      <c r="B509" s="231"/>
      <c r="C509" s="232"/>
      <c r="D509" s="233" t="s">
        <v>139</v>
      </c>
      <c r="E509" s="234" t="s">
        <v>1</v>
      </c>
      <c r="F509" s="235" t="s">
        <v>682</v>
      </c>
      <c r="G509" s="232"/>
      <c r="H509" s="236">
        <v>2</v>
      </c>
      <c r="I509" s="237"/>
      <c r="J509" s="232"/>
      <c r="K509" s="232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139</v>
      </c>
      <c r="AU509" s="242" t="s">
        <v>92</v>
      </c>
      <c r="AV509" s="13" t="s">
        <v>92</v>
      </c>
      <c r="AW509" s="13" t="s">
        <v>38</v>
      </c>
      <c r="AX509" s="13" t="s">
        <v>82</v>
      </c>
      <c r="AY509" s="242" t="s">
        <v>130</v>
      </c>
    </row>
    <row r="510" s="13" customFormat="1">
      <c r="A510" s="13"/>
      <c r="B510" s="231"/>
      <c r="C510" s="232"/>
      <c r="D510" s="233" t="s">
        <v>139</v>
      </c>
      <c r="E510" s="234" t="s">
        <v>1</v>
      </c>
      <c r="F510" s="235" t="s">
        <v>683</v>
      </c>
      <c r="G510" s="232"/>
      <c r="H510" s="236">
        <v>2</v>
      </c>
      <c r="I510" s="237"/>
      <c r="J510" s="232"/>
      <c r="K510" s="232"/>
      <c r="L510" s="238"/>
      <c r="M510" s="239"/>
      <c r="N510" s="240"/>
      <c r="O510" s="240"/>
      <c r="P510" s="240"/>
      <c r="Q510" s="240"/>
      <c r="R510" s="240"/>
      <c r="S510" s="240"/>
      <c r="T510" s="241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2" t="s">
        <v>139</v>
      </c>
      <c r="AU510" s="242" t="s">
        <v>92</v>
      </c>
      <c r="AV510" s="13" t="s">
        <v>92</v>
      </c>
      <c r="AW510" s="13" t="s">
        <v>38</v>
      </c>
      <c r="AX510" s="13" t="s">
        <v>82</v>
      </c>
      <c r="AY510" s="242" t="s">
        <v>130</v>
      </c>
    </row>
    <row r="511" s="15" customFormat="1">
      <c r="A511" s="15"/>
      <c r="B511" s="253"/>
      <c r="C511" s="254"/>
      <c r="D511" s="233" t="s">
        <v>139</v>
      </c>
      <c r="E511" s="255" t="s">
        <v>1</v>
      </c>
      <c r="F511" s="256" t="s">
        <v>184</v>
      </c>
      <c r="G511" s="254"/>
      <c r="H511" s="257">
        <v>6</v>
      </c>
      <c r="I511" s="258"/>
      <c r="J511" s="254"/>
      <c r="K511" s="254"/>
      <c r="L511" s="259"/>
      <c r="M511" s="260"/>
      <c r="N511" s="261"/>
      <c r="O511" s="261"/>
      <c r="P511" s="261"/>
      <c r="Q511" s="261"/>
      <c r="R511" s="261"/>
      <c r="S511" s="261"/>
      <c r="T511" s="26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3" t="s">
        <v>139</v>
      </c>
      <c r="AU511" s="263" t="s">
        <v>92</v>
      </c>
      <c r="AV511" s="15" t="s">
        <v>137</v>
      </c>
      <c r="AW511" s="15" t="s">
        <v>38</v>
      </c>
      <c r="AX511" s="15" t="s">
        <v>21</v>
      </c>
      <c r="AY511" s="263" t="s">
        <v>130</v>
      </c>
    </row>
    <row r="512" s="2" customFormat="1" ht="16.5" customHeight="1">
      <c r="A512" s="38"/>
      <c r="B512" s="39"/>
      <c r="C512" s="264" t="s">
        <v>684</v>
      </c>
      <c r="D512" s="264" t="s">
        <v>414</v>
      </c>
      <c r="E512" s="265" t="s">
        <v>685</v>
      </c>
      <c r="F512" s="266" t="s">
        <v>686</v>
      </c>
      <c r="G512" s="267" t="s">
        <v>135</v>
      </c>
      <c r="H512" s="268">
        <v>4</v>
      </c>
      <c r="I512" s="269"/>
      <c r="J512" s="270">
        <f>ROUND(I512*H512,2)</f>
        <v>0</v>
      </c>
      <c r="K512" s="266" t="s">
        <v>136</v>
      </c>
      <c r="L512" s="271"/>
      <c r="M512" s="272" t="s">
        <v>1</v>
      </c>
      <c r="N512" s="273" t="s">
        <v>47</v>
      </c>
      <c r="O512" s="91"/>
      <c r="P512" s="227">
        <f>O512*H512</f>
        <v>0</v>
      </c>
      <c r="Q512" s="227">
        <v>0.0077000000000000002</v>
      </c>
      <c r="R512" s="227">
        <f>Q512*H512</f>
        <v>0.030800000000000001</v>
      </c>
      <c r="S512" s="227">
        <v>0</v>
      </c>
      <c r="T512" s="228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9" t="s">
        <v>170</v>
      </c>
      <c r="AT512" s="229" t="s">
        <v>414</v>
      </c>
      <c r="AU512" s="229" t="s">
        <v>92</v>
      </c>
      <c r="AY512" s="17" t="s">
        <v>130</v>
      </c>
      <c r="BE512" s="230">
        <f>IF(N512="základní",J512,0)</f>
        <v>0</v>
      </c>
      <c r="BF512" s="230">
        <f>IF(N512="snížená",J512,0)</f>
        <v>0</v>
      </c>
      <c r="BG512" s="230">
        <f>IF(N512="zákl. přenesená",J512,0)</f>
        <v>0</v>
      </c>
      <c r="BH512" s="230">
        <f>IF(N512="sníž. přenesená",J512,0)</f>
        <v>0</v>
      </c>
      <c r="BI512" s="230">
        <f>IF(N512="nulová",J512,0)</f>
        <v>0</v>
      </c>
      <c r="BJ512" s="17" t="s">
        <v>21</v>
      </c>
      <c r="BK512" s="230">
        <f>ROUND(I512*H512,2)</f>
        <v>0</v>
      </c>
      <c r="BL512" s="17" t="s">
        <v>137</v>
      </c>
      <c r="BM512" s="229" t="s">
        <v>687</v>
      </c>
    </row>
    <row r="513" s="14" customFormat="1">
      <c r="A513" s="14"/>
      <c r="B513" s="243"/>
      <c r="C513" s="244"/>
      <c r="D513" s="233" t="s">
        <v>139</v>
      </c>
      <c r="E513" s="245" t="s">
        <v>1</v>
      </c>
      <c r="F513" s="246" t="s">
        <v>688</v>
      </c>
      <c r="G513" s="244"/>
      <c r="H513" s="245" t="s">
        <v>1</v>
      </c>
      <c r="I513" s="247"/>
      <c r="J513" s="244"/>
      <c r="K513" s="244"/>
      <c r="L513" s="248"/>
      <c r="M513" s="249"/>
      <c r="N513" s="250"/>
      <c r="O513" s="250"/>
      <c r="P513" s="250"/>
      <c r="Q513" s="250"/>
      <c r="R513" s="250"/>
      <c r="S513" s="250"/>
      <c r="T513" s="251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2" t="s">
        <v>139</v>
      </c>
      <c r="AU513" s="252" t="s">
        <v>92</v>
      </c>
      <c r="AV513" s="14" t="s">
        <v>21</v>
      </c>
      <c r="AW513" s="14" t="s">
        <v>38</v>
      </c>
      <c r="AX513" s="14" t="s">
        <v>82</v>
      </c>
      <c r="AY513" s="252" t="s">
        <v>130</v>
      </c>
    </row>
    <row r="514" s="13" customFormat="1">
      <c r="A514" s="13"/>
      <c r="B514" s="231"/>
      <c r="C514" s="232"/>
      <c r="D514" s="233" t="s">
        <v>139</v>
      </c>
      <c r="E514" s="234" t="s">
        <v>1</v>
      </c>
      <c r="F514" s="235" t="s">
        <v>681</v>
      </c>
      <c r="G514" s="232"/>
      <c r="H514" s="236">
        <v>2</v>
      </c>
      <c r="I514" s="237"/>
      <c r="J514" s="232"/>
      <c r="K514" s="232"/>
      <c r="L514" s="238"/>
      <c r="M514" s="239"/>
      <c r="N514" s="240"/>
      <c r="O514" s="240"/>
      <c r="P514" s="240"/>
      <c r="Q514" s="240"/>
      <c r="R514" s="240"/>
      <c r="S514" s="240"/>
      <c r="T514" s="241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2" t="s">
        <v>139</v>
      </c>
      <c r="AU514" s="242" t="s">
        <v>92</v>
      </c>
      <c r="AV514" s="13" t="s">
        <v>92</v>
      </c>
      <c r="AW514" s="13" t="s">
        <v>38</v>
      </c>
      <c r="AX514" s="13" t="s">
        <v>82</v>
      </c>
      <c r="AY514" s="242" t="s">
        <v>130</v>
      </c>
    </row>
    <row r="515" s="13" customFormat="1">
      <c r="A515" s="13"/>
      <c r="B515" s="231"/>
      <c r="C515" s="232"/>
      <c r="D515" s="233" t="s">
        <v>139</v>
      </c>
      <c r="E515" s="234" t="s">
        <v>1</v>
      </c>
      <c r="F515" s="235" t="s">
        <v>682</v>
      </c>
      <c r="G515" s="232"/>
      <c r="H515" s="236">
        <v>2</v>
      </c>
      <c r="I515" s="237"/>
      <c r="J515" s="232"/>
      <c r="K515" s="232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139</v>
      </c>
      <c r="AU515" s="242" t="s">
        <v>92</v>
      </c>
      <c r="AV515" s="13" t="s">
        <v>92</v>
      </c>
      <c r="AW515" s="13" t="s">
        <v>38</v>
      </c>
      <c r="AX515" s="13" t="s">
        <v>82</v>
      </c>
      <c r="AY515" s="242" t="s">
        <v>130</v>
      </c>
    </row>
    <row r="516" s="15" customFormat="1">
      <c r="A516" s="15"/>
      <c r="B516" s="253"/>
      <c r="C516" s="254"/>
      <c r="D516" s="233" t="s">
        <v>139</v>
      </c>
      <c r="E516" s="255" t="s">
        <v>1</v>
      </c>
      <c r="F516" s="256" t="s">
        <v>184</v>
      </c>
      <c r="G516" s="254"/>
      <c r="H516" s="257">
        <v>4</v>
      </c>
      <c r="I516" s="258"/>
      <c r="J516" s="254"/>
      <c r="K516" s="254"/>
      <c r="L516" s="259"/>
      <c r="M516" s="260"/>
      <c r="N516" s="261"/>
      <c r="O516" s="261"/>
      <c r="P516" s="261"/>
      <c r="Q516" s="261"/>
      <c r="R516" s="261"/>
      <c r="S516" s="261"/>
      <c r="T516" s="262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3" t="s">
        <v>139</v>
      </c>
      <c r="AU516" s="263" t="s">
        <v>92</v>
      </c>
      <c r="AV516" s="15" t="s">
        <v>137</v>
      </c>
      <c r="AW516" s="15" t="s">
        <v>38</v>
      </c>
      <c r="AX516" s="15" t="s">
        <v>21</v>
      </c>
      <c r="AY516" s="263" t="s">
        <v>130</v>
      </c>
    </row>
    <row r="517" s="2" customFormat="1" ht="16.5" customHeight="1">
      <c r="A517" s="38"/>
      <c r="B517" s="39"/>
      <c r="C517" s="264" t="s">
        <v>27</v>
      </c>
      <c r="D517" s="264" t="s">
        <v>414</v>
      </c>
      <c r="E517" s="265" t="s">
        <v>689</v>
      </c>
      <c r="F517" s="266" t="s">
        <v>690</v>
      </c>
      <c r="G517" s="267" t="s">
        <v>135</v>
      </c>
      <c r="H517" s="268">
        <v>2</v>
      </c>
      <c r="I517" s="269"/>
      <c r="J517" s="270">
        <f>ROUND(I517*H517,2)</f>
        <v>0</v>
      </c>
      <c r="K517" s="266" t="s">
        <v>136</v>
      </c>
      <c r="L517" s="271"/>
      <c r="M517" s="272" t="s">
        <v>1</v>
      </c>
      <c r="N517" s="273" t="s">
        <v>47</v>
      </c>
      <c r="O517" s="91"/>
      <c r="P517" s="227">
        <f>O517*H517</f>
        <v>0</v>
      </c>
      <c r="Q517" s="227">
        <v>0.0035000000000000001</v>
      </c>
      <c r="R517" s="227">
        <f>Q517*H517</f>
        <v>0.0070000000000000001</v>
      </c>
      <c r="S517" s="227">
        <v>0</v>
      </c>
      <c r="T517" s="228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9" t="s">
        <v>170</v>
      </c>
      <c r="AT517" s="229" t="s">
        <v>414</v>
      </c>
      <c r="AU517" s="229" t="s">
        <v>92</v>
      </c>
      <c r="AY517" s="17" t="s">
        <v>130</v>
      </c>
      <c r="BE517" s="230">
        <f>IF(N517="základní",J517,0)</f>
        <v>0</v>
      </c>
      <c r="BF517" s="230">
        <f>IF(N517="snížená",J517,0)</f>
        <v>0</v>
      </c>
      <c r="BG517" s="230">
        <f>IF(N517="zákl. přenesená",J517,0)</f>
        <v>0</v>
      </c>
      <c r="BH517" s="230">
        <f>IF(N517="sníž. přenesená",J517,0)</f>
        <v>0</v>
      </c>
      <c r="BI517" s="230">
        <f>IF(N517="nulová",J517,0)</f>
        <v>0</v>
      </c>
      <c r="BJ517" s="17" t="s">
        <v>21</v>
      </c>
      <c r="BK517" s="230">
        <f>ROUND(I517*H517,2)</f>
        <v>0</v>
      </c>
      <c r="BL517" s="17" t="s">
        <v>137</v>
      </c>
      <c r="BM517" s="229" t="s">
        <v>691</v>
      </c>
    </row>
    <row r="518" s="14" customFormat="1">
      <c r="A518" s="14"/>
      <c r="B518" s="243"/>
      <c r="C518" s="244"/>
      <c r="D518" s="233" t="s">
        <v>139</v>
      </c>
      <c r="E518" s="245" t="s">
        <v>1</v>
      </c>
      <c r="F518" s="246" t="s">
        <v>688</v>
      </c>
      <c r="G518" s="244"/>
      <c r="H518" s="245" t="s">
        <v>1</v>
      </c>
      <c r="I518" s="247"/>
      <c r="J518" s="244"/>
      <c r="K518" s="244"/>
      <c r="L518" s="248"/>
      <c r="M518" s="249"/>
      <c r="N518" s="250"/>
      <c r="O518" s="250"/>
      <c r="P518" s="250"/>
      <c r="Q518" s="250"/>
      <c r="R518" s="250"/>
      <c r="S518" s="250"/>
      <c r="T518" s="251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2" t="s">
        <v>139</v>
      </c>
      <c r="AU518" s="252" t="s">
        <v>92</v>
      </c>
      <c r="AV518" s="14" t="s">
        <v>21</v>
      </c>
      <c r="AW518" s="14" t="s">
        <v>38</v>
      </c>
      <c r="AX518" s="14" t="s">
        <v>82</v>
      </c>
      <c r="AY518" s="252" t="s">
        <v>130</v>
      </c>
    </row>
    <row r="519" s="13" customFormat="1">
      <c r="A519" s="13"/>
      <c r="B519" s="231"/>
      <c r="C519" s="232"/>
      <c r="D519" s="233" t="s">
        <v>139</v>
      </c>
      <c r="E519" s="234" t="s">
        <v>1</v>
      </c>
      <c r="F519" s="235" t="s">
        <v>683</v>
      </c>
      <c r="G519" s="232"/>
      <c r="H519" s="236">
        <v>2</v>
      </c>
      <c r="I519" s="237"/>
      <c r="J519" s="232"/>
      <c r="K519" s="232"/>
      <c r="L519" s="238"/>
      <c r="M519" s="239"/>
      <c r="N519" s="240"/>
      <c r="O519" s="240"/>
      <c r="P519" s="240"/>
      <c r="Q519" s="240"/>
      <c r="R519" s="240"/>
      <c r="S519" s="240"/>
      <c r="T519" s="241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2" t="s">
        <v>139</v>
      </c>
      <c r="AU519" s="242" t="s">
        <v>92</v>
      </c>
      <c r="AV519" s="13" t="s">
        <v>92</v>
      </c>
      <c r="AW519" s="13" t="s">
        <v>38</v>
      </c>
      <c r="AX519" s="13" t="s">
        <v>21</v>
      </c>
      <c r="AY519" s="242" t="s">
        <v>130</v>
      </c>
    </row>
    <row r="520" s="2" customFormat="1" ht="16.5" customHeight="1">
      <c r="A520" s="38"/>
      <c r="B520" s="39"/>
      <c r="C520" s="218" t="s">
        <v>87</v>
      </c>
      <c r="D520" s="218" t="s">
        <v>132</v>
      </c>
      <c r="E520" s="219" t="s">
        <v>692</v>
      </c>
      <c r="F520" s="220" t="s">
        <v>693</v>
      </c>
      <c r="G520" s="221" t="s">
        <v>135</v>
      </c>
      <c r="H520" s="222">
        <v>4</v>
      </c>
      <c r="I520" s="223"/>
      <c r="J520" s="224">
        <f>ROUND(I520*H520,2)</f>
        <v>0</v>
      </c>
      <c r="K520" s="220" t="s">
        <v>136</v>
      </c>
      <c r="L520" s="44"/>
      <c r="M520" s="225" t="s">
        <v>1</v>
      </c>
      <c r="N520" s="226" t="s">
        <v>47</v>
      </c>
      <c r="O520" s="91"/>
      <c r="P520" s="227">
        <f>O520*H520</f>
        <v>0</v>
      </c>
      <c r="Q520" s="227">
        <v>0.11241</v>
      </c>
      <c r="R520" s="227">
        <f>Q520*H520</f>
        <v>0.44963999999999998</v>
      </c>
      <c r="S520" s="227">
        <v>0</v>
      </c>
      <c r="T520" s="228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9" t="s">
        <v>137</v>
      </c>
      <c r="AT520" s="229" t="s">
        <v>132</v>
      </c>
      <c r="AU520" s="229" t="s">
        <v>92</v>
      </c>
      <c r="AY520" s="17" t="s">
        <v>130</v>
      </c>
      <c r="BE520" s="230">
        <f>IF(N520="základní",J520,0)</f>
        <v>0</v>
      </c>
      <c r="BF520" s="230">
        <f>IF(N520="snížená",J520,0)</f>
        <v>0</v>
      </c>
      <c r="BG520" s="230">
        <f>IF(N520="zákl. přenesená",J520,0)</f>
        <v>0</v>
      </c>
      <c r="BH520" s="230">
        <f>IF(N520="sníž. přenesená",J520,0)</f>
        <v>0</v>
      </c>
      <c r="BI520" s="230">
        <f>IF(N520="nulová",J520,0)</f>
        <v>0</v>
      </c>
      <c r="BJ520" s="17" t="s">
        <v>21</v>
      </c>
      <c r="BK520" s="230">
        <f>ROUND(I520*H520,2)</f>
        <v>0</v>
      </c>
      <c r="BL520" s="17" t="s">
        <v>137</v>
      </c>
      <c r="BM520" s="229" t="s">
        <v>694</v>
      </c>
    </row>
    <row r="521" s="14" customFormat="1">
      <c r="A521" s="14"/>
      <c r="B521" s="243"/>
      <c r="C521" s="244"/>
      <c r="D521" s="233" t="s">
        <v>139</v>
      </c>
      <c r="E521" s="245" t="s">
        <v>1</v>
      </c>
      <c r="F521" s="246" t="s">
        <v>680</v>
      </c>
      <c r="G521" s="244"/>
      <c r="H521" s="245" t="s">
        <v>1</v>
      </c>
      <c r="I521" s="247"/>
      <c r="J521" s="244"/>
      <c r="K521" s="244"/>
      <c r="L521" s="248"/>
      <c r="M521" s="249"/>
      <c r="N521" s="250"/>
      <c r="O521" s="250"/>
      <c r="P521" s="250"/>
      <c r="Q521" s="250"/>
      <c r="R521" s="250"/>
      <c r="S521" s="250"/>
      <c r="T521" s="251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2" t="s">
        <v>139</v>
      </c>
      <c r="AU521" s="252" t="s">
        <v>92</v>
      </c>
      <c r="AV521" s="14" t="s">
        <v>21</v>
      </c>
      <c r="AW521" s="14" t="s">
        <v>38</v>
      </c>
      <c r="AX521" s="14" t="s">
        <v>82</v>
      </c>
      <c r="AY521" s="252" t="s">
        <v>130</v>
      </c>
    </row>
    <row r="522" s="13" customFormat="1">
      <c r="A522" s="13"/>
      <c r="B522" s="231"/>
      <c r="C522" s="232"/>
      <c r="D522" s="233" t="s">
        <v>139</v>
      </c>
      <c r="E522" s="234" t="s">
        <v>1</v>
      </c>
      <c r="F522" s="235" t="s">
        <v>695</v>
      </c>
      <c r="G522" s="232"/>
      <c r="H522" s="236">
        <v>4</v>
      </c>
      <c r="I522" s="237"/>
      <c r="J522" s="232"/>
      <c r="K522" s="232"/>
      <c r="L522" s="238"/>
      <c r="M522" s="239"/>
      <c r="N522" s="240"/>
      <c r="O522" s="240"/>
      <c r="P522" s="240"/>
      <c r="Q522" s="240"/>
      <c r="R522" s="240"/>
      <c r="S522" s="240"/>
      <c r="T522" s="24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2" t="s">
        <v>139</v>
      </c>
      <c r="AU522" s="242" t="s">
        <v>92</v>
      </c>
      <c r="AV522" s="13" t="s">
        <v>92</v>
      </c>
      <c r="AW522" s="13" t="s">
        <v>38</v>
      </c>
      <c r="AX522" s="13" t="s">
        <v>21</v>
      </c>
      <c r="AY522" s="242" t="s">
        <v>130</v>
      </c>
    </row>
    <row r="523" s="2" customFormat="1" ht="16.5" customHeight="1">
      <c r="A523" s="38"/>
      <c r="B523" s="39"/>
      <c r="C523" s="264" t="s">
        <v>696</v>
      </c>
      <c r="D523" s="264" t="s">
        <v>414</v>
      </c>
      <c r="E523" s="265" t="s">
        <v>697</v>
      </c>
      <c r="F523" s="266" t="s">
        <v>698</v>
      </c>
      <c r="G523" s="267" t="s">
        <v>135</v>
      </c>
      <c r="H523" s="268">
        <v>4</v>
      </c>
      <c r="I523" s="269"/>
      <c r="J523" s="270">
        <f>ROUND(I523*H523,2)</f>
        <v>0</v>
      </c>
      <c r="K523" s="266" t="s">
        <v>136</v>
      </c>
      <c r="L523" s="271"/>
      <c r="M523" s="272" t="s">
        <v>1</v>
      </c>
      <c r="N523" s="273" t="s">
        <v>47</v>
      </c>
      <c r="O523" s="91"/>
      <c r="P523" s="227">
        <f>O523*H523</f>
        <v>0</v>
      </c>
      <c r="Q523" s="227">
        <v>0.0061000000000000004</v>
      </c>
      <c r="R523" s="227">
        <f>Q523*H523</f>
        <v>0.024400000000000002</v>
      </c>
      <c r="S523" s="227">
        <v>0</v>
      </c>
      <c r="T523" s="228">
        <f>S523*H523</f>
        <v>0</v>
      </c>
      <c r="U523" s="38"/>
      <c r="V523" s="38"/>
      <c r="W523" s="38"/>
      <c r="X523" s="38"/>
      <c r="Y523" s="38"/>
      <c r="Z523" s="38"/>
      <c r="AA523" s="38"/>
      <c r="AB523" s="38"/>
      <c r="AC523" s="38"/>
      <c r="AD523" s="38"/>
      <c r="AE523" s="38"/>
      <c r="AR523" s="229" t="s">
        <v>170</v>
      </c>
      <c r="AT523" s="229" t="s">
        <v>414</v>
      </c>
      <c r="AU523" s="229" t="s">
        <v>92</v>
      </c>
      <c r="AY523" s="17" t="s">
        <v>130</v>
      </c>
      <c r="BE523" s="230">
        <f>IF(N523="základní",J523,0)</f>
        <v>0</v>
      </c>
      <c r="BF523" s="230">
        <f>IF(N523="snížená",J523,0)</f>
        <v>0</v>
      </c>
      <c r="BG523" s="230">
        <f>IF(N523="zákl. přenesená",J523,0)</f>
        <v>0</v>
      </c>
      <c r="BH523" s="230">
        <f>IF(N523="sníž. přenesená",J523,0)</f>
        <v>0</v>
      </c>
      <c r="BI523" s="230">
        <f>IF(N523="nulová",J523,0)</f>
        <v>0</v>
      </c>
      <c r="BJ523" s="17" t="s">
        <v>21</v>
      </c>
      <c r="BK523" s="230">
        <f>ROUND(I523*H523,2)</f>
        <v>0</v>
      </c>
      <c r="BL523" s="17" t="s">
        <v>137</v>
      </c>
      <c r="BM523" s="229" t="s">
        <v>699</v>
      </c>
    </row>
    <row r="524" s="2" customFormat="1" ht="16.5" customHeight="1">
      <c r="A524" s="38"/>
      <c r="B524" s="39"/>
      <c r="C524" s="264" t="s">
        <v>700</v>
      </c>
      <c r="D524" s="264" t="s">
        <v>414</v>
      </c>
      <c r="E524" s="265" t="s">
        <v>701</v>
      </c>
      <c r="F524" s="266" t="s">
        <v>702</v>
      </c>
      <c r="G524" s="267" t="s">
        <v>135</v>
      </c>
      <c r="H524" s="268">
        <v>4</v>
      </c>
      <c r="I524" s="269"/>
      <c r="J524" s="270">
        <f>ROUND(I524*H524,2)</f>
        <v>0</v>
      </c>
      <c r="K524" s="266" t="s">
        <v>136</v>
      </c>
      <c r="L524" s="271"/>
      <c r="M524" s="272" t="s">
        <v>1</v>
      </c>
      <c r="N524" s="273" t="s">
        <v>47</v>
      </c>
      <c r="O524" s="91"/>
      <c r="P524" s="227">
        <f>O524*H524</f>
        <v>0</v>
      </c>
      <c r="Q524" s="227">
        <v>0.0030000000000000001</v>
      </c>
      <c r="R524" s="227">
        <f>Q524*H524</f>
        <v>0.012</v>
      </c>
      <c r="S524" s="227">
        <v>0</v>
      </c>
      <c r="T524" s="228">
        <f>S524*H524</f>
        <v>0</v>
      </c>
      <c r="U524" s="38"/>
      <c r="V524" s="38"/>
      <c r="W524" s="38"/>
      <c r="X524" s="38"/>
      <c r="Y524" s="38"/>
      <c r="Z524" s="38"/>
      <c r="AA524" s="38"/>
      <c r="AB524" s="38"/>
      <c r="AC524" s="38"/>
      <c r="AD524" s="38"/>
      <c r="AE524" s="38"/>
      <c r="AR524" s="229" t="s">
        <v>170</v>
      </c>
      <c r="AT524" s="229" t="s">
        <v>414</v>
      </c>
      <c r="AU524" s="229" t="s">
        <v>92</v>
      </c>
      <c r="AY524" s="17" t="s">
        <v>130</v>
      </c>
      <c r="BE524" s="230">
        <f>IF(N524="základní",J524,0)</f>
        <v>0</v>
      </c>
      <c r="BF524" s="230">
        <f>IF(N524="snížená",J524,0)</f>
        <v>0</v>
      </c>
      <c r="BG524" s="230">
        <f>IF(N524="zákl. přenesená",J524,0)</f>
        <v>0</v>
      </c>
      <c r="BH524" s="230">
        <f>IF(N524="sníž. přenesená",J524,0)</f>
        <v>0</v>
      </c>
      <c r="BI524" s="230">
        <f>IF(N524="nulová",J524,0)</f>
        <v>0</v>
      </c>
      <c r="BJ524" s="17" t="s">
        <v>21</v>
      </c>
      <c r="BK524" s="230">
        <f>ROUND(I524*H524,2)</f>
        <v>0</v>
      </c>
      <c r="BL524" s="17" t="s">
        <v>137</v>
      </c>
      <c r="BM524" s="229" t="s">
        <v>703</v>
      </c>
    </row>
    <row r="525" s="2" customFormat="1" ht="16.5" customHeight="1">
      <c r="A525" s="38"/>
      <c r="B525" s="39"/>
      <c r="C525" s="264" t="s">
        <v>704</v>
      </c>
      <c r="D525" s="264" t="s">
        <v>414</v>
      </c>
      <c r="E525" s="265" t="s">
        <v>705</v>
      </c>
      <c r="F525" s="266" t="s">
        <v>706</v>
      </c>
      <c r="G525" s="267" t="s">
        <v>135</v>
      </c>
      <c r="H525" s="268">
        <v>4</v>
      </c>
      <c r="I525" s="269"/>
      <c r="J525" s="270">
        <f>ROUND(I525*H525,2)</f>
        <v>0</v>
      </c>
      <c r="K525" s="266" t="s">
        <v>136</v>
      </c>
      <c r="L525" s="271"/>
      <c r="M525" s="272" t="s">
        <v>1</v>
      </c>
      <c r="N525" s="273" t="s">
        <v>47</v>
      </c>
      <c r="O525" s="91"/>
      <c r="P525" s="227">
        <f>O525*H525</f>
        <v>0</v>
      </c>
      <c r="Q525" s="227">
        <v>0.00010000000000000001</v>
      </c>
      <c r="R525" s="227">
        <f>Q525*H525</f>
        <v>0.00040000000000000002</v>
      </c>
      <c r="S525" s="227">
        <v>0</v>
      </c>
      <c r="T525" s="228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9" t="s">
        <v>170</v>
      </c>
      <c r="AT525" s="229" t="s">
        <v>414</v>
      </c>
      <c r="AU525" s="229" t="s">
        <v>92</v>
      </c>
      <c r="AY525" s="17" t="s">
        <v>130</v>
      </c>
      <c r="BE525" s="230">
        <f>IF(N525="základní",J525,0)</f>
        <v>0</v>
      </c>
      <c r="BF525" s="230">
        <f>IF(N525="snížená",J525,0)</f>
        <v>0</v>
      </c>
      <c r="BG525" s="230">
        <f>IF(N525="zákl. přenesená",J525,0)</f>
        <v>0</v>
      </c>
      <c r="BH525" s="230">
        <f>IF(N525="sníž. přenesená",J525,0)</f>
        <v>0</v>
      </c>
      <c r="BI525" s="230">
        <f>IF(N525="nulová",J525,0)</f>
        <v>0</v>
      </c>
      <c r="BJ525" s="17" t="s">
        <v>21</v>
      </c>
      <c r="BK525" s="230">
        <f>ROUND(I525*H525,2)</f>
        <v>0</v>
      </c>
      <c r="BL525" s="17" t="s">
        <v>137</v>
      </c>
      <c r="BM525" s="229" t="s">
        <v>707</v>
      </c>
    </row>
    <row r="526" s="2" customFormat="1" ht="16.5" customHeight="1">
      <c r="A526" s="38"/>
      <c r="B526" s="39"/>
      <c r="C526" s="264" t="s">
        <v>708</v>
      </c>
      <c r="D526" s="264" t="s">
        <v>414</v>
      </c>
      <c r="E526" s="265" t="s">
        <v>709</v>
      </c>
      <c r="F526" s="266" t="s">
        <v>710</v>
      </c>
      <c r="G526" s="267" t="s">
        <v>135</v>
      </c>
      <c r="H526" s="268">
        <v>8</v>
      </c>
      <c r="I526" s="269"/>
      <c r="J526" s="270">
        <f>ROUND(I526*H526,2)</f>
        <v>0</v>
      </c>
      <c r="K526" s="266" t="s">
        <v>136</v>
      </c>
      <c r="L526" s="271"/>
      <c r="M526" s="272" t="s">
        <v>1</v>
      </c>
      <c r="N526" s="273" t="s">
        <v>47</v>
      </c>
      <c r="O526" s="91"/>
      <c r="P526" s="227">
        <f>O526*H526</f>
        <v>0</v>
      </c>
      <c r="Q526" s="227">
        <v>0.00035</v>
      </c>
      <c r="R526" s="227">
        <f>Q526*H526</f>
        <v>0.0028</v>
      </c>
      <c r="S526" s="227">
        <v>0</v>
      </c>
      <c r="T526" s="228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9" t="s">
        <v>170</v>
      </c>
      <c r="AT526" s="229" t="s">
        <v>414</v>
      </c>
      <c r="AU526" s="229" t="s">
        <v>92</v>
      </c>
      <c r="AY526" s="17" t="s">
        <v>130</v>
      </c>
      <c r="BE526" s="230">
        <f>IF(N526="základní",J526,0)</f>
        <v>0</v>
      </c>
      <c r="BF526" s="230">
        <f>IF(N526="snížená",J526,0)</f>
        <v>0</v>
      </c>
      <c r="BG526" s="230">
        <f>IF(N526="zákl. přenesená",J526,0)</f>
        <v>0</v>
      </c>
      <c r="BH526" s="230">
        <f>IF(N526="sníž. přenesená",J526,0)</f>
        <v>0</v>
      </c>
      <c r="BI526" s="230">
        <f>IF(N526="nulová",J526,0)</f>
        <v>0</v>
      </c>
      <c r="BJ526" s="17" t="s">
        <v>21</v>
      </c>
      <c r="BK526" s="230">
        <f>ROUND(I526*H526,2)</f>
        <v>0</v>
      </c>
      <c r="BL526" s="17" t="s">
        <v>137</v>
      </c>
      <c r="BM526" s="229" t="s">
        <v>711</v>
      </c>
    </row>
    <row r="527" s="13" customFormat="1">
      <c r="A527" s="13"/>
      <c r="B527" s="231"/>
      <c r="C527" s="232"/>
      <c r="D527" s="233" t="s">
        <v>139</v>
      </c>
      <c r="E527" s="232"/>
      <c r="F527" s="235" t="s">
        <v>712</v>
      </c>
      <c r="G527" s="232"/>
      <c r="H527" s="236">
        <v>8</v>
      </c>
      <c r="I527" s="237"/>
      <c r="J527" s="232"/>
      <c r="K527" s="232"/>
      <c r="L527" s="238"/>
      <c r="M527" s="239"/>
      <c r="N527" s="240"/>
      <c r="O527" s="240"/>
      <c r="P527" s="240"/>
      <c r="Q527" s="240"/>
      <c r="R527" s="240"/>
      <c r="S527" s="240"/>
      <c r="T527" s="241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42" t="s">
        <v>139</v>
      </c>
      <c r="AU527" s="242" t="s">
        <v>92</v>
      </c>
      <c r="AV527" s="13" t="s">
        <v>92</v>
      </c>
      <c r="AW527" s="13" t="s">
        <v>4</v>
      </c>
      <c r="AX527" s="13" t="s">
        <v>21</v>
      </c>
      <c r="AY527" s="242" t="s">
        <v>130</v>
      </c>
    </row>
    <row r="528" s="2" customFormat="1" ht="21.75" customHeight="1">
      <c r="A528" s="38"/>
      <c r="B528" s="39"/>
      <c r="C528" s="218" t="s">
        <v>713</v>
      </c>
      <c r="D528" s="218" t="s">
        <v>132</v>
      </c>
      <c r="E528" s="219" t="s">
        <v>714</v>
      </c>
      <c r="F528" s="220" t="s">
        <v>715</v>
      </c>
      <c r="G528" s="221" t="s">
        <v>192</v>
      </c>
      <c r="H528" s="222">
        <v>117</v>
      </c>
      <c r="I528" s="223"/>
      <c r="J528" s="224">
        <f>ROUND(I528*H528,2)</f>
        <v>0</v>
      </c>
      <c r="K528" s="220" t="s">
        <v>136</v>
      </c>
      <c r="L528" s="44"/>
      <c r="M528" s="225" t="s">
        <v>1</v>
      </c>
      <c r="N528" s="226" t="s">
        <v>47</v>
      </c>
      <c r="O528" s="91"/>
      <c r="P528" s="227">
        <f>O528*H528</f>
        <v>0</v>
      </c>
      <c r="Q528" s="227">
        <v>0.00033</v>
      </c>
      <c r="R528" s="227">
        <f>Q528*H528</f>
        <v>0.038609999999999998</v>
      </c>
      <c r="S528" s="227">
        <v>0</v>
      </c>
      <c r="T528" s="228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29" t="s">
        <v>137</v>
      </c>
      <c r="AT528" s="229" t="s">
        <v>132</v>
      </c>
      <c r="AU528" s="229" t="s">
        <v>92</v>
      </c>
      <c r="AY528" s="17" t="s">
        <v>130</v>
      </c>
      <c r="BE528" s="230">
        <f>IF(N528="základní",J528,0)</f>
        <v>0</v>
      </c>
      <c r="BF528" s="230">
        <f>IF(N528="snížená",J528,0)</f>
        <v>0</v>
      </c>
      <c r="BG528" s="230">
        <f>IF(N528="zákl. přenesená",J528,0)</f>
        <v>0</v>
      </c>
      <c r="BH528" s="230">
        <f>IF(N528="sníž. přenesená",J528,0)</f>
        <v>0</v>
      </c>
      <c r="BI528" s="230">
        <f>IF(N528="nulová",J528,0)</f>
        <v>0</v>
      </c>
      <c r="BJ528" s="17" t="s">
        <v>21</v>
      </c>
      <c r="BK528" s="230">
        <f>ROUND(I528*H528,2)</f>
        <v>0</v>
      </c>
      <c r="BL528" s="17" t="s">
        <v>137</v>
      </c>
      <c r="BM528" s="229" t="s">
        <v>716</v>
      </c>
    </row>
    <row r="529" s="14" customFormat="1">
      <c r="A529" s="14"/>
      <c r="B529" s="243"/>
      <c r="C529" s="244"/>
      <c r="D529" s="233" t="s">
        <v>139</v>
      </c>
      <c r="E529" s="245" t="s">
        <v>1</v>
      </c>
      <c r="F529" s="246" t="s">
        <v>680</v>
      </c>
      <c r="G529" s="244"/>
      <c r="H529" s="245" t="s">
        <v>1</v>
      </c>
      <c r="I529" s="247"/>
      <c r="J529" s="244"/>
      <c r="K529" s="244"/>
      <c r="L529" s="248"/>
      <c r="M529" s="249"/>
      <c r="N529" s="250"/>
      <c r="O529" s="250"/>
      <c r="P529" s="250"/>
      <c r="Q529" s="250"/>
      <c r="R529" s="250"/>
      <c r="S529" s="250"/>
      <c r="T529" s="251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2" t="s">
        <v>139</v>
      </c>
      <c r="AU529" s="252" t="s">
        <v>92</v>
      </c>
      <c r="AV529" s="14" t="s">
        <v>21</v>
      </c>
      <c r="AW529" s="14" t="s">
        <v>38</v>
      </c>
      <c r="AX529" s="14" t="s">
        <v>82</v>
      </c>
      <c r="AY529" s="252" t="s">
        <v>130</v>
      </c>
    </row>
    <row r="530" s="13" customFormat="1">
      <c r="A530" s="13"/>
      <c r="B530" s="231"/>
      <c r="C530" s="232"/>
      <c r="D530" s="233" t="s">
        <v>139</v>
      </c>
      <c r="E530" s="234" t="s">
        <v>1</v>
      </c>
      <c r="F530" s="235" t="s">
        <v>717</v>
      </c>
      <c r="G530" s="232"/>
      <c r="H530" s="236">
        <v>117</v>
      </c>
      <c r="I530" s="237"/>
      <c r="J530" s="232"/>
      <c r="K530" s="232"/>
      <c r="L530" s="238"/>
      <c r="M530" s="239"/>
      <c r="N530" s="240"/>
      <c r="O530" s="240"/>
      <c r="P530" s="240"/>
      <c r="Q530" s="240"/>
      <c r="R530" s="240"/>
      <c r="S530" s="240"/>
      <c r="T530" s="241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2" t="s">
        <v>139</v>
      </c>
      <c r="AU530" s="242" t="s">
        <v>92</v>
      </c>
      <c r="AV530" s="13" t="s">
        <v>92</v>
      </c>
      <c r="AW530" s="13" t="s">
        <v>38</v>
      </c>
      <c r="AX530" s="13" t="s">
        <v>21</v>
      </c>
      <c r="AY530" s="242" t="s">
        <v>130</v>
      </c>
    </row>
    <row r="531" s="2" customFormat="1" ht="21.75" customHeight="1">
      <c r="A531" s="38"/>
      <c r="B531" s="39"/>
      <c r="C531" s="218" t="s">
        <v>718</v>
      </c>
      <c r="D531" s="218" t="s">
        <v>132</v>
      </c>
      <c r="E531" s="219" t="s">
        <v>719</v>
      </c>
      <c r="F531" s="220" t="s">
        <v>720</v>
      </c>
      <c r="G531" s="221" t="s">
        <v>157</v>
      </c>
      <c r="H531" s="222">
        <v>2</v>
      </c>
      <c r="I531" s="223"/>
      <c r="J531" s="224">
        <f>ROUND(I531*H531,2)</f>
        <v>0</v>
      </c>
      <c r="K531" s="220" t="s">
        <v>136</v>
      </c>
      <c r="L531" s="44"/>
      <c r="M531" s="225" t="s">
        <v>1</v>
      </c>
      <c r="N531" s="226" t="s">
        <v>47</v>
      </c>
      <c r="O531" s="91"/>
      <c r="P531" s="227">
        <f>O531*H531</f>
        <v>0</v>
      </c>
      <c r="Q531" s="227">
        <v>0.0025999999999999999</v>
      </c>
      <c r="R531" s="227">
        <f>Q531*H531</f>
        <v>0.0051999999999999998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137</v>
      </c>
      <c r="AT531" s="229" t="s">
        <v>132</v>
      </c>
      <c r="AU531" s="229" t="s">
        <v>92</v>
      </c>
      <c r="AY531" s="17" t="s">
        <v>130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21</v>
      </c>
      <c r="BK531" s="230">
        <f>ROUND(I531*H531,2)</f>
        <v>0</v>
      </c>
      <c r="BL531" s="17" t="s">
        <v>137</v>
      </c>
      <c r="BM531" s="229" t="s">
        <v>721</v>
      </c>
    </row>
    <row r="532" s="14" customFormat="1">
      <c r="A532" s="14"/>
      <c r="B532" s="243"/>
      <c r="C532" s="244"/>
      <c r="D532" s="233" t="s">
        <v>139</v>
      </c>
      <c r="E532" s="245" t="s">
        <v>1</v>
      </c>
      <c r="F532" s="246" t="s">
        <v>680</v>
      </c>
      <c r="G532" s="244"/>
      <c r="H532" s="245" t="s">
        <v>1</v>
      </c>
      <c r="I532" s="247"/>
      <c r="J532" s="244"/>
      <c r="K532" s="244"/>
      <c r="L532" s="248"/>
      <c r="M532" s="249"/>
      <c r="N532" s="250"/>
      <c r="O532" s="250"/>
      <c r="P532" s="250"/>
      <c r="Q532" s="250"/>
      <c r="R532" s="250"/>
      <c r="S532" s="250"/>
      <c r="T532" s="251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2" t="s">
        <v>139</v>
      </c>
      <c r="AU532" s="252" t="s">
        <v>92</v>
      </c>
      <c r="AV532" s="14" t="s">
        <v>21</v>
      </c>
      <c r="AW532" s="14" t="s">
        <v>38</v>
      </c>
      <c r="AX532" s="14" t="s">
        <v>82</v>
      </c>
      <c r="AY532" s="252" t="s">
        <v>130</v>
      </c>
    </row>
    <row r="533" s="13" customFormat="1">
      <c r="A533" s="13"/>
      <c r="B533" s="231"/>
      <c r="C533" s="232"/>
      <c r="D533" s="233" t="s">
        <v>139</v>
      </c>
      <c r="E533" s="234" t="s">
        <v>1</v>
      </c>
      <c r="F533" s="235" t="s">
        <v>722</v>
      </c>
      <c r="G533" s="232"/>
      <c r="H533" s="236">
        <v>2</v>
      </c>
      <c r="I533" s="237"/>
      <c r="J533" s="232"/>
      <c r="K533" s="232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139</v>
      </c>
      <c r="AU533" s="242" t="s">
        <v>92</v>
      </c>
      <c r="AV533" s="13" t="s">
        <v>92</v>
      </c>
      <c r="AW533" s="13" t="s">
        <v>38</v>
      </c>
      <c r="AX533" s="13" t="s">
        <v>21</v>
      </c>
      <c r="AY533" s="242" t="s">
        <v>130</v>
      </c>
    </row>
    <row r="534" s="2" customFormat="1" ht="24.15" customHeight="1">
      <c r="A534" s="38"/>
      <c r="B534" s="39"/>
      <c r="C534" s="218" t="s">
        <v>723</v>
      </c>
      <c r="D534" s="218" t="s">
        <v>132</v>
      </c>
      <c r="E534" s="219" t="s">
        <v>724</v>
      </c>
      <c r="F534" s="220" t="s">
        <v>725</v>
      </c>
      <c r="G534" s="221" t="s">
        <v>192</v>
      </c>
      <c r="H534" s="222">
        <v>117</v>
      </c>
      <c r="I534" s="223"/>
      <c r="J534" s="224">
        <f>ROUND(I534*H534,2)</f>
        <v>0</v>
      </c>
      <c r="K534" s="220" t="s">
        <v>136</v>
      </c>
      <c r="L534" s="44"/>
      <c r="M534" s="225" t="s">
        <v>1</v>
      </c>
      <c r="N534" s="226" t="s">
        <v>47</v>
      </c>
      <c r="O534" s="91"/>
      <c r="P534" s="227">
        <f>O534*H534</f>
        <v>0</v>
      </c>
      <c r="Q534" s="227">
        <v>0</v>
      </c>
      <c r="R534" s="227">
        <f>Q534*H534</f>
        <v>0</v>
      </c>
      <c r="S534" s="227">
        <v>0</v>
      </c>
      <c r="T534" s="228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29" t="s">
        <v>137</v>
      </c>
      <c r="AT534" s="229" t="s">
        <v>132</v>
      </c>
      <c r="AU534" s="229" t="s">
        <v>92</v>
      </c>
      <c r="AY534" s="17" t="s">
        <v>130</v>
      </c>
      <c r="BE534" s="230">
        <f>IF(N534="základní",J534,0)</f>
        <v>0</v>
      </c>
      <c r="BF534" s="230">
        <f>IF(N534="snížená",J534,0)</f>
        <v>0</v>
      </c>
      <c r="BG534" s="230">
        <f>IF(N534="zákl. přenesená",J534,0)</f>
        <v>0</v>
      </c>
      <c r="BH534" s="230">
        <f>IF(N534="sníž. přenesená",J534,0)</f>
        <v>0</v>
      </c>
      <c r="BI534" s="230">
        <f>IF(N534="nulová",J534,0)</f>
        <v>0</v>
      </c>
      <c r="BJ534" s="17" t="s">
        <v>21</v>
      </c>
      <c r="BK534" s="230">
        <f>ROUND(I534*H534,2)</f>
        <v>0</v>
      </c>
      <c r="BL534" s="17" t="s">
        <v>137</v>
      </c>
      <c r="BM534" s="229" t="s">
        <v>726</v>
      </c>
    </row>
    <row r="535" s="2" customFormat="1" ht="24.15" customHeight="1">
      <c r="A535" s="38"/>
      <c r="B535" s="39"/>
      <c r="C535" s="218" t="s">
        <v>727</v>
      </c>
      <c r="D535" s="218" t="s">
        <v>132</v>
      </c>
      <c r="E535" s="219" t="s">
        <v>728</v>
      </c>
      <c r="F535" s="220" t="s">
        <v>729</v>
      </c>
      <c r="G535" s="221" t="s">
        <v>157</v>
      </c>
      <c r="H535" s="222">
        <v>2</v>
      </c>
      <c r="I535" s="223"/>
      <c r="J535" s="224">
        <f>ROUND(I535*H535,2)</f>
        <v>0</v>
      </c>
      <c r="K535" s="220" t="s">
        <v>136</v>
      </c>
      <c r="L535" s="44"/>
      <c r="M535" s="225" t="s">
        <v>1</v>
      </c>
      <c r="N535" s="226" t="s">
        <v>47</v>
      </c>
      <c r="O535" s="91"/>
      <c r="P535" s="227">
        <f>O535*H535</f>
        <v>0</v>
      </c>
      <c r="Q535" s="227">
        <v>1.0000000000000001E-05</v>
      </c>
      <c r="R535" s="227">
        <f>Q535*H535</f>
        <v>2.0000000000000002E-05</v>
      </c>
      <c r="S535" s="227">
        <v>0</v>
      </c>
      <c r="T535" s="228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9" t="s">
        <v>137</v>
      </c>
      <c r="AT535" s="229" t="s">
        <v>132</v>
      </c>
      <c r="AU535" s="229" t="s">
        <v>92</v>
      </c>
      <c r="AY535" s="17" t="s">
        <v>130</v>
      </c>
      <c r="BE535" s="230">
        <f>IF(N535="základní",J535,0)</f>
        <v>0</v>
      </c>
      <c r="BF535" s="230">
        <f>IF(N535="snížená",J535,0)</f>
        <v>0</v>
      </c>
      <c r="BG535" s="230">
        <f>IF(N535="zákl. přenesená",J535,0)</f>
        <v>0</v>
      </c>
      <c r="BH535" s="230">
        <f>IF(N535="sníž. přenesená",J535,0)</f>
        <v>0</v>
      </c>
      <c r="BI535" s="230">
        <f>IF(N535="nulová",J535,0)</f>
        <v>0</v>
      </c>
      <c r="BJ535" s="17" t="s">
        <v>21</v>
      </c>
      <c r="BK535" s="230">
        <f>ROUND(I535*H535,2)</f>
        <v>0</v>
      </c>
      <c r="BL535" s="17" t="s">
        <v>137</v>
      </c>
      <c r="BM535" s="229" t="s">
        <v>730</v>
      </c>
    </row>
    <row r="536" s="2" customFormat="1" ht="37.8" customHeight="1">
      <c r="A536" s="38"/>
      <c r="B536" s="39"/>
      <c r="C536" s="218" t="s">
        <v>731</v>
      </c>
      <c r="D536" s="218" t="s">
        <v>132</v>
      </c>
      <c r="E536" s="219" t="s">
        <v>732</v>
      </c>
      <c r="F536" s="220" t="s">
        <v>733</v>
      </c>
      <c r="G536" s="221" t="s">
        <v>192</v>
      </c>
      <c r="H536" s="222">
        <v>125</v>
      </c>
      <c r="I536" s="223"/>
      <c r="J536" s="224">
        <f>ROUND(I536*H536,2)</f>
        <v>0</v>
      </c>
      <c r="K536" s="220" t="s">
        <v>136</v>
      </c>
      <c r="L536" s="44"/>
      <c r="M536" s="225" t="s">
        <v>1</v>
      </c>
      <c r="N536" s="226" t="s">
        <v>47</v>
      </c>
      <c r="O536" s="91"/>
      <c r="P536" s="227">
        <f>O536*H536</f>
        <v>0</v>
      </c>
      <c r="Q536" s="227">
        <v>0.10988000000000001</v>
      </c>
      <c r="R536" s="227">
        <f>Q536*H536</f>
        <v>13.735000000000001</v>
      </c>
      <c r="S536" s="227">
        <v>0</v>
      </c>
      <c r="T536" s="228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9" t="s">
        <v>137</v>
      </c>
      <c r="AT536" s="229" t="s">
        <v>132</v>
      </c>
      <c r="AU536" s="229" t="s">
        <v>92</v>
      </c>
      <c r="AY536" s="17" t="s">
        <v>130</v>
      </c>
      <c r="BE536" s="230">
        <f>IF(N536="základní",J536,0)</f>
        <v>0</v>
      </c>
      <c r="BF536" s="230">
        <f>IF(N536="snížená",J536,0)</f>
        <v>0</v>
      </c>
      <c r="BG536" s="230">
        <f>IF(N536="zákl. přenesená",J536,0)</f>
        <v>0</v>
      </c>
      <c r="BH536" s="230">
        <f>IF(N536="sníž. přenesená",J536,0)</f>
        <v>0</v>
      </c>
      <c r="BI536" s="230">
        <f>IF(N536="nulová",J536,0)</f>
        <v>0</v>
      </c>
      <c r="BJ536" s="17" t="s">
        <v>21</v>
      </c>
      <c r="BK536" s="230">
        <f>ROUND(I536*H536,2)</f>
        <v>0</v>
      </c>
      <c r="BL536" s="17" t="s">
        <v>137</v>
      </c>
      <c r="BM536" s="229" t="s">
        <v>734</v>
      </c>
    </row>
    <row r="537" s="13" customFormat="1">
      <c r="A537" s="13"/>
      <c r="B537" s="231"/>
      <c r="C537" s="232"/>
      <c r="D537" s="233" t="s">
        <v>139</v>
      </c>
      <c r="E537" s="234" t="s">
        <v>1</v>
      </c>
      <c r="F537" s="235" t="s">
        <v>735</v>
      </c>
      <c r="G537" s="232"/>
      <c r="H537" s="236">
        <v>125</v>
      </c>
      <c r="I537" s="237"/>
      <c r="J537" s="232"/>
      <c r="K537" s="232"/>
      <c r="L537" s="238"/>
      <c r="M537" s="239"/>
      <c r="N537" s="240"/>
      <c r="O537" s="240"/>
      <c r="P537" s="240"/>
      <c r="Q537" s="240"/>
      <c r="R537" s="240"/>
      <c r="S537" s="240"/>
      <c r="T537" s="241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2" t="s">
        <v>139</v>
      </c>
      <c r="AU537" s="242" t="s">
        <v>92</v>
      </c>
      <c r="AV537" s="13" t="s">
        <v>92</v>
      </c>
      <c r="AW537" s="13" t="s">
        <v>38</v>
      </c>
      <c r="AX537" s="13" t="s">
        <v>21</v>
      </c>
      <c r="AY537" s="242" t="s">
        <v>130</v>
      </c>
    </row>
    <row r="538" s="2" customFormat="1" ht="16.5" customHeight="1">
      <c r="A538" s="38"/>
      <c r="B538" s="39"/>
      <c r="C538" s="264" t="s">
        <v>736</v>
      </c>
      <c r="D538" s="264" t="s">
        <v>414</v>
      </c>
      <c r="E538" s="265" t="s">
        <v>737</v>
      </c>
      <c r="F538" s="266" t="s">
        <v>738</v>
      </c>
      <c r="G538" s="267" t="s">
        <v>157</v>
      </c>
      <c r="H538" s="268">
        <v>21.25</v>
      </c>
      <c r="I538" s="269"/>
      <c r="J538" s="270">
        <f>ROUND(I538*H538,2)</f>
        <v>0</v>
      </c>
      <c r="K538" s="266" t="s">
        <v>136</v>
      </c>
      <c r="L538" s="271"/>
      <c r="M538" s="272" t="s">
        <v>1</v>
      </c>
      <c r="N538" s="273" t="s">
        <v>47</v>
      </c>
      <c r="O538" s="91"/>
      <c r="P538" s="227">
        <f>O538*H538</f>
        <v>0</v>
      </c>
      <c r="Q538" s="227">
        <v>0.41699999999999998</v>
      </c>
      <c r="R538" s="227">
        <f>Q538*H538</f>
        <v>8.8612500000000001</v>
      </c>
      <c r="S538" s="227">
        <v>0</v>
      </c>
      <c r="T538" s="228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9" t="s">
        <v>170</v>
      </c>
      <c r="AT538" s="229" t="s">
        <v>414</v>
      </c>
      <c r="AU538" s="229" t="s">
        <v>92</v>
      </c>
      <c r="AY538" s="17" t="s">
        <v>130</v>
      </c>
      <c r="BE538" s="230">
        <f>IF(N538="základní",J538,0)</f>
        <v>0</v>
      </c>
      <c r="BF538" s="230">
        <f>IF(N538="snížená",J538,0)</f>
        <v>0</v>
      </c>
      <c r="BG538" s="230">
        <f>IF(N538="zákl. přenesená",J538,0)</f>
        <v>0</v>
      </c>
      <c r="BH538" s="230">
        <f>IF(N538="sníž. přenesená",J538,0)</f>
        <v>0</v>
      </c>
      <c r="BI538" s="230">
        <f>IF(N538="nulová",J538,0)</f>
        <v>0</v>
      </c>
      <c r="BJ538" s="17" t="s">
        <v>21</v>
      </c>
      <c r="BK538" s="230">
        <f>ROUND(I538*H538,2)</f>
        <v>0</v>
      </c>
      <c r="BL538" s="17" t="s">
        <v>137</v>
      </c>
      <c r="BM538" s="229" t="s">
        <v>739</v>
      </c>
    </row>
    <row r="539" s="13" customFormat="1">
      <c r="A539" s="13"/>
      <c r="B539" s="231"/>
      <c r="C539" s="232"/>
      <c r="D539" s="233" t="s">
        <v>139</v>
      </c>
      <c r="E539" s="232"/>
      <c r="F539" s="235" t="s">
        <v>740</v>
      </c>
      <c r="G539" s="232"/>
      <c r="H539" s="236">
        <v>21.25</v>
      </c>
      <c r="I539" s="237"/>
      <c r="J539" s="232"/>
      <c r="K539" s="232"/>
      <c r="L539" s="238"/>
      <c r="M539" s="239"/>
      <c r="N539" s="240"/>
      <c r="O539" s="240"/>
      <c r="P539" s="240"/>
      <c r="Q539" s="240"/>
      <c r="R539" s="240"/>
      <c r="S539" s="240"/>
      <c r="T539" s="241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2" t="s">
        <v>139</v>
      </c>
      <c r="AU539" s="242" t="s">
        <v>92</v>
      </c>
      <c r="AV539" s="13" t="s">
        <v>92</v>
      </c>
      <c r="AW539" s="13" t="s">
        <v>4</v>
      </c>
      <c r="AX539" s="13" t="s">
        <v>21</v>
      </c>
      <c r="AY539" s="242" t="s">
        <v>130</v>
      </c>
    </row>
    <row r="540" s="2" customFormat="1" ht="37.8" customHeight="1">
      <c r="A540" s="38"/>
      <c r="B540" s="39"/>
      <c r="C540" s="218" t="s">
        <v>741</v>
      </c>
      <c r="D540" s="218" t="s">
        <v>132</v>
      </c>
      <c r="E540" s="219" t="s">
        <v>742</v>
      </c>
      <c r="F540" s="220" t="s">
        <v>743</v>
      </c>
      <c r="G540" s="221" t="s">
        <v>192</v>
      </c>
      <c r="H540" s="222">
        <v>378</v>
      </c>
      <c r="I540" s="223"/>
      <c r="J540" s="224">
        <f>ROUND(I540*H540,2)</f>
        <v>0</v>
      </c>
      <c r="K540" s="220" t="s">
        <v>136</v>
      </c>
      <c r="L540" s="44"/>
      <c r="M540" s="225" t="s">
        <v>1</v>
      </c>
      <c r="N540" s="226" t="s">
        <v>47</v>
      </c>
      <c r="O540" s="91"/>
      <c r="P540" s="227">
        <f>O540*H540</f>
        <v>0</v>
      </c>
      <c r="Q540" s="227">
        <v>0.089779999999999999</v>
      </c>
      <c r="R540" s="227">
        <f>Q540*H540</f>
        <v>33.936839999999997</v>
      </c>
      <c r="S540" s="227">
        <v>0</v>
      </c>
      <c r="T540" s="228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29" t="s">
        <v>137</v>
      </c>
      <c r="AT540" s="229" t="s">
        <v>132</v>
      </c>
      <c r="AU540" s="229" t="s">
        <v>92</v>
      </c>
      <c r="AY540" s="17" t="s">
        <v>130</v>
      </c>
      <c r="BE540" s="230">
        <f>IF(N540="základní",J540,0)</f>
        <v>0</v>
      </c>
      <c r="BF540" s="230">
        <f>IF(N540="snížená",J540,0)</f>
        <v>0</v>
      </c>
      <c r="BG540" s="230">
        <f>IF(N540="zákl. přenesená",J540,0)</f>
        <v>0</v>
      </c>
      <c r="BH540" s="230">
        <f>IF(N540="sníž. přenesená",J540,0)</f>
        <v>0</v>
      </c>
      <c r="BI540" s="230">
        <f>IF(N540="nulová",J540,0)</f>
        <v>0</v>
      </c>
      <c r="BJ540" s="17" t="s">
        <v>21</v>
      </c>
      <c r="BK540" s="230">
        <f>ROUND(I540*H540,2)</f>
        <v>0</v>
      </c>
      <c r="BL540" s="17" t="s">
        <v>137</v>
      </c>
      <c r="BM540" s="229" t="s">
        <v>744</v>
      </c>
    </row>
    <row r="541" s="13" customFormat="1">
      <c r="A541" s="13"/>
      <c r="B541" s="231"/>
      <c r="C541" s="232"/>
      <c r="D541" s="233" t="s">
        <v>139</v>
      </c>
      <c r="E541" s="234" t="s">
        <v>1</v>
      </c>
      <c r="F541" s="235" t="s">
        <v>745</v>
      </c>
      <c r="G541" s="232"/>
      <c r="H541" s="236">
        <v>372</v>
      </c>
      <c r="I541" s="237"/>
      <c r="J541" s="232"/>
      <c r="K541" s="232"/>
      <c r="L541" s="238"/>
      <c r="M541" s="239"/>
      <c r="N541" s="240"/>
      <c r="O541" s="240"/>
      <c r="P541" s="240"/>
      <c r="Q541" s="240"/>
      <c r="R541" s="240"/>
      <c r="S541" s="240"/>
      <c r="T541" s="241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2" t="s">
        <v>139</v>
      </c>
      <c r="AU541" s="242" t="s">
        <v>92</v>
      </c>
      <c r="AV541" s="13" t="s">
        <v>92</v>
      </c>
      <c r="AW541" s="13" t="s">
        <v>38</v>
      </c>
      <c r="AX541" s="13" t="s">
        <v>82</v>
      </c>
      <c r="AY541" s="242" t="s">
        <v>130</v>
      </c>
    </row>
    <row r="542" s="13" customFormat="1">
      <c r="A542" s="13"/>
      <c r="B542" s="231"/>
      <c r="C542" s="232"/>
      <c r="D542" s="233" t="s">
        <v>139</v>
      </c>
      <c r="E542" s="234" t="s">
        <v>1</v>
      </c>
      <c r="F542" s="235" t="s">
        <v>746</v>
      </c>
      <c r="G542" s="232"/>
      <c r="H542" s="236">
        <v>6</v>
      </c>
      <c r="I542" s="237"/>
      <c r="J542" s="232"/>
      <c r="K542" s="232"/>
      <c r="L542" s="238"/>
      <c r="M542" s="239"/>
      <c r="N542" s="240"/>
      <c r="O542" s="240"/>
      <c r="P542" s="240"/>
      <c r="Q542" s="240"/>
      <c r="R542" s="240"/>
      <c r="S542" s="240"/>
      <c r="T542" s="24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2" t="s">
        <v>139</v>
      </c>
      <c r="AU542" s="242" t="s">
        <v>92</v>
      </c>
      <c r="AV542" s="13" t="s">
        <v>92</v>
      </c>
      <c r="AW542" s="13" t="s">
        <v>38</v>
      </c>
      <c r="AX542" s="13" t="s">
        <v>82</v>
      </c>
      <c r="AY542" s="242" t="s">
        <v>130</v>
      </c>
    </row>
    <row r="543" s="15" customFormat="1">
      <c r="A543" s="15"/>
      <c r="B543" s="253"/>
      <c r="C543" s="254"/>
      <c r="D543" s="233" t="s">
        <v>139</v>
      </c>
      <c r="E543" s="255" t="s">
        <v>1</v>
      </c>
      <c r="F543" s="256" t="s">
        <v>184</v>
      </c>
      <c r="G543" s="254"/>
      <c r="H543" s="257">
        <v>378</v>
      </c>
      <c r="I543" s="258"/>
      <c r="J543" s="254"/>
      <c r="K543" s="254"/>
      <c r="L543" s="259"/>
      <c r="M543" s="260"/>
      <c r="N543" s="261"/>
      <c r="O543" s="261"/>
      <c r="P543" s="261"/>
      <c r="Q543" s="261"/>
      <c r="R543" s="261"/>
      <c r="S543" s="261"/>
      <c r="T543" s="262"/>
      <c r="U543" s="15"/>
      <c r="V543" s="15"/>
      <c r="W543" s="15"/>
      <c r="X543" s="15"/>
      <c r="Y543" s="15"/>
      <c r="Z543" s="15"/>
      <c r="AA543" s="15"/>
      <c r="AB543" s="15"/>
      <c r="AC543" s="15"/>
      <c r="AD543" s="15"/>
      <c r="AE543" s="15"/>
      <c r="AT543" s="263" t="s">
        <v>139</v>
      </c>
      <c r="AU543" s="263" t="s">
        <v>92</v>
      </c>
      <c r="AV543" s="15" t="s">
        <v>137</v>
      </c>
      <c r="AW543" s="15" t="s">
        <v>38</v>
      </c>
      <c r="AX543" s="15" t="s">
        <v>21</v>
      </c>
      <c r="AY543" s="263" t="s">
        <v>130</v>
      </c>
    </row>
    <row r="544" s="2" customFormat="1" ht="16.5" customHeight="1">
      <c r="A544" s="38"/>
      <c r="B544" s="39"/>
      <c r="C544" s="264" t="s">
        <v>747</v>
      </c>
      <c r="D544" s="264" t="s">
        <v>414</v>
      </c>
      <c r="E544" s="265" t="s">
        <v>748</v>
      </c>
      <c r="F544" s="266" t="s">
        <v>749</v>
      </c>
      <c r="G544" s="267" t="s">
        <v>157</v>
      </c>
      <c r="H544" s="268">
        <v>37.799999999999997</v>
      </c>
      <c r="I544" s="269"/>
      <c r="J544" s="270">
        <f>ROUND(I544*H544,2)</f>
        <v>0</v>
      </c>
      <c r="K544" s="266" t="s">
        <v>136</v>
      </c>
      <c r="L544" s="271"/>
      <c r="M544" s="272" t="s">
        <v>1</v>
      </c>
      <c r="N544" s="273" t="s">
        <v>47</v>
      </c>
      <c r="O544" s="91"/>
      <c r="P544" s="227">
        <f>O544*H544</f>
        <v>0</v>
      </c>
      <c r="Q544" s="227">
        <v>0.222</v>
      </c>
      <c r="R544" s="227">
        <f>Q544*H544</f>
        <v>8.3915999999999986</v>
      </c>
      <c r="S544" s="227">
        <v>0</v>
      </c>
      <c r="T544" s="228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9" t="s">
        <v>170</v>
      </c>
      <c r="AT544" s="229" t="s">
        <v>414</v>
      </c>
      <c r="AU544" s="229" t="s">
        <v>92</v>
      </c>
      <c r="AY544" s="17" t="s">
        <v>130</v>
      </c>
      <c r="BE544" s="230">
        <f>IF(N544="základní",J544,0)</f>
        <v>0</v>
      </c>
      <c r="BF544" s="230">
        <f>IF(N544="snížená",J544,0)</f>
        <v>0</v>
      </c>
      <c r="BG544" s="230">
        <f>IF(N544="zákl. přenesená",J544,0)</f>
        <v>0</v>
      </c>
      <c r="BH544" s="230">
        <f>IF(N544="sníž. přenesená",J544,0)</f>
        <v>0</v>
      </c>
      <c r="BI544" s="230">
        <f>IF(N544="nulová",J544,0)</f>
        <v>0</v>
      </c>
      <c r="BJ544" s="17" t="s">
        <v>21</v>
      </c>
      <c r="BK544" s="230">
        <f>ROUND(I544*H544,2)</f>
        <v>0</v>
      </c>
      <c r="BL544" s="17" t="s">
        <v>137</v>
      </c>
      <c r="BM544" s="229" t="s">
        <v>750</v>
      </c>
    </row>
    <row r="545" s="13" customFormat="1">
      <c r="A545" s="13"/>
      <c r="B545" s="231"/>
      <c r="C545" s="232"/>
      <c r="D545" s="233" t="s">
        <v>139</v>
      </c>
      <c r="E545" s="232"/>
      <c r="F545" s="235" t="s">
        <v>751</v>
      </c>
      <c r="G545" s="232"/>
      <c r="H545" s="236">
        <v>37.799999999999997</v>
      </c>
      <c r="I545" s="237"/>
      <c r="J545" s="232"/>
      <c r="K545" s="232"/>
      <c r="L545" s="238"/>
      <c r="M545" s="239"/>
      <c r="N545" s="240"/>
      <c r="O545" s="240"/>
      <c r="P545" s="240"/>
      <c r="Q545" s="240"/>
      <c r="R545" s="240"/>
      <c r="S545" s="240"/>
      <c r="T545" s="241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2" t="s">
        <v>139</v>
      </c>
      <c r="AU545" s="242" t="s">
        <v>92</v>
      </c>
      <c r="AV545" s="13" t="s">
        <v>92</v>
      </c>
      <c r="AW545" s="13" t="s">
        <v>4</v>
      </c>
      <c r="AX545" s="13" t="s">
        <v>21</v>
      </c>
      <c r="AY545" s="242" t="s">
        <v>130</v>
      </c>
    </row>
    <row r="546" s="2" customFormat="1" ht="24.15" customHeight="1">
      <c r="A546" s="38"/>
      <c r="B546" s="39"/>
      <c r="C546" s="218" t="s">
        <v>752</v>
      </c>
      <c r="D546" s="218" t="s">
        <v>132</v>
      </c>
      <c r="E546" s="219" t="s">
        <v>753</v>
      </c>
      <c r="F546" s="220" t="s">
        <v>754</v>
      </c>
      <c r="G546" s="221" t="s">
        <v>192</v>
      </c>
      <c r="H546" s="222">
        <v>289</v>
      </c>
      <c r="I546" s="223"/>
      <c r="J546" s="224">
        <f>ROUND(I546*H546,2)</f>
        <v>0</v>
      </c>
      <c r="K546" s="220" t="s">
        <v>136</v>
      </c>
      <c r="L546" s="44"/>
      <c r="M546" s="225" t="s">
        <v>1</v>
      </c>
      <c r="N546" s="226" t="s">
        <v>47</v>
      </c>
      <c r="O546" s="91"/>
      <c r="P546" s="227">
        <f>O546*H546</f>
        <v>0</v>
      </c>
      <c r="Q546" s="227">
        <v>0.14066999999999999</v>
      </c>
      <c r="R546" s="227">
        <f>Q546*H546</f>
        <v>40.65363</v>
      </c>
      <c r="S546" s="227">
        <v>0</v>
      </c>
      <c r="T546" s="228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9" t="s">
        <v>137</v>
      </c>
      <c r="AT546" s="229" t="s">
        <v>132</v>
      </c>
      <c r="AU546" s="229" t="s">
        <v>92</v>
      </c>
      <c r="AY546" s="17" t="s">
        <v>130</v>
      </c>
      <c r="BE546" s="230">
        <f>IF(N546="základní",J546,0)</f>
        <v>0</v>
      </c>
      <c r="BF546" s="230">
        <f>IF(N546="snížená",J546,0)</f>
        <v>0</v>
      </c>
      <c r="BG546" s="230">
        <f>IF(N546="zákl. přenesená",J546,0)</f>
        <v>0</v>
      </c>
      <c r="BH546" s="230">
        <f>IF(N546="sníž. přenesená",J546,0)</f>
        <v>0</v>
      </c>
      <c r="BI546" s="230">
        <f>IF(N546="nulová",J546,0)</f>
        <v>0</v>
      </c>
      <c r="BJ546" s="17" t="s">
        <v>21</v>
      </c>
      <c r="BK546" s="230">
        <f>ROUND(I546*H546,2)</f>
        <v>0</v>
      </c>
      <c r="BL546" s="17" t="s">
        <v>137</v>
      </c>
      <c r="BM546" s="229" t="s">
        <v>755</v>
      </c>
    </row>
    <row r="547" s="13" customFormat="1">
      <c r="A547" s="13"/>
      <c r="B547" s="231"/>
      <c r="C547" s="232"/>
      <c r="D547" s="233" t="s">
        <v>139</v>
      </c>
      <c r="E547" s="234" t="s">
        <v>1</v>
      </c>
      <c r="F547" s="235" t="s">
        <v>756</v>
      </c>
      <c r="G547" s="232"/>
      <c r="H547" s="236">
        <v>247</v>
      </c>
      <c r="I547" s="237"/>
      <c r="J547" s="232"/>
      <c r="K547" s="232"/>
      <c r="L547" s="238"/>
      <c r="M547" s="239"/>
      <c r="N547" s="240"/>
      <c r="O547" s="240"/>
      <c r="P547" s="240"/>
      <c r="Q547" s="240"/>
      <c r="R547" s="240"/>
      <c r="S547" s="240"/>
      <c r="T547" s="241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2" t="s">
        <v>139</v>
      </c>
      <c r="AU547" s="242" t="s">
        <v>92</v>
      </c>
      <c r="AV547" s="13" t="s">
        <v>92</v>
      </c>
      <c r="AW547" s="13" t="s">
        <v>38</v>
      </c>
      <c r="AX547" s="13" t="s">
        <v>82</v>
      </c>
      <c r="AY547" s="242" t="s">
        <v>130</v>
      </c>
    </row>
    <row r="548" s="13" customFormat="1">
      <c r="A548" s="13"/>
      <c r="B548" s="231"/>
      <c r="C548" s="232"/>
      <c r="D548" s="233" t="s">
        <v>139</v>
      </c>
      <c r="E548" s="234" t="s">
        <v>1</v>
      </c>
      <c r="F548" s="235" t="s">
        <v>757</v>
      </c>
      <c r="G548" s="232"/>
      <c r="H548" s="236">
        <v>42</v>
      </c>
      <c r="I548" s="237"/>
      <c r="J548" s="232"/>
      <c r="K548" s="232"/>
      <c r="L548" s="238"/>
      <c r="M548" s="239"/>
      <c r="N548" s="240"/>
      <c r="O548" s="240"/>
      <c r="P548" s="240"/>
      <c r="Q548" s="240"/>
      <c r="R548" s="240"/>
      <c r="S548" s="240"/>
      <c r="T548" s="241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2" t="s">
        <v>139</v>
      </c>
      <c r="AU548" s="242" t="s">
        <v>92</v>
      </c>
      <c r="AV548" s="13" t="s">
        <v>92</v>
      </c>
      <c r="AW548" s="13" t="s">
        <v>38</v>
      </c>
      <c r="AX548" s="13" t="s">
        <v>82</v>
      </c>
      <c r="AY548" s="242" t="s">
        <v>130</v>
      </c>
    </row>
    <row r="549" s="15" customFormat="1">
      <c r="A549" s="15"/>
      <c r="B549" s="253"/>
      <c r="C549" s="254"/>
      <c r="D549" s="233" t="s">
        <v>139</v>
      </c>
      <c r="E549" s="255" t="s">
        <v>1</v>
      </c>
      <c r="F549" s="256" t="s">
        <v>184</v>
      </c>
      <c r="G549" s="254"/>
      <c r="H549" s="257">
        <v>289</v>
      </c>
      <c r="I549" s="258"/>
      <c r="J549" s="254"/>
      <c r="K549" s="254"/>
      <c r="L549" s="259"/>
      <c r="M549" s="260"/>
      <c r="N549" s="261"/>
      <c r="O549" s="261"/>
      <c r="P549" s="261"/>
      <c r="Q549" s="261"/>
      <c r="R549" s="261"/>
      <c r="S549" s="261"/>
      <c r="T549" s="262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3" t="s">
        <v>139</v>
      </c>
      <c r="AU549" s="263" t="s">
        <v>92</v>
      </c>
      <c r="AV549" s="15" t="s">
        <v>137</v>
      </c>
      <c r="AW549" s="15" t="s">
        <v>38</v>
      </c>
      <c r="AX549" s="15" t="s">
        <v>21</v>
      </c>
      <c r="AY549" s="263" t="s">
        <v>130</v>
      </c>
    </row>
    <row r="550" s="2" customFormat="1" ht="16.5" customHeight="1">
      <c r="A550" s="38"/>
      <c r="B550" s="39"/>
      <c r="C550" s="264" t="s">
        <v>758</v>
      </c>
      <c r="D550" s="264" t="s">
        <v>414</v>
      </c>
      <c r="E550" s="265" t="s">
        <v>759</v>
      </c>
      <c r="F550" s="266" t="s">
        <v>760</v>
      </c>
      <c r="G550" s="267" t="s">
        <v>192</v>
      </c>
      <c r="H550" s="268">
        <v>247</v>
      </c>
      <c r="I550" s="269"/>
      <c r="J550" s="270">
        <f>ROUND(I550*H550,2)</f>
        <v>0</v>
      </c>
      <c r="K550" s="266" t="s">
        <v>136</v>
      </c>
      <c r="L550" s="271"/>
      <c r="M550" s="272" t="s">
        <v>1</v>
      </c>
      <c r="N550" s="273" t="s">
        <v>47</v>
      </c>
      <c r="O550" s="91"/>
      <c r="P550" s="227">
        <f>O550*H550</f>
        <v>0</v>
      </c>
      <c r="Q550" s="227">
        <v>0.065000000000000002</v>
      </c>
      <c r="R550" s="227">
        <f>Q550*H550</f>
        <v>16.055</v>
      </c>
      <c r="S550" s="227">
        <v>0</v>
      </c>
      <c r="T550" s="228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9" t="s">
        <v>170</v>
      </c>
      <c r="AT550" s="229" t="s">
        <v>414</v>
      </c>
      <c r="AU550" s="229" t="s">
        <v>92</v>
      </c>
      <c r="AY550" s="17" t="s">
        <v>130</v>
      </c>
      <c r="BE550" s="230">
        <f>IF(N550="základní",J550,0)</f>
        <v>0</v>
      </c>
      <c r="BF550" s="230">
        <f>IF(N550="snížená",J550,0)</f>
        <v>0</v>
      </c>
      <c r="BG550" s="230">
        <f>IF(N550="zákl. přenesená",J550,0)</f>
        <v>0</v>
      </c>
      <c r="BH550" s="230">
        <f>IF(N550="sníž. přenesená",J550,0)</f>
        <v>0</v>
      </c>
      <c r="BI550" s="230">
        <f>IF(N550="nulová",J550,0)</f>
        <v>0</v>
      </c>
      <c r="BJ550" s="17" t="s">
        <v>21</v>
      </c>
      <c r="BK550" s="230">
        <f>ROUND(I550*H550,2)</f>
        <v>0</v>
      </c>
      <c r="BL550" s="17" t="s">
        <v>137</v>
      </c>
      <c r="BM550" s="229" t="s">
        <v>761</v>
      </c>
    </row>
    <row r="551" s="13" customFormat="1">
      <c r="A551" s="13"/>
      <c r="B551" s="231"/>
      <c r="C551" s="232"/>
      <c r="D551" s="233" t="s">
        <v>139</v>
      </c>
      <c r="E551" s="234" t="s">
        <v>1</v>
      </c>
      <c r="F551" s="235" t="s">
        <v>762</v>
      </c>
      <c r="G551" s="232"/>
      <c r="H551" s="236">
        <v>247</v>
      </c>
      <c r="I551" s="237"/>
      <c r="J551" s="232"/>
      <c r="K551" s="232"/>
      <c r="L551" s="238"/>
      <c r="M551" s="239"/>
      <c r="N551" s="240"/>
      <c r="O551" s="240"/>
      <c r="P551" s="240"/>
      <c r="Q551" s="240"/>
      <c r="R551" s="240"/>
      <c r="S551" s="240"/>
      <c r="T551" s="241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2" t="s">
        <v>139</v>
      </c>
      <c r="AU551" s="242" t="s">
        <v>92</v>
      </c>
      <c r="AV551" s="13" t="s">
        <v>92</v>
      </c>
      <c r="AW551" s="13" t="s">
        <v>38</v>
      </c>
      <c r="AX551" s="13" t="s">
        <v>21</v>
      </c>
      <c r="AY551" s="242" t="s">
        <v>130</v>
      </c>
    </row>
    <row r="552" s="2" customFormat="1" ht="24.15" customHeight="1">
      <c r="A552" s="38"/>
      <c r="B552" s="39"/>
      <c r="C552" s="264" t="s">
        <v>763</v>
      </c>
      <c r="D552" s="264" t="s">
        <v>414</v>
      </c>
      <c r="E552" s="265" t="s">
        <v>764</v>
      </c>
      <c r="F552" s="266" t="s">
        <v>765</v>
      </c>
      <c r="G552" s="267" t="s">
        <v>192</v>
      </c>
      <c r="H552" s="268">
        <v>42</v>
      </c>
      <c r="I552" s="269"/>
      <c r="J552" s="270">
        <f>ROUND(I552*H552,2)</f>
        <v>0</v>
      </c>
      <c r="K552" s="266" t="s">
        <v>1</v>
      </c>
      <c r="L552" s="271"/>
      <c r="M552" s="272" t="s">
        <v>1</v>
      </c>
      <c r="N552" s="273" t="s">
        <v>47</v>
      </c>
      <c r="O552" s="91"/>
      <c r="P552" s="227">
        <f>O552*H552</f>
        <v>0</v>
      </c>
      <c r="Q552" s="227">
        <v>0.057000000000000002</v>
      </c>
      <c r="R552" s="227">
        <f>Q552*H552</f>
        <v>2.3940000000000001</v>
      </c>
      <c r="S552" s="227">
        <v>0</v>
      </c>
      <c r="T552" s="228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9" t="s">
        <v>170</v>
      </c>
      <c r="AT552" s="229" t="s">
        <v>414</v>
      </c>
      <c r="AU552" s="229" t="s">
        <v>92</v>
      </c>
      <c r="AY552" s="17" t="s">
        <v>130</v>
      </c>
      <c r="BE552" s="230">
        <f>IF(N552="základní",J552,0)</f>
        <v>0</v>
      </c>
      <c r="BF552" s="230">
        <f>IF(N552="snížená",J552,0)</f>
        <v>0</v>
      </c>
      <c r="BG552" s="230">
        <f>IF(N552="zákl. přenesená",J552,0)</f>
        <v>0</v>
      </c>
      <c r="BH552" s="230">
        <f>IF(N552="sníž. přenesená",J552,0)</f>
        <v>0</v>
      </c>
      <c r="BI552" s="230">
        <f>IF(N552="nulová",J552,0)</f>
        <v>0</v>
      </c>
      <c r="BJ552" s="17" t="s">
        <v>21</v>
      </c>
      <c r="BK552" s="230">
        <f>ROUND(I552*H552,2)</f>
        <v>0</v>
      </c>
      <c r="BL552" s="17" t="s">
        <v>137</v>
      </c>
      <c r="BM552" s="229" t="s">
        <v>766</v>
      </c>
    </row>
    <row r="553" s="13" customFormat="1">
      <c r="A553" s="13"/>
      <c r="B553" s="231"/>
      <c r="C553" s="232"/>
      <c r="D553" s="233" t="s">
        <v>139</v>
      </c>
      <c r="E553" s="234" t="s">
        <v>1</v>
      </c>
      <c r="F553" s="235" t="s">
        <v>767</v>
      </c>
      <c r="G553" s="232"/>
      <c r="H553" s="236">
        <v>42</v>
      </c>
      <c r="I553" s="237"/>
      <c r="J553" s="232"/>
      <c r="K553" s="232"/>
      <c r="L553" s="238"/>
      <c r="M553" s="239"/>
      <c r="N553" s="240"/>
      <c r="O553" s="240"/>
      <c r="P553" s="240"/>
      <c r="Q553" s="240"/>
      <c r="R553" s="240"/>
      <c r="S553" s="240"/>
      <c r="T553" s="241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2" t="s">
        <v>139</v>
      </c>
      <c r="AU553" s="242" t="s">
        <v>92</v>
      </c>
      <c r="AV553" s="13" t="s">
        <v>92</v>
      </c>
      <c r="AW553" s="13" t="s">
        <v>38</v>
      </c>
      <c r="AX553" s="13" t="s">
        <v>21</v>
      </c>
      <c r="AY553" s="242" t="s">
        <v>130</v>
      </c>
    </row>
    <row r="554" s="2" customFormat="1" ht="16.5" customHeight="1">
      <c r="A554" s="38"/>
      <c r="B554" s="39"/>
      <c r="C554" s="218" t="s">
        <v>768</v>
      </c>
      <c r="D554" s="218" t="s">
        <v>132</v>
      </c>
      <c r="E554" s="219" t="s">
        <v>769</v>
      </c>
      <c r="F554" s="220" t="s">
        <v>770</v>
      </c>
      <c r="G554" s="221" t="s">
        <v>213</v>
      </c>
      <c r="H554" s="222">
        <v>12.380000000000001</v>
      </c>
      <c r="I554" s="223"/>
      <c r="J554" s="224">
        <f>ROUND(I554*H554,2)</f>
        <v>0</v>
      </c>
      <c r="K554" s="220" t="s">
        <v>136</v>
      </c>
      <c r="L554" s="44"/>
      <c r="M554" s="225" t="s">
        <v>1</v>
      </c>
      <c r="N554" s="226" t="s">
        <v>47</v>
      </c>
      <c r="O554" s="91"/>
      <c r="P554" s="227">
        <f>O554*H554</f>
        <v>0</v>
      </c>
      <c r="Q554" s="227">
        <v>2.2563399999999998</v>
      </c>
      <c r="R554" s="227">
        <f>Q554*H554</f>
        <v>27.9334892</v>
      </c>
      <c r="S554" s="227">
        <v>0</v>
      </c>
      <c r="T554" s="228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9" t="s">
        <v>137</v>
      </c>
      <c r="AT554" s="229" t="s">
        <v>132</v>
      </c>
      <c r="AU554" s="229" t="s">
        <v>92</v>
      </c>
      <c r="AY554" s="17" t="s">
        <v>130</v>
      </c>
      <c r="BE554" s="230">
        <f>IF(N554="základní",J554,0)</f>
        <v>0</v>
      </c>
      <c r="BF554" s="230">
        <f>IF(N554="snížená",J554,0)</f>
        <v>0</v>
      </c>
      <c r="BG554" s="230">
        <f>IF(N554="zákl. přenesená",J554,0)</f>
        <v>0</v>
      </c>
      <c r="BH554" s="230">
        <f>IF(N554="sníž. přenesená",J554,0)</f>
        <v>0</v>
      </c>
      <c r="BI554" s="230">
        <f>IF(N554="nulová",J554,0)</f>
        <v>0</v>
      </c>
      <c r="BJ554" s="17" t="s">
        <v>21</v>
      </c>
      <c r="BK554" s="230">
        <f>ROUND(I554*H554,2)</f>
        <v>0</v>
      </c>
      <c r="BL554" s="17" t="s">
        <v>137</v>
      </c>
      <c r="BM554" s="229" t="s">
        <v>771</v>
      </c>
    </row>
    <row r="555" s="14" customFormat="1">
      <c r="A555" s="14"/>
      <c r="B555" s="243"/>
      <c r="C555" s="244"/>
      <c r="D555" s="233" t="s">
        <v>139</v>
      </c>
      <c r="E555" s="245" t="s">
        <v>1</v>
      </c>
      <c r="F555" s="246" t="s">
        <v>772</v>
      </c>
      <c r="G555" s="244"/>
      <c r="H555" s="245" t="s">
        <v>1</v>
      </c>
      <c r="I555" s="247"/>
      <c r="J555" s="244"/>
      <c r="K555" s="244"/>
      <c r="L555" s="248"/>
      <c r="M555" s="249"/>
      <c r="N555" s="250"/>
      <c r="O555" s="250"/>
      <c r="P555" s="250"/>
      <c r="Q555" s="250"/>
      <c r="R555" s="250"/>
      <c r="S555" s="250"/>
      <c r="T555" s="251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2" t="s">
        <v>139</v>
      </c>
      <c r="AU555" s="252" t="s">
        <v>92</v>
      </c>
      <c r="AV555" s="14" t="s">
        <v>21</v>
      </c>
      <c r="AW555" s="14" t="s">
        <v>38</v>
      </c>
      <c r="AX555" s="14" t="s">
        <v>82</v>
      </c>
      <c r="AY555" s="252" t="s">
        <v>130</v>
      </c>
    </row>
    <row r="556" s="13" customFormat="1">
      <c r="A556" s="13"/>
      <c r="B556" s="231"/>
      <c r="C556" s="232"/>
      <c r="D556" s="233" t="s">
        <v>139</v>
      </c>
      <c r="E556" s="234" t="s">
        <v>1</v>
      </c>
      <c r="F556" s="235" t="s">
        <v>773</v>
      </c>
      <c r="G556" s="232"/>
      <c r="H556" s="236">
        <v>2.5</v>
      </c>
      <c r="I556" s="237"/>
      <c r="J556" s="232"/>
      <c r="K556" s="232"/>
      <c r="L556" s="238"/>
      <c r="M556" s="239"/>
      <c r="N556" s="240"/>
      <c r="O556" s="240"/>
      <c r="P556" s="240"/>
      <c r="Q556" s="240"/>
      <c r="R556" s="240"/>
      <c r="S556" s="240"/>
      <c r="T556" s="241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2" t="s">
        <v>139</v>
      </c>
      <c r="AU556" s="242" t="s">
        <v>92</v>
      </c>
      <c r="AV556" s="13" t="s">
        <v>92</v>
      </c>
      <c r="AW556" s="13" t="s">
        <v>38</v>
      </c>
      <c r="AX556" s="13" t="s">
        <v>82</v>
      </c>
      <c r="AY556" s="242" t="s">
        <v>130</v>
      </c>
    </row>
    <row r="557" s="14" customFormat="1">
      <c r="A557" s="14"/>
      <c r="B557" s="243"/>
      <c r="C557" s="244"/>
      <c r="D557" s="233" t="s">
        <v>139</v>
      </c>
      <c r="E557" s="245" t="s">
        <v>1</v>
      </c>
      <c r="F557" s="246" t="s">
        <v>774</v>
      </c>
      <c r="G557" s="244"/>
      <c r="H557" s="245" t="s">
        <v>1</v>
      </c>
      <c r="I557" s="247"/>
      <c r="J557" s="244"/>
      <c r="K557" s="244"/>
      <c r="L557" s="248"/>
      <c r="M557" s="249"/>
      <c r="N557" s="250"/>
      <c r="O557" s="250"/>
      <c r="P557" s="250"/>
      <c r="Q557" s="250"/>
      <c r="R557" s="250"/>
      <c r="S557" s="250"/>
      <c r="T557" s="251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2" t="s">
        <v>139</v>
      </c>
      <c r="AU557" s="252" t="s">
        <v>92</v>
      </c>
      <c r="AV557" s="14" t="s">
        <v>21</v>
      </c>
      <c r="AW557" s="14" t="s">
        <v>38</v>
      </c>
      <c r="AX557" s="14" t="s">
        <v>82</v>
      </c>
      <c r="AY557" s="252" t="s">
        <v>130</v>
      </c>
    </row>
    <row r="558" s="13" customFormat="1">
      <c r="A558" s="13"/>
      <c r="B558" s="231"/>
      <c r="C558" s="232"/>
      <c r="D558" s="233" t="s">
        <v>139</v>
      </c>
      <c r="E558" s="234" t="s">
        <v>1</v>
      </c>
      <c r="F558" s="235" t="s">
        <v>775</v>
      </c>
      <c r="G558" s="232"/>
      <c r="H558" s="236">
        <v>9.8800000000000008</v>
      </c>
      <c r="I558" s="237"/>
      <c r="J558" s="232"/>
      <c r="K558" s="232"/>
      <c r="L558" s="238"/>
      <c r="M558" s="239"/>
      <c r="N558" s="240"/>
      <c r="O558" s="240"/>
      <c r="P558" s="240"/>
      <c r="Q558" s="240"/>
      <c r="R558" s="240"/>
      <c r="S558" s="240"/>
      <c r="T558" s="241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2" t="s">
        <v>139</v>
      </c>
      <c r="AU558" s="242" t="s">
        <v>92</v>
      </c>
      <c r="AV558" s="13" t="s">
        <v>92</v>
      </c>
      <c r="AW558" s="13" t="s">
        <v>38</v>
      </c>
      <c r="AX558" s="13" t="s">
        <v>82</v>
      </c>
      <c r="AY558" s="242" t="s">
        <v>130</v>
      </c>
    </row>
    <row r="559" s="15" customFormat="1">
      <c r="A559" s="15"/>
      <c r="B559" s="253"/>
      <c r="C559" s="254"/>
      <c r="D559" s="233" t="s">
        <v>139</v>
      </c>
      <c r="E559" s="255" t="s">
        <v>1</v>
      </c>
      <c r="F559" s="256" t="s">
        <v>184</v>
      </c>
      <c r="G559" s="254"/>
      <c r="H559" s="257">
        <v>12.380000000000001</v>
      </c>
      <c r="I559" s="258"/>
      <c r="J559" s="254"/>
      <c r="K559" s="254"/>
      <c r="L559" s="259"/>
      <c r="M559" s="260"/>
      <c r="N559" s="261"/>
      <c r="O559" s="261"/>
      <c r="P559" s="261"/>
      <c r="Q559" s="261"/>
      <c r="R559" s="261"/>
      <c r="S559" s="261"/>
      <c r="T559" s="262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63" t="s">
        <v>139</v>
      </c>
      <c r="AU559" s="263" t="s">
        <v>92</v>
      </c>
      <c r="AV559" s="15" t="s">
        <v>137</v>
      </c>
      <c r="AW559" s="15" t="s">
        <v>38</v>
      </c>
      <c r="AX559" s="15" t="s">
        <v>21</v>
      </c>
      <c r="AY559" s="263" t="s">
        <v>130</v>
      </c>
    </row>
    <row r="560" s="2" customFormat="1" ht="21.75" customHeight="1">
      <c r="A560" s="38"/>
      <c r="B560" s="39"/>
      <c r="C560" s="218" t="s">
        <v>776</v>
      </c>
      <c r="D560" s="218" t="s">
        <v>132</v>
      </c>
      <c r="E560" s="219" t="s">
        <v>777</v>
      </c>
      <c r="F560" s="220" t="s">
        <v>778</v>
      </c>
      <c r="G560" s="221" t="s">
        <v>192</v>
      </c>
      <c r="H560" s="222">
        <v>5</v>
      </c>
      <c r="I560" s="223"/>
      <c r="J560" s="224">
        <f>ROUND(I560*H560,2)</f>
        <v>0</v>
      </c>
      <c r="K560" s="220" t="s">
        <v>136</v>
      </c>
      <c r="L560" s="44"/>
      <c r="M560" s="225" t="s">
        <v>1</v>
      </c>
      <c r="N560" s="226" t="s">
        <v>47</v>
      </c>
      <c r="O560" s="91"/>
      <c r="P560" s="227">
        <f>O560*H560</f>
        <v>0</v>
      </c>
      <c r="Q560" s="227">
        <v>0</v>
      </c>
      <c r="R560" s="227">
        <f>Q560*H560</f>
        <v>0</v>
      </c>
      <c r="S560" s="227">
        <v>0</v>
      </c>
      <c r="T560" s="228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9" t="s">
        <v>137</v>
      </c>
      <c r="AT560" s="229" t="s">
        <v>132</v>
      </c>
      <c r="AU560" s="229" t="s">
        <v>92</v>
      </c>
      <c r="AY560" s="17" t="s">
        <v>130</v>
      </c>
      <c r="BE560" s="230">
        <f>IF(N560="základní",J560,0)</f>
        <v>0</v>
      </c>
      <c r="BF560" s="230">
        <f>IF(N560="snížená",J560,0)</f>
        <v>0</v>
      </c>
      <c r="BG560" s="230">
        <f>IF(N560="zákl. přenesená",J560,0)</f>
        <v>0</v>
      </c>
      <c r="BH560" s="230">
        <f>IF(N560="sníž. přenesená",J560,0)</f>
        <v>0</v>
      </c>
      <c r="BI560" s="230">
        <f>IF(N560="nulová",J560,0)</f>
        <v>0</v>
      </c>
      <c r="BJ560" s="17" t="s">
        <v>21</v>
      </c>
      <c r="BK560" s="230">
        <f>ROUND(I560*H560,2)</f>
        <v>0</v>
      </c>
      <c r="BL560" s="17" t="s">
        <v>137</v>
      </c>
      <c r="BM560" s="229" t="s">
        <v>779</v>
      </c>
    </row>
    <row r="561" s="14" customFormat="1">
      <c r="A561" s="14"/>
      <c r="B561" s="243"/>
      <c r="C561" s="244"/>
      <c r="D561" s="233" t="s">
        <v>139</v>
      </c>
      <c r="E561" s="245" t="s">
        <v>1</v>
      </c>
      <c r="F561" s="246" t="s">
        <v>780</v>
      </c>
      <c r="G561" s="244"/>
      <c r="H561" s="245" t="s">
        <v>1</v>
      </c>
      <c r="I561" s="247"/>
      <c r="J561" s="244"/>
      <c r="K561" s="244"/>
      <c r="L561" s="248"/>
      <c r="M561" s="249"/>
      <c r="N561" s="250"/>
      <c r="O561" s="250"/>
      <c r="P561" s="250"/>
      <c r="Q561" s="250"/>
      <c r="R561" s="250"/>
      <c r="S561" s="250"/>
      <c r="T561" s="251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2" t="s">
        <v>139</v>
      </c>
      <c r="AU561" s="252" t="s">
        <v>92</v>
      </c>
      <c r="AV561" s="14" t="s">
        <v>21</v>
      </c>
      <c r="AW561" s="14" t="s">
        <v>38</v>
      </c>
      <c r="AX561" s="14" t="s">
        <v>82</v>
      </c>
      <c r="AY561" s="252" t="s">
        <v>130</v>
      </c>
    </row>
    <row r="562" s="14" customFormat="1">
      <c r="A562" s="14"/>
      <c r="B562" s="243"/>
      <c r="C562" s="244"/>
      <c r="D562" s="233" t="s">
        <v>139</v>
      </c>
      <c r="E562" s="245" t="s">
        <v>1</v>
      </c>
      <c r="F562" s="246" t="s">
        <v>381</v>
      </c>
      <c r="G562" s="244"/>
      <c r="H562" s="245" t="s">
        <v>1</v>
      </c>
      <c r="I562" s="247"/>
      <c r="J562" s="244"/>
      <c r="K562" s="244"/>
      <c r="L562" s="248"/>
      <c r="M562" s="249"/>
      <c r="N562" s="250"/>
      <c r="O562" s="250"/>
      <c r="P562" s="250"/>
      <c r="Q562" s="250"/>
      <c r="R562" s="250"/>
      <c r="S562" s="250"/>
      <c r="T562" s="251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2" t="s">
        <v>139</v>
      </c>
      <c r="AU562" s="252" t="s">
        <v>92</v>
      </c>
      <c r="AV562" s="14" t="s">
        <v>21</v>
      </c>
      <c r="AW562" s="14" t="s">
        <v>38</v>
      </c>
      <c r="AX562" s="14" t="s">
        <v>82</v>
      </c>
      <c r="AY562" s="252" t="s">
        <v>130</v>
      </c>
    </row>
    <row r="563" s="13" customFormat="1">
      <c r="A563" s="13"/>
      <c r="B563" s="231"/>
      <c r="C563" s="232"/>
      <c r="D563" s="233" t="s">
        <v>139</v>
      </c>
      <c r="E563" s="234" t="s">
        <v>1</v>
      </c>
      <c r="F563" s="235" t="s">
        <v>781</v>
      </c>
      <c r="G563" s="232"/>
      <c r="H563" s="236">
        <v>3</v>
      </c>
      <c r="I563" s="237"/>
      <c r="J563" s="232"/>
      <c r="K563" s="232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139</v>
      </c>
      <c r="AU563" s="242" t="s">
        <v>92</v>
      </c>
      <c r="AV563" s="13" t="s">
        <v>92</v>
      </c>
      <c r="AW563" s="13" t="s">
        <v>38</v>
      </c>
      <c r="AX563" s="13" t="s">
        <v>82</v>
      </c>
      <c r="AY563" s="242" t="s">
        <v>130</v>
      </c>
    </row>
    <row r="564" s="13" customFormat="1">
      <c r="A564" s="13"/>
      <c r="B564" s="231"/>
      <c r="C564" s="232"/>
      <c r="D564" s="233" t="s">
        <v>139</v>
      </c>
      <c r="E564" s="234" t="s">
        <v>1</v>
      </c>
      <c r="F564" s="235" t="s">
        <v>782</v>
      </c>
      <c r="G564" s="232"/>
      <c r="H564" s="236">
        <v>2</v>
      </c>
      <c r="I564" s="237"/>
      <c r="J564" s="232"/>
      <c r="K564" s="232"/>
      <c r="L564" s="238"/>
      <c r="M564" s="239"/>
      <c r="N564" s="240"/>
      <c r="O564" s="240"/>
      <c r="P564" s="240"/>
      <c r="Q564" s="240"/>
      <c r="R564" s="240"/>
      <c r="S564" s="240"/>
      <c r="T564" s="241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2" t="s">
        <v>139</v>
      </c>
      <c r="AU564" s="242" t="s">
        <v>92</v>
      </c>
      <c r="AV564" s="13" t="s">
        <v>92</v>
      </c>
      <c r="AW564" s="13" t="s">
        <v>38</v>
      </c>
      <c r="AX564" s="13" t="s">
        <v>82</v>
      </c>
      <c r="AY564" s="242" t="s">
        <v>130</v>
      </c>
    </row>
    <row r="565" s="15" customFormat="1">
      <c r="A565" s="15"/>
      <c r="B565" s="253"/>
      <c r="C565" s="254"/>
      <c r="D565" s="233" t="s">
        <v>139</v>
      </c>
      <c r="E565" s="255" t="s">
        <v>1</v>
      </c>
      <c r="F565" s="256" t="s">
        <v>184</v>
      </c>
      <c r="G565" s="254"/>
      <c r="H565" s="257">
        <v>5</v>
      </c>
      <c r="I565" s="258"/>
      <c r="J565" s="254"/>
      <c r="K565" s="254"/>
      <c r="L565" s="259"/>
      <c r="M565" s="260"/>
      <c r="N565" s="261"/>
      <c r="O565" s="261"/>
      <c r="P565" s="261"/>
      <c r="Q565" s="261"/>
      <c r="R565" s="261"/>
      <c r="S565" s="261"/>
      <c r="T565" s="262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3" t="s">
        <v>139</v>
      </c>
      <c r="AU565" s="263" t="s">
        <v>92</v>
      </c>
      <c r="AV565" s="15" t="s">
        <v>137</v>
      </c>
      <c r="AW565" s="15" t="s">
        <v>38</v>
      </c>
      <c r="AX565" s="15" t="s">
        <v>21</v>
      </c>
      <c r="AY565" s="263" t="s">
        <v>130</v>
      </c>
    </row>
    <row r="566" s="2" customFormat="1" ht="24.15" customHeight="1">
      <c r="A566" s="38"/>
      <c r="B566" s="39"/>
      <c r="C566" s="218" t="s">
        <v>783</v>
      </c>
      <c r="D566" s="218" t="s">
        <v>132</v>
      </c>
      <c r="E566" s="219" t="s">
        <v>784</v>
      </c>
      <c r="F566" s="220" t="s">
        <v>785</v>
      </c>
      <c r="G566" s="221" t="s">
        <v>192</v>
      </c>
      <c r="H566" s="222">
        <v>5</v>
      </c>
      <c r="I566" s="223"/>
      <c r="J566" s="224">
        <f>ROUND(I566*H566,2)</f>
        <v>0</v>
      </c>
      <c r="K566" s="220" t="s">
        <v>136</v>
      </c>
      <c r="L566" s="44"/>
      <c r="M566" s="225" t="s">
        <v>1</v>
      </c>
      <c r="N566" s="226" t="s">
        <v>47</v>
      </c>
      <c r="O566" s="91"/>
      <c r="P566" s="227">
        <f>O566*H566</f>
        <v>0</v>
      </c>
      <c r="Q566" s="227">
        <v>0.00027999999999999998</v>
      </c>
      <c r="R566" s="227">
        <f>Q566*H566</f>
        <v>0.0013999999999999998</v>
      </c>
      <c r="S566" s="227">
        <v>0</v>
      </c>
      <c r="T566" s="228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9" t="s">
        <v>137</v>
      </c>
      <c r="AT566" s="229" t="s">
        <v>132</v>
      </c>
      <c r="AU566" s="229" t="s">
        <v>92</v>
      </c>
      <c r="AY566" s="17" t="s">
        <v>130</v>
      </c>
      <c r="BE566" s="230">
        <f>IF(N566="základní",J566,0)</f>
        <v>0</v>
      </c>
      <c r="BF566" s="230">
        <f>IF(N566="snížená",J566,0)</f>
        <v>0</v>
      </c>
      <c r="BG566" s="230">
        <f>IF(N566="zákl. přenesená",J566,0)</f>
        <v>0</v>
      </c>
      <c r="BH566" s="230">
        <f>IF(N566="sníž. přenesená",J566,0)</f>
        <v>0</v>
      </c>
      <c r="BI566" s="230">
        <f>IF(N566="nulová",J566,0)</f>
        <v>0</v>
      </c>
      <c r="BJ566" s="17" t="s">
        <v>21</v>
      </c>
      <c r="BK566" s="230">
        <f>ROUND(I566*H566,2)</f>
        <v>0</v>
      </c>
      <c r="BL566" s="17" t="s">
        <v>137</v>
      </c>
      <c r="BM566" s="229" t="s">
        <v>786</v>
      </c>
    </row>
    <row r="567" s="14" customFormat="1">
      <c r="A567" s="14"/>
      <c r="B567" s="243"/>
      <c r="C567" s="244"/>
      <c r="D567" s="233" t="s">
        <v>139</v>
      </c>
      <c r="E567" s="245" t="s">
        <v>1</v>
      </c>
      <c r="F567" s="246" t="s">
        <v>780</v>
      </c>
      <c r="G567" s="244"/>
      <c r="H567" s="245" t="s">
        <v>1</v>
      </c>
      <c r="I567" s="247"/>
      <c r="J567" s="244"/>
      <c r="K567" s="244"/>
      <c r="L567" s="248"/>
      <c r="M567" s="249"/>
      <c r="N567" s="250"/>
      <c r="O567" s="250"/>
      <c r="P567" s="250"/>
      <c r="Q567" s="250"/>
      <c r="R567" s="250"/>
      <c r="S567" s="250"/>
      <c r="T567" s="25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2" t="s">
        <v>139</v>
      </c>
      <c r="AU567" s="252" t="s">
        <v>92</v>
      </c>
      <c r="AV567" s="14" t="s">
        <v>21</v>
      </c>
      <c r="AW567" s="14" t="s">
        <v>38</v>
      </c>
      <c r="AX567" s="14" t="s">
        <v>82</v>
      </c>
      <c r="AY567" s="252" t="s">
        <v>130</v>
      </c>
    </row>
    <row r="568" s="14" customFormat="1">
      <c r="A568" s="14"/>
      <c r="B568" s="243"/>
      <c r="C568" s="244"/>
      <c r="D568" s="233" t="s">
        <v>139</v>
      </c>
      <c r="E568" s="245" t="s">
        <v>1</v>
      </c>
      <c r="F568" s="246" t="s">
        <v>381</v>
      </c>
      <c r="G568" s="244"/>
      <c r="H568" s="245" t="s">
        <v>1</v>
      </c>
      <c r="I568" s="247"/>
      <c r="J568" s="244"/>
      <c r="K568" s="244"/>
      <c r="L568" s="248"/>
      <c r="M568" s="249"/>
      <c r="N568" s="250"/>
      <c r="O568" s="250"/>
      <c r="P568" s="250"/>
      <c r="Q568" s="250"/>
      <c r="R568" s="250"/>
      <c r="S568" s="250"/>
      <c r="T568" s="251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2" t="s">
        <v>139</v>
      </c>
      <c r="AU568" s="252" t="s">
        <v>92</v>
      </c>
      <c r="AV568" s="14" t="s">
        <v>21</v>
      </c>
      <c r="AW568" s="14" t="s">
        <v>38</v>
      </c>
      <c r="AX568" s="14" t="s">
        <v>82</v>
      </c>
      <c r="AY568" s="252" t="s">
        <v>130</v>
      </c>
    </row>
    <row r="569" s="13" customFormat="1">
      <c r="A569" s="13"/>
      <c r="B569" s="231"/>
      <c r="C569" s="232"/>
      <c r="D569" s="233" t="s">
        <v>139</v>
      </c>
      <c r="E569" s="234" t="s">
        <v>1</v>
      </c>
      <c r="F569" s="235" t="s">
        <v>781</v>
      </c>
      <c r="G569" s="232"/>
      <c r="H569" s="236">
        <v>3</v>
      </c>
      <c r="I569" s="237"/>
      <c r="J569" s="232"/>
      <c r="K569" s="232"/>
      <c r="L569" s="238"/>
      <c r="M569" s="239"/>
      <c r="N569" s="240"/>
      <c r="O569" s="240"/>
      <c r="P569" s="240"/>
      <c r="Q569" s="240"/>
      <c r="R569" s="240"/>
      <c r="S569" s="240"/>
      <c r="T569" s="241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2" t="s">
        <v>139</v>
      </c>
      <c r="AU569" s="242" t="s">
        <v>92</v>
      </c>
      <c r="AV569" s="13" t="s">
        <v>92</v>
      </c>
      <c r="AW569" s="13" t="s">
        <v>38</v>
      </c>
      <c r="AX569" s="13" t="s">
        <v>82</v>
      </c>
      <c r="AY569" s="242" t="s">
        <v>130</v>
      </c>
    </row>
    <row r="570" s="13" customFormat="1">
      <c r="A570" s="13"/>
      <c r="B570" s="231"/>
      <c r="C570" s="232"/>
      <c r="D570" s="233" t="s">
        <v>139</v>
      </c>
      <c r="E570" s="234" t="s">
        <v>1</v>
      </c>
      <c r="F570" s="235" t="s">
        <v>782</v>
      </c>
      <c r="G570" s="232"/>
      <c r="H570" s="236">
        <v>2</v>
      </c>
      <c r="I570" s="237"/>
      <c r="J570" s="232"/>
      <c r="K570" s="232"/>
      <c r="L570" s="238"/>
      <c r="M570" s="239"/>
      <c r="N570" s="240"/>
      <c r="O570" s="240"/>
      <c r="P570" s="240"/>
      <c r="Q570" s="240"/>
      <c r="R570" s="240"/>
      <c r="S570" s="240"/>
      <c r="T570" s="24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2" t="s">
        <v>139</v>
      </c>
      <c r="AU570" s="242" t="s">
        <v>92</v>
      </c>
      <c r="AV570" s="13" t="s">
        <v>92</v>
      </c>
      <c r="AW570" s="13" t="s">
        <v>38</v>
      </c>
      <c r="AX570" s="13" t="s">
        <v>82</v>
      </c>
      <c r="AY570" s="242" t="s">
        <v>130</v>
      </c>
    </row>
    <row r="571" s="15" customFormat="1">
      <c r="A571" s="15"/>
      <c r="B571" s="253"/>
      <c r="C571" s="254"/>
      <c r="D571" s="233" t="s">
        <v>139</v>
      </c>
      <c r="E571" s="255" t="s">
        <v>1</v>
      </c>
      <c r="F571" s="256" t="s">
        <v>184</v>
      </c>
      <c r="G571" s="254"/>
      <c r="H571" s="257">
        <v>5</v>
      </c>
      <c r="I571" s="258"/>
      <c r="J571" s="254"/>
      <c r="K571" s="254"/>
      <c r="L571" s="259"/>
      <c r="M571" s="260"/>
      <c r="N571" s="261"/>
      <c r="O571" s="261"/>
      <c r="P571" s="261"/>
      <c r="Q571" s="261"/>
      <c r="R571" s="261"/>
      <c r="S571" s="261"/>
      <c r="T571" s="262"/>
      <c r="U571" s="15"/>
      <c r="V571" s="15"/>
      <c r="W571" s="15"/>
      <c r="X571" s="15"/>
      <c r="Y571" s="15"/>
      <c r="Z571" s="15"/>
      <c r="AA571" s="15"/>
      <c r="AB571" s="15"/>
      <c r="AC571" s="15"/>
      <c r="AD571" s="15"/>
      <c r="AE571" s="15"/>
      <c r="AT571" s="263" t="s">
        <v>139</v>
      </c>
      <c r="AU571" s="263" t="s">
        <v>92</v>
      </c>
      <c r="AV571" s="15" t="s">
        <v>137</v>
      </c>
      <c r="AW571" s="15" t="s">
        <v>38</v>
      </c>
      <c r="AX571" s="15" t="s">
        <v>21</v>
      </c>
      <c r="AY571" s="263" t="s">
        <v>130</v>
      </c>
    </row>
    <row r="572" s="2" customFormat="1" ht="24.15" customHeight="1">
      <c r="A572" s="38"/>
      <c r="B572" s="39"/>
      <c r="C572" s="218" t="s">
        <v>787</v>
      </c>
      <c r="D572" s="218" t="s">
        <v>132</v>
      </c>
      <c r="E572" s="219" t="s">
        <v>788</v>
      </c>
      <c r="F572" s="220" t="s">
        <v>789</v>
      </c>
      <c r="G572" s="221" t="s">
        <v>192</v>
      </c>
      <c r="H572" s="222">
        <v>5</v>
      </c>
      <c r="I572" s="223"/>
      <c r="J572" s="224">
        <f>ROUND(I572*H572,2)</f>
        <v>0</v>
      </c>
      <c r="K572" s="220" t="s">
        <v>136</v>
      </c>
      <c r="L572" s="44"/>
      <c r="M572" s="225" t="s">
        <v>1</v>
      </c>
      <c r="N572" s="226" t="s">
        <v>47</v>
      </c>
      <c r="O572" s="91"/>
      <c r="P572" s="227">
        <f>O572*H572</f>
        <v>0</v>
      </c>
      <c r="Q572" s="227">
        <v>0</v>
      </c>
      <c r="R572" s="227">
        <f>Q572*H572</f>
        <v>0</v>
      </c>
      <c r="S572" s="227">
        <v>0</v>
      </c>
      <c r="T572" s="228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9" t="s">
        <v>137</v>
      </c>
      <c r="AT572" s="229" t="s">
        <v>132</v>
      </c>
      <c r="AU572" s="229" t="s">
        <v>92</v>
      </c>
      <c r="AY572" s="17" t="s">
        <v>130</v>
      </c>
      <c r="BE572" s="230">
        <f>IF(N572="základní",J572,0)</f>
        <v>0</v>
      </c>
      <c r="BF572" s="230">
        <f>IF(N572="snížená",J572,0)</f>
        <v>0</v>
      </c>
      <c r="BG572" s="230">
        <f>IF(N572="zákl. přenesená",J572,0)</f>
        <v>0</v>
      </c>
      <c r="BH572" s="230">
        <f>IF(N572="sníž. přenesená",J572,0)</f>
        <v>0</v>
      </c>
      <c r="BI572" s="230">
        <f>IF(N572="nulová",J572,0)</f>
        <v>0</v>
      </c>
      <c r="BJ572" s="17" t="s">
        <v>21</v>
      </c>
      <c r="BK572" s="230">
        <f>ROUND(I572*H572,2)</f>
        <v>0</v>
      </c>
      <c r="BL572" s="17" t="s">
        <v>137</v>
      </c>
      <c r="BM572" s="229" t="s">
        <v>790</v>
      </c>
    </row>
    <row r="573" s="14" customFormat="1">
      <c r="A573" s="14"/>
      <c r="B573" s="243"/>
      <c r="C573" s="244"/>
      <c r="D573" s="233" t="s">
        <v>139</v>
      </c>
      <c r="E573" s="245" t="s">
        <v>1</v>
      </c>
      <c r="F573" s="246" t="s">
        <v>791</v>
      </c>
      <c r="G573" s="244"/>
      <c r="H573" s="245" t="s">
        <v>1</v>
      </c>
      <c r="I573" s="247"/>
      <c r="J573" s="244"/>
      <c r="K573" s="244"/>
      <c r="L573" s="248"/>
      <c r="M573" s="249"/>
      <c r="N573" s="250"/>
      <c r="O573" s="250"/>
      <c r="P573" s="250"/>
      <c r="Q573" s="250"/>
      <c r="R573" s="250"/>
      <c r="S573" s="250"/>
      <c r="T573" s="25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2" t="s">
        <v>139</v>
      </c>
      <c r="AU573" s="252" t="s">
        <v>92</v>
      </c>
      <c r="AV573" s="14" t="s">
        <v>21</v>
      </c>
      <c r="AW573" s="14" t="s">
        <v>38</v>
      </c>
      <c r="AX573" s="14" t="s">
        <v>82</v>
      </c>
      <c r="AY573" s="252" t="s">
        <v>130</v>
      </c>
    </row>
    <row r="574" s="13" customFormat="1">
      <c r="A574" s="13"/>
      <c r="B574" s="231"/>
      <c r="C574" s="232"/>
      <c r="D574" s="233" t="s">
        <v>139</v>
      </c>
      <c r="E574" s="234" t="s">
        <v>1</v>
      </c>
      <c r="F574" s="235" t="s">
        <v>781</v>
      </c>
      <c r="G574" s="232"/>
      <c r="H574" s="236">
        <v>3</v>
      </c>
      <c r="I574" s="237"/>
      <c r="J574" s="232"/>
      <c r="K574" s="232"/>
      <c r="L574" s="238"/>
      <c r="M574" s="239"/>
      <c r="N574" s="240"/>
      <c r="O574" s="240"/>
      <c r="P574" s="240"/>
      <c r="Q574" s="240"/>
      <c r="R574" s="240"/>
      <c r="S574" s="240"/>
      <c r="T574" s="241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2" t="s">
        <v>139</v>
      </c>
      <c r="AU574" s="242" t="s">
        <v>92</v>
      </c>
      <c r="AV574" s="13" t="s">
        <v>92</v>
      </c>
      <c r="AW574" s="13" t="s">
        <v>38</v>
      </c>
      <c r="AX574" s="13" t="s">
        <v>82</v>
      </c>
      <c r="AY574" s="242" t="s">
        <v>130</v>
      </c>
    </row>
    <row r="575" s="13" customFormat="1">
      <c r="A575" s="13"/>
      <c r="B575" s="231"/>
      <c r="C575" s="232"/>
      <c r="D575" s="233" t="s">
        <v>139</v>
      </c>
      <c r="E575" s="234" t="s">
        <v>1</v>
      </c>
      <c r="F575" s="235" t="s">
        <v>782</v>
      </c>
      <c r="G575" s="232"/>
      <c r="H575" s="236">
        <v>2</v>
      </c>
      <c r="I575" s="237"/>
      <c r="J575" s="232"/>
      <c r="K575" s="232"/>
      <c r="L575" s="238"/>
      <c r="M575" s="239"/>
      <c r="N575" s="240"/>
      <c r="O575" s="240"/>
      <c r="P575" s="240"/>
      <c r="Q575" s="240"/>
      <c r="R575" s="240"/>
      <c r="S575" s="240"/>
      <c r="T575" s="241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2" t="s">
        <v>139</v>
      </c>
      <c r="AU575" s="242" t="s">
        <v>92</v>
      </c>
      <c r="AV575" s="13" t="s">
        <v>92</v>
      </c>
      <c r="AW575" s="13" t="s">
        <v>38</v>
      </c>
      <c r="AX575" s="13" t="s">
        <v>82</v>
      </c>
      <c r="AY575" s="242" t="s">
        <v>130</v>
      </c>
    </row>
    <row r="576" s="15" customFormat="1">
      <c r="A576" s="15"/>
      <c r="B576" s="253"/>
      <c r="C576" s="254"/>
      <c r="D576" s="233" t="s">
        <v>139</v>
      </c>
      <c r="E576" s="255" t="s">
        <v>1</v>
      </c>
      <c r="F576" s="256" t="s">
        <v>184</v>
      </c>
      <c r="G576" s="254"/>
      <c r="H576" s="257">
        <v>5</v>
      </c>
      <c r="I576" s="258"/>
      <c r="J576" s="254"/>
      <c r="K576" s="254"/>
      <c r="L576" s="259"/>
      <c r="M576" s="260"/>
      <c r="N576" s="261"/>
      <c r="O576" s="261"/>
      <c r="P576" s="261"/>
      <c r="Q576" s="261"/>
      <c r="R576" s="261"/>
      <c r="S576" s="261"/>
      <c r="T576" s="262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63" t="s">
        <v>139</v>
      </c>
      <c r="AU576" s="263" t="s">
        <v>92</v>
      </c>
      <c r="AV576" s="15" t="s">
        <v>137</v>
      </c>
      <c r="AW576" s="15" t="s">
        <v>38</v>
      </c>
      <c r="AX576" s="15" t="s">
        <v>21</v>
      </c>
      <c r="AY576" s="263" t="s">
        <v>130</v>
      </c>
    </row>
    <row r="577" s="2" customFormat="1" ht="16.5" customHeight="1">
      <c r="A577" s="38"/>
      <c r="B577" s="39"/>
      <c r="C577" s="218" t="s">
        <v>792</v>
      </c>
      <c r="D577" s="218" t="s">
        <v>132</v>
      </c>
      <c r="E577" s="219" t="s">
        <v>793</v>
      </c>
      <c r="F577" s="220" t="s">
        <v>794</v>
      </c>
      <c r="G577" s="221" t="s">
        <v>192</v>
      </c>
      <c r="H577" s="222">
        <v>5</v>
      </c>
      <c r="I577" s="223"/>
      <c r="J577" s="224">
        <f>ROUND(I577*H577,2)</f>
        <v>0</v>
      </c>
      <c r="K577" s="220" t="s">
        <v>136</v>
      </c>
      <c r="L577" s="44"/>
      <c r="M577" s="225" t="s">
        <v>1</v>
      </c>
      <c r="N577" s="226" t="s">
        <v>47</v>
      </c>
      <c r="O577" s="91"/>
      <c r="P577" s="227">
        <f>O577*H577</f>
        <v>0</v>
      </c>
      <c r="Q577" s="227">
        <v>0</v>
      </c>
      <c r="R577" s="227">
        <f>Q577*H577</f>
        <v>0</v>
      </c>
      <c r="S577" s="227">
        <v>0</v>
      </c>
      <c r="T577" s="228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9" t="s">
        <v>137</v>
      </c>
      <c r="AT577" s="229" t="s">
        <v>132</v>
      </c>
      <c r="AU577" s="229" t="s">
        <v>92</v>
      </c>
      <c r="AY577" s="17" t="s">
        <v>130</v>
      </c>
      <c r="BE577" s="230">
        <f>IF(N577="základní",J577,0)</f>
        <v>0</v>
      </c>
      <c r="BF577" s="230">
        <f>IF(N577="snížená",J577,0)</f>
        <v>0</v>
      </c>
      <c r="BG577" s="230">
        <f>IF(N577="zákl. přenesená",J577,0)</f>
        <v>0</v>
      </c>
      <c r="BH577" s="230">
        <f>IF(N577="sníž. přenesená",J577,0)</f>
        <v>0</v>
      </c>
      <c r="BI577" s="230">
        <f>IF(N577="nulová",J577,0)</f>
        <v>0</v>
      </c>
      <c r="BJ577" s="17" t="s">
        <v>21</v>
      </c>
      <c r="BK577" s="230">
        <f>ROUND(I577*H577,2)</f>
        <v>0</v>
      </c>
      <c r="BL577" s="17" t="s">
        <v>137</v>
      </c>
      <c r="BM577" s="229" t="s">
        <v>795</v>
      </c>
    </row>
    <row r="578" s="14" customFormat="1">
      <c r="A578" s="14"/>
      <c r="B578" s="243"/>
      <c r="C578" s="244"/>
      <c r="D578" s="233" t="s">
        <v>139</v>
      </c>
      <c r="E578" s="245" t="s">
        <v>1</v>
      </c>
      <c r="F578" s="246" t="s">
        <v>796</v>
      </c>
      <c r="G578" s="244"/>
      <c r="H578" s="245" t="s">
        <v>1</v>
      </c>
      <c r="I578" s="247"/>
      <c r="J578" s="244"/>
      <c r="K578" s="244"/>
      <c r="L578" s="248"/>
      <c r="M578" s="249"/>
      <c r="N578" s="250"/>
      <c r="O578" s="250"/>
      <c r="P578" s="250"/>
      <c r="Q578" s="250"/>
      <c r="R578" s="250"/>
      <c r="S578" s="250"/>
      <c r="T578" s="251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2" t="s">
        <v>139</v>
      </c>
      <c r="AU578" s="252" t="s">
        <v>92</v>
      </c>
      <c r="AV578" s="14" t="s">
        <v>21</v>
      </c>
      <c r="AW578" s="14" t="s">
        <v>38</v>
      </c>
      <c r="AX578" s="14" t="s">
        <v>82</v>
      </c>
      <c r="AY578" s="252" t="s">
        <v>130</v>
      </c>
    </row>
    <row r="579" s="14" customFormat="1">
      <c r="A579" s="14"/>
      <c r="B579" s="243"/>
      <c r="C579" s="244"/>
      <c r="D579" s="233" t="s">
        <v>139</v>
      </c>
      <c r="E579" s="245" t="s">
        <v>1</v>
      </c>
      <c r="F579" s="246" t="s">
        <v>381</v>
      </c>
      <c r="G579" s="244"/>
      <c r="H579" s="245" t="s">
        <v>1</v>
      </c>
      <c r="I579" s="247"/>
      <c r="J579" s="244"/>
      <c r="K579" s="244"/>
      <c r="L579" s="248"/>
      <c r="M579" s="249"/>
      <c r="N579" s="250"/>
      <c r="O579" s="250"/>
      <c r="P579" s="250"/>
      <c r="Q579" s="250"/>
      <c r="R579" s="250"/>
      <c r="S579" s="250"/>
      <c r="T579" s="251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2" t="s">
        <v>139</v>
      </c>
      <c r="AU579" s="252" t="s">
        <v>92</v>
      </c>
      <c r="AV579" s="14" t="s">
        <v>21</v>
      </c>
      <c r="AW579" s="14" t="s">
        <v>38</v>
      </c>
      <c r="AX579" s="14" t="s">
        <v>82</v>
      </c>
      <c r="AY579" s="252" t="s">
        <v>130</v>
      </c>
    </row>
    <row r="580" s="13" customFormat="1">
      <c r="A580" s="13"/>
      <c r="B580" s="231"/>
      <c r="C580" s="232"/>
      <c r="D580" s="233" t="s">
        <v>139</v>
      </c>
      <c r="E580" s="234" t="s">
        <v>1</v>
      </c>
      <c r="F580" s="235" t="s">
        <v>781</v>
      </c>
      <c r="G580" s="232"/>
      <c r="H580" s="236">
        <v>3</v>
      </c>
      <c r="I580" s="237"/>
      <c r="J580" s="232"/>
      <c r="K580" s="232"/>
      <c r="L580" s="238"/>
      <c r="M580" s="239"/>
      <c r="N580" s="240"/>
      <c r="O580" s="240"/>
      <c r="P580" s="240"/>
      <c r="Q580" s="240"/>
      <c r="R580" s="240"/>
      <c r="S580" s="240"/>
      <c r="T580" s="241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2" t="s">
        <v>139</v>
      </c>
      <c r="AU580" s="242" t="s">
        <v>92</v>
      </c>
      <c r="AV580" s="13" t="s">
        <v>92</v>
      </c>
      <c r="AW580" s="13" t="s">
        <v>38</v>
      </c>
      <c r="AX580" s="13" t="s">
        <v>82</v>
      </c>
      <c r="AY580" s="242" t="s">
        <v>130</v>
      </c>
    </row>
    <row r="581" s="13" customFormat="1">
      <c r="A581" s="13"/>
      <c r="B581" s="231"/>
      <c r="C581" s="232"/>
      <c r="D581" s="233" t="s">
        <v>139</v>
      </c>
      <c r="E581" s="234" t="s">
        <v>1</v>
      </c>
      <c r="F581" s="235" t="s">
        <v>782</v>
      </c>
      <c r="G581" s="232"/>
      <c r="H581" s="236">
        <v>2</v>
      </c>
      <c r="I581" s="237"/>
      <c r="J581" s="232"/>
      <c r="K581" s="232"/>
      <c r="L581" s="238"/>
      <c r="M581" s="239"/>
      <c r="N581" s="240"/>
      <c r="O581" s="240"/>
      <c r="P581" s="240"/>
      <c r="Q581" s="240"/>
      <c r="R581" s="240"/>
      <c r="S581" s="240"/>
      <c r="T581" s="241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2" t="s">
        <v>139</v>
      </c>
      <c r="AU581" s="242" t="s">
        <v>92</v>
      </c>
      <c r="AV581" s="13" t="s">
        <v>92</v>
      </c>
      <c r="AW581" s="13" t="s">
        <v>38</v>
      </c>
      <c r="AX581" s="13" t="s">
        <v>82</v>
      </c>
      <c r="AY581" s="242" t="s">
        <v>130</v>
      </c>
    </row>
    <row r="582" s="15" customFormat="1">
      <c r="A582" s="15"/>
      <c r="B582" s="253"/>
      <c r="C582" s="254"/>
      <c r="D582" s="233" t="s">
        <v>139</v>
      </c>
      <c r="E582" s="255" t="s">
        <v>1</v>
      </c>
      <c r="F582" s="256" t="s">
        <v>184</v>
      </c>
      <c r="G582" s="254"/>
      <c r="H582" s="257">
        <v>5</v>
      </c>
      <c r="I582" s="258"/>
      <c r="J582" s="254"/>
      <c r="K582" s="254"/>
      <c r="L582" s="259"/>
      <c r="M582" s="260"/>
      <c r="N582" s="261"/>
      <c r="O582" s="261"/>
      <c r="P582" s="261"/>
      <c r="Q582" s="261"/>
      <c r="R582" s="261"/>
      <c r="S582" s="261"/>
      <c r="T582" s="262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63" t="s">
        <v>139</v>
      </c>
      <c r="AU582" s="263" t="s">
        <v>92</v>
      </c>
      <c r="AV582" s="15" t="s">
        <v>137</v>
      </c>
      <c r="AW582" s="15" t="s">
        <v>38</v>
      </c>
      <c r="AX582" s="15" t="s">
        <v>21</v>
      </c>
      <c r="AY582" s="263" t="s">
        <v>130</v>
      </c>
    </row>
    <row r="583" s="2" customFormat="1" ht="16.5" customHeight="1">
      <c r="A583" s="38"/>
      <c r="B583" s="39"/>
      <c r="C583" s="218" t="s">
        <v>797</v>
      </c>
      <c r="D583" s="218" t="s">
        <v>132</v>
      </c>
      <c r="E583" s="219" t="s">
        <v>798</v>
      </c>
      <c r="F583" s="220" t="s">
        <v>799</v>
      </c>
      <c r="G583" s="221" t="s">
        <v>192</v>
      </c>
      <c r="H583" s="222">
        <v>142</v>
      </c>
      <c r="I583" s="223"/>
      <c r="J583" s="224">
        <f>ROUND(I583*H583,2)</f>
        <v>0</v>
      </c>
      <c r="K583" s="220" t="s">
        <v>1</v>
      </c>
      <c r="L583" s="44"/>
      <c r="M583" s="225" t="s">
        <v>1</v>
      </c>
      <c r="N583" s="226" t="s">
        <v>47</v>
      </c>
      <c r="O583" s="91"/>
      <c r="P583" s="227">
        <f>O583*H583</f>
        <v>0</v>
      </c>
      <c r="Q583" s="227">
        <v>0</v>
      </c>
      <c r="R583" s="227">
        <f>Q583*H583</f>
        <v>0</v>
      </c>
      <c r="S583" s="227">
        <v>0</v>
      </c>
      <c r="T583" s="228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9" t="s">
        <v>137</v>
      </c>
      <c r="AT583" s="229" t="s">
        <v>132</v>
      </c>
      <c r="AU583" s="229" t="s">
        <v>92</v>
      </c>
      <c r="AY583" s="17" t="s">
        <v>130</v>
      </c>
      <c r="BE583" s="230">
        <f>IF(N583="základní",J583,0)</f>
        <v>0</v>
      </c>
      <c r="BF583" s="230">
        <f>IF(N583="snížená",J583,0)</f>
        <v>0</v>
      </c>
      <c r="BG583" s="230">
        <f>IF(N583="zákl. přenesená",J583,0)</f>
        <v>0</v>
      </c>
      <c r="BH583" s="230">
        <f>IF(N583="sníž. přenesená",J583,0)</f>
        <v>0</v>
      </c>
      <c r="BI583" s="230">
        <f>IF(N583="nulová",J583,0)</f>
        <v>0</v>
      </c>
      <c r="BJ583" s="17" t="s">
        <v>21</v>
      </c>
      <c r="BK583" s="230">
        <f>ROUND(I583*H583,2)</f>
        <v>0</v>
      </c>
      <c r="BL583" s="17" t="s">
        <v>137</v>
      </c>
      <c r="BM583" s="229" t="s">
        <v>800</v>
      </c>
    </row>
    <row r="584" s="13" customFormat="1">
      <c r="A584" s="13"/>
      <c r="B584" s="231"/>
      <c r="C584" s="232"/>
      <c r="D584" s="233" t="s">
        <v>139</v>
      </c>
      <c r="E584" s="234" t="s">
        <v>1</v>
      </c>
      <c r="F584" s="235" t="s">
        <v>801</v>
      </c>
      <c r="G584" s="232"/>
      <c r="H584" s="236">
        <v>142</v>
      </c>
      <c r="I584" s="237"/>
      <c r="J584" s="232"/>
      <c r="K584" s="232"/>
      <c r="L584" s="238"/>
      <c r="M584" s="239"/>
      <c r="N584" s="240"/>
      <c r="O584" s="240"/>
      <c r="P584" s="240"/>
      <c r="Q584" s="240"/>
      <c r="R584" s="240"/>
      <c r="S584" s="240"/>
      <c r="T584" s="241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2" t="s">
        <v>139</v>
      </c>
      <c r="AU584" s="242" t="s">
        <v>92</v>
      </c>
      <c r="AV584" s="13" t="s">
        <v>92</v>
      </c>
      <c r="AW584" s="13" t="s">
        <v>38</v>
      </c>
      <c r="AX584" s="13" t="s">
        <v>21</v>
      </c>
      <c r="AY584" s="242" t="s">
        <v>130</v>
      </c>
    </row>
    <row r="585" s="14" customFormat="1">
      <c r="A585" s="14"/>
      <c r="B585" s="243"/>
      <c r="C585" s="244"/>
      <c r="D585" s="233" t="s">
        <v>139</v>
      </c>
      <c r="E585" s="245" t="s">
        <v>1</v>
      </c>
      <c r="F585" s="246" t="s">
        <v>802</v>
      </c>
      <c r="G585" s="244"/>
      <c r="H585" s="245" t="s">
        <v>1</v>
      </c>
      <c r="I585" s="247"/>
      <c r="J585" s="244"/>
      <c r="K585" s="244"/>
      <c r="L585" s="248"/>
      <c r="M585" s="249"/>
      <c r="N585" s="250"/>
      <c r="O585" s="250"/>
      <c r="P585" s="250"/>
      <c r="Q585" s="250"/>
      <c r="R585" s="250"/>
      <c r="S585" s="250"/>
      <c r="T585" s="251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2" t="s">
        <v>139</v>
      </c>
      <c r="AU585" s="252" t="s">
        <v>92</v>
      </c>
      <c r="AV585" s="14" t="s">
        <v>21</v>
      </c>
      <c r="AW585" s="14" t="s">
        <v>38</v>
      </c>
      <c r="AX585" s="14" t="s">
        <v>82</v>
      </c>
      <c r="AY585" s="252" t="s">
        <v>130</v>
      </c>
    </row>
    <row r="586" s="2" customFormat="1" ht="21.75" customHeight="1">
      <c r="A586" s="38"/>
      <c r="B586" s="39"/>
      <c r="C586" s="218" t="s">
        <v>803</v>
      </c>
      <c r="D586" s="218" t="s">
        <v>132</v>
      </c>
      <c r="E586" s="219" t="s">
        <v>804</v>
      </c>
      <c r="F586" s="220" t="s">
        <v>805</v>
      </c>
      <c r="G586" s="221" t="s">
        <v>157</v>
      </c>
      <c r="H586" s="222">
        <v>450</v>
      </c>
      <c r="I586" s="223"/>
      <c r="J586" s="224">
        <f>ROUND(I586*H586,2)</f>
        <v>0</v>
      </c>
      <c r="K586" s="220" t="s">
        <v>136</v>
      </c>
      <c r="L586" s="44"/>
      <c r="M586" s="225" t="s">
        <v>1</v>
      </c>
      <c r="N586" s="226" t="s">
        <v>47</v>
      </c>
      <c r="O586" s="91"/>
      <c r="P586" s="227">
        <f>O586*H586</f>
        <v>0</v>
      </c>
      <c r="Q586" s="227">
        <v>0</v>
      </c>
      <c r="R586" s="227">
        <f>Q586*H586</f>
        <v>0</v>
      </c>
      <c r="S586" s="227">
        <v>0.01</v>
      </c>
      <c r="T586" s="228">
        <f>S586*H586</f>
        <v>4.5</v>
      </c>
      <c r="U586" s="38"/>
      <c r="V586" s="38"/>
      <c r="W586" s="38"/>
      <c r="X586" s="38"/>
      <c r="Y586" s="38"/>
      <c r="Z586" s="38"/>
      <c r="AA586" s="38"/>
      <c r="AB586" s="38"/>
      <c r="AC586" s="38"/>
      <c r="AD586" s="38"/>
      <c r="AE586" s="38"/>
      <c r="AR586" s="229" t="s">
        <v>137</v>
      </c>
      <c r="AT586" s="229" t="s">
        <v>132</v>
      </c>
      <c r="AU586" s="229" t="s">
        <v>92</v>
      </c>
      <c r="AY586" s="17" t="s">
        <v>130</v>
      </c>
      <c r="BE586" s="230">
        <f>IF(N586="základní",J586,0)</f>
        <v>0</v>
      </c>
      <c r="BF586" s="230">
        <f>IF(N586="snížená",J586,0)</f>
        <v>0</v>
      </c>
      <c r="BG586" s="230">
        <f>IF(N586="zákl. přenesená",J586,0)</f>
        <v>0</v>
      </c>
      <c r="BH586" s="230">
        <f>IF(N586="sníž. přenesená",J586,0)</f>
        <v>0</v>
      </c>
      <c r="BI586" s="230">
        <f>IF(N586="nulová",J586,0)</f>
        <v>0</v>
      </c>
      <c r="BJ586" s="17" t="s">
        <v>21</v>
      </c>
      <c r="BK586" s="230">
        <f>ROUND(I586*H586,2)</f>
        <v>0</v>
      </c>
      <c r="BL586" s="17" t="s">
        <v>137</v>
      </c>
      <c r="BM586" s="229" t="s">
        <v>806</v>
      </c>
    </row>
    <row r="587" s="14" customFormat="1">
      <c r="A587" s="14"/>
      <c r="B587" s="243"/>
      <c r="C587" s="244"/>
      <c r="D587" s="233" t="s">
        <v>139</v>
      </c>
      <c r="E587" s="245" t="s">
        <v>1</v>
      </c>
      <c r="F587" s="246" t="s">
        <v>807</v>
      </c>
      <c r="G587" s="244"/>
      <c r="H587" s="245" t="s">
        <v>1</v>
      </c>
      <c r="I587" s="247"/>
      <c r="J587" s="244"/>
      <c r="K587" s="244"/>
      <c r="L587" s="248"/>
      <c r="M587" s="249"/>
      <c r="N587" s="250"/>
      <c r="O587" s="250"/>
      <c r="P587" s="250"/>
      <c r="Q587" s="250"/>
      <c r="R587" s="250"/>
      <c r="S587" s="250"/>
      <c r="T587" s="251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2" t="s">
        <v>139</v>
      </c>
      <c r="AU587" s="252" t="s">
        <v>92</v>
      </c>
      <c r="AV587" s="14" t="s">
        <v>21</v>
      </c>
      <c r="AW587" s="14" t="s">
        <v>38</v>
      </c>
      <c r="AX587" s="14" t="s">
        <v>82</v>
      </c>
      <c r="AY587" s="252" t="s">
        <v>130</v>
      </c>
    </row>
    <row r="588" s="13" customFormat="1">
      <c r="A588" s="13"/>
      <c r="B588" s="231"/>
      <c r="C588" s="232"/>
      <c r="D588" s="233" t="s">
        <v>139</v>
      </c>
      <c r="E588" s="234" t="s">
        <v>1</v>
      </c>
      <c r="F588" s="235" t="s">
        <v>808</v>
      </c>
      <c r="G588" s="232"/>
      <c r="H588" s="236">
        <v>270</v>
      </c>
      <c r="I588" s="237"/>
      <c r="J588" s="232"/>
      <c r="K588" s="232"/>
      <c r="L588" s="238"/>
      <c r="M588" s="239"/>
      <c r="N588" s="240"/>
      <c r="O588" s="240"/>
      <c r="P588" s="240"/>
      <c r="Q588" s="240"/>
      <c r="R588" s="240"/>
      <c r="S588" s="240"/>
      <c r="T588" s="241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2" t="s">
        <v>139</v>
      </c>
      <c r="AU588" s="242" t="s">
        <v>92</v>
      </c>
      <c r="AV588" s="13" t="s">
        <v>92</v>
      </c>
      <c r="AW588" s="13" t="s">
        <v>38</v>
      </c>
      <c r="AX588" s="13" t="s">
        <v>82</v>
      </c>
      <c r="AY588" s="242" t="s">
        <v>130</v>
      </c>
    </row>
    <row r="589" s="13" customFormat="1">
      <c r="A589" s="13"/>
      <c r="B589" s="231"/>
      <c r="C589" s="232"/>
      <c r="D589" s="233" t="s">
        <v>139</v>
      </c>
      <c r="E589" s="234" t="s">
        <v>1</v>
      </c>
      <c r="F589" s="235" t="s">
        <v>809</v>
      </c>
      <c r="G589" s="232"/>
      <c r="H589" s="236">
        <v>180</v>
      </c>
      <c r="I589" s="237"/>
      <c r="J589" s="232"/>
      <c r="K589" s="232"/>
      <c r="L589" s="238"/>
      <c r="M589" s="239"/>
      <c r="N589" s="240"/>
      <c r="O589" s="240"/>
      <c r="P589" s="240"/>
      <c r="Q589" s="240"/>
      <c r="R589" s="240"/>
      <c r="S589" s="240"/>
      <c r="T589" s="241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2" t="s">
        <v>139</v>
      </c>
      <c r="AU589" s="242" t="s">
        <v>92</v>
      </c>
      <c r="AV589" s="13" t="s">
        <v>92</v>
      </c>
      <c r="AW589" s="13" t="s">
        <v>38</v>
      </c>
      <c r="AX589" s="13" t="s">
        <v>82</v>
      </c>
      <c r="AY589" s="242" t="s">
        <v>130</v>
      </c>
    </row>
    <row r="590" s="15" customFormat="1">
      <c r="A590" s="15"/>
      <c r="B590" s="253"/>
      <c r="C590" s="254"/>
      <c r="D590" s="233" t="s">
        <v>139</v>
      </c>
      <c r="E590" s="255" t="s">
        <v>1</v>
      </c>
      <c r="F590" s="256" t="s">
        <v>184</v>
      </c>
      <c r="G590" s="254"/>
      <c r="H590" s="257">
        <v>450</v>
      </c>
      <c r="I590" s="258"/>
      <c r="J590" s="254"/>
      <c r="K590" s="254"/>
      <c r="L590" s="259"/>
      <c r="M590" s="260"/>
      <c r="N590" s="261"/>
      <c r="O590" s="261"/>
      <c r="P590" s="261"/>
      <c r="Q590" s="261"/>
      <c r="R590" s="261"/>
      <c r="S590" s="261"/>
      <c r="T590" s="262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63" t="s">
        <v>139</v>
      </c>
      <c r="AU590" s="263" t="s">
        <v>92</v>
      </c>
      <c r="AV590" s="15" t="s">
        <v>137</v>
      </c>
      <c r="AW590" s="15" t="s">
        <v>38</v>
      </c>
      <c r="AX590" s="15" t="s">
        <v>21</v>
      </c>
      <c r="AY590" s="263" t="s">
        <v>130</v>
      </c>
    </row>
    <row r="591" s="2" customFormat="1" ht="16.5" customHeight="1">
      <c r="A591" s="38"/>
      <c r="B591" s="39"/>
      <c r="C591" s="218" t="s">
        <v>810</v>
      </c>
      <c r="D591" s="218" t="s">
        <v>132</v>
      </c>
      <c r="E591" s="219" t="s">
        <v>811</v>
      </c>
      <c r="F591" s="220" t="s">
        <v>812</v>
      </c>
      <c r="G591" s="221" t="s">
        <v>813</v>
      </c>
      <c r="H591" s="222">
        <v>1</v>
      </c>
      <c r="I591" s="223"/>
      <c r="J591" s="224">
        <f>ROUND(I591*H591,2)</f>
        <v>0</v>
      </c>
      <c r="K591" s="220" t="s">
        <v>1</v>
      </c>
      <c r="L591" s="44"/>
      <c r="M591" s="225" t="s">
        <v>1</v>
      </c>
      <c r="N591" s="226" t="s">
        <v>47</v>
      </c>
      <c r="O591" s="91"/>
      <c r="P591" s="227">
        <f>O591*H591</f>
        <v>0</v>
      </c>
      <c r="Q591" s="227">
        <v>0.0014499999999999999</v>
      </c>
      <c r="R591" s="227">
        <f>Q591*H591</f>
        <v>0.0014499999999999999</v>
      </c>
      <c r="S591" s="227">
        <v>0</v>
      </c>
      <c r="T591" s="228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9" t="s">
        <v>137</v>
      </c>
      <c r="AT591" s="229" t="s">
        <v>132</v>
      </c>
      <c r="AU591" s="229" t="s">
        <v>92</v>
      </c>
      <c r="AY591" s="17" t="s">
        <v>130</v>
      </c>
      <c r="BE591" s="230">
        <f>IF(N591="základní",J591,0)</f>
        <v>0</v>
      </c>
      <c r="BF591" s="230">
        <f>IF(N591="snížená",J591,0)</f>
        <v>0</v>
      </c>
      <c r="BG591" s="230">
        <f>IF(N591="zákl. přenesená",J591,0)</f>
        <v>0</v>
      </c>
      <c r="BH591" s="230">
        <f>IF(N591="sníž. přenesená",J591,0)</f>
        <v>0</v>
      </c>
      <c r="BI591" s="230">
        <f>IF(N591="nulová",J591,0)</f>
        <v>0</v>
      </c>
      <c r="BJ591" s="17" t="s">
        <v>21</v>
      </c>
      <c r="BK591" s="230">
        <f>ROUND(I591*H591,2)</f>
        <v>0</v>
      </c>
      <c r="BL591" s="17" t="s">
        <v>137</v>
      </c>
      <c r="BM591" s="229" t="s">
        <v>814</v>
      </c>
    </row>
    <row r="592" s="13" customFormat="1">
      <c r="A592" s="13"/>
      <c r="B592" s="231"/>
      <c r="C592" s="232"/>
      <c r="D592" s="233" t="s">
        <v>139</v>
      </c>
      <c r="E592" s="234" t="s">
        <v>1</v>
      </c>
      <c r="F592" s="235" t="s">
        <v>815</v>
      </c>
      <c r="G592" s="232"/>
      <c r="H592" s="236">
        <v>1</v>
      </c>
      <c r="I592" s="237"/>
      <c r="J592" s="232"/>
      <c r="K592" s="232"/>
      <c r="L592" s="238"/>
      <c r="M592" s="239"/>
      <c r="N592" s="240"/>
      <c r="O592" s="240"/>
      <c r="P592" s="240"/>
      <c r="Q592" s="240"/>
      <c r="R592" s="240"/>
      <c r="S592" s="240"/>
      <c r="T592" s="241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2" t="s">
        <v>139</v>
      </c>
      <c r="AU592" s="242" t="s">
        <v>92</v>
      </c>
      <c r="AV592" s="13" t="s">
        <v>92</v>
      </c>
      <c r="AW592" s="13" t="s">
        <v>38</v>
      </c>
      <c r="AX592" s="13" t="s">
        <v>21</v>
      </c>
      <c r="AY592" s="242" t="s">
        <v>130</v>
      </c>
    </row>
    <row r="593" s="2" customFormat="1" ht="37.8" customHeight="1">
      <c r="A593" s="38"/>
      <c r="B593" s="39"/>
      <c r="C593" s="218" t="s">
        <v>816</v>
      </c>
      <c r="D593" s="218" t="s">
        <v>132</v>
      </c>
      <c r="E593" s="219" t="s">
        <v>817</v>
      </c>
      <c r="F593" s="220" t="s">
        <v>818</v>
      </c>
      <c r="G593" s="221" t="s">
        <v>192</v>
      </c>
      <c r="H593" s="222">
        <v>22</v>
      </c>
      <c r="I593" s="223"/>
      <c r="J593" s="224">
        <f>ROUND(I593*H593,2)</f>
        <v>0</v>
      </c>
      <c r="K593" s="220" t="s">
        <v>136</v>
      </c>
      <c r="L593" s="44"/>
      <c r="M593" s="225" t="s">
        <v>1</v>
      </c>
      <c r="N593" s="226" t="s">
        <v>47</v>
      </c>
      <c r="O593" s="91"/>
      <c r="P593" s="227">
        <f>O593*H593</f>
        <v>0</v>
      </c>
      <c r="Q593" s="227">
        <v>0</v>
      </c>
      <c r="R593" s="227">
        <f>Q593*H593</f>
        <v>0</v>
      </c>
      <c r="S593" s="227">
        <v>0</v>
      </c>
      <c r="T593" s="228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9" t="s">
        <v>137</v>
      </c>
      <c r="AT593" s="229" t="s">
        <v>132</v>
      </c>
      <c r="AU593" s="229" t="s">
        <v>92</v>
      </c>
      <c r="AY593" s="17" t="s">
        <v>130</v>
      </c>
      <c r="BE593" s="230">
        <f>IF(N593="základní",J593,0)</f>
        <v>0</v>
      </c>
      <c r="BF593" s="230">
        <f>IF(N593="snížená",J593,0)</f>
        <v>0</v>
      </c>
      <c r="BG593" s="230">
        <f>IF(N593="zákl. přenesená",J593,0)</f>
        <v>0</v>
      </c>
      <c r="BH593" s="230">
        <f>IF(N593="sníž. přenesená",J593,0)</f>
        <v>0</v>
      </c>
      <c r="BI593" s="230">
        <f>IF(N593="nulová",J593,0)</f>
        <v>0</v>
      </c>
      <c r="BJ593" s="17" t="s">
        <v>21</v>
      </c>
      <c r="BK593" s="230">
        <f>ROUND(I593*H593,2)</f>
        <v>0</v>
      </c>
      <c r="BL593" s="17" t="s">
        <v>137</v>
      </c>
      <c r="BM593" s="229" t="s">
        <v>819</v>
      </c>
    </row>
    <row r="594" s="13" customFormat="1">
      <c r="A594" s="13"/>
      <c r="B594" s="231"/>
      <c r="C594" s="232"/>
      <c r="D594" s="233" t="s">
        <v>139</v>
      </c>
      <c r="E594" s="234" t="s">
        <v>1</v>
      </c>
      <c r="F594" s="235" t="s">
        <v>820</v>
      </c>
      <c r="G594" s="232"/>
      <c r="H594" s="236">
        <v>22</v>
      </c>
      <c r="I594" s="237"/>
      <c r="J594" s="232"/>
      <c r="K594" s="232"/>
      <c r="L594" s="238"/>
      <c r="M594" s="239"/>
      <c r="N594" s="240"/>
      <c r="O594" s="240"/>
      <c r="P594" s="240"/>
      <c r="Q594" s="240"/>
      <c r="R594" s="240"/>
      <c r="S594" s="240"/>
      <c r="T594" s="241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2" t="s">
        <v>139</v>
      </c>
      <c r="AU594" s="242" t="s">
        <v>92</v>
      </c>
      <c r="AV594" s="13" t="s">
        <v>92</v>
      </c>
      <c r="AW594" s="13" t="s">
        <v>38</v>
      </c>
      <c r="AX594" s="13" t="s">
        <v>21</v>
      </c>
      <c r="AY594" s="242" t="s">
        <v>130</v>
      </c>
    </row>
    <row r="595" s="2" customFormat="1" ht="37.8" customHeight="1">
      <c r="A595" s="38"/>
      <c r="B595" s="39"/>
      <c r="C595" s="218" t="s">
        <v>821</v>
      </c>
      <c r="D595" s="218" t="s">
        <v>132</v>
      </c>
      <c r="E595" s="219" t="s">
        <v>822</v>
      </c>
      <c r="F595" s="220" t="s">
        <v>823</v>
      </c>
      <c r="G595" s="221" t="s">
        <v>192</v>
      </c>
      <c r="H595" s="222">
        <v>177</v>
      </c>
      <c r="I595" s="223"/>
      <c r="J595" s="224">
        <f>ROUND(I595*H595,2)</f>
        <v>0</v>
      </c>
      <c r="K595" s="220" t="s">
        <v>136</v>
      </c>
      <c r="L595" s="44"/>
      <c r="M595" s="225" t="s">
        <v>1</v>
      </c>
      <c r="N595" s="226" t="s">
        <v>47</v>
      </c>
      <c r="O595" s="91"/>
      <c r="P595" s="227">
        <f>O595*H595</f>
        <v>0</v>
      </c>
      <c r="Q595" s="227">
        <v>0</v>
      </c>
      <c r="R595" s="227">
        <f>Q595*H595</f>
        <v>0</v>
      </c>
      <c r="S595" s="227">
        <v>0</v>
      </c>
      <c r="T595" s="228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9" t="s">
        <v>137</v>
      </c>
      <c r="AT595" s="229" t="s">
        <v>132</v>
      </c>
      <c r="AU595" s="229" t="s">
        <v>92</v>
      </c>
      <c r="AY595" s="17" t="s">
        <v>130</v>
      </c>
      <c r="BE595" s="230">
        <f>IF(N595="základní",J595,0)</f>
        <v>0</v>
      </c>
      <c r="BF595" s="230">
        <f>IF(N595="snížená",J595,0)</f>
        <v>0</v>
      </c>
      <c r="BG595" s="230">
        <f>IF(N595="zákl. přenesená",J595,0)</f>
        <v>0</v>
      </c>
      <c r="BH595" s="230">
        <f>IF(N595="sníž. přenesená",J595,0)</f>
        <v>0</v>
      </c>
      <c r="BI595" s="230">
        <f>IF(N595="nulová",J595,0)</f>
        <v>0</v>
      </c>
      <c r="BJ595" s="17" t="s">
        <v>21</v>
      </c>
      <c r="BK595" s="230">
        <f>ROUND(I595*H595,2)</f>
        <v>0</v>
      </c>
      <c r="BL595" s="17" t="s">
        <v>137</v>
      </c>
      <c r="BM595" s="229" t="s">
        <v>824</v>
      </c>
    </row>
    <row r="596" s="13" customFormat="1">
      <c r="A596" s="13"/>
      <c r="B596" s="231"/>
      <c r="C596" s="232"/>
      <c r="D596" s="233" t="s">
        <v>139</v>
      </c>
      <c r="E596" s="234" t="s">
        <v>1</v>
      </c>
      <c r="F596" s="235" t="s">
        <v>825</v>
      </c>
      <c r="G596" s="232"/>
      <c r="H596" s="236">
        <v>177</v>
      </c>
      <c r="I596" s="237"/>
      <c r="J596" s="232"/>
      <c r="K596" s="232"/>
      <c r="L596" s="238"/>
      <c r="M596" s="239"/>
      <c r="N596" s="240"/>
      <c r="O596" s="240"/>
      <c r="P596" s="240"/>
      <c r="Q596" s="240"/>
      <c r="R596" s="240"/>
      <c r="S596" s="240"/>
      <c r="T596" s="241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2" t="s">
        <v>139</v>
      </c>
      <c r="AU596" s="242" t="s">
        <v>92</v>
      </c>
      <c r="AV596" s="13" t="s">
        <v>92</v>
      </c>
      <c r="AW596" s="13" t="s">
        <v>38</v>
      </c>
      <c r="AX596" s="13" t="s">
        <v>21</v>
      </c>
      <c r="AY596" s="242" t="s">
        <v>130</v>
      </c>
    </row>
    <row r="597" s="2" customFormat="1" ht="37.8" customHeight="1">
      <c r="A597" s="38"/>
      <c r="B597" s="39"/>
      <c r="C597" s="218" t="s">
        <v>826</v>
      </c>
      <c r="D597" s="218" t="s">
        <v>132</v>
      </c>
      <c r="E597" s="219" t="s">
        <v>827</v>
      </c>
      <c r="F597" s="220" t="s">
        <v>828</v>
      </c>
      <c r="G597" s="221" t="s">
        <v>157</v>
      </c>
      <c r="H597" s="222">
        <v>92</v>
      </c>
      <c r="I597" s="223"/>
      <c r="J597" s="224">
        <f>ROUND(I597*H597,2)</f>
        <v>0</v>
      </c>
      <c r="K597" s="220" t="s">
        <v>136</v>
      </c>
      <c r="L597" s="44"/>
      <c r="M597" s="225" t="s">
        <v>1</v>
      </c>
      <c r="N597" s="226" t="s">
        <v>47</v>
      </c>
      <c r="O597" s="91"/>
      <c r="P597" s="227">
        <f>O597*H597</f>
        <v>0</v>
      </c>
      <c r="Q597" s="227">
        <v>0</v>
      </c>
      <c r="R597" s="227">
        <f>Q597*H597</f>
        <v>0</v>
      </c>
      <c r="S597" s="227">
        <v>0</v>
      </c>
      <c r="T597" s="228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9" t="s">
        <v>137</v>
      </c>
      <c r="AT597" s="229" t="s">
        <v>132</v>
      </c>
      <c r="AU597" s="229" t="s">
        <v>92</v>
      </c>
      <c r="AY597" s="17" t="s">
        <v>130</v>
      </c>
      <c r="BE597" s="230">
        <f>IF(N597="základní",J597,0)</f>
        <v>0</v>
      </c>
      <c r="BF597" s="230">
        <f>IF(N597="snížená",J597,0)</f>
        <v>0</v>
      </c>
      <c r="BG597" s="230">
        <f>IF(N597="zákl. přenesená",J597,0)</f>
        <v>0</v>
      </c>
      <c r="BH597" s="230">
        <f>IF(N597="sníž. přenesená",J597,0)</f>
        <v>0</v>
      </c>
      <c r="BI597" s="230">
        <f>IF(N597="nulová",J597,0)</f>
        <v>0</v>
      </c>
      <c r="BJ597" s="17" t="s">
        <v>21</v>
      </c>
      <c r="BK597" s="230">
        <f>ROUND(I597*H597,2)</f>
        <v>0</v>
      </c>
      <c r="BL597" s="17" t="s">
        <v>137</v>
      </c>
      <c r="BM597" s="229" t="s">
        <v>829</v>
      </c>
    </row>
    <row r="598" s="13" customFormat="1">
      <c r="A598" s="13"/>
      <c r="B598" s="231"/>
      <c r="C598" s="232"/>
      <c r="D598" s="233" t="s">
        <v>139</v>
      </c>
      <c r="E598" s="234" t="s">
        <v>1</v>
      </c>
      <c r="F598" s="235" t="s">
        <v>830</v>
      </c>
      <c r="G598" s="232"/>
      <c r="H598" s="236">
        <v>92</v>
      </c>
      <c r="I598" s="237"/>
      <c r="J598" s="232"/>
      <c r="K598" s="232"/>
      <c r="L598" s="238"/>
      <c r="M598" s="239"/>
      <c r="N598" s="240"/>
      <c r="O598" s="240"/>
      <c r="P598" s="240"/>
      <c r="Q598" s="240"/>
      <c r="R598" s="240"/>
      <c r="S598" s="240"/>
      <c r="T598" s="241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2" t="s">
        <v>139</v>
      </c>
      <c r="AU598" s="242" t="s">
        <v>92</v>
      </c>
      <c r="AV598" s="13" t="s">
        <v>92</v>
      </c>
      <c r="AW598" s="13" t="s">
        <v>38</v>
      </c>
      <c r="AX598" s="13" t="s">
        <v>21</v>
      </c>
      <c r="AY598" s="242" t="s">
        <v>130</v>
      </c>
    </row>
    <row r="599" s="2" customFormat="1" ht="33" customHeight="1">
      <c r="A599" s="38"/>
      <c r="B599" s="39"/>
      <c r="C599" s="218" t="s">
        <v>831</v>
      </c>
      <c r="D599" s="218" t="s">
        <v>132</v>
      </c>
      <c r="E599" s="219" t="s">
        <v>832</v>
      </c>
      <c r="F599" s="220" t="s">
        <v>833</v>
      </c>
      <c r="G599" s="221" t="s">
        <v>157</v>
      </c>
      <c r="H599" s="222">
        <v>14</v>
      </c>
      <c r="I599" s="223"/>
      <c r="J599" s="224">
        <f>ROUND(I599*H599,2)</f>
        <v>0</v>
      </c>
      <c r="K599" s="220" t="s">
        <v>136</v>
      </c>
      <c r="L599" s="44"/>
      <c r="M599" s="225" t="s">
        <v>1</v>
      </c>
      <c r="N599" s="226" t="s">
        <v>47</v>
      </c>
      <c r="O599" s="91"/>
      <c r="P599" s="227">
        <f>O599*H599</f>
        <v>0</v>
      </c>
      <c r="Q599" s="227">
        <v>0</v>
      </c>
      <c r="R599" s="227">
        <f>Q599*H599</f>
        <v>0</v>
      </c>
      <c r="S599" s="227">
        <v>0</v>
      </c>
      <c r="T599" s="228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9" t="s">
        <v>137</v>
      </c>
      <c r="AT599" s="229" t="s">
        <v>132</v>
      </c>
      <c r="AU599" s="229" t="s">
        <v>92</v>
      </c>
      <c r="AY599" s="17" t="s">
        <v>130</v>
      </c>
      <c r="BE599" s="230">
        <f>IF(N599="základní",J599,0)</f>
        <v>0</v>
      </c>
      <c r="BF599" s="230">
        <f>IF(N599="snížená",J599,0)</f>
        <v>0</v>
      </c>
      <c r="BG599" s="230">
        <f>IF(N599="zákl. přenesená",J599,0)</f>
        <v>0</v>
      </c>
      <c r="BH599" s="230">
        <f>IF(N599="sníž. přenesená",J599,0)</f>
        <v>0</v>
      </c>
      <c r="BI599" s="230">
        <f>IF(N599="nulová",J599,0)</f>
        <v>0</v>
      </c>
      <c r="BJ599" s="17" t="s">
        <v>21</v>
      </c>
      <c r="BK599" s="230">
        <f>ROUND(I599*H599,2)</f>
        <v>0</v>
      </c>
      <c r="BL599" s="17" t="s">
        <v>137</v>
      </c>
      <c r="BM599" s="229" t="s">
        <v>834</v>
      </c>
    </row>
    <row r="600" s="13" customFormat="1">
      <c r="A600" s="13"/>
      <c r="B600" s="231"/>
      <c r="C600" s="232"/>
      <c r="D600" s="233" t="s">
        <v>139</v>
      </c>
      <c r="E600" s="234" t="s">
        <v>1</v>
      </c>
      <c r="F600" s="235" t="s">
        <v>835</v>
      </c>
      <c r="G600" s="232"/>
      <c r="H600" s="236">
        <v>14</v>
      </c>
      <c r="I600" s="237"/>
      <c r="J600" s="232"/>
      <c r="K600" s="232"/>
      <c r="L600" s="238"/>
      <c r="M600" s="239"/>
      <c r="N600" s="240"/>
      <c r="O600" s="240"/>
      <c r="P600" s="240"/>
      <c r="Q600" s="240"/>
      <c r="R600" s="240"/>
      <c r="S600" s="240"/>
      <c r="T600" s="241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2" t="s">
        <v>139</v>
      </c>
      <c r="AU600" s="242" t="s">
        <v>92</v>
      </c>
      <c r="AV600" s="13" t="s">
        <v>92</v>
      </c>
      <c r="AW600" s="13" t="s">
        <v>38</v>
      </c>
      <c r="AX600" s="13" t="s">
        <v>21</v>
      </c>
      <c r="AY600" s="242" t="s">
        <v>130</v>
      </c>
    </row>
    <row r="601" s="2" customFormat="1" ht="37.8" customHeight="1">
      <c r="A601" s="38"/>
      <c r="B601" s="39"/>
      <c r="C601" s="218" t="s">
        <v>836</v>
      </c>
      <c r="D601" s="218" t="s">
        <v>132</v>
      </c>
      <c r="E601" s="219" t="s">
        <v>837</v>
      </c>
      <c r="F601" s="220" t="s">
        <v>838</v>
      </c>
      <c r="G601" s="221" t="s">
        <v>157</v>
      </c>
      <c r="H601" s="222">
        <v>20.399999999999999</v>
      </c>
      <c r="I601" s="223"/>
      <c r="J601" s="224">
        <f>ROUND(I601*H601,2)</f>
        <v>0</v>
      </c>
      <c r="K601" s="220" t="s">
        <v>136</v>
      </c>
      <c r="L601" s="44"/>
      <c r="M601" s="225" t="s">
        <v>1</v>
      </c>
      <c r="N601" s="226" t="s">
        <v>47</v>
      </c>
      <c r="O601" s="91"/>
      <c r="P601" s="227">
        <f>O601*H601</f>
        <v>0</v>
      </c>
      <c r="Q601" s="227">
        <v>0</v>
      </c>
      <c r="R601" s="227">
        <f>Q601*H601</f>
        <v>0</v>
      </c>
      <c r="S601" s="227">
        <v>0</v>
      </c>
      <c r="T601" s="228">
        <f>S601*H601</f>
        <v>0</v>
      </c>
      <c r="U601" s="38"/>
      <c r="V601" s="38"/>
      <c r="W601" s="38"/>
      <c r="X601" s="38"/>
      <c r="Y601" s="38"/>
      <c r="Z601" s="38"/>
      <c r="AA601" s="38"/>
      <c r="AB601" s="38"/>
      <c r="AC601" s="38"/>
      <c r="AD601" s="38"/>
      <c r="AE601" s="38"/>
      <c r="AR601" s="229" t="s">
        <v>137</v>
      </c>
      <c r="AT601" s="229" t="s">
        <v>132</v>
      </c>
      <c r="AU601" s="229" t="s">
        <v>92</v>
      </c>
      <c r="AY601" s="17" t="s">
        <v>130</v>
      </c>
      <c r="BE601" s="230">
        <f>IF(N601="základní",J601,0)</f>
        <v>0</v>
      </c>
      <c r="BF601" s="230">
        <f>IF(N601="snížená",J601,0)</f>
        <v>0</v>
      </c>
      <c r="BG601" s="230">
        <f>IF(N601="zákl. přenesená",J601,0)</f>
        <v>0</v>
      </c>
      <c r="BH601" s="230">
        <f>IF(N601="sníž. přenesená",J601,0)</f>
        <v>0</v>
      </c>
      <c r="BI601" s="230">
        <f>IF(N601="nulová",J601,0)</f>
        <v>0</v>
      </c>
      <c r="BJ601" s="17" t="s">
        <v>21</v>
      </c>
      <c r="BK601" s="230">
        <f>ROUND(I601*H601,2)</f>
        <v>0</v>
      </c>
      <c r="BL601" s="17" t="s">
        <v>137</v>
      </c>
      <c r="BM601" s="229" t="s">
        <v>839</v>
      </c>
    </row>
    <row r="602" s="13" customFormat="1">
      <c r="A602" s="13"/>
      <c r="B602" s="231"/>
      <c r="C602" s="232"/>
      <c r="D602" s="233" t="s">
        <v>139</v>
      </c>
      <c r="E602" s="234" t="s">
        <v>1</v>
      </c>
      <c r="F602" s="235" t="s">
        <v>840</v>
      </c>
      <c r="G602" s="232"/>
      <c r="H602" s="236">
        <v>204</v>
      </c>
      <c r="I602" s="237"/>
      <c r="J602" s="232"/>
      <c r="K602" s="232"/>
      <c r="L602" s="238"/>
      <c r="M602" s="239"/>
      <c r="N602" s="240"/>
      <c r="O602" s="240"/>
      <c r="P602" s="240"/>
      <c r="Q602" s="240"/>
      <c r="R602" s="240"/>
      <c r="S602" s="240"/>
      <c r="T602" s="241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2" t="s">
        <v>139</v>
      </c>
      <c r="AU602" s="242" t="s">
        <v>92</v>
      </c>
      <c r="AV602" s="13" t="s">
        <v>92</v>
      </c>
      <c r="AW602" s="13" t="s">
        <v>38</v>
      </c>
      <c r="AX602" s="13" t="s">
        <v>21</v>
      </c>
      <c r="AY602" s="242" t="s">
        <v>130</v>
      </c>
    </row>
    <row r="603" s="13" customFormat="1">
      <c r="A603" s="13"/>
      <c r="B603" s="231"/>
      <c r="C603" s="232"/>
      <c r="D603" s="233" t="s">
        <v>139</v>
      </c>
      <c r="E603" s="232"/>
      <c r="F603" s="235" t="s">
        <v>841</v>
      </c>
      <c r="G603" s="232"/>
      <c r="H603" s="236">
        <v>20.399999999999999</v>
      </c>
      <c r="I603" s="237"/>
      <c r="J603" s="232"/>
      <c r="K603" s="232"/>
      <c r="L603" s="238"/>
      <c r="M603" s="239"/>
      <c r="N603" s="240"/>
      <c r="O603" s="240"/>
      <c r="P603" s="240"/>
      <c r="Q603" s="240"/>
      <c r="R603" s="240"/>
      <c r="S603" s="240"/>
      <c r="T603" s="241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2" t="s">
        <v>139</v>
      </c>
      <c r="AU603" s="242" t="s">
        <v>92</v>
      </c>
      <c r="AV603" s="13" t="s">
        <v>92</v>
      </c>
      <c r="AW603" s="13" t="s">
        <v>4</v>
      </c>
      <c r="AX603" s="13" t="s">
        <v>21</v>
      </c>
      <c r="AY603" s="242" t="s">
        <v>130</v>
      </c>
    </row>
    <row r="604" s="12" customFormat="1" ht="22.8" customHeight="1">
      <c r="A604" s="12"/>
      <c r="B604" s="202"/>
      <c r="C604" s="203"/>
      <c r="D604" s="204" t="s">
        <v>81</v>
      </c>
      <c r="E604" s="216" t="s">
        <v>842</v>
      </c>
      <c r="F604" s="216" t="s">
        <v>843</v>
      </c>
      <c r="G604" s="203"/>
      <c r="H604" s="203"/>
      <c r="I604" s="206"/>
      <c r="J604" s="217">
        <f>BK604</f>
        <v>0</v>
      </c>
      <c r="K604" s="203"/>
      <c r="L604" s="208"/>
      <c r="M604" s="209"/>
      <c r="N604" s="210"/>
      <c r="O604" s="210"/>
      <c r="P604" s="211">
        <f>SUM(P605:P629)</f>
        <v>0</v>
      </c>
      <c r="Q604" s="210"/>
      <c r="R604" s="211">
        <f>SUM(R605:R629)</f>
        <v>0</v>
      </c>
      <c r="S604" s="210"/>
      <c r="T604" s="212">
        <f>SUM(T605:T629)</f>
        <v>0</v>
      </c>
      <c r="U604" s="12"/>
      <c r="V604" s="12"/>
      <c r="W604" s="12"/>
      <c r="X604" s="12"/>
      <c r="Y604" s="12"/>
      <c r="Z604" s="12"/>
      <c r="AA604" s="12"/>
      <c r="AB604" s="12"/>
      <c r="AC604" s="12"/>
      <c r="AD604" s="12"/>
      <c r="AE604" s="12"/>
      <c r="AR604" s="213" t="s">
        <v>21</v>
      </c>
      <c r="AT604" s="214" t="s">
        <v>81</v>
      </c>
      <c r="AU604" s="214" t="s">
        <v>21</v>
      </c>
      <c r="AY604" s="213" t="s">
        <v>130</v>
      </c>
      <c r="BK604" s="215">
        <f>SUM(BK605:BK629)</f>
        <v>0</v>
      </c>
    </row>
    <row r="605" s="2" customFormat="1" ht="24.15" customHeight="1">
      <c r="A605" s="38"/>
      <c r="B605" s="39"/>
      <c r="C605" s="218" t="s">
        <v>844</v>
      </c>
      <c r="D605" s="218" t="s">
        <v>132</v>
      </c>
      <c r="E605" s="219" t="s">
        <v>845</v>
      </c>
      <c r="F605" s="220" t="s">
        <v>846</v>
      </c>
      <c r="G605" s="221" t="s">
        <v>340</v>
      </c>
      <c r="H605" s="222">
        <v>343.5</v>
      </c>
      <c r="I605" s="223"/>
      <c r="J605" s="224">
        <f>ROUND(I605*H605,2)</f>
        <v>0</v>
      </c>
      <c r="K605" s="220" t="s">
        <v>136</v>
      </c>
      <c r="L605" s="44"/>
      <c r="M605" s="225" t="s">
        <v>1</v>
      </c>
      <c r="N605" s="226" t="s">
        <v>47</v>
      </c>
      <c r="O605" s="91"/>
      <c r="P605" s="227">
        <f>O605*H605</f>
        <v>0</v>
      </c>
      <c r="Q605" s="227">
        <v>0</v>
      </c>
      <c r="R605" s="227">
        <f>Q605*H605</f>
        <v>0</v>
      </c>
      <c r="S605" s="227">
        <v>0</v>
      </c>
      <c r="T605" s="228">
        <f>S605*H605</f>
        <v>0</v>
      </c>
      <c r="U605" s="38"/>
      <c r="V605" s="38"/>
      <c r="W605" s="38"/>
      <c r="X605" s="38"/>
      <c r="Y605" s="38"/>
      <c r="Z605" s="38"/>
      <c r="AA605" s="38"/>
      <c r="AB605" s="38"/>
      <c r="AC605" s="38"/>
      <c r="AD605" s="38"/>
      <c r="AE605" s="38"/>
      <c r="AR605" s="229" t="s">
        <v>137</v>
      </c>
      <c r="AT605" s="229" t="s">
        <v>132</v>
      </c>
      <c r="AU605" s="229" t="s">
        <v>92</v>
      </c>
      <c r="AY605" s="17" t="s">
        <v>130</v>
      </c>
      <c r="BE605" s="230">
        <f>IF(N605="základní",J605,0)</f>
        <v>0</v>
      </c>
      <c r="BF605" s="230">
        <f>IF(N605="snížená",J605,0)</f>
        <v>0</v>
      </c>
      <c r="BG605" s="230">
        <f>IF(N605="zákl. přenesená",J605,0)</f>
        <v>0</v>
      </c>
      <c r="BH605" s="230">
        <f>IF(N605="sníž. přenesená",J605,0)</f>
        <v>0</v>
      </c>
      <c r="BI605" s="230">
        <f>IF(N605="nulová",J605,0)</f>
        <v>0</v>
      </c>
      <c r="BJ605" s="17" t="s">
        <v>21</v>
      </c>
      <c r="BK605" s="230">
        <f>ROUND(I605*H605,2)</f>
        <v>0</v>
      </c>
      <c r="BL605" s="17" t="s">
        <v>137</v>
      </c>
      <c r="BM605" s="229" t="s">
        <v>847</v>
      </c>
    </row>
    <row r="606" s="13" customFormat="1">
      <c r="A606" s="13"/>
      <c r="B606" s="231"/>
      <c r="C606" s="232"/>
      <c r="D606" s="233" t="s">
        <v>139</v>
      </c>
      <c r="E606" s="234" t="s">
        <v>1</v>
      </c>
      <c r="F606" s="235" t="s">
        <v>848</v>
      </c>
      <c r="G606" s="232"/>
      <c r="H606" s="236">
        <v>343.5</v>
      </c>
      <c r="I606" s="237"/>
      <c r="J606" s="232"/>
      <c r="K606" s="232"/>
      <c r="L606" s="238"/>
      <c r="M606" s="239"/>
      <c r="N606" s="240"/>
      <c r="O606" s="240"/>
      <c r="P606" s="240"/>
      <c r="Q606" s="240"/>
      <c r="R606" s="240"/>
      <c r="S606" s="240"/>
      <c r="T606" s="241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2" t="s">
        <v>139</v>
      </c>
      <c r="AU606" s="242" t="s">
        <v>92</v>
      </c>
      <c r="AV606" s="13" t="s">
        <v>92</v>
      </c>
      <c r="AW606" s="13" t="s">
        <v>38</v>
      </c>
      <c r="AX606" s="13" t="s">
        <v>21</v>
      </c>
      <c r="AY606" s="242" t="s">
        <v>130</v>
      </c>
    </row>
    <row r="607" s="2" customFormat="1" ht="24.15" customHeight="1">
      <c r="A607" s="38"/>
      <c r="B607" s="39"/>
      <c r="C607" s="218" t="s">
        <v>849</v>
      </c>
      <c r="D607" s="218" t="s">
        <v>132</v>
      </c>
      <c r="E607" s="219" t="s">
        <v>850</v>
      </c>
      <c r="F607" s="220" t="s">
        <v>851</v>
      </c>
      <c r="G607" s="221" t="s">
        <v>340</v>
      </c>
      <c r="H607" s="222">
        <v>3091.5</v>
      </c>
      <c r="I607" s="223"/>
      <c r="J607" s="224">
        <f>ROUND(I607*H607,2)</f>
        <v>0</v>
      </c>
      <c r="K607" s="220" t="s">
        <v>136</v>
      </c>
      <c r="L607" s="44"/>
      <c r="M607" s="225" t="s">
        <v>1</v>
      </c>
      <c r="N607" s="226" t="s">
        <v>47</v>
      </c>
      <c r="O607" s="91"/>
      <c r="P607" s="227">
        <f>O607*H607</f>
        <v>0</v>
      </c>
      <c r="Q607" s="227">
        <v>0</v>
      </c>
      <c r="R607" s="227">
        <f>Q607*H607</f>
        <v>0</v>
      </c>
      <c r="S607" s="227">
        <v>0</v>
      </c>
      <c r="T607" s="228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9" t="s">
        <v>137</v>
      </c>
      <c r="AT607" s="229" t="s">
        <v>132</v>
      </c>
      <c r="AU607" s="229" t="s">
        <v>92</v>
      </c>
      <c r="AY607" s="17" t="s">
        <v>130</v>
      </c>
      <c r="BE607" s="230">
        <f>IF(N607="základní",J607,0)</f>
        <v>0</v>
      </c>
      <c r="BF607" s="230">
        <f>IF(N607="snížená",J607,0)</f>
        <v>0</v>
      </c>
      <c r="BG607" s="230">
        <f>IF(N607="zákl. přenesená",J607,0)</f>
        <v>0</v>
      </c>
      <c r="BH607" s="230">
        <f>IF(N607="sníž. přenesená",J607,0)</f>
        <v>0</v>
      </c>
      <c r="BI607" s="230">
        <f>IF(N607="nulová",J607,0)</f>
        <v>0</v>
      </c>
      <c r="BJ607" s="17" t="s">
        <v>21</v>
      </c>
      <c r="BK607" s="230">
        <f>ROUND(I607*H607,2)</f>
        <v>0</v>
      </c>
      <c r="BL607" s="17" t="s">
        <v>137</v>
      </c>
      <c r="BM607" s="229" t="s">
        <v>852</v>
      </c>
    </row>
    <row r="608" s="13" customFormat="1">
      <c r="A608" s="13"/>
      <c r="B608" s="231"/>
      <c r="C608" s="232"/>
      <c r="D608" s="233" t="s">
        <v>139</v>
      </c>
      <c r="E608" s="234" t="s">
        <v>1</v>
      </c>
      <c r="F608" s="235" t="s">
        <v>853</v>
      </c>
      <c r="G608" s="232"/>
      <c r="H608" s="236">
        <v>3091.5</v>
      </c>
      <c r="I608" s="237"/>
      <c r="J608" s="232"/>
      <c r="K608" s="232"/>
      <c r="L608" s="238"/>
      <c r="M608" s="239"/>
      <c r="N608" s="240"/>
      <c r="O608" s="240"/>
      <c r="P608" s="240"/>
      <c r="Q608" s="240"/>
      <c r="R608" s="240"/>
      <c r="S608" s="240"/>
      <c r="T608" s="24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2" t="s">
        <v>139</v>
      </c>
      <c r="AU608" s="242" t="s">
        <v>92</v>
      </c>
      <c r="AV608" s="13" t="s">
        <v>92</v>
      </c>
      <c r="AW608" s="13" t="s">
        <v>38</v>
      </c>
      <c r="AX608" s="13" t="s">
        <v>21</v>
      </c>
      <c r="AY608" s="242" t="s">
        <v>130</v>
      </c>
    </row>
    <row r="609" s="14" customFormat="1">
      <c r="A609" s="14"/>
      <c r="B609" s="243"/>
      <c r="C609" s="244"/>
      <c r="D609" s="233" t="s">
        <v>139</v>
      </c>
      <c r="E609" s="245" t="s">
        <v>1</v>
      </c>
      <c r="F609" s="246" t="s">
        <v>854</v>
      </c>
      <c r="G609" s="244"/>
      <c r="H609" s="245" t="s">
        <v>1</v>
      </c>
      <c r="I609" s="247"/>
      <c r="J609" s="244"/>
      <c r="K609" s="244"/>
      <c r="L609" s="248"/>
      <c r="M609" s="249"/>
      <c r="N609" s="250"/>
      <c r="O609" s="250"/>
      <c r="P609" s="250"/>
      <c r="Q609" s="250"/>
      <c r="R609" s="250"/>
      <c r="S609" s="250"/>
      <c r="T609" s="251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2" t="s">
        <v>139</v>
      </c>
      <c r="AU609" s="252" t="s">
        <v>92</v>
      </c>
      <c r="AV609" s="14" t="s">
        <v>21</v>
      </c>
      <c r="AW609" s="14" t="s">
        <v>38</v>
      </c>
      <c r="AX609" s="14" t="s">
        <v>82</v>
      </c>
      <c r="AY609" s="252" t="s">
        <v>130</v>
      </c>
    </row>
    <row r="610" s="2" customFormat="1" ht="24.15" customHeight="1">
      <c r="A610" s="38"/>
      <c r="B610" s="39"/>
      <c r="C610" s="218" t="s">
        <v>855</v>
      </c>
      <c r="D610" s="218" t="s">
        <v>132</v>
      </c>
      <c r="E610" s="219" t="s">
        <v>856</v>
      </c>
      <c r="F610" s="220" t="s">
        <v>857</v>
      </c>
      <c r="G610" s="221" t="s">
        <v>340</v>
      </c>
      <c r="H610" s="222">
        <v>103.5</v>
      </c>
      <c r="I610" s="223"/>
      <c r="J610" s="224">
        <f>ROUND(I610*H610,2)</f>
        <v>0</v>
      </c>
      <c r="K610" s="220" t="s">
        <v>136</v>
      </c>
      <c r="L610" s="44"/>
      <c r="M610" s="225" t="s">
        <v>1</v>
      </c>
      <c r="N610" s="226" t="s">
        <v>47</v>
      </c>
      <c r="O610" s="91"/>
      <c r="P610" s="227">
        <f>O610*H610</f>
        <v>0</v>
      </c>
      <c r="Q610" s="227">
        <v>0</v>
      </c>
      <c r="R610" s="227">
        <f>Q610*H610</f>
        <v>0</v>
      </c>
      <c r="S610" s="227">
        <v>0</v>
      </c>
      <c r="T610" s="228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9" t="s">
        <v>137</v>
      </c>
      <c r="AT610" s="229" t="s">
        <v>132</v>
      </c>
      <c r="AU610" s="229" t="s">
        <v>92</v>
      </c>
      <c r="AY610" s="17" t="s">
        <v>130</v>
      </c>
      <c r="BE610" s="230">
        <f>IF(N610="základní",J610,0)</f>
        <v>0</v>
      </c>
      <c r="BF610" s="230">
        <f>IF(N610="snížená",J610,0)</f>
        <v>0</v>
      </c>
      <c r="BG610" s="230">
        <f>IF(N610="zákl. přenesená",J610,0)</f>
        <v>0</v>
      </c>
      <c r="BH610" s="230">
        <f>IF(N610="sníž. přenesená",J610,0)</f>
        <v>0</v>
      </c>
      <c r="BI610" s="230">
        <f>IF(N610="nulová",J610,0)</f>
        <v>0</v>
      </c>
      <c r="BJ610" s="17" t="s">
        <v>21</v>
      </c>
      <c r="BK610" s="230">
        <f>ROUND(I610*H610,2)</f>
        <v>0</v>
      </c>
      <c r="BL610" s="17" t="s">
        <v>137</v>
      </c>
      <c r="BM610" s="229" t="s">
        <v>858</v>
      </c>
    </row>
    <row r="611" s="13" customFormat="1">
      <c r="A611" s="13"/>
      <c r="B611" s="231"/>
      <c r="C611" s="232"/>
      <c r="D611" s="233" t="s">
        <v>139</v>
      </c>
      <c r="E611" s="234" t="s">
        <v>1</v>
      </c>
      <c r="F611" s="235" t="s">
        <v>859</v>
      </c>
      <c r="G611" s="232"/>
      <c r="H611" s="236">
        <v>103.5</v>
      </c>
      <c r="I611" s="237"/>
      <c r="J611" s="232"/>
      <c r="K611" s="232"/>
      <c r="L611" s="238"/>
      <c r="M611" s="239"/>
      <c r="N611" s="240"/>
      <c r="O611" s="240"/>
      <c r="P611" s="240"/>
      <c r="Q611" s="240"/>
      <c r="R611" s="240"/>
      <c r="S611" s="240"/>
      <c r="T611" s="24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2" t="s">
        <v>139</v>
      </c>
      <c r="AU611" s="242" t="s">
        <v>92</v>
      </c>
      <c r="AV611" s="13" t="s">
        <v>92</v>
      </c>
      <c r="AW611" s="13" t="s">
        <v>38</v>
      </c>
      <c r="AX611" s="13" t="s">
        <v>21</v>
      </c>
      <c r="AY611" s="242" t="s">
        <v>130</v>
      </c>
    </row>
    <row r="612" s="2" customFormat="1" ht="24.15" customHeight="1">
      <c r="A612" s="38"/>
      <c r="B612" s="39"/>
      <c r="C612" s="218" t="s">
        <v>860</v>
      </c>
      <c r="D612" s="218" t="s">
        <v>132</v>
      </c>
      <c r="E612" s="219" t="s">
        <v>861</v>
      </c>
      <c r="F612" s="220" t="s">
        <v>851</v>
      </c>
      <c r="G612" s="221" t="s">
        <v>340</v>
      </c>
      <c r="H612" s="222">
        <v>931.5</v>
      </c>
      <c r="I612" s="223"/>
      <c r="J612" s="224">
        <f>ROUND(I612*H612,2)</f>
        <v>0</v>
      </c>
      <c r="K612" s="220" t="s">
        <v>136</v>
      </c>
      <c r="L612" s="44"/>
      <c r="M612" s="225" t="s">
        <v>1</v>
      </c>
      <c r="N612" s="226" t="s">
        <v>47</v>
      </c>
      <c r="O612" s="91"/>
      <c r="P612" s="227">
        <f>O612*H612</f>
        <v>0</v>
      </c>
      <c r="Q612" s="227">
        <v>0</v>
      </c>
      <c r="R612" s="227">
        <f>Q612*H612</f>
        <v>0</v>
      </c>
      <c r="S612" s="227">
        <v>0</v>
      </c>
      <c r="T612" s="228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9" t="s">
        <v>137</v>
      </c>
      <c r="AT612" s="229" t="s">
        <v>132</v>
      </c>
      <c r="AU612" s="229" t="s">
        <v>92</v>
      </c>
      <c r="AY612" s="17" t="s">
        <v>130</v>
      </c>
      <c r="BE612" s="230">
        <f>IF(N612="základní",J612,0)</f>
        <v>0</v>
      </c>
      <c r="BF612" s="230">
        <f>IF(N612="snížená",J612,0)</f>
        <v>0</v>
      </c>
      <c r="BG612" s="230">
        <f>IF(N612="zákl. přenesená",J612,0)</f>
        <v>0</v>
      </c>
      <c r="BH612" s="230">
        <f>IF(N612="sníž. přenesená",J612,0)</f>
        <v>0</v>
      </c>
      <c r="BI612" s="230">
        <f>IF(N612="nulová",J612,0)</f>
        <v>0</v>
      </c>
      <c r="BJ612" s="17" t="s">
        <v>21</v>
      </c>
      <c r="BK612" s="230">
        <f>ROUND(I612*H612,2)</f>
        <v>0</v>
      </c>
      <c r="BL612" s="17" t="s">
        <v>137</v>
      </c>
      <c r="BM612" s="229" t="s">
        <v>862</v>
      </c>
    </row>
    <row r="613" s="13" customFormat="1">
      <c r="A613" s="13"/>
      <c r="B613" s="231"/>
      <c r="C613" s="232"/>
      <c r="D613" s="233" t="s">
        <v>139</v>
      </c>
      <c r="E613" s="234" t="s">
        <v>1</v>
      </c>
      <c r="F613" s="235" t="s">
        <v>863</v>
      </c>
      <c r="G613" s="232"/>
      <c r="H613" s="236">
        <v>931.5</v>
      </c>
      <c r="I613" s="237"/>
      <c r="J613" s="232"/>
      <c r="K613" s="232"/>
      <c r="L613" s="238"/>
      <c r="M613" s="239"/>
      <c r="N613" s="240"/>
      <c r="O613" s="240"/>
      <c r="P613" s="240"/>
      <c r="Q613" s="240"/>
      <c r="R613" s="240"/>
      <c r="S613" s="240"/>
      <c r="T613" s="24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2" t="s">
        <v>139</v>
      </c>
      <c r="AU613" s="242" t="s">
        <v>92</v>
      </c>
      <c r="AV613" s="13" t="s">
        <v>92</v>
      </c>
      <c r="AW613" s="13" t="s">
        <v>38</v>
      </c>
      <c r="AX613" s="13" t="s">
        <v>21</v>
      </c>
      <c r="AY613" s="242" t="s">
        <v>130</v>
      </c>
    </row>
    <row r="614" s="14" customFormat="1">
      <c r="A614" s="14"/>
      <c r="B614" s="243"/>
      <c r="C614" s="244"/>
      <c r="D614" s="233" t="s">
        <v>139</v>
      </c>
      <c r="E614" s="245" t="s">
        <v>1</v>
      </c>
      <c r="F614" s="246" t="s">
        <v>854</v>
      </c>
      <c r="G614" s="244"/>
      <c r="H614" s="245" t="s">
        <v>1</v>
      </c>
      <c r="I614" s="247"/>
      <c r="J614" s="244"/>
      <c r="K614" s="244"/>
      <c r="L614" s="248"/>
      <c r="M614" s="249"/>
      <c r="N614" s="250"/>
      <c r="O614" s="250"/>
      <c r="P614" s="250"/>
      <c r="Q614" s="250"/>
      <c r="R614" s="250"/>
      <c r="S614" s="250"/>
      <c r="T614" s="251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2" t="s">
        <v>139</v>
      </c>
      <c r="AU614" s="252" t="s">
        <v>92</v>
      </c>
      <c r="AV614" s="14" t="s">
        <v>21</v>
      </c>
      <c r="AW614" s="14" t="s">
        <v>38</v>
      </c>
      <c r="AX614" s="14" t="s">
        <v>82</v>
      </c>
      <c r="AY614" s="252" t="s">
        <v>130</v>
      </c>
    </row>
    <row r="615" s="2" customFormat="1" ht="24.15" customHeight="1">
      <c r="A615" s="38"/>
      <c r="B615" s="39"/>
      <c r="C615" s="218" t="s">
        <v>864</v>
      </c>
      <c r="D615" s="218" t="s">
        <v>132</v>
      </c>
      <c r="E615" s="219" t="s">
        <v>865</v>
      </c>
      <c r="F615" s="220" t="s">
        <v>866</v>
      </c>
      <c r="G615" s="221" t="s">
        <v>340</v>
      </c>
      <c r="H615" s="222">
        <v>89</v>
      </c>
      <c r="I615" s="223"/>
      <c r="J615" s="224">
        <f>ROUND(I615*H615,2)</f>
        <v>0</v>
      </c>
      <c r="K615" s="220" t="s">
        <v>136</v>
      </c>
      <c r="L615" s="44"/>
      <c r="M615" s="225" t="s">
        <v>1</v>
      </c>
      <c r="N615" s="226" t="s">
        <v>47</v>
      </c>
      <c r="O615" s="91"/>
      <c r="P615" s="227">
        <f>O615*H615</f>
        <v>0</v>
      </c>
      <c r="Q615" s="227">
        <v>0</v>
      </c>
      <c r="R615" s="227">
        <f>Q615*H615</f>
        <v>0</v>
      </c>
      <c r="S615" s="227">
        <v>0</v>
      </c>
      <c r="T615" s="228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9" t="s">
        <v>137</v>
      </c>
      <c r="AT615" s="229" t="s">
        <v>132</v>
      </c>
      <c r="AU615" s="229" t="s">
        <v>92</v>
      </c>
      <c r="AY615" s="17" t="s">
        <v>130</v>
      </c>
      <c r="BE615" s="230">
        <f>IF(N615="základní",J615,0)</f>
        <v>0</v>
      </c>
      <c r="BF615" s="230">
        <f>IF(N615="snížená",J615,0)</f>
        <v>0</v>
      </c>
      <c r="BG615" s="230">
        <f>IF(N615="zákl. přenesená",J615,0)</f>
        <v>0</v>
      </c>
      <c r="BH615" s="230">
        <f>IF(N615="sníž. přenesená",J615,0)</f>
        <v>0</v>
      </c>
      <c r="BI615" s="230">
        <f>IF(N615="nulová",J615,0)</f>
        <v>0</v>
      </c>
      <c r="BJ615" s="17" t="s">
        <v>21</v>
      </c>
      <c r="BK615" s="230">
        <f>ROUND(I615*H615,2)</f>
        <v>0</v>
      </c>
      <c r="BL615" s="17" t="s">
        <v>137</v>
      </c>
      <c r="BM615" s="229" t="s">
        <v>867</v>
      </c>
    </row>
    <row r="616" s="13" customFormat="1">
      <c r="A616" s="13"/>
      <c r="B616" s="231"/>
      <c r="C616" s="232"/>
      <c r="D616" s="233" t="s">
        <v>139</v>
      </c>
      <c r="E616" s="234" t="s">
        <v>1</v>
      </c>
      <c r="F616" s="235" t="s">
        <v>868</v>
      </c>
      <c r="G616" s="232"/>
      <c r="H616" s="236">
        <v>36.5</v>
      </c>
      <c r="I616" s="237"/>
      <c r="J616" s="232"/>
      <c r="K616" s="232"/>
      <c r="L616" s="238"/>
      <c r="M616" s="239"/>
      <c r="N616" s="240"/>
      <c r="O616" s="240"/>
      <c r="P616" s="240"/>
      <c r="Q616" s="240"/>
      <c r="R616" s="240"/>
      <c r="S616" s="240"/>
      <c r="T616" s="241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2" t="s">
        <v>139</v>
      </c>
      <c r="AU616" s="242" t="s">
        <v>92</v>
      </c>
      <c r="AV616" s="13" t="s">
        <v>92</v>
      </c>
      <c r="AW616" s="13" t="s">
        <v>38</v>
      </c>
      <c r="AX616" s="13" t="s">
        <v>82</v>
      </c>
      <c r="AY616" s="242" t="s">
        <v>130</v>
      </c>
    </row>
    <row r="617" s="13" customFormat="1">
      <c r="A617" s="13"/>
      <c r="B617" s="231"/>
      <c r="C617" s="232"/>
      <c r="D617" s="233" t="s">
        <v>139</v>
      </c>
      <c r="E617" s="234" t="s">
        <v>1</v>
      </c>
      <c r="F617" s="235" t="s">
        <v>869</v>
      </c>
      <c r="G617" s="232"/>
      <c r="H617" s="236">
        <v>23.5</v>
      </c>
      <c r="I617" s="237"/>
      <c r="J617" s="232"/>
      <c r="K617" s="232"/>
      <c r="L617" s="238"/>
      <c r="M617" s="239"/>
      <c r="N617" s="240"/>
      <c r="O617" s="240"/>
      <c r="P617" s="240"/>
      <c r="Q617" s="240"/>
      <c r="R617" s="240"/>
      <c r="S617" s="240"/>
      <c r="T617" s="241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2" t="s">
        <v>139</v>
      </c>
      <c r="AU617" s="242" t="s">
        <v>92</v>
      </c>
      <c r="AV617" s="13" t="s">
        <v>92</v>
      </c>
      <c r="AW617" s="13" t="s">
        <v>38</v>
      </c>
      <c r="AX617" s="13" t="s">
        <v>82</v>
      </c>
      <c r="AY617" s="242" t="s">
        <v>130</v>
      </c>
    </row>
    <row r="618" s="13" customFormat="1">
      <c r="A618" s="13"/>
      <c r="B618" s="231"/>
      <c r="C618" s="232"/>
      <c r="D618" s="233" t="s">
        <v>139</v>
      </c>
      <c r="E618" s="234" t="s">
        <v>1</v>
      </c>
      <c r="F618" s="235" t="s">
        <v>870</v>
      </c>
      <c r="G618" s="232"/>
      <c r="H618" s="236">
        <v>3.5</v>
      </c>
      <c r="I618" s="237"/>
      <c r="J618" s="232"/>
      <c r="K618" s="232"/>
      <c r="L618" s="238"/>
      <c r="M618" s="239"/>
      <c r="N618" s="240"/>
      <c r="O618" s="240"/>
      <c r="P618" s="240"/>
      <c r="Q618" s="240"/>
      <c r="R618" s="240"/>
      <c r="S618" s="240"/>
      <c r="T618" s="241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2" t="s">
        <v>139</v>
      </c>
      <c r="AU618" s="242" t="s">
        <v>92</v>
      </c>
      <c r="AV618" s="13" t="s">
        <v>92</v>
      </c>
      <c r="AW618" s="13" t="s">
        <v>38</v>
      </c>
      <c r="AX618" s="13" t="s">
        <v>82</v>
      </c>
      <c r="AY618" s="242" t="s">
        <v>130</v>
      </c>
    </row>
    <row r="619" s="13" customFormat="1">
      <c r="A619" s="13"/>
      <c r="B619" s="231"/>
      <c r="C619" s="232"/>
      <c r="D619" s="233" t="s">
        <v>139</v>
      </c>
      <c r="E619" s="234" t="s">
        <v>1</v>
      </c>
      <c r="F619" s="235" t="s">
        <v>871</v>
      </c>
      <c r="G619" s="232"/>
      <c r="H619" s="236">
        <v>23.5</v>
      </c>
      <c r="I619" s="237"/>
      <c r="J619" s="232"/>
      <c r="K619" s="232"/>
      <c r="L619" s="238"/>
      <c r="M619" s="239"/>
      <c r="N619" s="240"/>
      <c r="O619" s="240"/>
      <c r="P619" s="240"/>
      <c r="Q619" s="240"/>
      <c r="R619" s="240"/>
      <c r="S619" s="240"/>
      <c r="T619" s="241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42" t="s">
        <v>139</v>
      </c>
      <c r="AU619" s="242" t="s">
        <v>92</v>
      </c>
      <c r="AV619" s="13" t="s">
        <v>92</v>
      </c>
      <c r="AW619" s="13" t="s">
        <v>38</v>
      </c>
      <c r="AX619" s="13" t="s">
        <v>82</v>
      </c>
      <c r="AY619" s="242" t="s">
        <v>130</v>
      </c>
    </row>
    <row r="620" s="13" customFormat="1">
      <c r="A620" s="13"/>
      <c r="B620" s="231"/>
      <c r="C620" s="232"/>
      <c r="D620" s="233" t="s">
        <v>139</v>
      </c>
      <c r="E620" s="234" t="s">
        <v>1</v>
      </c>
      <c r="F620" s="235" t="s">
        <v>872</v>
      </c>
      <c r="G620" s="232"/>
      <c r="H620" s="236">
        <v>1</v>
      </c>
      <c r="I620" s="237"/>
      <c r="J620" s="232"/>
      <c r="K620" s="232"/>
      <c r="L620" s="238"/>
      <c r="M620" s="239"/>
      <c r="N620" s="240"/>
      <c r="O620" s="240"/>
      <c r="P620" s="240"/>
      <c r="Q620" s="240"/>
      <c r="R620" s="240"/>
      <c r="S620" s="240"/>
      <c r="T620" s="241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2" t="s">
        <v>139</v>
      </c>
      <c r="AU620" s="242" t="s">
        <v>92</v>
      </c>
      <c r="AV620" s="13" t="s">
        <v>92</v>
      </c>
      <c r="AW620" s="13" t="s">
        <v>38</v>
      </c>
      <c r="AX620" s="13" t="s">
        <v>82</v>
      </c>
      <c r="AY620" s="242" t="s">
        <v>130</v>
      </c>
    </row>
    <row r="621" s="13" customFormat="1">
      <c r="A621" s="13"/>
      <c r="B621" s="231"/>
      <c r="C621" s="232"/>
      <c r="D621" s="233" t="s">
        <v>139</v>
      </c>
      <c r="E621" s="234" t="s">
        <v>1</v>
      </c>
      <c r="F621" s="235" t="s">
        <v>873</v>
      </c>
      <c r="G621" s="232"/>
      <c r="H621" s="236">
        <v>1</v>
      </c>
      <c r="I621" s="237"/>
      <c r="J621" s="232"/>
      <c r="K621" s="232"/>
      <c r="L621" s="238"/>
      <c r="M621" s="239"/>
      <c r="N621" s="240"/>
      <c r="O621" s="240"/>
      <c r="P621" s="240"/>
      <c r="Q621" s="240"/>
      <c r="R621" s="240"/>
      <c r="S621" s="240"/>
      <c r="T621" s="241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2" t="s">
        <v>139</v>
      </c>
      <c r="AU621" s="242" t="s">
        <v>92</v>
      </c>
      <c r="AV621" s="13" t="s">
        <v>92</v>
      </c>
      <c r="AW621" s="13" t="s">
        <v>38</v>
      </c>
      <c r="AX621" s="13" t="s">
        <v>82</v>
      </c>
      <c r="AY621" s="242" t="s">
        <v>130</v>
      </c>
    </row>
    <row r="622" s="15" customFormat="1">
      <c r="A622" s="15"/>
      <c r="B622" s="253"/>
      <c r="C622" s="254"/>
      <c r="D622" s="233" t="s">
        <v>139</v>
      </c>
      <c r="E622" s="255" t="s">
        <v>1</v>
      </c>
      <c r="F622" s="256" t="s">
        <v>184</v>
      </c>
      <c r="G622" s="254"/>
      <c r="H622" s="257">
        <v>89</v>
      </c>
      <c r="I622" s="258"/>
      <c r="J622" s="254"/>
      <c r="K622" s="254"/>
      <c r="L622" s="259"/>
      <c r="M622" s="260"/>
      <c r="N622" s="261"/>
      <c r="O622" s="261"/>
      <c r="P622" s="261"/>
      <c r="Q622" s="261"/>
      <c r="R622" s="261"/>
      <c r="S622" s="261"/>
      <c r="T622" s="262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63" t="s">
        <v>139</v>
      </c>
      <c r="AU622" s="263" t="s">
        <v>92</v>
      </c>
      <c r="AV622" s="15" t="s">
        <v>137</v>
      </c>
      <c r="AW622" s="15" t="s">
        <v>38</v>
      </c>
      <c r="AX622" s="15" t="s">
        <v>21</v>
      </c>
      <c r="AY622" s="263" t="s">
        <v>130</v>
      </c>
    </row>
    <row r="623" s="2" customFormat="1" ht="24.15" customHeight="1">
      <c r="A623" s="38"/>
      <c r="B623" s="39"/>
      <c r="C623" s="218" t="s">
        <v>874</v>
      </c>
      <c r="D623" s="218" t="s">
        <v>132</v>
      </c>
      <c r="E623" s="219" t="s">
        <v>875</v>
      </c>
      <c r="F623" s="220" t="s">
        <v>876</v>
      </c>
      <c r="G623" s="221" t="s">
        <v>340</v>
      </c>
      <c r="H623" s="222">
        <v>356</v>
      </c>
      <c r="I623" s="223"/>
      <c r="J623" s="224">
        <f>ROUND(I623*H623,2)</f>
        <v>0</v>
      </c>
      <c r="K623" s="220" t="s">
        <v>136</v>
      </c>
      <c r="L623" s="44"/>
      <c r="M623" s="225" t="s">
        <v>1</v>
      </c>
      <c r="N623" s="226" t="s">
        <v>47</v>
      </c>
      <c r="O623" s="91"/>
      <c r="P623" s="227">
        <f>O623*H623</f>
        <v>0</v>
      </c>
      <c r="Q623" s="227">
        <v>0</v>
      </c>
      <c r="R623" s="227">
        <f>Q623*H623</f>
        <v>0</v>
      </c>
      <c r="S623" s="227">
        <v>0</v>
      </c>
      <c r="T623" s="228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29" t="s">
        <v>137</v>
      </c>
      <c r="AT623" s="229" t="s">
        <v>132</v>
      </c>
      <c r="AU623" s="229" t="s">
        <v>92</v>
      </c>
      <c r="AY623" s="17" t="s">
        <v>130</v>
      </c>
      <c r="BE623" s="230">
        <f>IF(N623="základní",J623,0)</f>
        <v>0</v>
      </c>
      <c r="BF623" s="230">
        <f>IF(N623="snížená",J623,0)</f>
        <v>0</v>
      </c>
      <c r="BG623" s="230">
        <f>IF(N623="zákl. přenesená",J623,0)</f>
        <v>0</v>
      </c>
      <c r="BH623" s="230">
        <f>IF(N623="sníž. přenesená",J623,0)</f>
        <v>0</v>
      </c>
      <c r="BI623" s="230">
        <f>IF(N623="nulová",J623,0)</f>
        <v>0</v>
      </c>
      <c r="BJ623" s="17" t="s">
        <v>21</v>
      </c>
      <c r="BK623" s="230">
        <f>ROUND(I623*H623,2)</f>
        <v>0</v>
      </c>
      <c r="BL623" s="17" t="s">
        <v>137</v>
      </c>
      <c r="BM623" s="229" t="s">
        <v>877</v>
      </c>
    </row>
    <row r="624" s="13" customFormat="1">
      <c r="A624" s="13"/>
      <c r="B624" s="231"/>
      <c r="C624" s="232"/>
      <c r="D624" s="233" t="s">
        <v>139</v>
      </c>
      <c r="E624" s="234" t="s">
        <v>1</v>
      </c>
      <c r="F624" s="235" t="s">
        <v>878</v>
      </c>
      <c r="G624" s="232"/>
      <c r="H624" s="236">
        <v>356</v>
      </c>
      <c r="I624" s="237"/>
      <c r="J624" s="232"/>
      <c r="K624" s="232"/>
      <c r="L624" s="238"/>
      <c r="M624" s="239"/>
      <c r="N624" s="240"/>
      <c r="O624" s="240"/>
      <c r="P624" s="240"/>
      <c r="Q624" s="240"/>
      <c r="R624" s="240"/>
      <c r="S624" s="240"/>
      <c r="T624" s="241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2" t="s">
        <v>139</v>
      </c>
      <c r="AU624" s="242" t="s">
        <v>92</v>
      </c>
      <c r="AV624" s="13" t="s">
        <v>92</v>
      </c>
      <c r="AW624" s="13" t="s">
        <v>38</v>
      </c>
      <c r="AX624" s="13" t="s">
        <v>21</v>
      </c>
      <c r="AY624" s="242" t="s">
        <v>130</v>
      </c>
    </row>
    <row r="625" s="14" customFormat="1">
      <c r="A625" s="14"/>
      <c r="B625" s="243"/>
      <c r="C625" s="244"/>
      <c r="D625" s="233" t="s">
        <v>139</v>
      </c>
      <c r="E625" s="245" t="s">
        <v>1</v>
      </c>
      <c r="F625" s="246" t="s">
        <v>879</v>
      </c>
      <c r="G625" s="244"/>
      <c r="H625" s="245" t="s">
        <v>1</v>
      </c>
      <c r="I625" s="247"/>
      <c r="J625" s="244"/>
      <c r="K625" s="244"/>
      <c r="L625" s="248"/>
      <c r="M625" s="249"/>
      <c r="N625" s="250"/>
      <c r="O625" s="250"/>
      <c r="P625" s="250"/>
      <c r="Q625" s="250"/>
      <c r="R625" s="250"/>
      <c r="S625" s="250"/>
      <c r="T625" s="25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2" t="s">
        <v>139</v>
      </c>
      <c r="AU625" s="252" t="s">
        <v>92</v>
      </c>
      <c r="AV625" s="14" t="s">
        <v>21</v>
      </c>
      <c r="AW625" s="14" t="s">
        <v>38</v>
      </c>
      <c r="AX625" s="14" t="s">
        <v>82</v>
      </c>
      <c r="AY625" s="252" t="s">
        <v>130</v>
      </c>
    </row>
    <row r="626" s="2" customFormat="1" ht="24.15" customHeight="1">
      <c r="A626" s="38"/>
      <c r="B626" s="39"/>
      <c r="C626" s="218" t="s">
        <v>880</v>
      </c>
      <c r="D626" s="218" t="s">
        <v>132</v>
      </c>
      <c r="E626" s="219" t="s">
        <v>881</v>
      </c>
      <c r="F626" s="220" t="s">
        <v>339</v>
      </c>
      <c r="G626" s="221" t="s">
        <v>340</v>
      </c>
      <c r="H626" s="222">
        <v>343.5</v>
      </c>
      <c r="I626" s="223"/>
      <c r="J626" s="224">
        <f>ROUND(I626*H626,2)</f>
        <v>0</v>
      </c>
      <c r="K626" s="220" t="s">
        <v>136</v>
      </c>
      <c r="L626" s="44"/>
      <c r="M626" s="225" t="s">
        <v>1</v>
      </c>
      <c r="N626" s="226" t="s">
        <v>47</v>
      </c>
      <c r="O626" s="91"/>
      <c r="P626" s="227">
        <f>O626*H626</f>
        <v>0</v>
      </c>
      <c r="Q626" s="227">
        <v>0</v>
      </c>
      <c r="R626" s="227">
        <f>Q626*H626</f>
        <v>0</v>
      </c>
      <c r="S626" s="227">
        <v>0</v>
      </c>
      <c r="T626" s="228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9" t="s">
        <v>137</v>
      </c>
      <c r="AT626" s="229" t="s">
        <v>132</v>
      </c>
      <c r="AU626" s="229" t="s">
        <v>92</v>
      </c>
      <c r="AY626" s="17" t="s">
        <v>130</v>
      </c>
      <c r="BE626" s="230">
        <f>IF(N626="základní",J626,0)</f>
        <v>0</v>
      </c>
      <c r="BF626" s="230">
        <f>IF(N626="snížená",J626,0)</f>
        <v>0</v>
      </c>
      <c r="BG626" s="230">
        <f>IF(N626="zákl. přenesená",J626,0)</f>
        <v>0</v>
      </c>
      <c r="BH626" s="230">
        <f>IF(N626="sníž. přenesená",J626,0)</f>
        <v>0</v>
      </c>
      <c r="BI626" s="230">
        <f>IF(N626="nulová",J626,0)</f>
        <v>0</v>
      </c>
      <c r="BJ626" s="17" t="s">
        <v>21</v>
      </c>
      <c r="BK626" s="230">
        <f>ROUND(I626*H626,2)</f>
        <v>0</v>
      </c>
      <c r="BL626" s="17" t="s">
        <v>137</v>
      </c>
      <c r="BM626" s="229" t="s">
        <v>882</v>
      </c>
    </row>
    <row r="627" s="13" customFormat="1">
      <c r="A627" s="13"/>
      <c r="B627" s="231"/>
      <c r="C627" s="232"/>
      <c r="D627" s="233" t="s">
        <v>139</v>
      </c>
      <c r="E627" s="234" t="s">
        <v>1</v>
      </c>
      <c r="F627" s="235" t="s">
        <v>848</v>
      </c>
      <c r="G627" s="232"/>
      <c r="H627" s="236">
        <v>343.5</v>
      </c>
      <c r="I627" s="237"/>
      <c r="J627" s="232"/>
      <c r="K627" s="232"/>
      <c r="L627" s="238"/>
      <c r="M627" s="239"/>
      <c r="N627" s="240"/>
      <c r="O627" s="240"/>
      <c r="P627" s="240"/>
      <c r="Q627" s="240"/>
      <c r="R627" s="240"/>
      <c r="S627" s="240"/>
      <c r="T627" s="241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42" t="s">
        <v>139</v>
      </c>
      <c r="AU627" s="242" t="s">
        <v>92</v>
      </c>
      <c r="AV627" s="13" t="s">
        <v>92</v>
      </c>
      <c r="AW627" s="13" t="s">
        <v>38</v>
      </c>
      <c r="AX627" s="13" t="s">
        <v>21</v>
      </c>
      <c r="AY627" s="242" t="s">
        <v>130</v>
      </c>
    </row>
    <row r="628" s="2" customFormat="1" ht="24.15" customHeight="1">
      <c r="A628" s="38"/>
      <c r="B628" s="39"/>
      <c r="C628" s="218" t="s">
        <v>883</v>
      </c>
      <c r="D628" s="218" t="s">
        <v>132</v>
      </c>
      <c r="E628" s="219" t="s">
        <v>884</v>
      </c>
      <c r="F628" s="220" t="s">
        <v>885</v>
      </c>
      <c r="G628" s="221" t="s">
        <v>340</v>
      </c>
      <c r="H628" s="222">
        <v>103.5</v>
      </c>
      <c r="I628" s="223"/>
      <c r="J628" s="224">
        <f>ROUND(I628*H628,2)</f>
        <v>0</v>
      </c>
      <c r="K628" s="220" t="s">
        <v>136</v>
      </c>
      <c r="L628" s="44"/>
      <c r="M628" s="225" t="s">
        <v>1</v>
      </c>
      <c r="N628" s="226" t="s">
        <v>47</v>
      </c>
      <c r="O628" s="91"/>
      <c r="P628" s="227">
        <f>O628*H628</f>
        <v>0</v>
      </c>
      <c r="Q628" s="227">
        <v>0</v>
      </c>
      <c r="R628" s="227">
        <f>Q628*H628</f>
        <v>0</v>
      </c>
      <c r="S628" s="227">
        <v>0</v>
      </c>
      <c r="T628" s="228">
        <f>S628*H628</f>
        <v>0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9" t="s">
        <v>137</v>
      </c>
      <c r="AT628" s="229" t="s">
        <v>132</v>
      </c>
      <c r="AU628" s="229" t="s">
        <v>92</v>
      </c>
      <c r="AY628" s="17" t="s">
        <v>130</v>
      </c>
      <c r="BE628" s="230">
        <f>IF(N628="základní",J628,0)</f>
        <v>0</v>
      </c>
      <c r="BF628" s="230">
        <f>IF(N628="snížená",J628,0)</f>
        <v>0</v>
      </c>
      <c r="BG628" s="230">
        <f>IF(N628="zákl. přenesená",J628,0)</f>
        <v>0</v>
      </c>
      <c r="BH628" s="230">
        <f>IF(N628="sníž. přenesená",J628,0)</f>
        <v>0</v>
      </c>
      <c r="BI628" s="230">
        <f>IF(N628="nulová",J628,0)</f>
        <v>0</v>
      </c>
      <c r="BJ628" s="17" t="s">
        <v>21</v>
      </c>
      <c r="BK628" s="230">
        <f>ROUND(I628*H628,2)</f>
        <v>0</v>
      </c>
      <c r="BL628" s="17" t="s">
        <v>137</v>
      </c>
      <c r="BM628" s="229" t="s">
        <v>886</v>
      </c>
    </row>
    <row r="629" s="13" customFormat="1">
      <c r="A629" s="13"/>
      <c r="B629" s="231"/>
      <c r="C629" s="232"/>
      <c r="D629" s="233" t="s">
        <v>139</v>
      </c>
      <c r="E629" s="234" t="s">
        <v>1</v>
      </c>
      <c r="F629" s="235" t="s">
        <v>859</v>
      </c>
      <c r="G629" s="232"/>
      <c r="H629" s="236">
        <v>103.5</v>
      </c>
      <c r="I629" s="237"/>
      <c r="J629" s="232"/>
      <c r="K629" s="232"/>
      <c r="L629" s="238"/>
      <c r="M629" s="239"/>
      <c r="N629" s="240"/>
      <c r="O629" s="240"/>
      <c r="P629" s="240"/>
      <c r="Q629" s="240"/>
      <c r="R629" s="240"/>
      <c r="S629" s="240"/>
      <c r="T629" s="241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2" t="s">
        <v>139</v>
      </c>
      <c r="AU629" s="242" t="s">
        <v>92</v>
      </c>
      <c r="AV629" s="13" t="s">
        <v>92</v>
      </c>
      <c r="AW629" s="13" t="s">
        <v>38</v>
      </c>
      <c r="AX629" s="13" t="s">
        <v>21</v>
      </c>
      <c r="AY629" s="242" t="s">
        <v>130</v>
      </c>
    </row>
    <row r="630" s="12" customFormat="1" ht="22.8" customHeight="1">
      <c r="A630" s="12"/>
      <c r="B630" s="202"/>
      <c r="C630" s="203"/>
      <c r="D630" s="204" t="s">
        <v>81</v>
      </c>
      <c r="E630" s="216" t="s">
        <v>887</v>
      </c>
      <c r="F630" s="216" t="s">
        <v>888</v>
      </c>
      <c r="G630" s="203"/>
      <c r="H630" s="203"/>
      <c r="I630" s="206"/>
      <c r="J630" s="217">
        <f>BK630</f>
        <v>0</v>
      </c>
      <c r="K630" s="203"/>
      <c r="L630" s="208"/>
      <c r="M630" s="209"/>
      <c r="N630" s="210"/>
      <c r="O630" s="210"/>
      <c r="P630" s="211">
        <f>P631</f>
        <v>0</v>
      </c>
      <c r="Q630" s="210"/>
      <c r="R630" s="211">
        <f>R631</f>
        <v>0</v>
      </c>
      <c r="S630" s="210"/>
      <c r="T630" s="212">
        <f>T631</f>
        <v>0</v>
      </c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R630" s="213" t="s">
        <v>21</v>
      </c>
      <c r="AT630" s="214" t="s">
        <v>81</v>
      </c>
      <c r="AU630" s="214" t="s">
        <v>21</v>
      </c>
      <c r="AY630" s="213" t="s">
        <v>130</v>
      </c>
      <c r="BK630" s="215">
        <f>BK631</f>
        <v>0</v>
      </c>
    </row>
    <row r="631" s="2" customFormat="1" ht="24.15" customHeight="1">
      <c r="A631" s="38"/>
      <c r="B631" s="39"/>
      <c r="C631" s="218" t="s">
        <v>889</v>
      </c>
      <c r="D631" s="218" t="s">
        <v>132</v>
      </c>
      <c r="E631" s="219" t="s">
        <v>890</v>
      </c>
      <c r="F631" s="220" t="s">
        <v>891</v>
      </c>
      <c r="G631" s="221" t="s">
        <v>340</v>
      </c>
      <c r="H631" s="222">
        <v>171.80799999999999</v>
      </c>
      <c r="I631" s="223"/>
      <c r="J631" s="224">
        <f>ROUND(I631*H631,2)</f>
        <v>0</v>
      </c>
      <c r="K631" s="220" t="s">
        <v>136</v>
      </c>
      <c r="L631" s="44"/>
      <c r="M631" s="274" t="s">
        <v>1</v>
      </c>
      <c r="N631" s="275" t="s">
        <v>47</v>
      </c>
      <c r="O631" s="276"/>
      <c r="P631" s="277">
        <f>O631*H631</f>
        <v>0</v>
      </c>
      <c r="Q631" s="277">
        <v>0</v>
      </c>
      <c r="R631" s="277">
        <f>Q631*H631</f>
        <v>0</v>
      </c>
      <c r="S631" s="277">
        <v>0</v>
      </c>
      <c r="T631" s="278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9" t="s">
        <v>137</v>
      </c>
      <c r="AT631" s="229" t="s">
        <v>132</v>
      </c>
      <c r="AU631" s="229" t="s">
        <v>92</v>
      </c>
      <c r="AY631" s="17" t="s">
        <v>130</v>
      </c>
      <c r="BE631" s="230">
        <f>IF(N631="základní",J631,0)</f>
        <v>0</v>
      </c>
      <c r="BF631" s="230">
        <f>IF(N631="snížená",J631,0)</f>
        <v>0</v>
      </c>
      <c r="BG631" s="230">
        <f>IF(N631="zákl. přenesená",J631,0)</f>
        <v>0</v>
      </c>
      <c r="BH631" s="230">
        <f>IF(N631="sníž. přenesená",J631,0)</f>
        <v>0</v>
      </c>
      <c r="BI631" s="230">
        <f>IF(N631="nulová",J631,0)</f>
        <v>0</v>
      </c>
      <c r="BJ631" s="17" t="s">
        <v>21</v>
      </c>
      <c r="BK631" s="230">
        <f>ROUND(I631*H631,2)</f>
        <v>0</v>
      </c>
      <c r="BL631" s="17" t="s">
        <v>137</v>
      </c>
      <c r="BM631" s="229" t="s">
        <v>892</v>
      </c>
    </row>
    <row r="632" s="2" customFormat="1" ht="6.96" customHeight="1">
      <c r="A632" s="38"/>
      <c r="B632" s="66"/>
      <c r="C632" s="67"/>
      <c r="D632" s="67"/>
      <c r="E632" s="67"/>
      <c r="F632" s="67"/>
      <c r="G632" s="67"/>
      <c r="H632" s="67"/>
      <c r="I632" s="67"/>
      <c r="J632" s="67"/>
      <c r="K632" s="67"/>
      <c r="L632" s="44"/>
      <c r="M632" s="38"/>
      <c r="O632" s="38"/>
      <c r="P632" s="38"/>
      <c r="Q632" s="38"/>
      <c r="R632" s="38"/>
      <c r="S632" s="38"/>
      <c r="T632" s="38"/>
      <c r="U632" s="38"/>
      <c r="V632" s="38"/>
      <c r="W632" s="38"/>
      <c r="X632" s="38"/>
      <c r="Y632" s="38"/>
      <c r="Z632" s="38"/>
      <c r="AA632" s="38"/>
      <c r="AB632" s="38"/>
      <c r="AC632" s="38"/>
      <c r="AD632" s="38"/>
      <c r="AE632" s="38"/>
    </row>
  </sheetData>
  <sheetProtection sheet="1" autoFilter="0" formatColumns="0" formatRows="0" objects="1" scenarios="1" spinCount="100000" saltValue="S0Wbex5IrAWlrb8rxY4l+VEBXtLoYavmF0aklIRTc+MKdHb5afTeenvu8KL/FsAY8/RzdhsclujaY20iAnhWkA==" hashValue="BwkzmqNZRfLzqRx43ecxHCrds1NrOdKuHuhE/sqvRKE+Lktfn858ZgeUlAcCM1yh1G2zQgW/MFfhgnQuS2O6cA==" algorithmName="SHA-512" password="CC35"/>
  <autoFilter ref="C124:K63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PARKOVACÍ PLOCHA VOJTĚCHOVA ULICE V DOMAŽLICÍCH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19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22</v>
      </c>
      <c r="E12" s="38"/>
      <c r="F12" s="143" t="s">
        <v>23</v>
      </c>
      <c r="G12" s="38"/>
      <c r="H12" s="38"/>
      <c r="I12" s="140" t="s">
        <v>24</v>
      </c>
      <c r="J12" s="144" t="str">
        <f>'Rekapitulace stavby'!AN8</f>
        <v>21. 4. 2023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28</v>
      </c>
      <c r="E14" s="38"/>
      <c r="F14" s="38"/>
      <c r="G14" s="38"/>
      <c r="H14" s="38"/>
      <c r="I14" s="140" t="s">
        <v>29</v>
      </c>
      <c r="J14" s="143" t="s">
        <v>100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31</v>
      </c>
      <c r="F15" s="38"/>
      <c r="G15" s="38"/>
      <c r="H15" s="38"/>
      <c r="I15" s="140" t="s">
        <v>32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33</v>
      </c>
      <c r="E17" s="38"/>
      <c r="F17" s="38"/>
      <c r="G17" s="38"/>
      <c r="H17" s="38"/>
      <c r="I17" s="140" t="s">
        <v>29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32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35</v>
      </c>
      <c r="E20" s="38"/>
      <c r="F20" s="38"/>
      <c r="G20" s="38"/>
      <c r="H20" s="38"/>
      <c r="I20" s="140" t="s">
        <v>29</v>
      </c>
      <c r="J20" s="143" t="s">
        <v>36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37</v>
      </c>
      <c r="F21" s="38"/>
      <c r="G21" s="38"/>
      <c r="H21" s="38"/>
      <c r="I21" s="140" t="s">
        <v>32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39</v>
      </c>
      <c r="E23" s="38"/>
      <c r="F23" s="38"/>
      <c r="G23" s="38"/>
      <c r="H23" s="38"/>
      <c r="I23" s="140" t="s">
        <v>29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40</v>
      </c>
      <c r="F24" s="38"/>
      <c r="G24" s="38"/>
      <c r="H24" s="38"/>
      <c r="I24" s="140" t="s">
        <v>32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42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44</v>
      </c>
      <c r="G32" s="38"/>
      <c r="H32" s="38"/>
      <c r="I32" s="152" t="s">
        <v>43</v>
      </c>
      <c r="J32" s="152" t="s">
        <v>45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46</v>
      </c>
      <c r="E33" s="140" t="s">
        <v>47</v>
      </c>
      <c r="F33" s="154">
        <f>ROUND((SUM(BE120:BE141)),  2)</f>
        <v>0</v>
      </c>
      <c r="G33" s="38"/>
      <c r="H33" s="38"/>
      <c r="I33" s="155">
        <v>0.20999999999999999</v>
      </c>
      <c r="J33" s="154">
        <f>ROUND(((SUM(BE120:BE141))*I33),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48</v>
      </c>
      <c r="F34" s="154">
        <f>ROUND((SUM(BF120:BF141)),  2)</f>
        <v>0</v>
      </c>
      <c r="G34" s="38"/>
      <c r="H34" s="38"/>
      <c r="I34" s="155">
        <v>0.14999999999999999</v>
      </c>
      <c r="J34" s="154">
        <f>ROUND(((SUM(BF120:BF141))*I34),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49</v>
      </c>
      <c r="F35" s="154">
        <f>ROUND((SUM(BG120:BG141)),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50</v>
      </c>
      <c r="F36" s="154">
        <f>ROUND((SUM(BH120:BH141)),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51</v>
      </c>
      <c r="F37" s="154">
        <f>ROUND((SUM(BI120:BI141)),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52</v>
      </c>
      <c r="E39" s="158"/>
      <c r="F39" s="158"/>
      <c r="G39" s="159" t="s">
        <v>53</v>
      </c>
      <c r="H39" s="160" t="s">
        <v>54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55</v>
      </c>
      <c r="E50" s="164"/>
      <c r="F50" s="164"/>
      <c r="G50" s="163" t="s">
        <v>56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57</v>
      </c>
      <c r="E61" s="166"/>
      <c r="F61" s="167" t="s">
        <v>58</v>
      </c>
      <c r="G61" s="165" t="s">
        <v>57</v>
      </c>
      <c r="H61" s="166"/>
      <c r="I61" s="166"/>
      <c r="J61" s="168" t="s">
        <v>58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59</v>
      </c>
      <c r="E65" s="169"/>
      <c r="F65" s="169"/>
      <c r="G65" s="163" t="s">
        <v>60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57</v>
      </c>
      <c r="E76" s="166"/>
      <c r="F76" s="167" t="s">
        <v>58</v>
      </c>
      <c r="G76" s="165" t="s">
        <v>57</v>
      </c>
      <c r="H76" s="166"/>
      <c r="I76" s="166"/>
      <c r="J76" s="168" t="s">
        <v>58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PARKOVACÍ PLOCHA VOJTĚCHOVA ULICE V DOMAŽLICÍCH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901 -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22</v>
      </c>
      <c r="D89" s="40"/>
      <c r="E89" s="40"/>
      <c r="F89" s="27" t="str">
        <f>F12</f>
        <v>Domažlice</v>
      </c>
      <c r="G89" s="40"/>
      <c r="H89" s="40"/>
      <c r="I89" s="32" t="s">
        <v>24</v>
      </c>
      <c r="J89" s="79" t="str">
        <f>IF(J12="","",J12)</f>
        <v>21. 4. 2023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28</v>
      </c>
      <c r="D91" s="40"/>
      <c r="E91" s="40"/>
      <c r="F91" s="27" t="str">
        <f>E15</f>
        <v>Město Domažlice</v>
      </c>
      <c r="G91" s="40"/>
      <c r="H91" s="40"/>
      <c r="I91" s="32" t="s">
        <v>35</v>
      </c>
      <c r="J91" s="36" t="str">
        <f>E21</f>
        <v>Ing. Jaroslav Rojt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33</v>
      </c>
      <c r="D92" s="40"/>
      <c r="E92" s="40"/>
      <c r="F92" s="27" t="str">
        <f>IF(E18="","",E18)</f>
        <v>Vyplň údaj</v>
      </c>
      <c r="G92" s="40"/>
      <c r="H92" s="40"/>
      <c r="I92" s="32" t="s">
        <v>39</v>
      </c>
      <c r="J92" s="36" t="str">
        <f>E24</f>
        <v>Jan Leinhäupel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894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895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896</v>
      </c>
      <c r="E99" s="188"/>
      <c r="F99" s="188"/>
      <c r="G99" s="188"/>
      <c r="H99" s="188"/>
      <c r="I99" s="188"/>
      <c r="J99" s="189">
        <f>J127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897</v>
      </c>
      <c r="E100" s="188"/>
      <c r="F100" s="188"/>
      <c r="G100" s="188"/>
      <c r="H100" s="188"/>
      <c r="I100" s="188"/>
      <c r="J100" s="189">
        <f>J139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115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PARKOVACÍ PLOCHA VOJTĚCHOVA ULICE V DOMAŽLICÍCH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98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901 - VRN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22</v>
      </c>
      <c r="D114" s="40"/>
      <c r="E114" s="40"/>
      <c r="F114" s="27" t="str">
        <f>F12</f>
        <v>Domažlice</v>
      </c>
      <c r="G114" s="40"/>
      <c r="H114" s="40"/>
      <c r="I114" s="32" t="s">
        <v>24</v>
      </c>
      <c r="J114" s="79" t="str">
        <f>IF(J12="","",J12)</f>
        <v>21. 4. 2023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E15</f>
        <v>Město Domažlice</v>
      </c>
      <c r="G116" s="40"/>
      <c r="H116" s="40"/>
      <c r="I116" s="32" t="s">
        <v>35</v>
      </c>
      <c r="J116" s="36" t="str">
        <f>E21</f>
        <v>Ing. Jaroslav Rojt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33</v>
      </c>
      <c r="D117" s="40"/>
      <c r="E117" s="40"/>
      <c r="F117" s="27" t="str">
        <f>IF(E18="","",E18)</f>
        <v>Vyplň údaj</v>
      </c>
      <c r="G117" s="40"/>
      <c r="H117" s="40"/>
      <c r="I117" s="32" t="s">
        <v>39</v>
      </c>
      <c r="J117" s="36" t="str">
        <f>E24</f>
        <v>Jan Leinhäupel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116</v>
      </c>
      <c r="D119" s="194" t="s">
        <v>67</v>
      </c>
      <c r="E119" s="194" t="s">
        <v>63</v>
      </c>
      <c r="F119" s="194" t="s">
        <v>64</v>
      </c>
      <c r="G119" s="194" t="s">
        <v>117</v>
      </c>
      <c r="H119" s="194" t="s">
        <v>118</v>
      </c>
      <c r="I119" s="194" t="s">
        <v>119</v>
      </c>
      <c r="J119" s="194" t="s">
        <v>103</v>
      </c>
      <c r="K119" s="195" t="s">
        <v>120</v>
      </c>
      <c r="L119" s="196"/>
      <c r="M119" s="100" t="s">
        <v>1</v>
      </c>
      <c r="N119" s="101" t="s">
        <v>46</v>
      </c>
      <c r="O119" s="101" t="s">
        <v>121</v>
      </c>
      <c r="P119" s="101" t="s">
        <v>122</v>
      </c>
      <c r="Q119" s="101" t="s">
        <v>123</v>
      </c>
      <c r="R119" s="101" t="s">
        <v>124</v>
      </c>
      <c r="S119" s="101" t="s">
        <v>125</v>
      </c>
      <c r="T119" s="102" t="s">
        <v>126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127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81</v>
      </c>
      <c r="AU120" s="17" t="s">
        <v>105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81</v>
      </c>
      <c r="E121" s="205" t="s">
        <v>94</v>
      </c>
      <c r="F121" s="205" t="s">
        <v>898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P122+P127+P139</f>
        <v>0</v>
      </c>
      <c r="Q121" s="210"/>
      <c r="R121" s="211">
        <f>R122+R127+R139</f>
        <v>0</v>
      </c>
      <c r="S121" s="210"/>
      <c r="T121" s="212">
        <f>T122+T127+T139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154</v>
      </c>
      <c r="AT121" s="214" t="s">
        <v>81</v>
      </c>
      <c r="AU121" s="214" t="s">
        <v>82</v>
      </c>
      <c r="AY121" s="213" t="s">
        <v>130</v>
      </c>
      <c r="BK121" s="215">
        <f>BK122+BK127+BK139</f>
        <v>0</v>
      </c>
    </row>
    <row r="122" s="12" customFormat="1" ht="22.8" customHeight="1">
      <c r="A122" s="12"/>
      <c r="B122" s="202"/>
      <c r="C122" s="203"/>
      <c r="D122" s="204" t="s">
        <v>81</v>
      </c>
      <c r="E122" s="216" t="s">
        <v>899</v>
      </c>
      <c r="F122" s="216" t="s">
        <v>900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SUM(P123:P126)</f>
        <v>0</v>
      </c>
      <c r="Q122" s="210"/>
      <c r="R122" s="211">
        <f>SUM(R123:R126)</f>
        <v>0</v>
      </c>
      <c r="S122" s="210"/>
      <c r="T122" s="212">
        <f>SUM(T123:T126)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154</v>
      </c>
      <c r="AT122" s="214" t="s">
        <v>81</v>
      </c>
      <c r="AU122" s="214" t="s">
        <v>21</v>
      </c>
      <c r="AY122" s="213" t="s">
        <v>130</v>
      </c>
      <c r="BK122" s="215">
        <f>SUM(BK123:BK126)</f>
        <v>0</v>
      </c>
    </row>
    <row r="123" s="2" customFormat="1" ht="24.15" customHeight="1">
      <c r="A123" s="38"/>
      <c r="B123" s="39"/>
      <c r="C123" s="218" t="s">
        <v>21</v>
      </c>
      <c r="D123" s="218" t="s">
        <v>132</v>
      </c>
      <c r="E123" s="219" t="s">
        <v>901</v>
      </c>
      <c r="F123" s="220" t="s">
        <v>902</v>
      </c>
      <c r="G123" s="221" t="s">
        <v>903</v>
      </c>
      <c r="H123" s="222">
        <v>1</v>
      </c>
      <c r="I123" s="223"/>
      <c r="J123" s="224">
        <f>ROUND(I123*H123,2)</f>
        <v>0</v>
      </c>
      <c r="K123" s="220" t="s">
        <v>136</v>
      </c>
      <c r="L123" s="44"/>
      <c r="M123" s="225" t="s">
        <v>1</v>
      </c>
      <c r="N123" s="226" t="s">
        <v>47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904</v>
      </c>
      <c r="AT123" s="229" t="s">
        <v>132</v>
      </c>
      <c r="AU123" s="229" t="s">
        <v>92</v>
      </c>
      <c r="AY123" s="17" t="s">
        <v>130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21</v>
      </c>
      <c r="BK123" s="230">
        <f>ROUND(I123*H123,2)</f>
        <v>0</v>
      </c>
      <c r="BL123" s="17" t="s">
        <v>904</v>
      </c>
      <c r="BM123" s="229" t="s">
        <v>905</v>
      </c>
    </row>
    <row r="124" s="13" customFormat="1">
      <c r="A124" s="13"/>
      <c r="B124" s="231"/>
      <c r="C124" s="232"/>
      <c r="D124" s="233" t="s">
        <v>139</v>
      </c>
      <c r="E124" s="234" t="s">
        <v>1</v>
      </c>
      <c r="F124" s="235" t="s">
        <v>906</v>
      </c>
      <c r="G124" s="232"/>
      <c r="H124" s="236">
        <v>1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139</v>
      </c>
      <c r="AU124" s="242" t="s">
        <v>92</v>
      </c>
      <c r="AV124" s="13" t="s">
        <v>92</v>
      </c>
      <c r="AW124" s="13" t="s">
        <v>38</v>
      </c>
      <c r="AX124" s="13" t="s">
        <v>21</v>
      </c>
      <c r="AY124" s="242" t="s">
        <v>130</v>
      </c>
    </row>
    <row r="125" s="2" customFormat="1" ht="24.15" customHeight="1">
      <c r="A125" s="38"/>
      <c r="B125" s="39"/>
      <c r="C125" s="218" t="s">
        <v>92</v>
      </c>
      <c r="D125" s="218" t="s">
        <v>132</v>
      </c>
      <c r="E125" s="219" t="s">
        <v>907</v>
      </c>
      <c r="F125" s="220" t="s">
        <v>908</v>
      </c>
      <c r="G125" s="221" t="s">
        <v>903</v>
      </c>
      <c r="H125" s="222">
        <v>1</v>
      </c>
      <c r="I125" s="223"/>
      <c r="J125" s="224">
        <f>ROUND(I125*H125,2)</f>
        <v>0</v>
      </c>
      <c r="K125" s="220" t="s">
        <v>136</v>
      </c>
      <c r="L125" s="44"/>
      <c r="M125" s="225" t="s">
        <v>1</v>
      </c>
      <c r="N125" s="226" t="s">
        <v>47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904</v>
      </c>
      <c r="AT125" s="229" t="s">
        <v>132</v>
      </c>
      <c r="AU125" s="229" t="s">
        <v>92</v>
      </c>
      <c r="AY125" s="17" t="s">
        <v>130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21</v>
      </c>
      <c r="BK125" s="230">
        <f>ROUND(I125*H125,2)</f>
        <v>0</v>
      </c>
      <c r="BL125" s="17" t="s">
        <v>904</v>
      </c>
      <c r="BM125" s="229" t="s">
        <v>909</v>
      </c>
    </row>
    <row r="126" s="13" customFormat="1">
      <c r="A126" s="13"/>
      <c r="B126" s="231"/>
      <c r="C126" s="232"/>
      <c r="D126" s="233" t="s">
        <v>139</v>
      </c>
      <c r="E126" s="234" t="s">
        <v>1</v>
      </c>
      <c r="F126" s="235" t="s">
        <v>910</v>
      </c>
      <c r="G126" s="232"/>
      <c r="H126" s="236">
        <v>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139</v>
      </c>
      <c r="AU126" s="242" t="s">
        <v>92</v>
      </c>
      <c r="AV126" s="13" t="s">
        <v>92</v>
      </c>
      <c r="AW126" s="13" t="s">
        <v>38</v>
      </c>
      <c r="AX126" s="13" t="s">
        <v>21</v>
      </c>
      <c r="AY126" s="242" t="s">
        <v>130</v>
      </c>
    </row>
    <row r="127" s="12" customFormat="1" ht="22.8" customHeight="1">
      <c r="A127" s="12"/>
      <c r="B127" s="202"/>
      <c r="C127" s="203"/>
      <c r="D127" s="204" t="s">
        <v>81</v>
      </c>
      <c r="E127" s="216" t="s">
        <v>911</v>
      </c>
      <c r="F127" s="216" t="s">
        <v>912</v>
      </c>
      <c r="G127" s="203"/>
      <c r="H127" s="203"/>
      <c r="I127" s="206"/>
      <c r="J127" s="217">
        <f>BK127</f>
        <v>0</v>
      </c>
      <c r="K127" s="203"/>
      <c r="L127" s="208"/>
      <c r="M127" s="209"/>
      <c r="N127" s="210"/>
      <c r="O127" s="210"/>
      <c r="P127" s="211">
        <f>SUM(P128:P138)</f>
        <v>0</v>
      </c>
      <c r="Q127" s="210"/>
      <c r="R127" s="211">
        <f>SUM(R128:R138)</f>
        <v>0</v>
      </c>
      <c r="S127" s="210"/>
      <c r="T127" s="212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154</v>
      </c>
      <c r="AT127" s="214" t="s">
        <v>81</v>
      </c>
      <c r="AU127" s="214" t="s">
        <v>21</v>
      </c>
      <c r="AY127" s="213" t="s">
        <v>130</v>
      </c>
      <c r="BK127" s="215">
        <f>SUM(BK128:BK138)</f>
        <v>0</v>
      </c>
    </row>
    <row r="128" s="2" customFormat="1" ht="16.5" customHeight="1">
      <c r="A128" s="38"/>
      <c r="B128" s="39"/>
      <c r="C128" s="218" t="s">
        <v>145</v>
      </c>
      <c r="D128" s="218" t="s">
        <v>132</v>
      </c>
      <c r="E128" s="219" t="s">
        <v>913</v>
      </c>
      <c r="F128" s="220" t="s">
        <v>914</v>
      </c>
      <c r="G128" s="221" t="s">
        <v>135</v>
      </c>
      <c r="H128" s="222">
        <v>2</v>
      </c>
      <c r="I128" s="223"/>
      <c r="J128" s="224">
        <f>ROUND(I128*H128,2)</f>
        <v>0</v>
      </c>
      <c r="K128" s="220" t="s">
        <v>136</v>
      </c>
      <c r="L128" s="44"/>
      <c r="M128" s="225" t="s">
        <v>1</v>
      </c>
      <c r="N128" s="226" t="s">
        <v>47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904</v>
      </c>
      <c r="AT128" s="229" t="s">
        <v>132</v>
      </c>
      <c r="AU128" s="229" t="s">
        <v>92</v>
      </c>
      <c r="AY128" s="17" t="s">
        <v>130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21</v>
      </c>
      <c r="BK128" s="230">
        <f>ROUND(I128*H128,2)</f>
        <v>0</v>
      </c>
      <c r="BL128" s="17" t="s">
        <v>904</v>
      </c>
      <c r="BM128" s="229" t="s">
        <v>915</v>
      </c>
    </row>
    <row r="129" s="13" customFormat="1">
      <c r="A129" s="13"/>
      <c r="B129" s="231"/>
      <c r="C129" s="232"/>
      <c r="D129" s="233" t="s">
        <v>139</v>
      </c>
      <c r="E129" s="234" t="s">
        <v>1</v>
      </c>
      <c r="F129" s="235" t="s">
        <v>916</v>
      </c>
      <c r="G129" s="232"/>
      <c r="H129" s="236">
        <v>1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139</v>
      </c>
      <c r="AU129" s="242" t="s">
        <v>92</v>
      </c>
      <c r="AV129" s="13" t="s">
        <v>92</v>
      </c>
      <c r="AW129" s="13" t="s">
        <v>38</v>
      </c>
      <c r="AX129" s="13" t="s">
        <v>82</v>
      </c>
      <c r="AY129" s="242" t="s">
        <v>130</v>
      </c>
    </row>
    <row r="130" s="13" customFormat="1">
      <c r="A130" s="13"/>
      <c r="B130" s="231"/>
      <c r="C130" s="232"/>
      <c r="D130" s="233" t="s">
        <v>139</v>
      </c>
      <c r="E130" s="234" t="s">
        <v>1</v>
      </c>
      <c r="F130" s="235" t="s">
        <v>917</v>
      </c>
      <c r="G130" s="232"/>
      <c r="H130" s="236">
        <v>1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139</v>
      </c>
      <c r="AU130" s="242" t="s">
        <v>92</v>
      </c>
      <c r="AV130" s="13" t="s">
        <v>92</v>
      </c>
      <c r="AW130" s="13" t="s">
        <v>38</v>
      </c>
      <c r="AX130" s="13" t="s">
        <v>82</v>
      </c>
      <c r="AY130" s="242" t="s">
        <v>130</v>
      </c>
    </row>
    <row r="131" s="15" customFormat="1">
      <c r="A131" s="15"/>
      <c r="B131" s="253"/>
      <c r="C131" s="254"/>
      <c r="D131" s="233" t="s">
        <v>139</v>
      </c>
      <c r="E131" s="255" t="s">
        <v>1</v>
      </c>
      <c r="F131" s="256" t="s">
        <v>184</v>
      </c>
      <c r="G131" s="254"/>
      <c r="H131" s="257">
        <v>2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3" t="s">
        <v>139</v>
      </c>
      <c r="AU131" s="263" t="s">
        <v>92</v>
      </c>
      <c r="AV131" s="15" t="s">
        <v>137</v>
      </c>
      <c r="AW131" s="15" t="s">
        <v>38</v>
      </c>
      <c r="AX131" s="15" t="s">
        <v>21</v>
      </c>
      <c r="AY131" s="263" t="s">
        <v>130</v>
      </c>
    </row>
    <row r="132" s="2" customFormat="1" ht="16.5" customHeight="1">
      <c r="A132" s="38"/>
      <c r="B132" s="39"/>
      <c r="C132" s="218" t="s">
        <v>137</v>
      </c>
      <c r="D132" s="218" t="s">
        <v>132</v>
      </c>
      <c r="E132" s="219" t="s">
        <v>918</v>
      </c>
      <c r="F132" s="220" t="s">
        <v>919</v>
      </c>
      <c r="G132" s="221" t="s">
        <v>135</v>
      </c>
      <c r="H132" s="222">
        <v>4</v>
      </c>
      <c r="I132" s="223"/>
      <c r="J132" s="224">
        <f>ROUND(I132*H132,2)</f>
        <v>0</v>
      </c>
      <c r="K132" s="220" t="s">
        <v>136</v>
      </c>
      <c r="L132" s="44"/>
      <c r="M132" s="225" t="s">
        <v>1</v>
      </c>
      <c r="N132" s="226" t="s">
        <v>47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904</v>
      </c>
      <c r="AT132" s="229" t="s">
        <v>132</v>
      </c>
      <c r="AU132" s="229" t="s">
        <v>92</v>
      </c>
      <c r="AY132" s="17" t="s">
        <v>130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21</v>
      </c>
      <c r="BK132" s="230">
        <f>ROUND(I132*H132,2)</f>
        <v>0</v>
      </c>
      <c r="BL132" s="17" t="s">
        <v>904</v>
      </c>
      <c r="BM132" s="229" t="s">
        <v>920</v>
      </c>
    </row>
    <row r="133" s="13" customFormat="1">
      <c r="A133" s="13"/>
      <c r="B133" s="231"/>
      <c r="C133" s="232"/>
      <c r="D133" s="233" t="s">
        <v>139</v>
      </c>
      <c r="E133" s="234" t="s">
        <v>1</v>
      </c>
      <c r="F133" s="235" t="s">
        <v>921</v>
      </c>
      <c r="G133" s="232"/>
      <c r="H133" s="236">
        <v>4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139</v>
      </c>
      <c r="AU133" s="242" t="s">
        <v>92</v>
      </c>
      <c r="AV133" s="13" t="s">
        <v>92</v>
      </c>
      <c r="AW133" s="13" t="s">
        <v>38</v>
      </c>
      <c r="AX133" s="13" t="s">
        <v>21</v>
      </c>
      <c r="AY133" s="242" t="s">
        <v>130</v>
      </c>
    </row>
    <row r="134" s="14" customFormat="1">
      <c r="A134" s="14"/>
      <c r="B134" s="243"/>
      <c r="C134" s="244"/>
      <c r="D134" s="233" t="s">
        <v>139</v>
      </c>
      <c r="E134" s="245" t="s">
        <v>1</v>
      </c>
      <c r="F134" s="246" t="s">
        <v>922</v>
      </c>
      <c r="G134" s="244"/>
      <c r="H134" s="245" t="s">
        <v>1</v>
      </c>
      <c r="I134" s="247"/>
      <c r="J134" s="244"/>
      <c r="K134" s="244"/>
      <c r="L134" s="248"/>
      <c r="M134" s="249"/>
      <c r="N134" s="250"/>
      <c r="O134" s="250"/>
      <c r="P134" s="250"/>
      <c r="Q134" s="250"/>
      <c r="R134" s="250"/>
      <c r="S134" s="250"/>
      <c r="T134" s="251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2" t="s">
        <v>139</v>
      </c>
      <c r="AU134" s="252" t="s">
        <v>92</v>
      </c>
      <c r="AV134" s="14" t="s">
        <v>21</v>
      </c>
      <c r="AW134" s="14" t="s">
        <v>38</v>
      </c>
      <c r="AX134" s="14" t="s">
        <v>82</v>
      </c>
      <c r="AY134" s="252" t="s">
        <v>130</v>
      </c>
    </row>
    <row r="135" s="2" customFormat="1" ht="16.5" customHeight="1">
      <c r="A135" s="38"/>
      <c r="B135" s="39"/>
      <c r="C135" s="218" t="s">
        <v>154</v>
      </c>
      <c r="D135" s="218" t="s">
        <v>132</v>
      </c>
      <c r="E135" s="219" t="s">
        <v>923</v>
      </c>
      <c r="F135" s="220" t="s">
        <v>924</v>
      </c>
      <c r="G135" s="221" t="s">
        <v>135</v>
      </c>
      <c r="H135" s="222">
        <v>2</v>
      </c>
      <c r="I135" s="223"/>
      <c r="J135" s="224">
        <f>ROUND(I135*H135,2)</f>
        <v>0</v>
      </c>
      <c r="K135" s="220" t="s">
        <v>136</v>
      </c>
      <c r="L135" s="44"/>
      <c r="M135" s="225" t="s">
        <v>1</v>
      </c>
      <c r="N135" s="226" t="s">
        <v>47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904</v>
      </c>
      <c r="AT135" s="229" t="s">
        <v>132</v>
      </c>
      <c r="AU135" s="229" t="s">
        <v>92</v>
      </c>
      <c r="AY135" s="17" t="s">
        <v>130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21</v>
      </c>
      <c r="BK135" s="230">
        <f>ROUND(I135*H135,2)</f>
        <v>0</v>
      </c>
      <c r="BL135" s="17" t="s">
        <v>904</v>
      </c>
      <c r="BM135" s="229" t="s">
        <v>925</v>
      </c>
    </row>
    <row r="136" s="13" customFormat="1">
      <c r="A136" s="13"/>
      <c r="B136" s="231"/>
      <c r="C136" s="232"/>
      <c r="D136" s="233" t="s">
        <v>139</v>
      </c>
      <c r="E136" s="234" t="s">
        <v>1</v>
      </c>
      <c r="F136" s="235" t="s">
        <v>926</v>
      </c>
      <c r="G136" s="232"/>
      <c r="H136" s="236">
        <v>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139</v>
      </c>
      <c r="AU136" s="242" t="s">
        <v>92</v>
      </c>
      <c r="AV136" s="13" t="s">
        <v>92</v>
      </c>
      <c r="AW136" s="13" t="s">
        <v>38</v>
      </c>
      <c r="AX136" s="13" t="s">
        <v>82</v>
      </c>
      <c r="AY136" s="242" t="s">
        <v>130</v>
      </c>
    </row>
    <row r="137" s="13" customFormat="1">
      <c r="A137" s="13"/>
      <c r="B137" s="231"/>
      <c r="C137" s="232"/>
      <c r="D137" s="233" t="s">
        <v>139</v>
      </c>
      <c r="E137" s="234" t="s">
        <v>1</v>
      </c>
      <c r="F137" s="235" t="s">
        <v>927</v>
      </c>
      <c r="G137" s="232"/>
      <c r="H137" s="236">
        <v>1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139</v>
      </c>
      <c r="AU137" s="242" t="s">
        <v>92</v>
      </c>
      <c r="AV137" s="13" t="s">
        <v>92</v>
      </c>
      <c r="AW137" s="13" t="s">
        <v>38</v>
      </c>
      <c r="AX137" s="13" t="s">
        <v>82</v>
      </c>
      <c r="AY137" s="242" t="s">
        <v>130</v>
      </c>
    </row>
    <row r="138" s="15" customFormat="1">
      <c r="A138" s="15"/>
      <c r="B138" s="253"/>
      <c r="C138" s="254"/>
      <c r="D138" s="233" t="s">
        <v>139</v>
      </c>
      <c r="E138" s="255" t="s">
        <v>1</v>
      </c>
      <c r="F138" s="256" t="s">
        <v>184</v>
      </c>
      <c r="G138" s="254"/>
      <c r="H138" s="257">
        <v>2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3" t="s">
        <v>139</v>
      </c>
      <c r="AU138" s="263" t="s">
        <v>92</v>
      </c>
      <c r="AV138" s="15" t="s">
        <v>137</v>
      </c>
      <c r="AW138" s="15" t="s">
        <v>38</v>
      </c>
      <c r="AX138" s="15" t="s">
        <v>21</v>
      </c>
      <c r="AY138" s="263" t="s">
        <v>130</v>
      </c>
    </row>
    <row r="139" s="12" customFormat="1" ht="22.8" customHeight="1">
      <c r="A139" s="12"/>
      <c r="B139" s="202"/>
      <c r="C139" s="203"/>
      <c r="D139" s="204" t="s">
        <v>81</v>
      </c>
      <c r="E139" s="216" t="s">
        <v>928</v>
      </c>
      <c r="F139" s="216" t="s">
        <v>929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SUM(P140:P141)</f>
        <v>0</v>
      </c>
      <c r="Q139" s="210"/>
      <c r="R139" s="211">
        <f>SUM(R140:R141)</f>
        <v>0</v>
      </c>
      <c r="S139" s="210"/>
      <c r="T139" s="212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154</v>
      </c>
      <c r="AT139" s="214" t="s">
        <v>81</v>
      </c>
      <c r="AU139" s="214" t="s">
        <v>21</v>
      </c>
      <c r="AY139" s="213" t="s">
        <v>130</v>
      </c>
      <c r="BK139" s="215">
        <f>SUM(BK140:BK141)</f>
        <v>0</v>
      </c>
    </row>
    <row r="140" s="2" customFormat="1" ht="24.15" customHeight="1">
      <c r="A140" s="38"/>
      <c r="B140" s="39"/>
      <c r="C140" s="218" t="s">
        <v>160</v>
      </c>
      <c r="D140" s="218" t="s">
        <v>132</v>
      </c>
      <c r="E140" s="219" t="s">
        <v>930</v>
      </c>
      <c r="F140" s="220" t="s">
        <v>931</v>
      </c>
      <c r="G140" s="221" t="s">
        <v>903</v>
      </c>
      <c r="H140" s="222">
        <v>1</v>
      </c>
      <c r="I140" s="223"/>
      <c r="J140" s="224">
        <f>ROUND(I140*H140,2)</f>
        <v>0</v>
      </c>
      <c r="K140" s="220" t="s">
        <v>136</v>
      </c>
      <c r="L140" s="44"/>
      <c r="M140" s="225" t="s">
        <v>1</v>
      </c>
      <c r="N140" s="226" t="s">
        <v>47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904</v>
      </c>
      <c r="AT140" s="229" t="s">
        <v>132</v>
      </c>
      <c r="AU140" s="229" t="s">
        <v>92</v>
      </c>
      <c r="AY140" s="17" t="s">
        <v>130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21</v>
      </c>
      <c r="BK140" s="230">
        <f>ROUND(I140*H140,2)</f>
        <v>0</v>
      </c>
      <c r="BL140" s="17" t="s">
        <v>904</v>
      </c>
      <c r="BM140" s="229" t="s">
        <v>932</v>
      </c>
    </row>
    <row r="141" s="13" customFormat="1">
      <c r="A141" s="13"/>
      <c r="B141" s="231"/>
      <c r="C141" s="232"/>
      <c r="D141" s="233" t="s">
        <v>139</v>
      </c>
      <c r="E141" s="234" t="s">
        <v>1</v>
      </c>
      <c r="F141" s="235" t="s">
        <v>933</v>
      </c>
      <c r="G141" s="232"/>
      <c r="H141" s="236">
        <v>1</v>
      </c>
      <c r="I141" s="237"/>
      <c r="J141" s="232"/>
      <c r="K141" s="232"/>
      <c r="L141" s="238"/>
      <c r="M141" s="279"/>
      <c r="N141" s="280"/>
      <c r="O141" s="280"/>
      <c r="P141" s="280"/>
      <c r="Q141" s="280"/>
      <c r="R141" s="280"/>
      <c r="S141" s="280"/>
      <c r="T141" s="28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139</v>
      </c>
      <c r="AU141" s="242" t="s">
        <v>92</v>
      </c>
      <c r="AV141" s="13" t="s">
        <v>92</v>
      </c>
      <c r="AW141" s="13" t="s">
        <v>38</v>
      </c>
      <c r="AX141" s="13" t="s">
        <v>21</v>
      </c>
      <c r="AY141" s="242" t="s">
        <v>130</v>
      </c>
    </row>
    <row r="142" s="2" customFormat="1" ht="6.96" customHeight="1">
      <c r="A142" s="38"/>
      <c r="B142" s="66"/>
      <c r="C142" s="67"/>
      <c r="D142" s="67"/>
      <c r="E142" s="67"/>
      <c r="F142" s="67"/>
      <c r="G142" s="67"/>
      <c r="H142" s="67"/>
      <c r="I142" s="67"/>
      <c r="J142" s="67"/>
      <c r="K142" s="67"/>
      <c r="L142" s="44"/>
      <c r="M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</sheetData>
  <sheetProtection sheet="1" autoFilter="0" formatColumns="0" formatRows="0" objects="1" scenarios="1" spinCount="100000" saltValue="mbtxkFuiPWRA0xlwzci02XAPjRhO35E2Q5tSXib13i+oz1mE1l5MdtNzklxRlyI1CwmuWS9VxddhXwGPVSv2eg==" hashValue="1L287buT0mZnU1mG76CzJMzhgYJL//CHxs2rN2Qlt4cUPDDVxg8O6GUBuKc/iHJcwFw/tqLMLaIOICcjeShGcQ==" algorithmName="SHA-512" password="CC35"/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HONZAL\x</dc:creator>
  <cp:lastModifiedBy>HONZAL\x</cp:lastModifiedBy>
  <dcterms:created xsi:type="dcterms:W3CDTF">2023-04-25T07:56:39Z</dcterms:created>
  <dcterms:modified xsi:type="dcterms:W3CDTF">2023-04-25T07:56:44Z</dcterms:modified>
</cp:coreProperties>
</file>