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19680" windowHeight="15840" activeTab="3"/>
  </bookViews>
  <sheets>
    <sheet name="Pokyny pro vyplnění" sheetId="11" r:id="rId1"/>
    <sheet name="Stavba" sheetId="1" r:id="rId2"/>
    <sheet name="VzorPolozky" sheetId="10" state="hidden" r:id="rId3"/>
    <sheet name="SO 101 VŘ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VŘ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VŘ Pol'!$A$1:$Y$72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20" s="1"/>
  <c r="I59"/>
  <c r="I19" s="1"/>
  <c r="I58"/>
  <c r="I57"/>
  <c r="I56"/>
  <c r="I55"/>
  <c r="I54"/>
  <c r="I53"/>
  <c r="G42"/>
  <c r="I42" s="1"/>
  <c r="F42"/>
  <c r="G41"/>
  <c r="F41"/>
  <c r="G39"/>
  <c r="F39"/>
  <c r="F43" s="1"/>
  <c r="G23" s="1"/>
  <c r="G71" i="12"/>
  <c r="BA33"/>
  <c r="BA17"/>
  <c r="BA12"/>
  <c r="G9"/>
  <c r="I9"/>
  <c r="I8" s="1"/>
  <c r="K9"/>
  <c r="M9"/>
  <c r="O9"/>
  <c r="Q9"/>
  <c r="Q8" s="1"/>
  <c r="V9"/>
  <c r="G11"/>
  <c r="G8" s="1"/>
  <c r="I11"/>
  <c r="K11"/>
  <c r="K8" s="1"/>
  <c r="O11"/>
  <c r="O8" s="1"/>
  <c r="Q11"/>
  <c r="V11"/>
  <c r="V8" s="1"/>
  <c r="G16"/>
  <c r="G15" s="1"/>
  <c r="I16"/>
  <c r="K16"/>
  <c r="K15" s="1"/>
  <c r="O16"/>
  <c r="O15" s="1"/>
  <c r="Q16"/>
  <c r="V16"/>
  <c r="V15" s="1"/>
  <c r="G19"/>
  <c r="I19"/>
  <c r="I15" s="1"/>
  <c r="K19"/>
  <c r="M19"/>
  <c r="O19"/>
  <c r="Q19"/>
  <c r="Q15" s="1"/>
  <c r="V19"/>
  <c r="G22"/>
  <c r="M22" s="1"/>
  <c r="I22"/>
  <c r="K22"/>
  <c r="O22"/>
  <c r="Q22"/>
  <c r="V22"/>
  <c r="G24"/>
  <c r="I24"/>
  <c r="K24"/>
  <c r="M24"/>
  <c r="O24"/>
  <c r="Q24"/>
  <c r="V24"/>
  <c r="G27"/>
  <c r="M27" s="1"/>
  <c r="I27"/>
  <c r="K27"/>
  <c r="O27"/>
  <c r="Q27"/>
  <c r="V27"/>
  <c r="G29"/>
  <c r="I29"/>
  <c r="K29"/>
  <c r="M29"/>
  <c r="O29"/>
  <c r="Q29"/>
  <c r="V29"/>
  <c r="G32"/>
  <c r="M32" s="1"/>
  <c r="I32"/>
  <c r="K32"/>
  <c r="O32"/>
  <c r="Q32"/>
  <c r="V32"/>
  <c r="G36"/>
  <c r="G35" s="1"/>
  <c r="I36"/>
  <c r="K36"/>
  <c r="K35" s="1"/>
  <c r="O36"/>
  <c r="O35" s="1"/>
  <c r="Q36"/>
  <c r="V36"/>
  <c r="V35" s="1"/>
  <c r="G38"/>
  <c r="I38"/>
  <c r="I35" s="1"/>
  <c r="K38"/>
  <c r="M38"/>
  <c r="O38"/>
  <c r="Q38"/>
  <c r="Q35" s="1"/>
  <c r="V38"/>
  <c r="G41"/>
  <c r="M41" s="1"/>
  <c r="I41"/>
  <c r="K41"/>
  <c r="O41"/>
  <c r="Q41"/>
  <c r="V41"/>
  <c r="G45"/>
  <c r="G44" s="1"/>
  <c r="I45"/>
  <c r="K45"/>
  <c r="K44" s="1"/>
  <c r="O45"/>
  <c r="O44" s="1"/>
  <c r="Q45"/>
  <c r="V45"/>
  <c r="V44" s="1"/>
  <c r="G49"/>
  <c r="I49"/>
  <c r="I44" s="1"/>
  <c r="K49"/>
  <c r="M49"/>
  <c r="O49"/>
  <c r="Q49"/>
  <c r="Q44" s="1"/>
  <c r="V49"/>
  <c r="G52"/>
  <c r="K52"/>
  <c r="O52"/>
  <c r="V52"/>
  <c r="G53"/>
  <c r="I53"/>
  <c r="I52" s="1"/>
  <c r="K53"/>
  <c r="M53"/>
  <c r="M52" s="1"/>
  <c r="O53"/>
  <c r="Q53"/>
  <c r="Q52" s="1"/>
  <c r="V53"/>
  <c r="G56"/>
  <c r="I56"/>
  <c r="I55" s="1"/>
  <c r="K56"/>
  <c r="M56"/>
  <c r="O56"/>
  <c r="Q56"/>
  <c r="Q55" s="1"/>
  <c r="V56"/>
  <c r="G58"/>
  <c r="M58" s="1"/>
  <c r="I58"/>
  <c r="K58"/>
  <c r="K55" s="1"/>
  <c r="O58"/>
  <c r="O55" s="1"/>
  <c r="Q58"/>
  <c r="V58"/>
  <c r="V55" s="1"/>
  <c r="G60"/>
  <c r="I60"/>
  <c r="K60"/>
  <c r="M60"/>
  <c r="O60"/>
  <c r="Q60"/>
  <c r="V60"/>
  <c r="G62"/>
  <c r="G55" s="1"/>
  <c r="I62"/>
  <c r="K62"/>
  <c r="O62"/>
  <c r="Q62"/>
  <c r="V62"/>
  <c r="G64"/>
  <c r="G63" s="1"/>
  <c r="I64"/>
  <c r="K64"/>
  <c r="K63" s="1"/>
  <c r="O64"/>
  <c r="O63" s="1"/>
  <c r="Q64"/>
  <c r="V64"/>
  <c r="V63" s="1"/>
  <c r="G65"/>
  <c r="I65"/>
  <c r="I63" s="1"/>
  <c r="K65"/>
  <c r="M65"/>
  <c r="O65"/>
  <c r="Q65"/>
  <c r="Q63" s="1"/>
  <c r="V65"/>
  <c r="G67"/>
  <c r="I67"/>
  <c r="I66" s="1"/>
  <c r="K67"/>
  <c r="M67"/>
  <c r="O67"/>
  <c r="Q67"/>
  <c r="Q66" s="1"/>
  <c r="V67"/>
  <c r="G68"/>
  <c r="M68" s="1"/>
  <c r="I68"/>
  <c r="K68"/>
  <c r="K66" s="1"/>
  <c r="O68"/>
  <c r="O66" s="1"/>
  <c r="Q68"/>
  <c r="V68"/>
  <c r="V66" s="1"/>
  <c r="G69"/>
  <c r="I69"/>
  <c r="K69"/>
  <c r="M69"/>
  <c r="O69"/>
  <c r="Q69"/>
  <c r="V69"/>
  <c r="AE71"/>
  <c r="I18" i="1"/>
  <c r="I17"/>
  <c r="G43"/>
  <c r="G25" s="1"/>
  <c r="H43"/>
  <c r="I39"/>
  <c r="I43" s="1"/>
  <c r="I16" l="1"/>
  <c r="I21" s="1"/>
  <c r="I61"/>
  <c r="J60" s="1"/>
  <c r="I41"/>
  <c r="A27"/>
  <c r="M66" i="12"/>
  <c r="G66"/>
  <c r="AF71"/>
  <c r="M64"/>
  <c r="M63" s="1"/>
  <c r="M62"/>
  <c r="M55" s="1"/>
  <c r="M45"/>
  <c r="M44" s="1"/>
  <c r="M36"/>
  <c r="M35" s="1"/>
  <c r="M16"/>
  <c r="M15" s="1"/>
  <c r="M11"/>
  <c r="M8" s="1"/>
  <c r="J42" i="1"/>
  <c r="J41"/>
  <c r="J39"/>
  <c r="J43" s="1"/>
  <c r="J28"/>
  <c r="J26"/>
  <c r="G38"/>
  <c r="F38"/>
  <c r="J23"/>
  <c r="J24"/>
  <c r="J25"/>
  <c r="J27"/>
  <c r="E24"/>
  <c r="G24"/>
  <c r="E26"/>
  <c r="G26"/>
  <c r="J53" l="1"/>
  <c r="J57"/>
  <c r="J55"/>
  <c r="J59"/>
  <c r="J54"/>
  <c r="J56"/>
  <c r="J58"/>
  <c r="G28"/>
  <c r="G27" s="1"/>
  <c r="G29" s="1"/>
  <c r="A28"/>
  <c r="J6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Aleš Ligas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<sst xmlns="http://schemas.openxmlformats.org/spreadsheetml/2006/main" count="465" uniqueCount="217">
  <si>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</si>
  <si>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</si>
  <si>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</si>
  <si>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</si>
  <si>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</si>
  <si>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</si>
  <si>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</si>
  <si>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</si>
  <si>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</si>
  <si>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</si>
  <si>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</si>
  <si>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</si>
  <si>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</si>
  <si>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</si>
  <si>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</si>
  <si>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</si>
  <si>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</si>
  <si>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</si>
  <si>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</si>
  <si>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</si>
  <si>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</si>
  <si>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</si>
  <si>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</si>
  <si>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</si>
  <si>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</si>
  <si>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</si>
  <si>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</si>
  <si>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</si>
  <si>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</si>
  <si>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</si>
  <si>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</si>
  <si>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</si>
  <si>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</si>
  <si>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</si>
  <si>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</si>
  <si>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</si>
  <si>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</si>
  <si>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</si>
  <si>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</si>
  <si>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</si>
  <si>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</si>
  <si>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</si>
  <si>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</si>
  <si>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VŘ</t>
  </si>
  <si>
    <t>Rozpočet pro výběrové řízení</t>
  </si>
  <si>
    <t>SO 101</t>
  </si>
  <si>
    <t>Komunikace</t>
  </si>
  <si>
    <t>Objekt:</t>
  </si>
  <si>
    <t>Rozpočet:</t>
  </si>
  <si>
    <t>2023/37RTS</t>
  </si>
  <si>
    <t>Domažlické městské lesy spol. s r.o.</t>
  </si>
  <si>
    <t>Tyršova 611</t>
  </si>
  <si>
    <t>Domažlice-Týnské Předměstí</t>
  </si>
  <si>
    <t>34401</t>
  </si>
  <si>
    <t>26322994</t>
  </si>
  <si>
    <t>CZ26322994</t>
  </si>
  <si>
    <t>dle výběrového řízení</t>
  </si>
  <si>
    <t>xxxxxxxx</t>
  </si>
  <si>
    <t>CZxxxxxxxx</t>
  </si>
  <si>
    <t>28.6.2023</t>
  </si>
  <si>
    <t>Stavba</t>
  </si>
  <si>
    <t>Stavební objekt</t>
  </si>
  <si>
    <t>Celkem za stavbu</t>
  </si>
  <si>
    <t>CZK</t>
  </si>
  <si>
    <t>#POPS</t>
  </si>
  <si>
    <t>Popis stavby: 2023/37RTS - Oprava LC Potoky</t>
  </si>
  <si>
    <t>#POPO</t>
  </si>
  <si>
    <t>Popis objektu: SO 101 - Komunikace</t>
  </si>
  <si>
    <t>#POPR</t>
  </si>
  <si>
    <t>Popis rozpočtu: VŘ - Rozpočet pro výběrové řízení</t>
  </si>
  <si>
    <t>Rekapitulace dílů</t>
  </si>
  <si>
    <t>Typ dílu</t>
  </si>
  <si>
    <t>1</t>
  </si>
  <si>
    <t>Zemní práce</t>
  </si>
  <si>
    <t>5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</si>
  <si>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</si>
  <si>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</si>
  <si>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</si>
  <si>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</si>
  <si>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</si>
  <si>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</si>
  <si>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</si>
  <si>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</si>
  <si>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</si>
  <si>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</si>
  <si>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</si>
  <si>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</si>
  <si>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</si>
  <si>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</si>
  <si>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</si>
  <si>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</si>
  <si>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</si>
  <si>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</si>
  <si>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</si>
  <si>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</si>
  <si>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</si>
  <si>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</si>
  <si>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</si>
  <si>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</si>
  <si>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</si>
  <si>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</si>
  <si>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</si>
  <si>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</si>
  <si>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</si>
  <si>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</si>
  <si>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</si>
  <si>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</si>
  <si>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</si>
  <si>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</si>
  <si>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</si>
  <si>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</si>
  <si>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</si>
  <si>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</si>
  <si>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</si>
  <si>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</si>
  <si>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113107605R00</t>
  </si>
  <si>
    <t>Odstranění podkladů nebo krytů z kameniva hrubého drceného, v ploše jednotlivě nad 50 m2, tloušťka vrstvy 50 mm</t>
  </si>
  <si>
    <t>m2</t>
  </si>
  <si>
    <t>822-1</t>
  </si>
  <si>
    <t>RTS 23/ I</t>
  </si>
  <si>
    <t>Práce</t>
  </si>
  <si>
    <t>Běžná</t>
  </si>
  <si>
    <t>POL1_</t>
  </si>
  <si>
    <t>Odkaz na mn. položky pořadí 13 : 4480,00000</t>
  </si>
  <si>
    <t>VV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</si>
  <si>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</si>
  <si>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</si>
  <si>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</si>
  <si>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</si>
  <si>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začátek a konec úseku : 3*3*2</t>
  </si>
  <si>
    <t>napojení na komunikace : 12*6</t>
  </si>
  <si>
    <t>566501111R00</t>
  </si>
  <si>
    <t>Úprava dosavadního krytu z kameniva drceného v množství přes 0,08 do 0,10 m3/m2</t>
  </si>
  <si>
    <t>jako podklad pro nový kryt, s vyrovnáním profilu v příčném i podélném směru, s vlhčením a zhutněním, s doplněním kamenivem drceným, jeho rozprostřením a zhutněním</t>
  </si>
  <si>
    <t>Odkaz na mn. položky pořadí 1 : 4480,00000</t>
  </si>
  <si>
    <t>573231127R00</t>
  </si>
  <si>
    <t>Postřik živičný spojovací bez posypu kamenivem , množství zbytkového asfaltu 0,70 kg/m2</t>
  </si>
  <si>
    <t>bez posypu kamenivem</t>
  </si>
  <si>
    <t>pod spodní vrstvu ACP 16 : 1120*3,2</t>
  </si>
  <si>
    <t>577141122R00</t>
  </si>
  <si>
    <t>Beton asfaltový s rozprostřením a zhutněním v pruhu šířky do 3 m, ACL 16+, tloušťky 50 mm, plochy přes 1000 m2</t>
  </si>
  <si>
    <t>Odkaz na mn. položky pořadí 4 : 3584,00000</t>
  </si>
  <si>
    <t>573231125R00</t>
  </si>
  <si>
    <t>Postřik živičný spojovací bez posypu kamenivem , množství zbytkového asfaltu 0,50 kg/m2</t>
  </si>
  <si>
    <t>pod vrstvu asfaltu ACO 11 : 1120*3,0</t>
  </si>
  <si>
    <t>577112114R00</t>
  </si>
  <si>
    <t>Odkaz na mn. položky pořadí 6 : 3360,00000</t>
  </si>
  <si>
    <t>569731112R00</t>
  </si>
  <si>
    <t>Zpevnění krajnic nebo komunikací pro pěší kamenivem drceným tloušťka po zhutnění 110 mm</t>
  </si>
  <si>
    <t>s rozprostřením a zhutněním</t>
  </si>
  <si>
    <t>1120*0,5*2</t>
  </si>
  <si>
    <t>572751111R00</t>
  </si>
  <si>
    <t>Vyspravení výtluků dosavadního krytu asfaltovým betonem, při spotřebě na 1 km komunikace do 10 t</t>
  </si>
  <si>
    <t>t</t>
  </si>
  <si>
    <t>s vysekáním, očištěním, se zaplněním směsí, se zhutněním a odstraněním zbylého materiálu na vzdálenost do 20 m, včetně živičného infiltračního postřiku styčných ploch výtluků,</t>
  </si>
  <si>
    <t>ruční oprava výtluků před strojní pokládkou (plocha x prům. hloubka x objemová hmotnost) : 150*0,08*2,6</t>
  </si>
  <si>
    <t>919735113R00</t>
  </si>
  <si>
    <t>Řezání stávajících krytů nebo podkladů živičných, hloubky přes 100 do 150 mm</t>
  </si>
  <si>
    <t>m</t>
  </si>
  <si>
    <t>včetně spotřeby vody</t>
  </si>
  <si>
    <t>919731122R00</t>
  </si>
  <si>
    <t>Zarovnání styčné plochy podkladu nebo krytu živičné, tloušťky přes 50 do 100 mm</t>
  </si>
  <si>
    <t>podél vybourané části komunikace nebo zpevněné plochy</t>
  </si>
  <si>
    <t>Odkaz na mn. položky pořadí 10 : 8,00000</t>
  </si>
  <si>
    <t>599142111R00</t>
  </si>
  <si>
    <t>Úprava zálivky dilatačních nebo pracovních spár šířky přes 20 do 40 mm</t>
  </si>
  <si>
    <t>v cementobetonovém krytu hloubky do 40 mm</t>
  </si>
  <si>
    <t>Odkaz na mn. položky pořadí 11 : 8,00000</t>
  </si>
  <si>
    <t>938908411R00</t>
  </si>
  <si>
    <t>Očištění povrchu saponátovým roztokem saponátovým roztokem</t>
  </si>
  <si>
    <t>povrchu živičného, betonového nebo dlážděného</t>
  </si>
  <si>
    <t>pod plochou komunikace : 1120*3,0</t>
  </si>
  <si>
    <t>pod plochou krajnice : 1120*0,5*2</t>
  </si>
  <si>
    <t>938909611R00</t>
  </si>
  <si>
    <t>Odstranění bláta a nánosu na krajnicích tloušťky do 10 cm</t>
  </si>
  <si>
    <t>Odkaz na mn. položky pořadí 8 : 1120,00000</t>
  </si>
  <si>
    <t>část plochy komunikace : 1120*1,0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</si>
  <si>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</si>
  <si>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</si>
  <si>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</si>
  <si>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</si>
  <si>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</si>
  <si>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979087212R00</t>
  </si>
  <si>
    <t>Nakládání na dopravní prostředky suti</t>
  </si>
  <si>
    <t>Přesun suti</t>
  </si>
  <si>
    <t>POL8_</t>
  </si>
  <si>
    <t>pro vodorovnou dopravu</t>
  </si>
  <si>
    <t>979083117R00</t>
  </si>
  <si>
    <t>Vodorovné přemístění suti přes 5000 m do 6000 m</t>
  </si>
  <si>
    <t>800-6</t>
  </si>
  <si>
    <t>včetně naložení na dopravní prostředek a složení,</t>
  </si>
  <si>
    <t>979093111R00</t>
  </si>
  <si>
    <t>Uložení suti na skládku bez zhutnění</t>
  </si>
  <si>
    <t>s hrubým urovnáním,</t>
  </si>
  <si>
    <t>979999973R00</t>
  </si>
  <si>
    <t>Poplatek za skládku za uložení, zemina a kamení,  , skupina 17 05 04 z Katalogu odpadů</t>
  </si>
  <si>
    <t>801-3</t>
  </si>
  <si>
    <t>005111020R</t>
  </si>
  <si>
    <t>Vytyčení stavby</t>
  </si>
  <si>
    <t>Soubor</t>
  </si>
  <si>
    <t>Indiv</t>
  </si>
  <si>
    <t>VRN</t>
  </si>
  <si>
    <t>POL99_2</t>
  </si>
  <si>
    <t>99-000-01T00</t>
  </si>
  <si>
    <t>Přesun stavební mechanizace na místo stavby</t>
  </si>
  <si>
    <t>Vlastní</t>
  </si>
  <si>
    <t>005121 R</t>
  </si>
  <si>
    <t>Zařízení staveniště</t>
  </si>
  <si>
    <t>005211030R</t>
  </si>
  <si>
    <t xml:space="preserve">Dočasná dopravní opatření </t>
  </si>
  <si>
    <t>005122 R</t>
  </si>
  <si>
    <t>Provozní vlivy</t>
  </si>
  <si>
    <t>POL99_1</t>
  </si>
  <si>
    <t>SUM</t>
  </si>
  <si>
    <t>END</t>
  </si>
  <si>
    <t>Beton asfaltový z nemodifikovaného asfaltu v pruhu šířky do 3 m, ACO 11 S , tloušťky 50 mm, plochy přes 1000 m2</t>
  </si>
  <si>
    <t>Oprava lesní cesty - LC Potoky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</si>
</sst>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97" t="s">
        <v>39</v>
      </c>
      <c r="B2" s="197"/>
      <c r="C2" s="197"/>
      <c r="D2" s="197"/>
      <c r="E2" s="197"/>
      <c r="F2" s="197"/>
      <c r="G2" s="197"/>
    </row>
  </sheetData>
  <sheetProtection password="C491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1" zoomScaleSheetLayoutView="75" workbookViewId="0">
      <selection activeCell="E2" sqref="E2:J2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>
      <c r="A2" s="2"/>
      <c r="B2" s="78" t="s">
        <v>22</v>
      </c>
      <c r="C2" s="79"/>
      <c r="D2" s="80" t="s">
        <v>49</v>
      </c>
      <c r="E2" s="238" t="s">
        <v>216</v>
      </c>
      <c r="F2" s="239"/>
      <c r="G2" s="239"/>
      <c r="H2" s="239"/>
      <c r="I2" s="239"/>
      <c r="J2" s="240"/>
      <c r="O2" s="1"/>
    </row>
    <row r="3" spans="1:15" ht="27" customHeight="1">
      <c r="A3" s="2"/>
      <c r="B3" s="81" t="s">
        <v>47</v>
      </c>
      <c r="C3" s="79"/>
      <c r="D3" s="82" t="s">
        <v>45</v>
      </c>
      <c r="E3" s="241" t="s">
        <v>46</v>
      </c>
      <c r="F3" s="242"/>
      <c r="G3" s="242"/>
      <c r="H3" s="242"/>
      <c r="I3" s="242"/>
      <c r="J3" s="243"/>
    </row>
    <row r="4" spans="1:15" ht="23.25" customHeight="1">
      <c r="A4" s="76">
        <v>8900</v>
      </c>
      <c r="B4" s="83" t="s">
        <v>48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>
      <c r="A5" s="2"/>
      <c r="B5" s="31" t="s">
        <v>42</v>
      </c>
      <c r="D5" s="226" t="s">
        <v>50</v>
      </c>
      <c r="E5" s="227"/>
      <c r="F5" s="227"/>
      <c r="G5" s="227"/>
      <c r="H5" s="18" t="s">
        <v>40</v>
      </c>
      <c r="I5" s="86" t="s">
        <v>54</v>
      </c>
      <c r="J5" s="8"/>
    </row>
    <row r="6" spans="1:15" ht="15.75" customHeight="1">
      <c r="A6" s="2"/>
      <c r="B6" s="28"/>
      <c r="C6" s="55"/>
      <c r="D6" s="228" t="s">
        <v>51</v>
      </c>
      <c r="E6" s="229"/>
      <c r="F6" s="229"/>
      <c r="G6" s="229"/>
      <c r="H6" s="18" t="s">
        <v>34</v>
      </c>
      <c r="I6" s="86" t="s">
        <v>55</v>
      </c>
      <c r="J6" s="8"/>
    </row>
    <row r="7" spans="1:15" ht="15.75" customHeight="1">
      <c r="A7" s="2"/>
      <c r="B7" s="29"/>
      <c r="C7" s="56"/>
      <c r="D7" s="77" t="s">
        <v>53</v>
      </c>
      <c r="E7" s="230" t="s">
        <v>52</v>
      </c>
      <c r="F7" s="231"/>
      <c r="G7" s="231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45" t="s">
        <v>56</v>
      </c>
      <c r="E11" s="245"/>
      <c r="F11" s="245"/>
      <c r="G11" s="245"/>
      <c r="H11" s="18" t="s">
        <v>40</v>
      </c>
      <c r="I11" s="88" t="s">
        <v>57</v>
      </c>
      <c r="J11" s="8"/>
    </row>
    <row r="12" spans="1:15" ht="15.75" customHeight="1">
      <c r="A12" s="2"/>
      <c r="B12" s="28"/>
      <c r="C12" s="55"/>
      <c r="D12" s="220"/>
      <c r="E12" s="220"/>
      <c r="F12" s="220"/>
      <c r="G12" s="220"/>
      <c r="H12" s="18" t="s">
        <v>34</v>
      </c>
      <c r="I12" s="88" t="s">
        <v>58</v>
      </c>
      <c r="J12" s="8"/>
    </row>
    <row r="13" spans="1:15" ht="15.75" customHeight="1">
      <c r="A13" s="2"/>
      <c r="B13" s="29"/>
      <c r="C13" s="56"/>
      <c r="D13" s="87"/>
      <c r="E13" s="224"/>
      <c r="F13" s="225"/>
      <c r="G13" s="225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>
      <c r="A16" s="145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SUMIF(F53:F60,A16,I53:I60)+SUMIF(F53:F60,"PSU",I53:I60)</f>
        <v>0</v>
      </c>
      <c r="J16" s="211"/>
    </row>
    <row r="17" spans="1:10" ht="23.25" customHeight="1">
      <c r="A17" s="145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SUMIF(F53:F60,A17,I53:I60)</f>
        <v>0</v>
      </c>
      <c r="J17" s="211"/>
    </row>
    <row r="18" spans="1:10" ht="23.25" customHeight="1">
      <c r="A18" s="145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SUMIF(F53:F60,A18,I53:I60)</f>
        <v>0</v>
      </c>
      <c r="J18" s="211"/>
    </row>
    <row r="19" spans="1:10" ht="23.25" customHeight="1">
      <c r="A19" s="145" t="s">
        <v>84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SUMIF(F53:F60,A19,I53:I60)</f>
        <v>0</v>
      </c>
      <c r="J19" s="211"/>
    </row>
    <row r="20" spans="1:10" ht="23.25" customHeight="1">
      <c r="A20" s="145" t="s">
        <v>85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SUMIF(F53:F60,A20,I53:I60)</f>
        <v>0</v>
      </c>
      <c r="J20" s="211"/>
    </row>
    <row r="21" spans="1:10" ht="23.25" customHeight="1">
      <c r="A21" s="2"/>
      <c r="B21" s="48" t="s">
        <v>29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5">
        <f>I23*E23/100</f>
        <v>0</v>
      </c>
      <c r="H24" s="206"/>
      <c r="I24" s="20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I25*E25/100</f>
        <v>0</v>
      </c>
      <c r="H26" s="236"/>
      <c r="I26" s="236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5">
        <f>A27</f>
        <v>0</v>
      </c>
      <c r="H28" s="215"/>
      <c r="I28" s="215"/>
      <c r="J28" s="122" t="str">
        <f t="shared" si="0"/>
        <v>CZK</v>
      </c>
    </row>
    <row r="29" spans="1:10" ht="27.75" hidden="1" customHeight="1" thickBot="1">
      <c r="A29" s="2"/>
      <c r="B29" s="118" t="s">
        <v>35</v>
      </c>
      <c r="C29" s="123"/>
      <c r="D29" s="123"/>
      <c r="E29" s="123"/>
      <c r="F29" s="124"/>
      <c r="G29" s="214">
        <f>ZakladDPHSni+DPHSni+ZakladDPHZakl+DPHZakl+Zaokrouhleni</f>
        <v>0</v>
      </c>
      <c r="H29" s="214"/>
      <c r="I29" s="214"/>
      <c r="J29" s="125" t="s">
        <v>63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59</v>
      </c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>
      <c r="A39" s="90">
        <v>1</v>
      </c>
      <c r="B39" s="101" t="s">
        <v>60</v>
      </c>
      <c r="C39" s="200"/>
      <c r="D39" s="200"/>
      <c r="E39" s="200"/>
      <c r="F39" s="102">
        <f>'SO 101 VŘ Pol'!AE71</f>
        <v>0</v>
      </c>
      <c r="G39" s="103">
        <f>'SO 101 VŘ Pol'!AF71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>
      <c r="A40" s="90">
        <v>2</v>
      </c>
      <c r="B40" s="107"/>
      <c r="C40" s="201" t="s">
        <v>61</v>
      </c>
      <c r="D40" s="201"/>
      <c r="E40" s="201"/>
      <c r="F40" s="108"/>
      <c r="G40" s="109"/>
      <c r="H40" s="109"/>
      <c r="I40" s="110"/>
      <c r="J40" s="111"/>
    </row>
    <row r="41" spans="1:10" ht="25.5" hidden="1" customHeight="1">
      <c r="A41" s="90">
        <v>2</v>
      </c>
      <c r="B41" s="107" t="s">
        <v>45</v>
      </c>
      <c r="C41" s="201" t="s">
        <v>46</v>
      </c>
      <c r="D41" s="201"/>
      <c r="E41" s="201"/>
      <c r="F41" s="108">
        <f>'SO 101 VŘ Pol'!AE71</f>
        <v>0</v>
      </c>
      <c r="G41" s="109">
        <f>'SO 101 VŘ Pol'!AF71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>
      <c r="A42" s="90">
        <v>3</v>
      </c>
      <c r="B42" s="112" t="s">
        <v>43</v>
      </c>
      <c r="C42" s="200" t="s">
        <v>44</v>
      </c>
      <c r="D42" s="200"/>
      <c r="E42" s="200"/>
      <c r="F42" s="113">
        <f>'SO 101 VŘ Pol'!AE71</f>
        <v>0</v>
      </c>
      <c r="G42" s="104">
        <f>'SO 101 VŘ Pol'!AF71</f>
        <v>0</v>
      </c>
      <c r="H42" s="104"/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>
      <c r="A43" s="90"/>
      <c r="B43" s="202" t="s">
        <v>62</v>
      </c>
      <c r="C43" s="203"/>
      <c r="D43" s="203"/>
      <c r="E43" s="203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>
      <c r="A45" t="s">
        <v>64</v>
      </c>
      <c r="B45" t="s">
        <v>65</v>
      </c>
    </row>
    <row r="46" spans="1:10">
      <c r="A46" t="s">
        <v>66</v>
      </c>
      <c r="B46" t="s">
        <v>67</v>
      </c>
    </row>
    <row r="47" spans="1:10">
      <c r="A47" t="s">
        <v>68</v>
      </c>
      <c r="B47" t="s">
        <v>69</v>
      </c>
    </row>
    <row r="50" spans="1:10" ht="15.75">
      <c r="B50" s="126" t="s">
        <v>70</v>
      </c>
    </row>
    <row r="52" spans="1:10" ht="25.5" customHeight="1">
      <c r="A52" s="128"/>
      <c r="B52" s="131" t="s">
        <v>17</v>
      </c>
      <c r="C52" s="131" t="s">
        <v>5</v>
      </c>
      <c r="D52" s="132"/>
      <c r="E52" s="132"/>
      <c r="F52" s="133" t="s">
        <v>71</v>
      </c>
      <c r="G52" s="133"/>
      <c r="H52" s="133"/>
      <c r="I52" s="133" t="s">
        <v>29</v>
      </c>
      <c r="J52" s="133" t="s">
        <v>0</v>
      </c>
    </row>
    <row r="53" spans="1:10" ht="36.75" customHeight="1">
      <c r="A53" s="129"/>
      <c r="B53" s="134" t="s">
        <v>72</v>
      </c>
      <c r="C53" s="198" t="s">
        <v>73</v>
      </c>
      <c r="D53" s="199"/>
      <c r="E53" s="199"/>
      <c r="F53" s="141" t="s">
        <v>24</v>
      </c>
      <c r="G53" s="142"/>
      <c r="H53" s="142"/>
      <c r="I53" s="142">
        <f>'SO 101 VŘ Pol'!G8</f>
        <v>0</v>
      </c>
      <c r="J53" s="138" t="str">
        <f>IF(I61=0,"",I53/I61*100)</f>
        <v/>
      </c>
    </row>
    <row r="54" spans="1:10" ht="36.75" customHeight="1">
      <c r="A54" s="129"/>
      <c r="B54" s="134" t="s">
        <v>74</v>
      </c>
      <c r="C54" s="198" t="s">
        <v>46</v>
      </c>
      <c r="D54" s="199"/>
      <c r="E54" s="199"/>
      <c r="F54" s="141" t="s">
        <v>24</v>
      </c>
      <c r="G54" s="142"/>
      <c r="H54" s="142"/>
      <c r="I54" s="142">
        <f>'SO 101 VŘ Pol'!G15</f>
        <v>0</v>
      </c>
      <c r="J54" s="138" t="str">
        <f>IF(I61=0,"",I54/I61*100)</f>
        <v/>
      </c>
    </row>
    <row r="55" spans="1:10" ht="36.75" customHeight="1">
      <c r="A55" s="129"/>
      <c r="B55" s="134" t="s">
        <v>75</v>
      </c>
      <c r="C55" s="198" t="s">
        <v>76</v>
      </c>
      <c r="D55" s="199"/>
      <c r="E55" s="199"/>
      <c r="F55" s="141" t="s">
        <v>24</v>
      </c>
      <c r="G55" s="142"/>
      <c r="H55" s="142"/>
      <c r="I55" s="142">
        <f>'SO 101 VŘ Pol'!G35</f>
        <v>0</v>
      </c>
      <c r="J55" s="138" t="str">
        <f>IF(I61=0,"",I55/I61*100)</f>
        <v/>
      </c>
    </row>
    <row r="56" spans="1:10" ht="36.75" customHeight="1">
      <c r="A56" s="129"/>
      <c r="B56" s="134" t="s">
        <v>77</v>
      </c>
      <c r="C56" s="198" t="s">
        <v>78</v>
      </c>
      <c r="D56" s="199"/>
      <c r="E56" s="199"/>
      <c r="F56" s="141" t="s">
        <v>24</v>
      </c>
      <c r="G56" s="142"/>
      <c r="H56" s="142"/>
      <c r="I56" s="142">
        <f>'SO 101 VŘ Pol'!G44</f>
        <v>0</v>
      </c>
      <c r="J56" s="138" t="str">
        <f>IF(I61=0,"",I56/I61*100)</f>
        <v/>
      </c>
    </row>
    <row r="57" spans="1:10" ht="36.75" customHeight="1">
      <c r="A57" s="129"/>
      <c r="B57" s="134" t="s">
        <v>79</v>
      </c>
      <c r="C57" s="198" t="s">
        <v>80</v>
      </c>
      <c r="D57" s="199"/>
      <c r="E57" s="199"/>
      <c r="F57" s="141" t="s">
        <v>24</v>
      </c>
      <c r="G57" s="142"/>
      <c r="H57" s="142"/>
      <c r="I57" s="142">
        <f>'SO 101 VŘ Pol'!G52</f>
        <v>0</v>
      </c>
      <c r="J57" s="138" t="str">
        <f>IF(I61=0,"",I57/I61*100)</f>
        <v/>
      </c>
    </row>
    <row r="58" spans="1:10" ht="36.75" customHeight="1">
      <c r="A58" s="129"/>
      <c r="B58" s="134" t="s">
        <v>81</v>
      </c>
      <c r="C58" s="198" t="s">
        <v>82</v>
      </c>
      <c r="D58" s="199"/>
      <c r="E58" s="199"/>
      <c r="F58" s="141" t="s">
        <v>83</v>
      </c>
      <c r="G58" s="142"/>
      <c r="H58" s="142"/>
      <c r="I58" s="142">
        <f>'SO 101 VŘ Pol'!G55</f>
        <v>0</v>
      </c>
      <c r="J58" s="138" t="str">
        <f>IF(I61=0,"",I58/I61*100)</f>
        <v/>
      </c>
    </row>
    <row r="59" spans="1:10" ht="36.75" customHeight="1">
      <c r="A59" s="129"/>
      <c r="B59" s="134" t="s">
        <v>84</v>
      </c>
      <c r="C59" s="198" t="s">
        <v>27</v>
      </c>
      <c r="D59" s="199"/>
      <c r="E59" s="199"/>
      <c r="F59" s="141" t="s">
        <v>84</v>
      </c>
      <c r="G59" s="142"/>
      <c r="H59" s="142"/>
      <c r="I59" s="142">
        <f>'SO 101 VŘ Pol'!G63</f>
        <v>0</v>
      </c>
      <c r="J59" s="138" t="str">
        <f>IF(I61=0,"",I59/I61*100)</f>
        <v/>
      </c>
    </row>
    <row r="60" spans="1:10" ht="36.75" customHeight="1">
      <c r="A60" s="129"/>
      <c r="B60" s="134" t="s">
        <v>85</v>
      </c>
      <c r="C60" s="198" t="s">
        <v>28</v>
      </c>
      <c r="D60" s="199"/>
      <c r="E60" s="199"/>
      <c r="F60" s="141" t="s">
        <v>85</v>
      </c>
      <c r="G60" s="142"/>
      <c r="H60" s="142"/>
      <c r="I60" s="142">
        <f>'SO 101 VŘ Pol'!G66</f>
        <v>0</v>
      </c>
      <c r="J60" s="138" t="str">
        <f>IF(I61=0,"",I60/I61*100)</f>
        <v/>
      </c>
    </row>
    <row r="61" spans="1:10" ht="25.5" customHeight="1">
      <c r="A61" s="130"/>
      <c r="B61" s="135" t="s">
        <v>1</v>
      </c>
      <c r="C61" s="136"/>
      <c r="D61" s="137"/>
      <c r="E61" s="137"/>
      <c r="F61" s="143"/>
      <c r="G61" s="144"/>
      <c r="H61" s="144"/>
      <c r="I61" s="144">
        <f>SUM(I53:I60)</f>
        <v>0</v>
      </c>
      <c r="J61" s="139">
        <f>SUM(J53:J60)</f>
        <v>0</v>
      </c>
    </row>
    <row r="62" spans="1:10">
      <c r="F62" s="89"/>
      <c r="G62" s="89"/>
      <c r="H62" s="89"/>
      <c r="I62" s="89"/>
      <c r="J62" s="140"/>
    </row>
    <row r="63" spans="1:10">
      <c r="F63" s="89"/>
      <c r="G63" s="89"/>
      <c r="H63" s="89"/>
      <c r="I63" s="89"/>
      <c r="J63" s="140"/>
    </row>
    <row r="64" spans="1:10">
      <c r="F64" s="89"/>
      <c r="G64" s="89"/>
      <c r="H64" s="89"/>
      <c r="I64" s="89"/>
      <c r="J64" s="140"/>
    </row>
  </sheetData>
  <sheetProtection password="C491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>
      <c r="A4" s="50" t="s">
        <v>9</v>
      </c>
      <c r="B4" s="49"/>
      <c r="C4" s="251"/>
      <c r="D4" s="251"/>
      <c r="E4" s="251"/>
      <c r="F4" s="251"/>
      <c r="G4" s="252"/>
    </row>
    <row r="5" spans="1:7">
      <c r="B5" s="4"/>
      <c r="C5" s="5"/>
      <c r="D5" s="6"/>
    </row>
  </sheetData>
  <sheetProtection password="C49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32" activePane="bottomLeft" state="frozen"/>
      <selection pane="bottomLeft" activeCell="C3" sqref="C3:G3"/>
    </sheetView>
  </sheetViews>
  <sheetFormatPr defaultRowHeight="12.75" outlineLevelRow="3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5" t="s">
        <v>86</v>
      </c>
      <c r="B1" s="255"/>
      <c r="C1" s="255"/>
      <c r="D1" s="255"/>
      <c r="E1" s="255"/>
      <c r="F1" s="255"/>
      <c r="G1" s="255"/>
      <c r="AG1" t="s">
        <v>87</v>
      </c>
    </row>
    <row r="2" spans="1:60" ht="24.95" customHeight="1">
      <c r="A2" s="146" t="s">
        <v>7</v>
      </c>
      <c r="B2" s="49" t="s">
        <v>49</v>
      </c>
      <c r="C2" s="256" t="s">
        <v>216</v>
      </c>
      <c r="D2" s="257"/>
      <c r="E2" s="257"/>
      <c r="F2" s="257"/>
      <c r="G2" s="258"/>
      <c r="AG2" t="s">
        <v>88</v>
      </c>
    </row>
    <row r="3" spans="1:60" ht="24.95" customHeight="1">
      <c r="A3" s="146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7" t="s">
        <v>88</v>
      </c>
      <c r="AG3" t="s">
        <v>89</v>
      </c>
    </row>
    <row r="4" spans="1:60" ht="24.95" customHeight="1">
      <c r="A4" s="147" t="s">
        <v>9</v>
      </c>
      <c r="B4" s="148" t="s">
        <v>43</v>
      </c>
      <c r="C4" s="259" t="s">
        <v>44</v>
      </c>
      <c r="D4" s="260"/>
      <c r="E4" s="260"/>
      <c r="F4" s="260"/>
      <c r="G4" s="261"/>
      <c r="AG4" t="s">
        <v>90</v>
      </c>
    </row>
    <row r="5" spans="1:60">
      <c r="D5" s="10"/>
    </row>
    <row r="6" spans="1:60" ht="38.25">
      <c r="A6" s="150" t="s">
        <v>91</v>
      </c>
      <c r="B6" s="152" t="s">
        <v>92</v>
      </c>
      <c r="C6" s="152" t="s">
        <v>93</v>
      </c>
      <c r="D6" s="151" t="s">
        <v>94</v>
      </c>
      <c r="E6" s="150" t="s">
        <v>95</v>
      </c>
      <c r="F6" s="149" t="s">
        <v>96</v>
      </c>
      <c r="G6" s="150" t="s">
        <v>29</v>
      </c>
      <c r="H6" s="153" t="s">
        <v>30</v>
      </c>
      <c r="I6" s="153" t="s">
        <v>97</v>
      </c>
      <c r="J6" s="153" t="s">
        <v>31</v>
      </c>
      <c r="K6" s="153" t="s">
        <v>98</v>
      </c>
      <c r="L6" s="153" t="s">
        <v>99</v>
      </c>
      <c r="M6" s="153" t="s">
        <v>100</v>
      </c>
      <c r="N6" s="153" t="s">
        <v>101</v>
      </c>
      <c r="O6" s="153" t="s">
        <v>102</v>
      </c>
      <c r="P6" s="153" t="s">
        <v>103</v>
      </c>
      <c r="Q6" s="153" t="s">
        <v>104</v>
      </c>
      <c r="R6" s="153" t="s">
        <v>105</v>
      </c>
      <c r="S6" s="153" t="s">
        <v>106</v>
      </c>
      <c r="T6" s="153" t="s">
        <v>107</v>
      </c>
      <c r="U6" s="153" t="s">
        <v>108</v>
      </c>
      <c r="V6" s="153" t="s">
        <v>109</v>
      </c>
      <c r="W6" s="153" t="s">
        <v>110</v>
      </c>
      <c r="X6" s="153" t="s">
        <v>111</v>
      </c>
      <c r="Y6" s="153" t="s">
        <v>112</v>
      </c>
    </row>
    <row r="7" spans="1:60" hidden="1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>
      <c r="A8" s="168" t="s">
        <v>113</v>
      </c>
      <c r="B8" s="169" t="s">
        <v>72</v>
      </c>
      <c r="C8" s="190" t="s">
        <v>73</v>
      </c>
      <c r="D8" s="170"/>
      <c r="E8" s="171"/>
      <c r="F8" s="172"/>
      <c r="G8" s="172">
        <f>SUMIF(AG9:AG14,"&lt;&gt;NOR",G9:G14)</f>
        <v>0</v>
      </c>
      <c r="H8" s="172"/>
      <c r="I8" s="172">
        <f>SUM(I9:I14)</f>
        <v>0</v>
      </c>
      <c r="J8" s="172"/>
      <c r="K8" s="172">
        <f>SUM(K9:K14)</f>
        <v>0</v>
      </c>
      <c r="L8" s="172"/>
      <c r="M8" s="172">
        <f>SUM(M9:M14)</f>
        <v>0</v>
      </c>
      <c r="N8" s="171"/>
      <c r="O8" s="171">
        <f>SUM(O9:O14)</f>
        <v>0</v>
      </c>
      <c r="P8" s="171"/>
      <c r="Q8" s="171">
        <f>SUM(Q9:Q14)</f>
        <v>502.7</v>
      </c>
      <c r="R8" s="172"/>
      <c r="S8" s="172"/>
      <c r="T8" s="173"/>
      <c r="U8" s="167"/>
      <c r="V8" s="167">
        <f>SUM(V9:V14)</f>
        <v>123.23</v>
      </c>
      <c r="W8" s="167"/>
      <c r="X8" s="167"/>
      <c r="Y8" s="167"/>
      <c r="AG8" t="s">
        <v>114</v>
      </c>
    </row>
    <row r="9" spans="1:60" ht="22.5" outlineLevel="1">
      <c r="A9" s="175">
        <v>1</v>
      </c>
      <c r="B9" s="176" t="s">
        <v>115</v>
      </c>
      <c r="C9" s="191" t="s">
        <v>116</v>
      </c>
      <c r="D9" s="177" t="s">
        <v>117</v>
      </c>
      <c r="E9" s="178">
        <v>4480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0.11</v>
      </c>
      <c r="Q9" s="178">
        <f>ROUND(E9*P9,2)</f>
        <v>492.8</v>
      </c>
      <c r="R9" s="180" t="s">
        <v>118</v>
      </c>
      <c r="S9" s="180" t="s">
        <v>119</v>
      </c>
      <c r="T9" s="181" t="s">
        <v>119</v>
      </c>
      <c r="U9" s="164">
        <v>2.5899999999999999E-2</v>
      </c>
      <c r="V9" s="164">
        <f>ROUND(E9*U9,2)</f>
        <v>116.03</v>
      </c>
      <c r="W9" s="164"/>
      <c r="X9" s="164" t="s">
        <v>120</v>
      </c>
      <c r="Y9" s="164" t="s">
        <v>121</v>
      </c>
      <c r="Z9" s="154"/>
      <c r="AA9" s="154"/>
      <c r="AB9" s="154"/>
      <c r="AC9" s="154"/>
      <c r="AD9" s="154"/>
      <c r="AE9" s="154"/>
      <c r="AF9" s="154"/>
      <c r="AG9" s="154" t="s">
        <v>122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2">
      <c r="A10" s="161"/>
      <c r="B10" s="162"/>
      <c r="C10" s="192" t="s">
        <v>123</v>
      </c>
      <c r="D10" s="165"/>
      <c r="E10" s="166">
        <v>4480</v>
      </c>
      <c r="F10" s="164"/>
      <c r="G10" s="164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4"/>
      <c r="AA10" s="154"/>
      <c r="AB10" s="154"/>
      <c r="AC10" s="154"/>
      <c r="AD10" s="154"/>
      <c r="AE10" s="154"/>
      <c r="AF10" s="154"/>
      <c r="AG10" s="154" t="s">
        <v>124</v>
      </c>
      <c r="AH10" s="154">
        <v>5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>
      <c r="A11" s="175">
        <v>2</v>
      </c>
      <c r="B11" s="176" t="s">
        <v>125</v>
      </c>
      <c r="C11" s="191" t="s">
        <v>126</v>
      </c>
      <c r="D11" s="177" t="s">
        <v>117</v>
      </c>
      <c r="E11" s="178">
        <v>90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78">
        <v>0</v>
      </c>
      <c r="O11" s="178">
        <f>ROUND(E11*N11,2)</f>
        <v>0</v>
      </c>
      <c r="P11" s="178">
        <v>0.11</v>
      </c>
      <c r="Q11" s="178">
        <f>ROUND(E11*P11,2)</f>
        <v>9.9</v>
      </c>
      <c r="R11" s="180" t="s">
        <v>118</v>
      </c>
      <c r="S11" s="180" t="s">
        <v>119</v>
      </c>
      <c r="T11" s="181" t="s">
        <v>119</v>
      </c>
      <c r="U11" s="164">
        <v>0.08</v>
      </c>
      <c r="V11" s="164">
        <f>ROUND(E11*U11,2)</f>
        <v>7.2</v>
      </c>
      <c r="W11" s="164"/>
      <c r="X11" s="164" t="s">
        <v>120</v>
      </c>
      <c r="Y11" s="164" t="s">
        <v>121</v>
      </c>
      <c r="Z11" s="154"/>
      <c r="AA11" s="154"/>
      <c r="AB11" s="154"/>
      <c r="AC11" s="154"/>
      <c r="AD11" s="154"/>
      <c r="AE11" s="154"/>
      <c r="AF11" s="154"/>
      <c r="AG11" s="154" t="s">
        <v>122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2">
      <c r="A12" s="161"/>
      <c r="B12" s="162"/>
      <c r="C12" s="253" t="s">
        <v>127</v>
      </c>
      <c r="D12" s="254"/>
      <c r="E12" s="254"/>
      <c r="F12" s="254"/>
      <c r="G12" s="25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128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82" t="str">
        <f>C12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" s="154"/>
      <c r="BC12" s="154"/>
      <c r="BD12" s="154"/>
      <c r="BE12" s="154"/>
      <c r="BF12" s="154"/>
      <c r="BG12" s="154"/>
      <c r="BH12" s="154"/>
    </row>
    <row r="13" spans="1:60" outlineLevel="2">
      <c r="A13" s="161"/>
      <c r="B13" s="162"/>
      <c r="C13" s="192" t="s">
        <v>129</v>
      </c>
      <c r="D13" s="165"/>
      <c r="E13" s="166">
        <v>18</v>
      </c>
      <c r="F13" s="164"/>
      <c r="G13" s="164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64"/>
      <c r="Z13" s="154"/>
      <c r="AA13" s="154"/>
      <c r="AB13" s="154"/>
      <c r="AC13" s="154"/>
      <c r="AD13" s="154"/>
      <c r="AE13" s="154"/>
      <c r="AF13" s="154"/>
      <c r="AG13" s="154" t="s">
        <v>124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3">
      <c r="A14" s="161"/>
      <c r="B14" s="162"/>
      <c r="C14" s="192" t="s">
        <v>130</v>
      </c>
      <c r="D14" s="165"/>
      <c r="E14" s="166">
        <v>72</v>
      </c>
      <c r="F14" s="164"/>
      <c r="G14" s="164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64"/>
      <c r="Z14" s="154"/>
      <c r="AA14" s="154"/>
      <c r="AB14" s="154"/>
      <c r="AC14" s="154"/>
      <c r="AD14" s="154"/>
      <c r="AE14" s="154"/>
      <c r="AF14" s="154"/>
      <c r="AG14" s="154" t="s">
        <v>124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>
      <c r="A15" s="168" t="s">
        <v>113</v>
      </c>
      <c r="B15" s="169" t="s">
        <v>74</v>
      </c>
      <c r="C15" s="190" t="s">
        <v>46</v>
      </c>
      <c r="D15" s="170"/>
      <c r="E15" s="171"/>
      <c r="F15" s="172"/>
      <c r="G15" s="172">
        <f>SUMIF(AG16:AG34,"&lt;&gt;NOR",G16:G34)</f>
        <v>0</v>
      </c>
      <c r="H15" s="172"/>
      <c r="I15" s="172">
        <f>SUM(I16:I34)</f>
        <v>0</v>
      </c>
      <c r="J15" s="172"/>
      <c r="K15" s="172">
        <f>SUM(K16:K34)</f>
        <v>0</v>
      </c>
      <c r="L15" s="172"/>
      <c r="M15" s="172">
        <f>SUM(M16:M34)</f>
        <v>0</v>
      </c>
      <c r="N15" s="171"/>
      <c r="O15" s="171">
        <f>SUM(O16:O34)</f>
        <v>1972.1100000000001</v>
      </c>
      <c r="P15" s="171"/>
      <c r="Q15" s="171">
        <f>SUM(Q16:Q34)</f>
        <v>0</v>
      </c>
      <c r="R15" s="172"/>
      <c r="S15" s="172"/>
      <c r="T15" s="173"/>
      <c r="U15" s="167"/>
      <c r="V15" s="167">
        <f>SUM(V16:V34)</f>
        <v>817.73</v>
      </c>
      <c r="W15" s="167"/>
      <c r="X15" s="167"/>
      <c r="Y15" s="167"/>
      <c r="AG15" t="s">
        <v>114</v>
      </c>
    </row>
    <row r="16" spans="1:60" outlineLevel="1">
      <c r="A16" s="175">
        <v>3</v>
      </c>
      <c r="B16" s="176" t="s">
        <v>131</v>
      </c>
      <c r="C16" s="191" t="s">
        <v>132</v>
      </c>
      <c r="D16" s="177" t="s">
        <v>117</v>
      </c>
      <c r="E16" s="178">
        <v>4480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78">
        <v>0.17726</v>
      </c>
      <c r="O16" s="178">
        <f>ROUND(E16*N16,2)</f>
        <v>794.12</v>
      </c>
      <c r="P16" s="178">
        <v>0</v>
      </c>
      <c r="Q16" s="178">
        <f>ROUND(E16*P16,2)</f>
        <v>0</v>
      </c>
      <c r="R16" s="180" t="s">
        <v>118</v>
      </c>
      <c r="S16" s="180" t="s">
        <v>119</v>
      </c>
      <c r="T16" s="181" t="s">
        <v>119</v>
      </c>
      <c r="U16" s="164">
        <v>2.1999999999999999E-2</v>
      </c>
      <c r="V16" s="164">
        <f>ROUND(E16*U16,2)</f>
        <v>98.56</v>
      </c>
      <c r="W16" s="164"/>
      <c r="X16" s="164" t="s">
        <v>120</v>
      </c>
      <c r="Y16" s="164" t="s">
        <v>121</v>
      </c>
      <c r="Z16" s="154"/>
      <c r="AA16" s="154"/>
      <c r="AB16" s="154"/>
      <c r="AC16" s="154"/>
      <c r="AD16" s="154"/>
      <c r="AE16" s="154"/>
      <c r="AF16" s="154"/>
      <c r="AG16" s="154" t="s">
        <v>122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2">
      <c r="A17" s="161"/>
      <c r="B17" s="162"/>
      <c r="C17" s="253" t="s">
        <v>133</v>
      </c>
      <c r="D17" s="254"/>
      <c r="E17" s="254"/>
      <c r="F17" s="254"/>
      <c r="G17" s="254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64"/>
      <c r="Z17" s="154"/>
      <c r="AA17" s="154"/>
      <c r="AB17" s="154"/>
      <c r="AC17" s="154"/>
      <c r="AD17" s="154"/>
      <c r="AE17" s="154"/>
      <c r="AF17" s="154"/>
      <c r="AG17" s="154" t="s">
        <v>128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2" t="str">
        <f>C17</f>
        <v>jako podklad pro nový kryt, s vyrovnáním profilu v příčném i podélném směru, s vlhčením a zhutněním, s doplněním kamenivem drceným, jeho rozprostřením a zhutněním</v>
      </c>
      <c r="BB17" s="154"/>
      <c r="BC17" s="154"/>
      <c r="BD17" s="154"/>
      <c r="BE17" s="154"/>
      <c r="BF17" s="154"/>
      <c r="BG17" s="154"/>
      <c r="BH17" s="154"/>
    </row>
    <row r="18" spans="1:60" outlineLevel="2">
      <c r="A18" s="161"/>
      <c r="B18" s="162"/>
      <c r="C18" s="192" t="s">
        <v>134</v>
      </c>
      <c r="D18" s="165"/>
      <c r="E18" s="166">
        <v>4480</v>
      </c>
      <c r="F18" s="164"/>
      <c r="G18" s="164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64"/>
      <c r="Z18" s="154"/>
      <c r="AA18" s="154"/>
      <c r="AB18" s="154"/>
      <c r="AC18" s="154"/>
      <c r="AD18" s="154"/>
      <c r="AE18" s="154"/>
      <c r="AF18" s="154"/>
      <c r="AG18" s="154" t="s">
        <v>124</v>
      </c>
      <c r="AH18" s="154">
        <v>5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>
      <c r="A19" s="175">
        <v>4</v>
      </c>
      <c r="B19" s="176" t="s">
        <v>135</v>
      </c>
      <c r="C19" s="191" t="s">
        <v>136</v>
      </c>
      <c r="D19" s="177" t="s">
        <v>117</v>
      </c>
      <c r="E19" s="178">
        <v>3584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6.9999999999999999E-4</v>
      </c>
      <c r="O19" s="178">
        <f>ROUND(E19*N19,2)</f>
        <v>2.5099999999999998</v>
      </c>
      <c r="P19" s="178">
        <v>0</v>
      </c>
      <c r="Q19" s="178">
        <f>ROUND(E19*P19,2)</f>
        <v>0</v>
      </c>
      <c r="R19" s="180" t="s">
        <v>118</v>
      </c>
      <c r="S19" s="180" t="s">
        <v>119</v>
      </c>
      <c r="T19" s="181" t="s">
        <v>119</v>
      </c>
      <c r="U19" s="164">
        <v>2E-3</v>
      </c>
      <c r="V19" s="164">
        <f>ROUND(E19*U19,2)</f>
        <v>7.17</v>
      </c>
      <c r="W19" s="164"/>
      <c r="X19" s="164" t="s">
        <v>120</v>
      </c>
      <c r="Y19" s="164" t="s">
        <v>121</v>
      </c>
      <c r="Z19" s="154"/>
      <c r="AA19" s="154"/>
      <c r="AB19" s="154"/>
      <c r="AC19" s="154"/>
      <c r="AD19" s="154"/>
      <c r="AE19" s="154"/>
      <c r="AF19" s="154"/>
      <c r="AG19" s="154" t="s">
        <v>122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2">
      <c r="A20" s="161"/>
      <c r="B20" s="162"/>
      <c r="C20" s="253" t="s">
        <v>137</v>
      </c>
      <c r="D20" s="254"/>
      <c r="E20" s="254"/>
      <c r="F20" s="254"/>
      <c r="G20" s="254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64"/>
      <c r="Z20" s="154"/>
      <c r="AA20" s="154"/>
      <c r="AB20" s="154"/>
      <c r="AC20" s="154"/>
      <c r="AD20" s="154"/>
      <c r="AE20" s="154"/>
      <c r="AF20" s="154"/>
      <c r="AG20" s="154" t="s">
        <v>128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2">
      <c r="A21" s="161"/>
      <c r="B21" s="162"/>
      <c r="C21" s="192" t="s">
        <v>138</v>
      </c>
      <c r="D21" s="165"/>
      <c r="E21" s="166">
        <v>3584</v>
      </c>
      <c r="F21" s="164"/>
      <c r="G21" s="164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64"/>
      <c r="Z21" s="154"/>
      <c r="AA21" s="154"/>
      <c r="AB21" s="154"/>
      <c r="AC21" s="154"/>
      <c r="AD21" s="154"/>
      <c r="AE21" s="154"/>
      <c r="AF21" s="154"/>
      <c r="AG21" s="154" t="s">
        <v>124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>
      <c r="A22" s="175">
        <v>5</v>
      </c>
      <c r="B22" s="176" t="s">
        <v>139</v>
      </c>
      <c r="C22" s="191" t="s">
        <v>140</v>
      </c>
      <c r="D22" s="177" t="s">
        <v>117</v>
      </c>
      <c r="E22" s="178">
        <v>3584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0.12966</v>
      </c>
      <c r="O22" s="178">
        <f>ROUND(E22*N22,2)</f>
        <v>464.7</v>
      </c>
      <c r="P22" s="178">
        <v>0</v>
      </c>
      <c r="Q22" s="178">
        <f>ROUND(E22*P22,2)</f>
        <v>0</v>
      </c>
      <c r="R22" s="180" t="s">
        <v>118</v>
      </c>
      <c r="S22" s="180" t="s">
        <v>119</v>
      </c>
      <c r="T22" s="181" t="s">
        <v>119</v>
      </c>
      <c r="U22" s="164">
        <v>7.1999999999999995E-2</v>
      </c>
      <c r="V22" s="164">
        <f>ROUND(E22*U22,2)</f>
        <v>258.05</v>
      </c>
      <c r="W22" s="164"/>
      <c r="X22" s="164" t="s">
        <v>120</v>
      </c>
      <c r="Y22" s="164" t="s">
        <v>121</v>
      </c>
      <c r="Z22" s="154"/>
      <c r="AA22" s="154"/>
      <c r="AB22" s="154"/>
      <c r="AC22" s="154"/>
      <c r="AD22" s="154"/>
      <c r="AE22" s="154"/>
      <c r="AF22" s="154"/>
      <c r="AG22" s="154" t="s">
        <v>122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2">
      <c r="A23" s="161"/>
      <c r="B23" s="162"/>
      <c r="C23" s="192" t="s">
        <v>141</v>
      </c>
      <c r="D23" s="165"/>
      <c r="E23" s="166">
        <v>3584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64"/>
      <c r="Z23" s="154"/>
      <c r="AA23" s="154"/>
      <c r="AB23" s="154"/>
      <c r="AC23" s="154"/>
      <c r="AD23" s="154"/>
      <c r="AE23" s="154"/>
      <c r="AF23" s="154"/>
      <c r="AG23" s="154" t="s">
        <v>124</v>
      </c>
      <c r="AH23" s="154">
        <v>5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>
      <c r="A24" s="175">
        <v>6</v>
      </c>
      <c r="B24" s="176" t="s">
        <v>142</v>
      </c>
      <c r="C24" s="191" t="s">
        <v>143</v>
      </c>
      <c r="D24" s="177" t="s">
        <v>117</v>
      </c>
      <c r="E24" s="178">
        <v>3360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5.0000000000000001E-4</v>
      </c>
      <c r="O24" s="178">
        <f>ROUND(E24*N24,2)</f>
        <v>1.68</v>
      </c>
      <c r="P24" s="178">
        <v>0</v>
      </c>
      <c r="Q24" s="178">
        <f>ROUND(E24*P24,2)</f>
        <v>0</v>
      </c>
      <c r="R24" s="180" t="s">
        <v>118</v>
      </c>
      <c r="S24" s="180" t="s">
        <v>119</v>
      </c>
      <c r="T24" s="181" t="s">
        <v>119</v>
      </c>
      <c r="U24" s="164">
        <v>2E-3</v>
      </c>
      <c r="V24" s="164">
        <f>ROUND(E24*U24,2)</f>
        <v>6.72</v>
      </c>
      <c r="W24" s="164"/>
      <c r="X24" s="164" t="s">
        <v>120</v>
      </c>
      <c r="Y24" s="164" t="s">
        <v>121</v>
      </c>
      <c r="Z24" s="154"/>
      <c r="AA24" s="154"/>
      <c r="AB24" s="154"/>
      <c r="AC24" s="154"/>
      <c r="AD24" s="154"/>
      <c r="AE24" s="154"/>
      <c r="AF24" s="154"/>
      <c r="AG24" s="154" t="s">
        <v>122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2">
      <c r="A25" s="161"/>
      <c r="B25" s="162"/>
      <c r="C25" s="253" t="s">
        <v>137</v>
      </c>
      <c r="D25" s="254"/>
      <c r="E25" s="254"/>
      <c r="F25" s="254"/>
      <c r="G25" s="254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64"/>
      <c r="Z25" s="154"/>
      <c r="AA25" s="154"/>
      <c r="AB25" s="154"/>
      <c r="AC25" s="154"/>
      <c r="AD25" s="154"/>
      <c r="AE25" s="154"/>
      <c r="AF25" s="154"/>
      <c r="AG25" s="154" t="s">
        <v>128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2">
      <c r="A26" s="161"/>
      <c r="B26" s="162"/>
      <c r="C26" s="192" t="s">
        <v>144</v>
      </c>
      <c r="D26" s="165"/>
      <c r="E26" s="166">
        <v>3360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64"/>
      <c r="Z26" s="154"/>
      <c r="AA26" s="154"/>
      <c r="AB26" s="154"/>
      <c r="AC26" s="154"/>
      <c r="AD26" s="154"/>
      <c r="AE26" s="154"/>
      <c r="AF26" s="154"/>
      <c r="AG26" s="154" t="s">
        <v>124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2.5" outlineLevel="1">
      <c r="A27" s="175">
        <v>7</v>
      </c>
      <c r="B27" s="176" t="s">
        <v>145</v>
      </c>
      <c r="C27" s="191" t="s">
        <v>215</v>
      </c>
      <c r="D27" s="177" t="s">
        <v>117</v>
      </c>
      <c r="E27" s="178">
        <v>3360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78">
        <v>0.12966</v>
      </c>
      <c r="O27" s="178">
        <f>ROUND(E27*N27,2)</f>
        <v>435.66</v>
      </c>
      <c r="P27" s="178">
        <v>0</v>
      </c>
      <c r="Q27" s="178">
        <f>ROUND(E27*P27,2)</f>
        <v>0</v>
      </c>
      <c r="R27" s="180" t="s">
        <v>118</v>
      </c>
      <c r="S27" s="180" t="s">
        <v>119</v>
      </c>
      <c r="T27" s="181" t="s">
        <v>119</v>
      </c>
      <c r="U27" s="164">
        <v>7.1999999999999995E-2</v>
      </c>
      <c r="V27" s="164">
        <f>ROUND(E27*U27,2)</f>
        <v>241.92</v>
      </c>
      <c r="W27" s="164"/>
      <c r="X27" s="164" t="s">
        <v>120</v>
      </c>
      <c r="Y27" s="164" t="s">
        <v>121</v>
      </c>
      <c r="Z27" s="154"/>
      <c r="AA27" s="154"/>
      <c r="AB27" s="154"/>
      <c r="AC27" s="154"/>
      <c r="AD27" s="154"/>
      <c r="AE27" s="154"/>
      <c r="AF27" s="154"/>
      <c r="AG27" s="154" t="s">
        <v>122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2">
      <c r="A28" s="161"/>
      <c r="B28" s="162"/>
      <c r="C28" s="192" t="s">
        <v>146</v>
      </c>
      <c r="D28" s="165"/>
      <c r="E28" s="166">
        <v>3360</v>
      </c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64"/>
      <c r="Z28" s="154"/>
      <c r="AA28" s="154"/>
      <c r="AB28" s="154"/>
      <c r="AC28" s="154"/>
      <c r="AD28" s="154"/>
      <c r="AE28" s="154"/>
      <c r="AF28" s="154"/>
      <c r="AG28" s="154" t="s">
        <v>124</v>
      </c>
      <c r="AH28" s="154">
        <v>5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>
      <c r="A29" s="175">
        <v>8</v>
      </c>
      <c r="B29" s="176" t="s">
        <v>147</v>
      </c>
      <c r="C29" s="191" t="s">
        <v>148</v>
      </c>
      <c r="D29" s="177" t="s">
        <v>117</v>
      </c>
      <c r="E29" s="178">
        <v>1120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78">
        <v>0.21587999999999999</v>
      </c>
      <c r="O29" s="178">
        <f>ROUND(E29*N29,2)</f>
        <v>241.79</v>
      </c>
      <c r="P29" s="178">
        <v>0</v>
      </c>
      <c r="Q29" s="178">
        <f>ROUND(E29*P29,2)</f>
        <v>0</v>
      </c>
      <c r="R29" s="180" t="s">
        <v>118</v>
      </c>
      <c r="S29" s="180" t="s">
        <v>119</v>
      </c>
      <c r="T29" s="181" t="s">
        <v>119</v>
      </c>
      <c r="U29" s="164">
        <v>5.2999999999999999E-2</v>
      </c>
      <c r="V29" s="164">
        <f>ROUND(E29*U29,2)</f>
        <v>59.36</v>
      </c>
      <c r="W29" s="164"/>
      <c r="X29" s="164" t="s">
        <v>120</v>
      </c>
      <c r="Y29" s="164" t="s">
        <v>121</v>
      </c>
      <c r="Z29" s="154"/>
      <c r="AA29" s="154"/>
      <c r="AB29" s="154"/>
      <c r="AC29" s="154"/>
      <c r="AD29" s="154"/>
      <c r="AE29" s="154"/>
      <c r="AF29" s="154"/>
      <c r="AG29" s="154" t="s">
        <v>122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2">
      <c r="A30" s="161"/>
      <c r="B30" s="162"/>
      <c r="C30" s="253" t="s">
        <v>149</v>
      </c>
      <c r="D30" s="254"/>
      <c r="E30" s="254"/>
      <c r="F30" s="254"/>
      <c r="G30" s="25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64"/>
      <c r="Z30" s="154"/>
      <c r="AA30" s="154"/>
      <c r="AB30" s="154"/>
      <c r="AC30" s="154"/>
      <c r="AD30" s="154"/>
      <c r="AE30" s="154"/>
      <c r="AF30" s="154"/>
      <c r="AG30" s="154" t="s">
        <v>128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2">
      <c r="A31" s="161"/>
      <c r="B31" s="162"/>
      <c r="C31" s="192" t="s">
        <v>150</v>
      </c>
      <c r="D31" s="165"/>
      <c r="E31" s="166">
        <v>1120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64"/>
      <c r="Z31" s="154"/>
      <c r="AA31" s="154"/>
      <c r="AB31" s="154"/>
      <c r="AC31" s="154"/>
      <c r="AD31" s="154"/>
      <c r="AE31" s="154"/>
      <c r="AF31" s="154"/>
      <c r="AG31" s="154" t="s">
        <v>124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>
      <c r="A32" s="175">
        <v>9</v>
      </c>
      <c r="B32" s="176" t="s">
        <v>151</v>
      </c>
      <c r="C32" s="191" t="s">
        <v>152</v>
      </c>
      <c r="D32" s="177" t="s">
        <v>153</v>
      </c>
      <c r="E32" s="178">
        <v>31.2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1.0145</v>
      </c>
      <c r="O32" s="178">
        <f>ROUND(E32*N32,2)</f>
        <v>31.65</v>
      </c>
      <c r="P32" s="178">
        <v>0</v>
      </c>
      <c r="Q32" s="178">
        <f>ROUND(E32*P32,2)</f>
        <v>0</v>
      </c>
      <c r="R32" s="180" t="s">
        <v>118</v>
      </c>
      <c r="S32" s="180" t="s">
        <v>119</v>
      </c>
      <c r="T32" s="181" t="s">
        <v>119</v>
      </c>
      <c r="U32" s="164">
        <v>4.6779999999999999</v>
      </c>
      <c r="V32" s="164">
        <f>ROUND(E32*U32,2)</f>
        <v>145.94999999999999</v>
      </c>
      <c r="W32" s="164"/>
      <c r="X32" s="164" t="s">
        <v>120</v>
      </c>
      <c r="Y32" s="164" t="s">
        <v>121</v>
      </c>
      <c r="Z32" s="154"/>
      <c r="AA32" s="154"/>
      <c r="AB32" s="154"/>
      <c r="AC32" s="154"/>
      <c r="AD32" s="154"/>
      <c r="AE32" s="154"/>
      <c r="AF32" s="154"/>
      <c r="AG32" s="154" t="s">
        <v>122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2.5" outlineLevel="2">
      <c r="A33" s="161"/>
      <c r="B33" s="162"/>
      <c r="C33" s="253" t="s">
        <v>154</v>
      </c>
      <c r="D33" s="254"/>
      <c r="E33" s="254"/>
      <c r="F33" s="254"/>
      <c r="G33" s="25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64"/>
      <c r="Z33" s="154"/>
      <c r="AA33" s="154"/>
      <c r="AB33" s="154"/>
      <c r="AC33" s="154"/>
      <c r="AD33" s="154"/>
      <c r="AE33" s="154"/>
      <c r="AF33" s="154"/>
      <c r="AG33" s="154" t="s">
        <v>128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82" t="str">
        <f>C33</f>
        <v>s vysekáním, očištěním, se zaplněním směsí, se zhutněním a odstraněním zbylého materiálu na vzdálenost do 20 m, včetně živičného infiltračního postřiku styčných ploch výtluků,</v>
      </c>
      <c r="BB33" s="154"/>
      <c r="BC33" s="154"/>
      <c r="BD33" s="154"/>
      <c r="BE33" s="154"/>
      <c r="BF33" s="154"/>
      <c r="BG33" s="154"/>
      <c r="BH33" s="154"/>
    </row>
    <row r="34" spans="1:60" ht="22.5" outlineLevel="2">
      <c r="A34" s="161"/>
      <c r="B34" s="162"/>
      <c r="C34" s="192" t="s">
        <v>155</v>
      </c>
      <c r="D34" s="165"/>
      <c r="E34" s="166">
        <v>31.2</v>
      </c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64"/>
      <c r="Z34" s="154"/>
      <c r="AA34" s="154"/>
      <c r="AB34" s="154"/>
      <c r="AC34" s="154"/>
      <c r="AD34" s="154"/>
      <c r="AE34" s="154"/>
      <c r="AF34" s="154"/>
      <c r="AG34" s="154" t="s">
        <v>124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>
      <c r="A35" s="168" t="s">
        <v>113</v>
      </c>
      <c r="B35" s="169" t="s">
        <v>75</v>
      </c>
      <c r="C35" s="190" t="s">
        <v>76</v>
      </c>
      <c r="D35" s="170"/>
      <c r="E35" s="171"/>
      <c r="F35" s="172"/>
      <c r="G35" s="172">
        <f>SUMIF(AG36:AG43,"&lt;&gt;NOR",G36:G43)</f>
        <v>0</v>
      </c>
      <c r="H35" s="172"/>
      <c r="I35" s="172">
        <f>SUM(I36:I43)</f>
        <v>0</v>
      </c>
      <c r="J35" s="172"/>
      <c r="K35" s="172">
        <f>SUM(K36:K43)</f>
        <v>0</v>
      </c>
      <c r="L35" s="172"/>
      <c r="M35" s="172">
        <f>SUM(M36:M43)</f>
        <v>0</v>
      </c>
      <c r="N35" s="171"/>
      <c r="O35" s="171">
        <f>SUM(O36:O43)</f>
        <v>0.02</v>
      </c>
      <c r="P35" s="171"/>
      <c r="Q35" s="171">
        <f>SUM(Q36:Q43)</f>
        <v>0</v>
      </c>
      <c r="R35" s="172"/>
      <c r="S35" s="172"/>
      <c r="T35" s="173"/>
      <c r="U35" s="167"/>
      <c r="V35" s="167">
        <f>SUM(V36:V43)</f>
        <v>2.21</v>
      </c>
      <c r="W35" s="167"/>
      <c r="X35" s="167"/>
      <c r="Y35" s="167"/>
      <c r="AG35" t="s">
        <v>114</v>
      </c>
    </row>
    <row r="36" spans="1:60" outlineLevel="1">
      <c r="A36" s="175">
        <v>10</v>
      </c>
      <c r="B36" s="176" t="s">
        <v>156</v>
      </c>
      <c r="C36" s="191" t="s">
        <v>157</v>
      </c>
      <c r="D36" s="177" t="s">
        <v>158</v>
      </c>
      <c r="E36" s="178">
        <v>8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80" t="s">
        <v>118</v>
      </c>
      <c r="S36" s="180" t="s">
        <v>119</v>
      </c>
      <c r="T36" s="181" t="s">
        <v>119</v>
      </c>
      <c r="U36" s="164">
        <v>5.5E-2</v>
      </c>
      <c r="V36" s="164">
        <f>ROUND(E36*U36,2)</f>
        <v>0.44</v>
      </c>
      <c r="W36" s="164"/>
      <c r="X36" s="164" t="s">
        <v>120</v>
      </c>
      <c r="Y36" s="164" t="s">
        <v>121</v>
      </c>
      <c r="Z36" s="154"/>
      <c r="AA36" s="154"/>
      <c r="AB36" s="154"/>
      <c r="AC36" s="154"/>
      <c r="AD36" s="154"/>
      <c r="AE36" s="154"/>
      <c r="AF36" s="154"/>
      <c r="AG36" s="154" t="s">
        <v>122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2">
      <c r="A37" s="161"/>
      <c r="B37" s="162"/>
      <c r="C37" s="253" t="s">
        <v>159</v>
      </c>
      <c r="D37" s="254"/>
      <c r="E37" s="254"/>
      <c r="F37" s="254"/>
      <c r="G37" s="254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64"/>
      <c r="Z37" s="154"/>
      <c r="AA37" s="154"/>
      <c r="AB37" s="154"/>
      <c r="AC37" s="154"/>
      <c r="AD37" s="154"/>
      <c r="AE37" s="154"/>
      <c r="AF37" s="154"/>
      <c r="AG37" s="154" t="s">
        <v>128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>
      <c r="A38" s="175">
        <v>11</v>
      </c>
      <c r="B38" s="176" t="s">
        <v>160</v>
      </c>
      <c r="C38" s="191" t="s">
        <v>161</v>
      </c>
      <c r="D38" s="177" t="s">
        <v>158</v>
      </c>
      <c r="E38" s="178">
        <v>8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80" t="s">
        <v>118</v>
      </c>
      <c r="S38" s="180" t="s">
        <v>119</v>
      </c>
      <c r="T38" s="181" t="s">
        <v>119</v>
      </c>
      <c r="U38" s="164">
        <v>9.2999999999999999E-2</v>
      </c>
      <c r="V38" s="164">
        <f>ROUND(E38*U38,2)</f>
        <v>0.74</v>
      </c>
      <c r="W38" s="164"/>
      <c r="X38" s="164" t="s">
        <v>120</v>
      </c>
      <c r="Y38" s="164" t="s">
        <v>121</v>
      </c>
      <c r="Z38" s="154"/>
      <c r="AA38" s="154"/>
      <c r="AB38" s="154"/>
      <c r="AC38" s="154"/>
      <c r="AD38" s="154"/>
      <c r="AE38" s="154"/>
      <c r="AF38" s="154"/>
      <c r="AG38" s="154" t="s">
        <v>122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2">
      <c r="A39" s="161"/>
      <c r="B39" s="162"/>
      <c r="C39" s="253" t="s">
        <v>162</v>
      </c>
      <c r="D39" s="254"/>
      <c r="E39" s="254"/>
      <c r="F39" s="254"/>
      <c r="G39" s="254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64"/>
      <c r="Z39" s="154"/>
      <c r="AA39" s="154"/>
      <c r="AB39" s="154"/>
      <c r="AC39" s="154"/>
      <c r="AD39" s="154"/>
      <c r="AE39" s="154"/>
      <c r="AF39" s="154"/>
      <c r="AG39" s="154" t="s">
        <v>128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2">
      <c r="A40" s="161"/>
      <c r="B40" s="162"/>
      <c r="C40" s="192" t="s">
        <v>163</v>
      </c>
      <c r="D40" s="165"/>
      <c r="E40" s="166">
        <v>8</v>
      </c>
      <c r="F40" s="164"/>
      <c r="G40" s="16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64"/>
      <c r="Z40" s="154"/>
      <c r="AA40" s="154"/>
      <c r="AB40" s="154"/>
      <c r="AC40" s="154"/>
      <c r="AD40" s="154"/>
      <c r="AE40" s="154"/>
      <c r="AF40" s="154"/>
      <c r="AG40" s="154" t="s">
        <v>124</v>
      </c>
      <c r="AH40" s="154">
        <v>5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>
      <c r="A41" s="175">
        <v>12</v>
      </c>
      <c r="B41" s="176" t="s">
        <v>164</v>
      </c>
      <c r="C41" s="191" t="s">
        <v>165</v>
      </c>
      <c r="D41" s="177" t="s">
        <v>158</v>
      </c>
      <c r="E41" s="178">
        <v>8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78">
        <v>2.2399999999999998E-3</v>
      </c>
      <c r="O41" s="178">
        <f>ROUND(E41*N41,2)</f>
        <v>0.02</v>
      </c>
      <c r="P41" s="178">
        <v>0</v>
      </c>
      <c r="Q41" s="178">
        <f>ROUND(E41*P41,2)</f>
        <v>0</v>
      </c>
      <c r="R41" s="180" t="s">
        <v>118</v>
      </c>
      <c r="S41" s="180" t="s">
        <v>119</v>
      </c>
      <c r="T41" s="181" t="s">
        <v>119</v>
      </c>
      <c r="U41" s="164">
        <v>0.129</v>
      </c>
      <c r="V41" s="164">
        <f>ROUND(E41*U41,2)</f>
        <v>1.03</v>
      </c>
      <c r="W41" s="164"/>
      <c r="X41" s="164" t="s">
        <v>120</v>
      </c>
      <c r="Y41" s="164" t="s">
        <v>121</v>
      </c>
      <c r="Z41" s="154"/>
      <c r="AA41" s="154"/>
      <c r="AB41" s="154"/>
      <c r="AC41" s="154"/>
      <c r="AD41" s="154"/>
      <c r="AE41" s="154"/>
      <c r="AF41" s="154"/>
      <c r="AG41" s="154" t="s">
        <v>122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2">
      <c r="A42" s="161"/>
      <c r="B42" s="162"/>
      <c r="C42" s="253" t="s">
        <v>166</v>
      </c>
      <c r="D42" s="254"/>
      <c r="E42" s="254"/>
      <c r="F42" s="254"/>
      <c r="G42" s="254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64"/>
      <c r="Z42" s="154"/>
      <c r="AA42" s="154"/>
      <c r="AB42" s="154"/>
      <c r="AC42" s="154"/>
      <c r="AD42" s="154"/>
      <c r="AE42" s="154"/>
      <c r="AF42" s="154"/>
      <c r="AG42" s="154" t="s">
        <v>128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2">
      <c r="A43" s="161"/>
      <c r="B43" s="162"/>
      <c r="C43" s="192" t="s">
        <v>167</v>
      </c>
      <c r="D43" s="165"/>
      <c r="E43" s="166">
        <v>8</v>
      </c>
      <c r="F43" s="164"/>
      <c r="G43" s="164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64"/>
      <c r="Z43" s="154"/>
      <c r="AA43" s="154"/>
      <c r="AB43" s="154"/>
      <c r="AC43" s="154"/>
      <c r="AD43" s="154"/>
      <c r="AE43" s="154"/>
      <c r="AF43" s="154"/>
      <c r="AG43" s="154" t="s">
        <v>124</v>
      </c>
      <c r="AH43" s="154">
        <v>5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>
      <c r="A44" s="168" t="s">
        <v>113</v>
      </c>
      <c r="B44" s="169" t="s">
        <v>77</v>
      </c>
      <c r="C44" s="190" t="s">
        <v>78</v>
      </c>
      <c r="D44" s="170"/>
      <c r="E44" s="171"/>
      <c r="F44" s="172"/>
      <c r="G44" s="172">
        <f>SUMIF(AG45:AG51,"&lt;&gt;NOR",G45:G51)</f>
        <v>0</v>
      </c>
      <c r="H44" s="172"/>
      <c r="I44" s="172">
        <f>SUM(I45:I51)</f>
        <v>0</v>
      </c>
      <c r="J44" s="172"/>
      <c r="K44" s="172">
        <f>SUM(K45:K51)</f>
        <v>0</v>
      </c>
      <c r="L44" s="172"/>
      <c r="M44" s="172">
        <f>SUM(M45:M51)</f>
        <v>0</v>
      </c>
      <c r="N44" s="171"/>
      <c r="O44" s="171">
        <f>SUM(O45:O51)</f>
        <v>0.04</v>
      </c>
      <c r="P44" s="171"/>
      <c r="Q44" s="171">
        <f>SUM(Q45:Q51)</f>
        <v>282.24</v>
      </c>
      <c r="R44" s="172"/>
      <c r="S44" s="172"/>
      <c r="T44" s="173"/>
      <c r="U44" s="167"/>
      <c r="V44" s="167">
        <f>SUM(V45:V51)</f>
        <v>147.84</v>
      </c>
      <c r="W44" s="167"/>
      <c r="X44" s="167"/>
      <c r="Y44" s="167"/>
      <c r="AG44" t="s">
        <v>114</v>
      </c>
    </row>
    <row r="45" spans="1:60" outlineLevel="1">
      <c r="A45" s="175">
        <v>13</v>
      </c>
      <c r="B45" s="176" t="s">
        <v>168</v>
      </c>
      <c r="C45" s="191" t="s">
        <v>169</v>
      </c>
      <c r="D45" s="177" t="s">
        <v>117</v>
      </c>
      <c r="E45" s="178">
        <v>4480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78">
        <v>1.0000000000000001E-5</v>
      </c>
      <c r="O45" s="178">
        <f>ROUND(E45*N45,2)</f>
        <v>0.04</v>
      </c>
      <c r="P45" s="178">
        <v>0</v>
      </c>
      <c r="Q45" s="178">
        <f>ROUND(E45*P45,2)</f>
        <v>0</v>
      </c>
      <c r="R45" s="180" t="s">
        <v>118</v>
      </c>
      <c r="S45" s="180" t="s">
        <v>119</v>
      </c>
      <c r="T45" s="181" t="s">
        <v>119</v>
      </c>
      <c r="U45" s="164">
        <v>1.6E-2</v>
      </c>
      <c r="V45" s="164">
        <f>ROUND(E45*U45,2)</f>
        <v>71.680000000000007</v>
      </c>
      <c r="W45" s="164"/>
      <c r="X45" s="164" t="s">
        <v>120</v>
      </c>
      <c r="Y45" s="164" t="s">
        <v>121</v>
      </c>
      <c r="Z45" s="154"/>
      <c r="AA45" s="154"/>
      <c r="AB45" s="154"/>
      <c r="AC45" s="154"/>
      <c r="AD45" s="154"/>
      <c r="AE45" s="154"/>
      <c r="AF45" s="154"/>
      <c r="AG45" s="154" t="s">
        <v>122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2">
      <c r="A46" s="161"/>
      <c r="B46" s="162"/>
      <c r="C46" s="253" t="s">
        <v>170</v>
      </c>
      <c r="D46" s="254"/>
      <c r="E46" s="254"/>
      <c r="F46" s="254"/>
      <c r="G46" s="254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64"/>
      <c r="Z46" s="154"/>
      <c r="AA46" s="154"/>
      <c r="AB46" s="154"/>
      <c r="AC46" s="154"/>
      <c r="AD46" s="154"/>
      <c r="AE46" s="154"/>
      <c r="AF46" s="154"/>
      <c r="AG46" s="154" t="s">
        <v>128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2">
      <c r="A47" s="161"/>
      <c r="B47" s="162"/>
      <c r="C47" s="192" t="s">
        <v>171</v>
      </c>
      <c r="D47" s="165"/>
      <c r="E47" s="166">
        <v>3360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64"/>
      <c r="Z47" s="154"/>
      <c r="AA47" s="154"/>
      <c r="AB47" s="154"/>
      <c r="AC47" s="154"/>
      <c r="AD47" s="154"/>
      <c r="AE47" s="154"/>
      <c r="AF47" s="154"/>
      <c r="AG47" s="154" t="s">
        <v>124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3">
      <c r="A48" s="161"/>
      <c r="B48" s="162"/>
      <c r="C48" s="192" t="s">
        <v>172</v>
      </c>
      <c r="D48" s="165"/>
      <c r="E48" s="166">
        <v>1120</v>
      </c>
      <c r="F48" s="164"/>
      <c r="G48" s="164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64"/>
      <c r="Z48" s="154"/>
      <c r="AA48" s="154"/>
      <c r="AB48" s="154"/>
      <c r="AC48" s="154"/>
      <c r="AD48" s="154"/>
      <c r="AE48" s="154"/>
      <c r="AF48" s="154"/>
      <c r="AG48" s="154" t="s">
        <v>124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>
      <c r="A49" s="175">
        <v>14</v>
      </c>
      <c r="B49" s="176" t="s">
        <v>173</v>
      </c>
      <c r="C49" s="191" t="s">
        <v>174</v>
      </c>
      <c r="D49" s="177" t="s">
        <v>117</v>
      </c>
      <c r="E49" s="178">
        <v>2240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78">
        <v>0</v>
      </c>
      <c r="O49" s="178">
        <f>ROUND(E49*N49,2)</f>
        <v>0</v>
      </c>
      <c r="P49" s="178">
        <v>0.126</v>
      </c>
      <c r="Q49" s="178">
        <f>ROUND(E49*P49,2)</f>
        <v>282.24</v>
      </c>
      <c r="R49" s="180" t="s">
        <v>118</v>
      </c>
      <c r="S49" s="180" t="s">
        <v>119</v>
      </c>
      <c r="T49" s="181" t="s">
        <v>119</v>
      </c>
      <c r="U49" s="164">
        <v>3.4000000000000002E-2</v>
      </c>
      <c r="V49" s="164">
        <f>ROUND(E49*U49,2)</f>
        <v>76.16</v>
      </c>
      <c r="W49" s="164"/>
      <c r="X49" s="164" t="s">
        <v>120</v>
      </c>
      <c r="Y49" s="164" t="s">
        <v>121</v>
      </c>
      <c r="Z49" s="154"/>
      <c r="AA49" s="154"/>
      <c r="AB49" s="154"/>
      <c r="AC49" s="154"/>
      <c r="AD49" s="154"/>
      <c r="AE49" s="154"/>
      <c r="AF49" s="154"/>
      <c r="AG49" s="154" t="s">
        <v>122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2">
      <c r="A50" s="161"/>
      <c r="B50" s="162"/>
      <c r="C50" s="192" t="s">
        <v>175</v>
      </c>
      <c r="D50" s="165"/>
      <c r="E50" s="166">
        <v>1120</v>
      </c>
      <c r="F50" s="164"/>
      <c r="G50" s="164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64"/>
      <c r="Z50" s="154"/>
      <c r="AA50" s="154"/>
      <c r="AB50" s="154"/>
      <c r="AC50" s="154"/>
      <c r="AD50" s="154"/>
      <c r="AE50" s="154"/>
      <c r="AF50" s="154"/>
      <c r="AG50" s="154" t="s">
        <v>124</v>
      </c>
      <c r="AH50" s="154">
        <v>5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3">
      <c r="A51" s="161"/>
      <c r="B51" s="162"/>
      <c r="C51" s="192" t="s">
        <v>176</v>
      </c>
      <c r="D51" s="165"/>
      <c r="E51" s="166">
        <v>1120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64"/>
      <c r="Z51" s="154"/>
      <c r="AA51" s="154"/>
      <c r="AB51" s="154"/>
      <c r="AC51" s="154"/>
      <c r="AD51" s="154"/>
      <c r="AE51" s="154"/>
      <c r="AF51" s="154"/>
      <c r="AG51" s="154" t="s">
        <v>124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>
      <c r="A52" s="168" t="s">
        <v>113</v>
      </c>
      <c r="B52" s="169" t="s">
        <v>79</v>
      </c>
      <c r="C52" s="190" t="s">
        <v>80</v>
      </c>
      <c r="D52" s="170"/>
      <c r="E52" s="171"/>
      <c r="F52" s="172"/>
      <c r="G52" s="172">
        <f>SUMIF(AG53:AG54,"&lt;&gt;NOR",G53:G54)</f>
        <v>0</v>
      </c>
      <c r="H52" s="172"/>
      <c r="I52" s="172">
        <f>SUM(I53:I54)</f>
        <v>0</v>
      </c>
      <c r="J52" s="172"/>
      <c r="K52" s="172">
        <f>SUM(K53:K54)</f>
        <v>0</v>
      </c>
      <c r="L52" s="172"/>
      <c r="M52" s="172">
        <f>SUM(M53:M54)</f>
        <v>0</v>
      </c>
      <c r="N52" s="171"/>
      <c r="O52" s="171">
        <f>SUM(O53:O54)</f>
        <v>0</v>
      </c>
      <c r="P52" s="171"/>
      <c r="Q52" s="171">
        <f>SUM(Q53:Q54)</f>
        <v>0</v>
      </c>
      <c r="R52" s="172"/>
      <c r="S52" s="172"/>
      <c r="T52" s="173"/>
      <c r="U52" s="167"/>
      <c r="V52" s="167">
        <f>SUM(V53:V54)</f>
        <v>31.55</v>
      </c>
      <c r="W52" s="167"/>
      <c r="X52" s="167"/>
      <c r="Y52" s="167"/>
      <c r="AG52" t="s">
        <v>114</v>
      </c>
    </row>
    <row r="53" spans="1:60" outlineLevel="1">
      <c r="A53" s="175">
        <v>15</v>
      </c>
      <c r="B53" s="176" t="s">
        <v>177</v>
      </c>
      <c r="C53" s="191" t="s">
        <v>178</v>
      </c>
      <c r="D53" s="177" t="s">
        <v>153</v>
      </c>
      <c r="E53" s="178">
        <v>1972.17336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80" t="s">
        <v>118</v>
      </c>
      <c r="S53" s="180" t="s">
        <v>119</v>
      </c>
      <c r="T53" s="181" t="s">
        <v>119</v>
      </c>
      <c r="U53" s="164">
        <v>1.6E-2</v>
      </c>
      <c r="V53" s="164">
        <f>ROUND(E53*U53,2)</f>
        <v>31.55</v>
      </c>
      <c r="W53" s="164"/>
      <c r="X53" s="164" t="s">
        <v>179</v>
      </c>
      <c r="Y53" s="164" t="s">
        <v>121</v>
      </c>
      <c r="Z53" s="154"/>
      <c r="AA53" s="154"/>
      <c r="AB53" s="154"/>
      <c r="AC53" s="154"/>
      <c r="AD53" s="154"/>
      <c r="AE53" s="154"/>
      <c r="AF53" s="154"/>
      <c r="AG53" s="154" t="s">
        <v>180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2">
      <c r="A54" s="161"/>
      <c r="B54" s="162"/>
      <c r="C54" s="253" t="s">
        <v>181</v>
      </c>
      <c r="D54" s="254"/>
      <c r="E54" s="254"/>
      <c r="F54" s="254"/>
      <c r="G54" s="254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64"/>
      <c r="Z54" s="154"/>
      <c r="AA54" s="154"/>
      <c r="AB54" s="154"/>
      <c r="AC54" s="154"/>
      <c r="AD54" s="154"/>
      <c r="AE54" s="154"/>
      <c r="AF54" s="154"/>
      <c r="AG54" s="154" t="s">
        <v>128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>
      <c r="A55" s="168" t="s">
        <v>113</v>
      </c>
      <c r="B55" s="169" t="s">
        <v>81</v>
      </c>
      <c r="C55" s="190" t="s">
        <v>82</v>
      </c>
      <c r="D55" s="170"/>
      <c r="E55" s="171"/>
      <c r="F55" s="172"/>
      <c r="G55" s="172">
        <f>SUMIF(AG56:AG62,"&lt;&gt;NOR",G56:G62)</f>
        <v>0</v>
      </c>
      <c r="H55" s="172"/>
      <c r="I55" s="172">
        <f>SUM(I56:I62)</f>
        <v>0</v>
      </c>
      <c r="J55" s="172"/>
      <c r="K55" s="172">
        <f>SUM(K56:K62)</f>
        <v>0</v>
      </c>
      <c r="L55" s="172"/>
      <c r="M55" s="172">
        <f>SUM(M56:M62)</f>
        <v>0</v>
      </c>
      <c r="N55" s="171"/>
      <c r="O55" s="171">
        <f>SUM(O56:O62)</f>
        <v>0</v>
      </c>
      <c r="P55" s="171"/>
      <c r="Q55" s="171">
        <f>SUM(Q56:Q62)</f>
        <v>0</v>
      </c>
      <c r="R55" s="172"/>
      <c r="S55" s="172"/>
      <c r="T55" s="173"/>
      <c r="U55" s="167"/>
      <c r="V55" s="167">
        <f>SUM(V56:V62)</f>
        <v>115.38999999999999</v>
      </c>
      <c r="W55" s="167"/>
      <c r="X55" s="167"/>
      <c r="Y55" s="167"/>
      <c r="AG55" t="s">
        <v>114</v>
      </c>
    </row>
    <row r="56" spans="1:60" outlineLevel="1">
      <c r="A56" s="175">
        <v>16</v>
      </c>
      <c r="B56" s="176" t="s">
        <v>182</v>
      </c>
      <c r="C56" s="191" t="s">
        <v>183</v>
      </c>
      <c r="D56" s="177" t="s">
        <v>153</v>
      </c>
      <c r="E56" s="178">
        <v>784.94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80" t="s">
        <v>118</v>
      </c>
      <c r="S56" s="180" t="s">
        <v>119</v>
      </c>
      <c r="T56" s="181" t="s">
        <v>119</v>
      </c>
      <c r="U56" s="164">
        <v>9.9000000000000005E-2</v>
      </c>
      <c r="V56" s="164">
        <f>ROUND(E56*U56,2)</f>
        <v>77.709999999999994</v>
      </c>
      <c r="W56" s="164"/>
      <c r="X56" s="164" t="s">
        <v>184</v>
      </c>
      <c r="Y56" s="164" t="s">
        <v>121</v>
      </c>
      <c r="Z56" s="154"/>
      <c r="AA56" s="154"/>
      <c r="AB56" s="154"/>
      <c r="AC56" s="154"/>
      <c r="AD56" s="154"/>
      <c r="AE56" s="154"/>
      <c r="AF56" s="154"/>
      <c r="AG56" s="154" t="s">
        <v>185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2">
      <c r="A57" s="161"/>
      <c r="B57" s="162"/>
      <c r="C57" s="253" t="s">
        <v>186</v>
      </c>
      <c r="D57" s="254"/>
      <c r="E57" s="254"/>
      <c r="F57" s="254"/>
      <c r="G57" s="254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64"/>
      <c r="Z57" s="154"/>
      <c r="AA57" s="154"/>
      <c r="AB57" s="154"/>
      <c r="AC57" s="154"/>
      <c r="AD57" s="154"/>
      <c r="AE57" s="154"/>
      <c r="AF57" s="154"/>
      <c r="AG57" s="154" t="s">
        <v>128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>
      <c r="A58" s="175">
        <v>17</v>
      </c>
      <c r="B58" s="176" t="s">
        <v>187</v>
      </c>
      <c r="C58" s="191" t="s">
        <v>188</v>
      </c>
      <c r="D58" s="177" t="s">
        <v>153</v>
      </c>
      <c r="E58" s="178">
        <v>784.94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80" t="s">
        <v>189</v>
      </c>
      <c r="S58" s="180" t="s">
        <v>119</v>
      </c>
      <c r="T58" s="181" t="s">
        <v>119</v>
      </c>
      <c r="U58" s="164">
        <v>4.2000000000000003E-2</v>
      </c>
      <c r="V58" s="164">
        <f>ROUND(E58*U58,2)</f>
        <v>32.97</v>
      </c>
      <c r="W58" s="164"/>
      <c r="X58" s="164" t="s">
        <v>184</v>
      </c>
      <c r="Y58" s="164" t="s">
        <v>121</v>
      </c>
      <c r="Z58" s="154"/>
      <c r="AA58" s="154"/>
      <c r="AB58" s="154"/>
      <c r="AC58" s="154"/>
      <c r="AD58" s="154"/>
      <c r="AE58" s="154"/>
      <c r="AF58" s="154"/>
      <c r="AG58" s="154" t="s">
        <v>185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2">
      <c r="A59" s="161"/>
      <c r="B59" s="162"/>
      <c r="C59" s="253" t="s">
        <v>190</v>
      </c>
      <c r="D59" s="254"/>
      <c r="E59" s="254"/>
      <c r="F59" s="254"/>
      <c r="G59" s="254"/>
      <c r="H59" s="164"/>
      <c r="I59" s="164"/>
      <c r="J59" s="164"/>
      <c r="K59" s="164"/>
      <c r="L59" s="164"/>
      <c r="M59" s="164"/>
      <c r="N59" s="163"/>
      <c r="O59" s="163"/>
      <c r="P59" s="163"/>
      <c r="Q59" s="163"/>
      <c r="R59" s="164"/>
      <c r="S59" s="164"/>
      <c r="T59" s="164"/>
      <c r="U59" s="164"/>
      <c r="V59" s="164"/>
      <c r="W59" s="164"/>
      <c r="X59" s="164"/>
      <c r="Y59" s="164"/>
      <c r="Z59" s="154"/>
      <c r="AA59" s="154"/>
      <c r="AB59" s="154"/>
      <c r="AC59" s="154"/>
      <c r="AD59" s="154"/>
      <c r="AE59" s="154"/>
      <c r="AF59" s="154"/>
      <c r="AG59" s="154" t="s">
        <v>128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>
      <c r="A60" s="175">
        <v>18</v>
      </c>
      <c r="B60" s="176" t="s">
        <v>191</v>
      </c>
      <c r="C60" s="191" t="s">
        <v>192</v>
      </c>
      <c r="D60" s="177" t="s">
        <v>153</v>
      </c>
      <c r="E60" s="178">
        <v>784.94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80" t="s">
        <v>189</v>
      </c>
      <c r="S60" s="180" t="s">
        <v>119</v>
      </c>
      <c r="T60" s="181" t="s">
        <v>119</v>
      </c>
      <c r="U60" s="164">
        <v>6.0000000000000001E-3</v>
      </c>
      <c r="V60" s="164">
        <f>ROUND(E60*U60,2)</f>
        <v>4.71</v>
      </c>
      <c r="W60" s="164"/>
      <c r="X60" s="164" t="s">
        <v>184</v>
      </c>
      <c r="Y60" s="164" t="s">
        <v>121</v>
      </c>
      <c r="Z60" s="154"/>
      <c r="AA60" s="154"/>
      <c r="AB60" s="154"/>
      <c r="AC60" s="154"/>
      <c r="AD60" s="154"/>
      <c r="AE60" s="154"/>
      <c r="AF60" s="154"/>
      <c r="AG60" s="154" t="s">
        <v>185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2">
      <c r="A61" s="161"/>
      <c r="B61" s="162"/>
      <c r="C61" s="253" t="s">
        <v>193</v>
      </c>
      <c r="D61" s="254"/>
      <c r="E61" s="254"/>
      <c r="F61" s="254"/>
      <c r="G61" s="254"/>
      <c r="H61" s="164"/>
      <c r="I61" s="164"/>
      <c r="J61" s="164"/>
      <c r="K61" s="164"/>
      <c r="L61" s="164"/>
      <c r="M61" s="164"/>
      <c r="N61" s="163"/>
      <c r="O61" s="163"/>
      <c r="P61" s="163"/>
      <c r="Q61" s="163"/>
      <c r="R61" s="164"/>
      <c r="S61" s="164"/>
      <c r="T61" s="164"/>
      <c r="U61" s="164"/>
      <c r="V61" s="164"/>
      <c r="W61" s="164"/>
      <c r="X61" s="164"/>
      <c r="Y61" s="164"/>
      <c r="Z61" s="154"/>
      <c r="AA61" s="154"/>
      <c r="AB61" s="154"/>
      <c r="AC61" s="154"/>
      <c r="AD61" s="154"/>
      <c r="AE61" s="154"/>
      <c r="AF61" s="154"/>
      <c r="AG61" s="154" t="s">
        <v>128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>
      <c r="A62" s="183">
        <v>19</v>
      </c>
      <c r="B62" s="184" t="s">
        <v>194</v>
      </c>
      <c r="C62" s="193" t="s">
        <v>195</v>
      </c>
      <c r="D62" s="185" t="s">
        <v>153</v>
      </c>
      <c r="E62" s="186">
        <v>784.94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21</v>
      </c>
      <c r="M62" s="188">
        <f>G62*(1+L62/100)</f>
        <v>0</v>
      </c>
      <c r="N62" s="186">
        <v>0</v>
      </c>
      <c r="O62" s="186">
        <f>ROUND(E62*N62,2)</f>
        <v>0</v>
      </c>
      <c r="P62" s="186">
        <v>0</v>
      </c>
      <c r="Q62" s="186">
        <f>ROUND(E62*P62,2)</f>
        <v>0</v>
      </c>
      <c r="R62" s="188" t="s">
        <v>196</v>
      </c>
      <c r="S62" s="188" t="s">
        <v>119</v>
      </c>
      <c r="T62" s="189" t="s">
        <v>119</v>
      </c>
      <c r="U62" s="164">
        <v>0</v>
      </c>
      <c r="V62" s="164">
        <f>ROUND(E62*U62,2)</f>
        <v>0</v>
      </c>
      <c r="W62" s="164"/>
      <c r="X62" s="164" t="s">
        <v>184</v>
      </c>
      <c r="Y62" s="164" t="s">
        <v>121</v>
      </c>
      <c r="Z62" s="154"/>
      <c r="AA62" s="154"/>
      <c r="AB62" s="154"/>
      <c r="AC62" s="154"/>
      <c r="AD62" s="154"/>
      <c r="AE62" s="154"/>
      <c r="AF62" s="154"/>
      <c r="AG62" s="154" t="s">
        <v>185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>
      <c r="A63" s="168" t="s">
        <v>113</v>
      </c>
      <c r="B63" s="169" t="s">
        <v>84</v>
      </c>
      <c r="C63" s="190" t="s">
        <v>27</v>
      </c>
      <c r="D63" s="170"/>
      <c r="E63" s="171"/>
      <c r="F63" s="172"/>
      <c r="G63" s="172">
        <f>SUMIF(AG64:AG65,"&lt;&gt;NOR",G64:G65)</f>
        <v>0</v>
      </c>
      <c r="H63" s="172"/>
      <c r="I63" s="172">
        <f>SUM(I64:I65)</f>
        <v>0</v>
      </c>
      <c r="J63" s="172"/>
      <c r="K63" s="172">
        <f>SUM(K64:K65)</f>
        <v>0</v>
      </c>
      <c r="L63" s="172"/>
      <c r="M63" s="172">
        <f>SUM(M64:M65)</f>
        <v>0</v>
      </c>
      <c r="N63" s="171"/>
      <c r="O63" s="171">
        <f>SUM(O64:O65)</f>
        <v>0</v>
      </c>
      <c r="P63" s="171"/>
      <c r="Q63" s="171">
        <f>SUM(Q64:Q65)</f>
        <v>0</v>
      </c>
      <c r="R63" s="172"/>
      <c r="S63" s="172"/>
      <c r="T63" s="173"/>
      <c r="U63" s="167"/>
      <c r="V63" s="167">
        <f>SUM(V64:V65)</f>
        <v>0</v>
      </c>
      <c r="W63" s="167"/>
      <c r="X63" s="167"/>
      <c r="Y63" s="167"/>
      <c r="AG63" t="s">
        <v>114</v>
      </c>
    </row>
    <row r="64" spans="1:60" outlineLevel="1">
      <c r="A64" s="183">
        <v>20</v>
      </c>
      <c r="B64" s="184" t="s">
        <v>197</v>
      </c>
      <c r="C64" s="193" t="s">
        <v>198</v>
      </c>
      <c r="D64" s="185" t="s">
        <v>199</v>
      </c>
      <c r="E64" s="186">
        <v>1</v>
      </c>
      <c r="F64" s="187"/>
      <c r="G64" s="188">
        <f>ROUND(E64*F64,2)</f>
        <v>0</v>
      </c>
      <c r="H64" s="187"/>
      <c r="I64" s="188">
        <f>ROUND(E64*H64,2)</f>
        <v>0</v>
      </c>
      <c r="J64" s="187"/>
      <c r="K64" s="188">
        <f>ROUND(E64*J64,2)</f>
        <v>0</v>
      </c>
      <c r="L64" s="188">
        <v>21</v>
      </c>
      <c r="M64" s="188">
        <f>G64*(1+L64/100)</f>
        <v>0</v>
      </c>
      <c r="N64" s="186">
        <v>0</v>
      </c>
      <c r="O64" s="186">
        <f>ROUND(E64*N64,2)</f>
        <v>0</v>
      </c>
      <c r="P64" s="186">
        <v>0</v>
      </c>
      <c r="Q64" s="186">
        <f>ROUND(E64*P64,2)</f>
        <v>0</v>
      </c>
      <c r="R64" s="188"/>
      <c r="S64" s="188" t="s">
        <v>119</v>
      </c>
      <c r="T64" s="189" t="s">
        <v>200</v>
      </c>
      <c r="U64" s="164">
        <v>0</v>
      </c>
      <c r="V64" s="164">
        <f>ROUND(E64*U64,2)</f>
        <v>0</v>
      </c>
      <c r="W64" s="164"/>
      <c r="X64" s="164" t="s">
        <v>201</v>
      </c>
      <c r="Y64" s="164" t="s">
        <v>121</v>
      </c>
      <c r="Z64" s="154"/>
      <c r="AA64" s="154"/>
      <c r="AB64" s="154"/>
      <c r="AC64" s="154"/>
      <c r="AD64" s="154"/>
      <c r="AE64" s="154"/>
      <c r="AF64" s="154"/>
      <c r="AG64" s="154" t="s">
        <v>202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>
      <c r="A65" s="183">
        <v>21</v>
      </c>
      <c r="B65" s="184" t="s">
        <v>203</v>
      </c>
      <c r="C65" s="193" t="s">
        <v>204</v>
      </c>
      <c r="D65" s="185" t="s">
        <v>199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6">
        <v>0</v>
      </c>
      <c r="O65" s="186">
        <f>ROUND(E65*N65,2)</f>
        <v>0</v>
      </c>
      <c r="P65" s="186">
        <v>0</v>
      </c>
      <c r="Q65" s="186">
        <f>ROUND(E65*P65,2)</f>
        <v>0</v>
      </c>
      <c r="R65" s="188"/>
      <c r="S65" s="188" t="s">
        <v>205</v>
      </c>
      <c r="T65" s="189" t="s">
        <v>200</v>
      </c>
      <c r="U65" s="164">
        <v>0</v>
      </c>
      <c r="V65" s="164">
        <f>ROUND(E65*U65,2)</f>
        <v>0</v>
      </c>
      <c r="W65" s="164"/>
      <c r="X65" s="164" t="s">
        <v>120</v>
      </c>
      <c r="Y65" s="164" t="s">
        <v>121</v>
      </c>
      <c r="Z65" s="154"/>
      <c r="AA65" s="154"/>
      <c r="AB65" s="154"/>
      <c r="AC65" s="154"/>
      <c r="AD65" s="154"/>
      <c r="AE65" s="154"/>
      <c r="AF65" s="154"/>
      <c r="AG65" s="154" t="s">
        <v>122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>
      <c r="A66" s="168" t="s">
        <v>113</v>
      </c>
      <c r="B66" s="169" t="s">
        <v>85</v>
      </c>
      <c r="C66" s="190" t="s">
        <v>28</v>
      </c>
      <c r="D66" s="170"/>
      <c r="E66" s="171"/>
      <c r="F66" s="172"/>
      <c r="G66" s="172">
        <f>SUMIF(AG67:AG69,"&lt;&gt;NOR",G67:G69)</f>
        <v>0</v>
      </c>
      <c r="H66" s="172"/>
      <c r="I66" s="172">
        <f>SUM(I67:I69)</f>
        <v>0</v>
      </c>
      <c r="J66" s="172"/>
      <c r="K66" s="172">
        <f>SUM(K67:K69)</f>
        <v>0</v>
      </c>
      <c r="L66" s="172"/>
      <c r="M66" s="172">
        <f>SUM(M67:M69)</f>
        <v>0</v>
      </c>
      <c r="N66" s="171"/>
      <c r="O66" s="171">
        <f>SUM(O67:O69)</f>
        <v>0</v>
      </c>
      <c r="P66" s="171"/>
      <c r="Q66" s="171">
        <f>SUM(Q67:Q69)</f>
        <v>0</v>
      </c>
      <c r="R66" s="172"/>
      <c r="S66" s="172"/>
      <c r="T66" s="173"/>
      <c r="U66" s="167"/>
      <c r="V66" s="167">
        <f>SUM(V67:V69)</f>
        <v>0</v>
      </c>
      <c r="W66" s="167"/>
      <c r="X66" s="167"/>
      <c r="Y66" s="167"/>
      <c r="AG66" t="s">
        <v>114</v>
      </c>
    </row>
    <row r="67" spans="1:60" outlineLevel="1">
      <c r="A67" s="183">
        <v>22</v>
      </c>
      <c r="B67" s="184" t="s">
        <v>206</v>
      </c>
      <c r="C67" s="193" t="s">
        <v>207</v>
      </c>
      <c r="D67" s="185" t="s">
        <v>199</v>
      </c>
      <c r="E67" s="186">
        <v>1</v>
      </c>
      <c r="F67" s="187"/>
      <c r="G67" s="188">
        <f>ROUND(E67*F67,2)</f>
        <v>0</v>
      </c>
      <c r="H67" s="187"/>
      <c r="I67" s="188">
        <f>ROUND(E67*H67,2)</f>
        <v>0</v>
      </c>
      <c r="J67" s="187"/>
      <c r="K67" s="188">
        <f>ROUND(E67*J67,2)</f>
        <v>0</v>
      </c>
      <c r="L67" s="188">
        <v>21</v>
      </c>
      <c r="M67" s="188">
        <f>G67*(1+L67/100)</f>
        <v>0</v>
      </c>
      <c r="N67" s="186">
        <v>0</v>
      </c>
      <c r="O67" s="186">
        <f>ROUND(E67*N67,2)</f>
        <v>0</v>
      </c>
      <c r="P67" s="186">
        <v>0</v>
      </c>
      <c r="Q67" s="186">
        <f>ROUND(E67*P67,2)</f>
        <v>0</v>
      </c>
      <c r="R67" s="188"/>
      <c r="S67" s="188" t="s">
        <v>119</v>
      </c>
      <c r="T67" s="189" t="s">
        <v>200</v>
      </c>
      <c r="U67" s="164">
        <v>0</v>
      </c>
      <c r="V67" s="164">
        <f>ROUND(E67*U67,2)</f>
        <v>0</v>
      </c>
      <c r="W67" s="164"/>
      <c r="X67" s="164" t="s">
        <v>201</v>
      </c>
      <c r="Y67" s="164" t="s">
        <v>121</v>
      </c>
      <c r="Z67" s="154"/>
      <c r="AA67" s="154"/>
      <c r="AB67" s="154"/>
      <c r="AC67" s="154"/>
      <c r="AD67" s="154"/>
      <c r="AE67" s="154"/>
      <c r="AF67" s="154"/>
      <c r="AG67" s="154" t="s">
        <v>202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>
      <c r="A68" s="183">
        <v>23</v>
      </c>
      <c r="B68" s="184" t="s">
        <v>208</v>
      </c>
      <c r="C68" s="193" t="s">
        <v>209</v>
      </c>
      <c r="D68" s="185" t="s">
        <v>199</v>
      </c>
      <c r="E68" s="186">
        <v>1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119</v>
      </c>
      <c r="T68" s="189" t="s">
        <v>200</v>
      </c>
      <c r="U68" s="164">
        <v>0</v>
      </c>
      <c r="V68" s="164">
        <f>ROUND(E68*U68,2)</f>
        <v>0</v>
      </c>
      <c r="W68" s="164"/>
      <c r="X68" s="164" t="s">
        <v>201</v>
      </c>
      <c r="Y68" s="164" t="s">
        <v>121</v>
      </c>
      <c r="Z68" s="154"/>
      <c r="AA68" s="154"/>
      <c r="AB68" s="154"/>
      <c r="AC68" s="154"/>
      <c r="AD68" s="154"/>
      <c r="AE68" s="154"/>
      <c r="AF68" s="154"/>
      <c r="AG68" s="154" t="s">
        <v>202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>
      <c r="A69" s="175">
        <v>24</v>
      </c>
      <c r="B69" s="176" t="s">
        <v>210</v>
      </c>
      <c r="C69" s="191" t="s">
        <v>211</v>
      </c>
      <c r="D69" s="177" t="s">
        <v>199</v>
      </c>
      <c r="E69" s="178">
        <v>1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80"/>
      <c r="S69" s="180" t="s">
        <v>119</v>
      </c>
      <c r="T69" s="181" t="s">
        <v>200</v>
      </c>
      <c r="U69" s="164">
        <v>0</v>
      </c>
      <c r="V69" s="164">
        <f>ROUND(E69*U69,2)</f>
        <v>0</v>
      </c>
      <c r="W69" s="164"/>
      <c r="X69" s="164" t="s">
        <v>201</v>
      </c>
      <c r="Y69" s="164" t="s">
        <v>121</v>
      </c>
      <c r="Z69" s="154"/>
      <c r="AA69" s="154"/>
      <c r="AB69" s="154"/>
      <c r="AC69" s="154"/>
      <c r="AD69" s="154"/>
      <c r="AE69" s="154"/>
      <c r="AF69" s="154"/>
      <c r="AG69" s="154" t="s">
        <v>212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>
      <c r="A70" s="3"/>
      <c r="B70" s="4"/>
      <c r="C70" s="19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99</v>
      </c>
    </row>
    <row r="71" spans="1:60">
      <c r="A71" s="157"/>
      <c r="B71" s="158" t="s">
        <v>29</v>
      </c>
      <c r="C71" s="195"/>
      <c r="D71" s="159"/>
      <c r="E71" s="160"/>
      <c r="F71" s="160"/>
      <c r="G71" s="174">
        <f>G8+G15+G35+G44+G52+G55+G63+G66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213</v>
      </c>
    </row>
    <row r="72" spans="1:60">
      <c r="C72" s="196"/>
      <c r="D72" s="10"/>
      <c r="AG72" t="s">
        <v>214</v>
      </c>
    </row>
    <row r="73" spans="1:60">
      <c r="D73" s="10"/>
    </row>
    <row r="74" spans="1:60">
      <c r="D74" s="10"/>
    </row>
    <row r="75" spans="1:60">
      <c r="D75" s="10"/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491" sheet="1" objects="1" scenarios="1" formatRows="0"/>
  <mergeCells count="18">
    <mergeCell ref="C17:G17"/>
    <mergeCell ref="A1:G1"/>
    <mergeCell ref="C2:G2"/>
    <mergeCell ref="C3:G3"/>
    <mergeCell ref="C4:G4"/>
    <mergeCell ref="C12:G12"/>
    <mergeCell ref="C61:G61"/>
    <mergeCell ref="C20:G20"/>
    <mergeCell ref="C25:G25"/>
    <mergeCell ref="C30:G30"/>
    <mergeCell ref="C33:G33"/>
    <mergeCell ref="C37:G37"/>
    <mergeCell ref="C39:G39"/>
    <mergeCell ref="C42:G42"/>
    <mergeCell ref="C46:G46"/>
    <mergeCell ref="C54:G54"/>
    <mergeCell ref="C57:G57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4" ma:contentTypeDescription="Vytvoří nový dokument" ma:contentTypeScope="" ma:versionID="01355a259902302582946b6ad6e4c62f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d638df6c143f94dc882334d5b3a3b5d4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D4397-278F-4876-8AC9-874CFD93DBD1}"/>
</file>

<file path=customXml/itemProps2.xml><?xml version="1.0" encoding="utf-8"?>
<ds:datastoreItem xmlns:ds="http://schemas.openxmlformats.org/officeDocument/2006/customXml" ds:itemID="{54F64407-BA9C-4325-9083-B3F576FF7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101 VŘ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VŘ Pol'!Názvy_tisku</vt:lpstr>
      <vt:lpstr>oadresa</vt:lpstr>
      <vt:lpstr>Stavba!Objednatel</vt:lpstr>
      <vt:lpstr>Stavba!Objekt</vt:lpstr>
      <vt:lpstr>'SO 101 VŘ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Aleš Ligas</cp:lastModifiedBy>
  <cp:lastPrinted>2019-03-19T12:27:02Z</cp:lastPrinted>
  <dcterms:created xsi:type="dcterms:W3CDTF">2009-04-08T07:15:50Z</dcterms:created>
  <dcterms:modified xsi:type="dcterms:W3CDTF">2023-06-28T06:42:00Z</dcterms:modified>
</cp:coreProperties>
</file>