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8680" yWindow="-120" windowWidth="19680" windowHeight="15840" activeTab="3"/>
  </bookViews>
  <sheets>
    <sheet name="Pokyny pro vyplnění" sheetId="11" r:id="rId1"/>
    <sheet name="Stavba" sheetId="1" r:id="rId2"/>
    <sheet name="VzorPolozky" sheetId="10" state="hidden" r:id="rId3"/>
    <sheet name="SO 101 VŘ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101 VŘ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101 VŘ Pol'!$A$1:$Y$84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451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0" i="1"/>
  <c r="I20" s="1"/>
  <c r="I59"/>
  <c r="I58"/>
  <c r="I57"/>
  <c r="I56"/>
  <c r="I55"/>
  <c r="I54"/>
  <c r="I61" s="1"/>
  <c r="J60" s="1"/>
  <c r="I53"/>
  <c r="G42"/>
  <c r="I42" s="1"/>
  <c r="F42"/>
  <c r="G41"/>
  <c r="F41"/>
  <c r="G39"/>
  <c r="G43" s="1"/>
  <c r="G25" s="1"/>
  <c r="F39"/>
  <c r="G83" i="12"/>
  <c r="BA56"/>
  <c r="BA36"/>
  <c r="BA17"/>
  <c r="BA12"/>
  <c r="G9"/>
  <c r="I9"/>
  <c r="I8" s="1"/>
  <c r="K9"/>
  <c r="M9"/>
  <c r="O9"/>
  <c r="Q9"/>
  <c r="Q8" s="1"/>
  <c r="V9"/>
  <c r="G11"/>
  <c r="M11" s="1"/>
  <c r="I11"/>
  <c r="K11"/>
  <c r="K8" s="1"/>
  <c r="O11"/>
  <c r="O8" s="1"/>
  <c r="Q11"/>
  <c r="V11"/>
  <c r="V8" s="1"/>
  <c r="G16"/>
  <c r="G15" s="1"/>
  <c r="I16"/>
  <c r="K16"/>
  <c r="K15" s="1"/>
  <c r="O16"/>
  <c r="O15" s="1"/>
  <c r="Q16"/>
  <c r="V16"/>
  <c r="V15" s="1"/>
  <c r="G19"/>
  <c r="I19"/>
  <c r="I15" s="1"/>
  <c r="K19"/>
  <c r="M19"/>
  <c r="O19"/>
  <c r="Q19"/>
  <c r="Q15" s="1"/>
  <c r="V19"/>
  <c r="G22"/>
  <c r="M22" s="1"/>
  <c r="I22"/>
  <c r="K22"/>
  <c r="O22"/>
  <c r="Q22"/>
  <c r="V22"/>
  <c r="G24"/>
  <c r="I24"/>
  <c r="K24"/>
  <c r="M24"/>
  <c r="O24"/>
  <c r="Q24"/>
  <c r="V24"/>
  <c r="G27"/>
  <c r="M27" s="1"/>
  <c r="I27"/>
  <c r="K27"/>
  <c r="O27"/>
  <c r="Q27"/>
  <c r="V27"/>
  <c r="G29"/>
  <c r="I29"/>
  <c r="K29"/>
  <c r="M29"/>
  <c r="O29"/>
  <c r="Q29"/>
  <c r="V29"/>
  <c r="G32"/>
  <c r="M32" s="1"/>
  <c r="I32"/>
  <c r="K32"/>
  <c r="O32"/>
  <c r="Q32"/>
  <c r="V32"/>
  <c r="G35"/>
  <c r="I35"/>
  <c r="K35"/>
  <c r="M35"/>
  <c r="O35"/>
  <c r="Q35"/>
  <c r="V35"/>
  <c r="G39"/>
  <c r="I39"/>
  <c r="I38" s="1"/>
  <c r="K39"/>
  <c r="M39"/>
  <c r="O39"/>
  <c r="Q39"/>
  <c r="Q38" s="1"/>
  <c r="V39"/>
  <c r="G41"/>
  <c r="M41" s="1"/>
  <c r="I41"/>
  <c r="K41"/>
  <c r="K38" s="1"/>
  <c r="O41"/>
  <c r="O38" s="1"/>
  <c r="Q41"/>
  <c r="V41"/>
  <c r="V38" s="1"/>
  <c r="G44"/>
  <c r="I44"/>
  <c r="K44"/>
  <c r="M44"/>
  <c r="O44"/>
  <c r="Q44"/>
  <c r="V44"/>
  <c r="G48"/>
  <c r="I48"/>
  <c r="I47" s="1"/>
  <c r="K48"/>
  <c r="M48"/>
  <c r="O48"/>
  <c r="Q48"/>
  <c r="Q47" s="1"/>
  <c r="V48"/>
  <c r="G52"/>
  <c r="M52" s="1"/>
  <c r="I52"/>
  <c r="K52"/>
  <c r="K47" s="1"/>
  <c r="O52"/>
  <c r="O47" s="1"/>
  <c r="Q52"/>
  <c r="V52"/>
  <c r="V47" s="1"/>
  <c r="G55"/>
  <c r="I55"/>
  <c r="K55"/>
  <c r="M55"/>
  <c r="O55"/>
  <c r="Q55"/>
  <c r="V55"/>
  <c r="G57"/>
  <c r="K57"/>
  <c r="O57"/>
  <c r="V57"/>
  <c r="G58"/>
  <c r="I58"/>
  <c r="I57" s="1"/>
  <c r="K58"/>
  <c r="M58"/>
  <c r="M57" s="1"/>
  <c r="O58"/>
  <c r="Q58"/>
  <c r="Q57" s="1"/>
  <c r="V58"/>
  <c r="G61"/>
  <c r="I61"/>
  <c r="I60" s="1"/>
  <c r="K61"/>
  <c r="M61"/>
  <c r="O61"/>
  <c r="Q61"/>
  <c r="Q60" s="1"/>
  <c r="V61"/>
  <c r="G63"/>
  <c r="M63" s="1"/>
  <c r="I63"/>
  <c r="K63"/>
  <c r="K60" s="1"/>
  <c r="O63"/>
  <c r="O60" s="1"/>
  <c r="Q63"/>
  <c r="V63"/>
  <c r="V60" s="1"/>
  <c r="G65"/>
  <c r="I65"/>
  <c r="K65"/>
  <c r="M65"/>
  <c r="O65"/>
  <c r="Q65"/>
  <c r="V65"/>
  <c r="G66"/>
  <c r="M66" s="1"/>
  <c r="I66"/>
  <c r="K66"/>
  <c r="O66"/>
  <c r="Q66"/>
  <c r="V66"/>
  <c r="G68"/>
  <c r="I68"/>
  <c r="K68"/>
  <c r="M68"/>
  <c r="O68"/>
  <c r="Q68"/>
  <c r="V68"/>
  <c r="G72"/>
  <c r="M72" s="1"/>
  <c r="I72"/>
  <c r="K72"/>
  <c r="O72"/>
  <c r="Q72"/>
  <c r="V72"/>
  <c r="G76"/>
  <c r="G75" s="1"/>
  <c r="I76"/>
  <c r="K76"/>
  <c r="K75" s="1"/>
  <c r="O76"/>
  <c r="O75" s="1"/>
  <c r="Q76"/>
  <c r="V76"/>
  <c r="V75" s="1"/>
  <c r="G77"/>
  <c r="I77"/>
  <c r="I75" s="1"/>
  <c r="K77"/>
  <c r="M77"/>
  <c r="O77"/>
  <c r="Q77"/>
  <c r="Q75" s="1"/>
  <c r="V77"/>
  <c r="G78"/>
  <c r="G79"/>
  <c r="I79"/>
  <c r="I78" s="1"/>
  <c r="K79"/>
  <c r="M79"/>
  <c r="O79"/>
  <c r="Q79"/>
  <c r="Q78" s="1"/>
  <c r="V79"/>
  <c r="G80"/>
  <c r="M80" s="1"/>
  <c r="I80"/>
  <c r="K80"/>
  <c r="K78" s="1"/>
  <c r="O80"/>
  <c r="O78" s="1"/>
  <c r="Q80"/>
  <c r="V80"/>
  <c r="V78" s="1"/>
  <c r="G81"/>
  <c r="I81"/>
  <c r="K81"/>
  <c r="M81"/>
  <c r="O81"/>
  <c r="Q81"/>
  <c r="V81"/>
  <c r="AE83"/>
  <c r="I19" i="1"/>
  <c r="I18"/>
  <c r="I17"/>
  <c r="F43"/>
  <c r="G23" s="1"/>
  <c r="H43"/>
  <c r="I41"/>
  <c r="I16" l="1"/>
  <c r="I21" s="1"/>
  <c r="I39"/>
  <c r="I43" s="1"/>
  <c r="J54"/>
  <c r="J53"/>
  <c r="J55"/>
  <c r="J56"/>
  <c r="J57"/>
  <c r="J58"/>
  <c r="J59"/>
  <c r="A27"/>
  <c r="M60" i="12"/>
  <c r="M78"/>
  <c r="M47"/>
  <c r="M38"/>
  <c r="M8"/>
  <c r="G60"/>
  <c r="G47"/>
  <c r="G38"/>
  <c r="G8"/>
  <c r="AF83"/>
  <c r="M76"/>
  <c r="M75" s="1"/>
  <c r="M16"/>
  <c r="M15" s="1"/>
  <c r="J42" i="1"/>
  <c r="J41"/>
  <c r="J39"/>
  <c r="J43" s="1"/>
  <c r="J28"/>
  <c r="J26"/>
  <c r="G38"/>
  <c r="F38"/>
  <c r="J23"/>
  <c r="J24"/>
  <c r="J25"/>
  <c r="J27"/>
  <c r="E24"/>
  <c r="G24"/>
  <c r="E26"/>
  <c r="G26"/>
  <c r="J61" l="1"/>
  <c r="G28"/>
  <c r="G27" s="1"/>
  <c r="G29" s="1"/>
  <c r="A28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Aleš Ligas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<sst xmlns="http://schemas.openxmlformats.org/spreadsheetml/2006/main" count="517" uniqueCount="233">
  <si>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</si>
  <si>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</si>
  <si>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</si>
  <si>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</si>
  <si>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</si>
  <si>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</si>
  <si>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</si>
  <si>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</si>
  <si>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</si>
  <si>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</si>
  <si>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</si>
  <si>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</si>
  <si>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</si>
  <si>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</si>
  <si>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</si>
  <si>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</si>
  <si>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</si>
  <si>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</si>
  <si>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</si>
  <si>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</si>
  <si>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</si>
  <si>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</si>
  <si>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</si>
  <si>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</si>
  <si>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</si>
  <si>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</si>
  <si>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</si>
  <si>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</si>
  <si>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</si>
  <si>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</si>
  <si>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</si>
  <si>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</si>
  <si>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</si>
  <si>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</si>
  <si>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</si>
  <si>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</si>
  <si>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</si>
  <si>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</si>
  <si>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</si>
  <si>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</si>
  <si>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</si>
  <si>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</si>
  <si>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</si>
  <si>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VŘ</t>
  </si>
  <si>
    <t>Rozpočet pro výběrové řízení</t>
  </si>
  <si>
    <t>SO 101</t>
  </si>
  <si>
    <t>Komunikace</t>
  </si>
  <si>
    <t>Objekt:</t>
  </si>
  <si>
    <t>Rozpočet:</t>
  </si>
  <si>
    <t>2023/38RTS</t>
  </si>
  <si>
    <t>Oprava lesní cesty LC K1 - Malinovka</t>
  </si>
  <si>
    <t>Domažlické městské lesy spol. s r.o.</t>
  </si>
  <si>
    <t>Tyršova 611</t>
  </si>
  <si>
    <t>Domažlice-Týnské Předměstí</t>
  </si>
  <si>
    <t>34401</t>
  </si>
  <si>
    <t>26322994</t>
  </si>
  <si>
    <t>CZ26322994</t>
  </si>
  <si>
    <t>dle výběrového řízení</t>
  </si>
  <si>
    <t>xxxxxxxx</t>
  </si>
  <si>
    <t>CZxxxxxxxx</t>
  </si>
  <si>
    <t>28.6.2023</t>
  </si>
  <si>
    <t>Stavba</t>
  </si>
  <si>
    <t>Stavební objekt</t>
  </si>
  <si>
    <t>Celkem za stavbu</t>
  </si>
  <si>
    <t>CZK</t>
  </si>
  <si>
    <t>#POPS</t>
  </si>
  <si>
    <t>Popis stavby: 2023/38RTS - Oprava lesní cesty LC K1 - Malinovka</t>
  </si>
  <si>
    <t>#POPO</t>
  </si>
  <si>
    <t>Popis objektu: SO 101 - Komunikace</t>
  </si>
  <si>
    <t>#POPR</t>
  </si>
  <si>
    <t>Popis rozpočtu: VŘ - Rozpočet pro výběrové řízení</t>
  </si>
  <si>
    <t>Rekapitulace dílů</t>
  </si>
  <si>
    <t>Typ dílu</t>
  </si>
  <si>
    <t>1</t>
  </si>
  <si>
    <t>Zemní práce</t>
  </si>
  <si>
    <t>5</t>
  </si>
  <si>
    <t>91</t>
  </si>
  <si>
    <t>Doplňující práce na komunikaci</t>
  </si>
  <si>
    <t>93</t>
  </si>
  <si>
    <t>Dokončovací práce inženýrských staveb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</si>
  <si>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</si>
  <si>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</si>
  <si>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</si>
  <si>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</si>
  <si>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</si>
  <si>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</si>
  <si>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</si>
  <si>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</si>
  <si>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</si>
  <si>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</si>
  <si>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</si>
  <si>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</si>
  <si>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</si>
  <si>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</si>
  <si>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</si>
  <si>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</si>
  <si>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</si>
  <si>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</si>
  <si>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</si>
  <si>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</si>
  <si>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</si>
  <si>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</si>
  <si>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</si>
  <si>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</si>
  <si>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</si>
  <si>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</si>
  <si>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</si>
  <si>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</si>
  <si>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</si>
  <si>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</si>
  <si>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</si>
  <si>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</si>
  <si>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</si>
  <si>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</si>
  <si>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</si>
  <si>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</si>
  <si>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113108410R00</t>
  </si>
  <si>
    <t>Odstranění podkladů nebo krytů živičných, v ploše jednotlivě nad 50 m2, tloušťka vrstvy 100 mm</t>
  </si>
  <si>
    <t>m2</t>
  </si>
  <si>
    <t>822-1</t>
  </si>
  <si>
    <t>RTS 23/ I</t>
  </si>
  <si>
    <t>Práce</t>
  </si>
  <si>
    <t>Běžná</t>
  </si>
  <si>
    <t>POL1_</t>
  </si>
  <si>
    <t>část komunikace v délce 300 bm : 300*3,2</t>
  </si>
  <si>
    <t>VV</t>
  </si>
  <si>
    <t>113151114R00</t>
  </si>
  <si>
    <t>Odstranění podkladu, krytu frézováním povrch živičný, plochy do 500 m2 na jednom objektu nebo při provádění pruhu šířky do  750 mm, tloušťky 50 mm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</si>
  <si>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</si>
  <si>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SPI</t>
  </si>
  <si>
    <t>začátek a konec úseku : 3*3*2</t>
  </si>
  <si>
    <t>napojení na komunikace : 5*6</t>
  </si>
  <si>
    <t>566501111R00</t>
  </si>
  <si>
    <t>Úprava dosavadního krytu z kameniva drceného v množství přes 0,08 do 0,10 m3/m2</t>
  </si>
  <si>
    <t>jako podklad pro nový kryt, s vyrovnáním profilu v příčném i podélném směru, s vlhčením a zhutněním, s doplněním kamenivem drceným, jeho rozprostřením a zhutněním</t>
  </si>
  <si>
    <t>Odkaz na mn. položky pořadí 1 : 960,00000</t>
  </si>
  <si>
    <t>573231127R00</t>
  </si>
  <si>
    <t>Postřik živičný spojovací bez posypu kamenivem , množství zbytkového asfaltu 0,70 kg/m2</t>
  </si>
  <si>
    <t>bez posypu kamenivem</t>
  </si>
  <si>
    <t>pod spodní vrstvu ACP 16 : 1350*3,2</t>
  </si>
  <si>
    <t>577141122R00</t>
  </si>
  <si>
    <t>Beton asfaltový s rozprostřením a zhutněním v pruhu šířky do 3 m, ACL 16+, tloušťky 50 mm, plochy přes 1000 m2</t>
  </si>
  <si>
    <t>Odkaz na mn. položky pořadí 4 : 4320,00000</t>
  </si>
  <si>
    <t>573231125R00</t>
  </si>
  <si>
    <t>Postřik živičný spojovací bez posypu kamenivem , množství zbytkového asfaltu 0,50 kg/m2</t>
  </si>
  <si>
    <t>pod vrstvu asfaltu ACO 11 : 1350*3,0</t>
  </si>
  <si>
    <t>577112114R00</t>
  </si>
  <si>
    <t>Odkaz na mn. položky pořadí 6 : 4050,00000</t>
  </si>
  <si>
    <t>565161111R00</t>
  </si>
  <si>
    <t>Podklad z kameniva obaleného asfaltem ACP 16+ až ACP 22+, v pruhu šířky do 3 m, třídy 1, tloušťka po zhutnění 80 mm</t>
  </si>
  <si>
    <t>s rozprostřením a zhutněním</t>
  </si>
  <si>
    <t>propadlné krajnice 50% délky oboustranně : 675*1,0*2</t>
  </si>
  <si>
    <t>569731111R00</t>
  </si>
  <si>
    <t>Zpevnění krajnic nebo komunikací pro pěší kamenivem drceným tloušťka po zhutnění 100 mm</t>
  </si>
  <si>
    <t>1350*0,4*2</t>
  </si>
  <si>
    <t>572751111R00</t>
  </si>
  <si>
    <t>Vyspravení výtluků dosavadního krytu asfaltovým betonem, při spotřebě na 1 km komunikace do 10 t</t>
  </si>
  <si>
    <t>t</t>
  </si>
  <si>
    <t>s vysekáním, očištěním, se zaplněním směsí, se zhutněním a odstraněním zbylého materiálu na vzdálenost do 20 m, včetně živičného infiltračního postřiku styčných ploch výtluků,</t>
  </si>
  <si>
    <t>ruční oprava výtluků před strojní pokládkou (plocha x prům. hloubka x objemová hmotnost) : 220*0,07*2,6</t>
  </si>
  <si>
    <t>919735113R00</t>
  </si>
  <si>
    <t>Řezání stávajících krytů nebo podkladů živičných, hloubky přes 100 do 150 mm</t>
  </si>
  <si>
    <t>m</t>
  </si>
  <si>
    <t>včetně spotřeby vody</t>
  </si>
  <si>
    <t>919731122R00</t>
  </si>
  <si>
    <t>Zarovnání styčné plochy podkladu nebo krytu živičné, tloušťky přes 50 do 100 mm</t>
  </si>
  <si>
    <t>podél vybourané části komunikace nebo zpevněné plochy</t>
  </si>
  <si>
    <t>Odkaz na mn. položky pořadí 11 : 8,00000</t>
  </si>
  <si>
    <t>599142111R00</t>
  </si>
  <si>
    <t>Úprava zálivky dilatačních nebo pracovních spár šířky přes 20 do 40 mm</t>
  </si>
  <si>
    <t>v cementobetonovém krytu hloubky do 40 mm</t>
  </si>
  <si>
    <t>Odkaz na mn. položky pořadí 12 : 8,00000</t>
  </si>
  <si>
    <t>938908411R00</t>
  </si>
  <si>
    <t>Očištění povrchu saponátovým roztokem saponátovým roztokem</t>
  </si>
  <si>
    <t>povrchu živičného, betonového nebo dlážděného</t>
  </si>
  <si>
    <t>pod plochou komunikace : 1350*3,0</t>
  </si>
  <si>
    <t>pod plochou krajnice : 1350*0,4*2</t>
  </si>
  <si>
    <t>938909611R00</t>
  </si>
  <si>
    <t>Odstranění bláta a nánosu na krajnicích tloušťky do 10 cm</t>
  </si>
  <si>
    <t>Odkaz na mn. položky pořadí 9 : 1080,00000</t>
  </si>
  <si>
    <t>část plochy komunikace : 1350*1,0</t>
  </si>
  <si>
    <t>938902205R00</t>
  </si>
  <si>
    <t>Čištění příkopů zpevněných, při šířce dna přes 400 mm, objemu nánosu přes 0,15 do 0,30 m3/m</t>
  </si>
  <si>
    <t>800-1</t>
  </si>
  <si>
    <t>komunikací v suchu nebo ve vodě, s odstraněním travnatého porostu nebo nánosu, s úpravou dna a svahů do předepsaného profilu, s odklizením na vzdálenost do 10 m nebo s naložením na dopravní prostředek,</t>
  </si>
  <si>
    <t>998225111R00</t>
  </si>
  <si>
    <t>Přesun hmot komunikací a letišť, kryt živičný jakékoliv délky objektu</t>
  </si>
  <si>
    <t>Přesun hmot</t>
  </si>
  <si>
    <t>POL7_</t>
  </si>
  <si>
    <t>vodorovně do 200 m</t>
  </si>
  <si>
    <t>979087212R00</t>
  </si>
  <si>
    <t>Nakládání na dopravní prostředky suti</t>
  </si>
  <si>
    <t>Přesun suti</t>
  </si>
  <si>
    <t>POL8_</t>
  </si>
  <si>
    <t>pro vodorovnou dopravu</t>
  </si>
  <si>
    <t>979083112R00</t>
  </si>
  <si>
    <t>Vodorovné přemístění suti přes 100 m do 1000 m</t>
  </si>
  <si>
    <t>800-6</t>
  </si>
  <si>
    <t>včetně naložení na dopravní prostředek a složení,</t>
  </si>
  <si>
    <t>979082219R00</t>
  </si>
  <si>
    <t>Vodorovná doprava suti po suchu příplatek k ceně za každý další i započatý 1 km přes 1 km</t>
  </si>
  <si>
    <t>979093111R00</t>
  </si>
  <si>
    <t>Uložení suti na skládku bez zhutnění</t>
  </si>
  <si>
    <t>s hrubým urovnáním,</t>
  </si>
  <si>
    <t>979999973R00</t>
  </si>
  <si>
    <t>Poplatek za skládku za uložení, zemina a kamení,  , skupina 17 05 04 z Katalogu odpadů</t>
  </si>
  <si>
    <t>801-3</t>
  </si>
  <si>
    <t>Indiv</t>
  </si>
  <si>
    <t>Odkaz na dem. hmot. položky pořadí 14 : 0,00000</t>
  </si>
  <si>
    <t>Odkaz na dem. hmot. položky pořadí 15 : 306,18000</t>
  </si>
  <si>
    <t>Odkaz na dem. hmot. položky pořadí 16 : 0,00000</t>
  </si>
  <si>
    <t>979990121R00</t>
  </si>
  <si>
    <t>Poplatek za skládku za uložení, asfaltové pásy,  , skupina 17 03 02 z Katalogu odpadů</t>
  </si>
  <si>
    <t>Odkaz na dem. hmot. položky pořadí 1 : 211,20000</t>
  </si>
  <si>
    <t>Odkaz na dem. hmot. položky pořadí 2 : 5,28000</t>
  </si>
  <si>
    <t>005111020R</t>
  </si>
  <si>
    <t>Vytyčení stavby</t>
  </si>
  <si>
    <t>Soubor</t>
  </si>
  <si>
    <t>VRN</t>
  </si>
  <si>
    <t>POL99_2</t>
  </si>
  <si>
    <t>99-000-01T00</t>
  </si>
  <si>
    <t>Přesun stavební mechanizace na místo stavby</t>
  </si>
  <si>
    <t>Vlastní</t>
  </si>
  <si>
    <t>005121 R</t>
  </si>
  <si>
    <t>Zařízení staveniště</t>
  </si>
  <si>
    <t>005211030R</t>
  </si>
  <si>
    <t xml:space="preserve">Dočasná dopravní opatření </t>
  </si>
  <si>
    <t>005122 R</t>
  </si>
  <si>
    <t>Provozní vlivy</t>
  </si>
  <si>
    <t>POL99_1</t>
  </si>
  <si>
    <t>SUM</t>
  </si>
  <si>
    <t>END</t>
  </si>
  <si>
    <t>Beton asfaltový z nemodifikovaného asfaltu v pruhu šířky do 3 m, ACO 11 S , tloušťky 50 mm, plochy přes 1000 m2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</si>
</sst>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38</v>
      </c>
    </row>
    <row r="2" spans="1:7" ht="57.75" customHeight="1">
      <c r="A2" s="76" t="s">
        <v>39</v>
      </c>
      <c r="B2" s="76"/>
      <c r="C2" s="76"/>
      <c r="D2" s="76"/>
      <c r="E2" s="76"/>
      <c r="F2" s="76"/>
      <c r="G2" s="76"/>
    </row>
  </sheetData>
  <sheetProtection password="C491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4"/>
  <sheetViews>
    <sheetView showGridLines="0" topLeftCell="B30" zoomScaleSheetLayoutView="75" workbookViewId="0">
      <selection activeCell="A29" sqref="A29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11" t="s">
        <v>22</v>
      </c>
      <c r="C2" s="112"/>
      <c r="D2" s="113" t="s">
        <v>49</v>
      </c>
      <c r="E2" s="114" t="s">
        <v>50</v>
      </c>
      <c r="F2" s="115"/>
      <c r="G2" s="115"/>
      <c r="H2" s="115"/>
      <c r="I2" s="115"/>
      <c r="J2" s="116"/>
      <c r="O2" s="1"/>
    </row>
    <row r="3" spans="1:15" ht="27" customHeight="1">
      <c r="A3" s="2"/>
      <c r="B3" s="117" t="s">
        <v>47</v>
      </c>
      <c r="C3" s="112"/>
      <c r="D3" s="118" t="s">
        <v>45</v>
      </c>
      <c r="E3" s="119" t="s">
        <v>46</v>
      </c>
      <c r="F3" s="120"/>
      <c r="G3" s="120"/>
      <c r="H3" s="120"/>
      <c r="I3" s="120"/>
      <c r="J3" s="121"/>
    </row>
    <row r="4" spans="1:15" ht="23.25" customHeight="1">
      <c r="A4" s="108">
        <v>8914</v>
      </c>
      <c r="B4" s="122" t="s">
        <v>48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>
      <c r="A5" s="2"/>
      <c r="B5" s="31" t="s">
        <v>42</v>
      </c>
      <c r="D5" s="128" t="s">
        <v>51</v>
      </c>
      <c r="E5" s="91"/>
      <c r="F5" s="91"/>
      <c r="G5" s="91"/>
      <c r="H5" s="18" t="s">
        <v>40</v>
      </c>
      <c r="I5" s="130" t="s">
        <v>55</v>
      </c>
      <c r="J5" s="8"/>
    </row>
    <row r="6" spans="1:15" ht="15.75" customHeight="1">
      <c r="A6" s="2"/>
      <c r="B6" s="28"/>
      <c r="C6" s="55"/>
      <c r="D6" s="110" t="s">
        <v>52</v>
      </c>
      <c r="E6" s="92"/>
      <c r="F6" s="92"/>
      <c r="G6" s="92"/>
      <c r="H6" s="18" t="s">
        <v>34</v>
      </c>
      <c r="I6" s="130" t="s">
        <v>56</v>
      </c>
      <c r="J6" s="8"/>
    </row>
    <row r="7" spans="1:15" ht="15.75" customHeight="1">
      <c r="A7" s="2"/>
      <c r="B7" s="29"/>
      <c r="C7" s="56"/>
      <c r="D7" s="109" t="s">
        <v>54</v>
      </c>
      <c r="E7" s="129" t="s">
        <v>53</v>
      </c>
      <c r="F7" s="93"/>
      <c r="G7" s="93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131" t="s">
        <v>57</v>
      </c>
      <c r="E11" s="131"/>
      <c r="F11" s="131"/>
      <c r="G11" s="131"/>
      <c r="H11" s="18" t="s">
        <v>40</v>
      </c>
      <c r="I11" s="136" t="s">
        <v>58</v>
      </c>
      <c r="J11" s="8"/>
    </row>
    <row r="12" spans="1:15" ht="15.75" customHeight="1">
      <c r="A12" s="2"/>
      <c r="B12" s="28"/>
      <c r="C12" s="55"/>
      <c r="D12" s="132"/>
      <c r="E12" s="132"/>
      <c r="F12" s="132"/>
      <c r="G12" s="132"/>
      <c r="H12" s="18" t="s">
        <v>34</v>
      </c>
      <c r="I12" s="136" t="s">
        <v>59</v>
      </c>
      <c r="J12" s="8"/>
    </row>
    <row r="13" spans="1:15" ht="15.75" customHeight="1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>
      <c r="A16" s="201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SUMIF(F53:F60,A16,I53:I60)+SUMIF(F53:F60,"PSU",I53:I60)</f>
        <v>0</v>
      </c>
      <c r="J16" s="85"/>
    </row>
    <row r="17" spans="1:10" ht="23.25" customHeight="1">
      <c r="A17" s="201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SUMIF(F53:F60,A17,I53:I60)</f>
        <v>0</v>
      </c>
      <c r="J17" s="85"/>
    </row>
    <row r="18" spans="1:10" ht="23.25" customHeight="1">
      <c r="A18" s="201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SUMIF(F53:F60,A18,I53:I60)</f>
        <v>0</v>
      </c>
      <c r="J18" s="85"/>
    </row>
    <row r="19" spans="1:10" ht="23.25" customHeight="1">
      <c r="A19" s="201" t="s">
        <v>85</v>
      </c>
      <c r="B19" s="38" t="s">
        <v>27</v>
      </c>
      <c r="C19" s="62"/>
      <c r="D19" s="63"/>
      <c r="E19" s="83"/>
      <c r="F19" s="84"/>
      <c r="G19" s="83"/>
      <c r="H19" s="84"/>
      <c r="I19" s="83">
        <f>SUMIF(F53:F60,A19,I53:I60)</f>
        <v>0</v>
      </c>
      <c r="J19" s="85"/>
    </row>
    <row r="20" spans="1:10" ht="23.25" customHeight="1">
      <c r="A20" s="201" t="s">
        <v>86</v>
      </c>
      <c r="B20" s="38" t="s">
        <v>28</v>
      </c>
      <c r="C20" s="62"/>
      <c r="D20" s="63"/>
      <c r="E20" s="83"/>
      <c r="F20" s="84"/>
      <c r="G20" s="83"/>
      <c r="H20" s="84"/>
      <c r="I20" s="83">
        <f>SUMIF(F53:F60,A20,I53:I60)</f>
        <v>0</v>
      </c>
      <c r="J20" s="85"/>
    </row>
    <row r="21" spans="1:10" ht="23.25" customHeight="1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/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hidden="1" customHeight="1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I23*E23/100</f>
        <v>0</v>
      </c>
      <c r="H24" s="96"/>
      <c r="I24" s="96"/>
      <c r="J24" s="40" t="str">
        <f t="shared" si="0"/>
        <v>CZK</v>
      </c>
    </row>
    <row r="25" spans="1:10" ht="23.25" customHeight="1">
      <c r="A25" s="2"/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hidden="1" customHeight="1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>
      <c r="A28" s="2">
        <f>(A27-INT(A27))*100</f>
        <v>0</v>
      </c>
      <c r="B28" s="170" t="s">
        <v>23</v>
      </c>
      <c r="C28" s="171"/>
      <c r="D28" s="171"/>
      <c r="E28" s="172"/>
      <c r="F28" s="173"/>
      <c r="G28" s="174">
        <f>A27</f>
        <v>0</v>
      </c>
      <c r="H28" s="174"/>
      <c r="I28" s="174"/>
      <c r="J28" s="175" t="str">
        <f t="shared" si="0"/>
        <v>CZK</v>
      </c>
    </row>
    <row r="29" spans="1:10" ht="27.75" hidden="1" customHeight="1" thickBot="1">
      <c r="A29" s="2"/>
      <c r="B29" s="170" t="s">
        <v>35</v>
      </c>
      <c r="C29" s="176"/>
      <c r="D29" s="176"/>
      <c r="E29" s="176"/>
      <c r="F29" s="177"/>
      <c r="G29" s="178">
        <f>ZakladDPHSni+DPHSni+ZakladDPHZakl+DPHZakl+Zaokrouhleni</f>
        <v>0</v>
      </c>
      <c r="H29" s="178"/>
      <c r="I29" s="178"/>
      <c r="J29" s="179" t="s">
        <v>64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 t="s">
        <v>60</v>
      </c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>
      <c r="B37" s="139" t="s">
        <v>16</v>
      </c>
      <c r="C37" s="140"/>
      <c r="D37" s="140"/>
      <c r="E37" s="140"/>
      <c r="F37" s="141"/>
      <c r="G37" s="141"/>
      <c r="H37" s="141"/>
      <c r="I37" s="141"/>
      <c r="J37" s="142"/>
    </row>
    <row r="38" spans="1:10" ht="25.5" hidden="1" customHeight="1">
      <c r="A38" s="138" t="s">
        <v>37</v>
      </c>
      <c r="B38" s="143" t="s">
        <v>17</v>
      </c>
      <c r="C38" s="144" t="s">
        <v>5</v>
      </c>
      <c r="D38" s="144"/>
      <c r="E38" s="144"/>
      <c r="F38" s="145" t="str">
        <f>B23</f>
        <v>Základ pro sníženou DPH</v>
      </c>
      <c r="G38" s="145" t="str">
        <f>B25</f>
        <v>Základ pro základní DPH</v>
      </c>
      <c r="H38" s="146" t="s">
        <v>18</v>
      </c>
      <c r="I38" s="147" t="s">
        <v>1</v>
      </c>
      <c r="J38" s="148" t="s">
        <v>0</v>
      </c>
    </row>
    <row r="39" spans="1:10" ht="25.5" hidden="1" customHeight="1">
      <c r="A39" s="138">
        <v>1</v>
      </c>
      <c r="B39" s="149" t="s">
        <v>61</v>
      </c>
      <c r="C39" s="150"/>
      <c r="D39" s="150"/>
      <c r="E39" s="150"/>
      <c r="F39" s="151">
        <f>'SO 101 VŘ Pol'!AE83</f>
        <v>0</v>
      </c>
      <c r="G39" s="152">
        <f>'SO 101 VŘ Pol'!AF83</f>
        <v>0</v>
      </c>
      <c r="H39" s="153"/>
      <c r="I39" s="154">
        <f>F39+G39+H39</f>
        <v>0</v>
      </c>
      <c r="J39" s="155" t="str">
        <f>IF(CenaCelkemVypocet=0,"",I39/CenaCelkemVypocet*100)</f>
        <v/>
      </c>
    </row>
    <row r="40" spans="1:10" ht="25.5" hidden="1" customHeight="1">
      <c r="A40" s="138">
        <v>2</v>
      </c>
      <c r="B40" s="156"/>
      <c r="C40" s="157" t="s">
        <v>62</v>
      </c>
      <c r="D40" s="157"/>
      <c r="E40" s="157"/>
      <c r="F40" s="158"/>
      <c r="G40" s="159"/>
      <c r="H40" s="159"/>
      <c r="I40" s="160"/>
      <c r="J40" s="161"/>
    </row>
    <row r="41" spans="1:10" ht="25.5" hidden="1" customHeight="1">
      <c r="A41" s="138">
        <v>2</v>
      </c>
      <c r="B41" s="156" t="s">
        <v>45</v>
      </c>
      <c r="C41" s="157" t="s">
        <v>46</v>
      </c>
      <c r="D41" s="157"/>
      <c r="E41" s="157"/>
      <c r="F41" s="158">
        <f>'SO 101 VŘ Pol'!AE83</f>
        <v>0</v>
      </c>
      <c r="G41" s="159">
        <f>'SO 101 VŘ Pol'!AF83</f>
        <v>0</v>
      </c>
      <c r="H41" s="159"/>
      <c r="I41" s="160">
        <f>F41+G41+H41</f>
        <v>0</v>
      </c>
      <c r="J41" s="161" t="str">
        <f>IF(CenaCelkemVypocet=0,"",I41/CenaCelkemVypocet*100)</f>
        <v/>
      </c>
    </row>
    <row r="42" spans="1:10" ht="25.5" hidden="1" customHeight="1">
      <c r="A42" s="138">
        <v>3</v>
      </c>
      <c r="B42" s="162" t="s">
        <v>43</v>
      </c>
      <c r="C42" s="150" t="s">
        <v>44</v>
      </c>
      <c r="D42" s="150"/>
      <c r="E42" s="150"/>
      <c r="F42" s="163">
        <f>'SO 101 VŘ Pol'!AE83</f>
        <v>0</v>
      </c>
      <c r="G42" s="153">
        <f>'SO 101 VŘ Pol'!AF83</f>
        <v>0</v>
      </c>
      <c r="H42" s="153"/>
      <c r="I42" s="154">
        <f>F42+G42+H42</f>
        <v>0</v>
      </c>
      <c r="J42" s="155" t="str">
        <f>IF(CenaCelkemVypocet=0,"",I42/CenaCelkemVypocet*100)</f>
        <v/>
      </c>
    </row>
    <row r="43" spans="1:10" ht="25.5" hidden="1" customHeight="1">
      <c r="A43" s="138"/>
      <c r="B43" s="164" t="s">
        <v>63</v>
      </c>
      <c r="C43" s="165"/>
      <c r="D43" s="165"/>
      <c r="E43" s="165"/>
      <c r="F43" s="166">
        <f>SUMIF(A39:A42,"=1",F39:F42)</f>
        <v>0</v>
      </c>
      <c r="G43" s="167">
        <f>SUMIF(A39:A42,"=1",G39:G42)</f>
        <v>0</v>
      </c>
      <c r="H43" s="167">
        <f>SUMIF(A39:A42,"=1",H39:H42)</f>
        <v>0</v>
      </c>
      <c r="I43" s="168">
        <f>SUMIF(A39:A42,"=1",I39:I42)</f>
        <v>0</v>
      </c>
      <c r="J43" s="169">
        <f>SUMIF(A39:A42,"=1",J39:J42)</f>
        <v>0</v>
      </c>
    </row>
    <row r="45" spans="1:10">
      <c r="A45" t="s">
        <v>65</v>
      </c>
      <c r="B45" t="s">
        <v>66</v>
      </c>
    </row>
    <row r="46" spans="1:10">
      <c r="A46" t="s">
        <v>67</v>
      </c>
      <c r="B46" t="s">
        <v>68</v>
      </c>
    </row>
    <row r="47" spans="1:10">
      <c r="A47" t="s">
        <v>69</v>
      </c>
      <c r="B47" t="s">
        <v>70</v>
      </c>
    </row>
    <row r="50" spans="1:10" ht="15.75">
      <c r="B50" s="180" t="s">
        <v>71</v>
      </c>
    </row>
    <row r="52" spans="1:10" ht="25.5" customHeight="1">
      <c r="A52" s="182"/>
      <c r="B52" s="185" t="s">
        <v>17</v>
      </c>
      <c r="C52" s="185" t="s">
        <v>5</v>
      </c>
      <c r="D52" s="186"/>
      <c r="E52" s="186"/>
      <c r="F52" s="187" t="s">
        <v>72</v>
      </c>
      <c r="G52" s="187"/>
      <c r="H52" s="187"/>
      <c r="I52" s="187" t="s">
        <v>29</v>
      </c>
      <c r="J52" s="187" t="s">
        <v>0</v>
      </c>
    </row>
    <row r="53" spans="1:10" ht="36.75" customHeight="1">
      <c r="A53" s="183"/>
      <c r="B53" s="188" t="s">
        <v>73</v>
      </c>
      <c r="C53" s="189" t="s">
        <v>74</v>
      </c>
      <c r="D53" s="190"/>
      <c r="E53" s="190"/>
      <c r="F53" s="197" t="s">
        <v>24</v>
      </c>
      <c r="G53" s="198"/>
      <c r="H53" s="198"/>
      <c r="I53" s="198">
        <f>'SO 101 VŘ Pol'!G8</f>
        <v>0</v>
      </c>
      <c r="J53" s="194" t="str">
        <f>IF(I61=0,"",I53/I61*100)</f>
        <v/>
      </c>
    </row>
    <row r="54" spans="1:10" ht="36.75" customHeight="1">
      <c r="A54" s="183"/>
      <c r="B54" s="188" t="s">
        <v>75</v>
      </c>
      <c r="C54" s="189" t="s">
        <v>46</v>
      </c>
      <c r="D54" s="190"/>
      <c r="E54" s="190"/>
      <c r="F54" s="197" t="s">
        <v>24</v>
      </c>
      <c r="G54" s="198"/>
      <c r="H54" s="198"/>
      <c r="I54" s="198">
        <f>'SO 101 VŘ Pol'!G15</f>
        <v>0</v>
      </c>
      <c r="J54" s="194" t="str">
        <f>IF(I61=0,"",I54/I61*100)</f>
        <v/>
      </c>
    </row>
    <row r="55" spans="1:10" ht="36.75" customHeight="1">
      <c r="A55" s="183"/>
      <c r="B55" s="188" t="s">
        <v>76</v>
      </c>
      <c r="C55" s="189" t="s">
        <v>77</v>
      </c>
      <c r="D55" s="190"/>
      <c r="E55" s="190"/>
      <c r="F55" s="197" t="s">
        <v>24</v>
      </c>
      <c r="G55" s="198"/>
      <c r="H55" s="198"/>
      <c r="I55" s="198">
        <f>'SO 101 VŘ Pol'!G38</f>
        <v>0</v>
      </c>
      <c r="J55" s="194" t="str">
        <f>IF(I61=0,"",I55/I61*100)</f>
        <v/>
      </c>
    </row>
    <row r="56" spans="1:10" ht="36.75" customHeight="1">
      <c r="A56" s="183"/>
      <c r="B56" s="188" t="s">
        <v>78</v>
      </c>
      <c r="C56" s="189" t="s">
        <v>79</v>
      </c>
      <c r="D56" s="190"/>
      <c r="E56" s="190"/>
      <c r="F56" s="197" t="s">
        <v>24</v>
      </c>
      <c r="G56" s="198"/>
      <c r="H56" s="198"/>
      <c r="I56" s="198">
        <f>'SO 101 VŘ Pol'!G47</f>
        <v>0</v>
      </c>
      <c r="J56" s="194" t="str">
        <f>IF(I61=0,"",I56/I61*100)</f>
        <v/>
      </c>
    </row>
    <row r="57" spans="1:10" ht="36.75" customHeight="1">
      <c r="A57" s="183"/>
      <c r="B57" s="188" t="s">
        <v>80</v>
      </c>
      <c r="C57" s="189" t="s">
        <v>81</v>
      </c>
      <c r="D57" s="190"/>
      <c r="E57" s="190"/>
      <c r="F57" s="197" t="s">
        <v>24</v>
      </c>
      <c r="G57" s="198"/>
      <c r="H57" s="198"/>
      <c r="I57" s="198">
        <f>'SO 101 VŘ Pol'!G57</f>
        <v>0</v>
      </c>
      <c r="J57" s="194" t="str">
        <f>IF(I61=0,"",I57/I61*100)</f>
        <v/>
      </c>
    </row>
    <row r="58" spans="1:10" ht="36.75" customHeight="1">
      <c r="A58" s="183"/>
      <c r="B58" s="188" t="s">
        <v>82</v>
      </c>
      <c r="C58" s="189" t="s">
        <v>83</v>
      </c>
      <c r="D58" s="190"/>
      <c r="E58" s="190"/>
      <c r="F58" s="197" t="s">
        <v>84</v>
      </c>
      <c r="G58" s="198"/>
      <c r="H58" s="198"/>
      <c r="I58" s="198">
        <f>'SO 101 VŘ Pol'!G60</f>
        <v>0</v>
      </c>
      <c r="J58" s="194" t="str">
        <f>IF(I61=0,"",I58/I61*100)</f>
        <v/>
      </c>
    </row>
    <row r="59" spans="1:10" ht="36.75" customHeight="1">
      <c r="A59" s="183"/>
      <c r="B59" s="188" t="s">
        <v>85</v>
      </c>
      <c r="C59" s="189" t="s">
        <v>27</v>
      </c>
      <c r="D59" s="190"/>
      <c r="E59" s="190"/>
      <c r="F59" s="197" t="s">
        <v>85</v>
      </c>
      <c r="G59" s="198"/>
      <c r="H59" s="198"/>
      <c r="I59" s="198">
        <f>'SO 101 VŘ Pol'!G75</f>
        <v>0</v>
      </c>
      <c r="J59" s="194" t="str">
        <f>IF(I61=0,"",I59/I61*100)</f>
        <v/>
      </c>
    </row>
    <row r="60" spans="1:10" ht="36.75" customHeight="1">
      <c r="A60" s="183"/>
      <c r="B60" s="188" t="s">
        <v>86</v>
      </c>
      <c r="C60" s="189" t="s">
        <v>28</v>
      </c>
      <c r="D60" s="190"/>
      <c r="E60" s="190"/>
      <c r="F60" s="197" t="s">
        <v>86</v>
      </c>
      <c r="G60" s="198"/>
      <c r="H60" s="198"/>
      <c r="I60" s="198">
        <f>'SO 101 VŘ Pol'!G78</f>
        <v>0</v>
      </c>
      <c r="J60" s="194" t="str">
        <f>IF(I61=0,"",I60/I61*100)</f>
        <v/>
      </c>
    </row>
    <row r="61" spans="1:10" ht="25.5" customHeight="1">
      <c r="A61" s="184"/>
      <c r="B61" s="191" t="s">
        <v>1</v>
      </c>
      <c r="C61" s="192"/>
      <c r="D61" s="193"/>
      <c r="E61" s="193"/>
      <c r="F61" s="199"/>
      <c r="G61" s="200"/>
      <c r="H61" s="200"/>
      <c r="I61" s="200">
        <f>SUM(I53:I60)</f>
        <v>0</v>
      </c>
      <c r="J61" s="195">
        <f>SUM(J53:J60)</f>
        <v>0</v>
      </c>
    </row>
    <row r="62" spans="1:10">
      <c r="F62" s="137"/>
      <c r="G62" s="137"/>
      <c r="H62" s="137"/>
      <c r="I62" s="137"/>
      <c r="J62" s="196"/>
    </row>
    <row r="63" spans="1:10">
      <c r="F63" s="137"/>
      <c r="G63" s="137"/>
      <c r="H63" s="137"/>
      <c r="I63" s="137"/>
      <c r="J63" s="196"/>
    </row>
    <row r="64" spans="1:10">
      <c r="F64" s="137"/>
      <c r="G64" s="137"/>
      <c r="H64" s="137"/>
      <c r="I64" s="137"/>
      <c r="J64" s="196"/>
    </row>
  </sheetData>
  <sheetProtection password="C491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C58:E58"/>
    <mergeCell ref="C59:E59"/>
    <mergeCell ref="C60:E60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>
      <c r="A4" s="50" t="s">
        <v>9</v>
      </c>
      <c r="B4" s="49"/>
      <c r="C4" s="106"/>
      <c r="D4" s="106"/>
      <c r="E4" s="106"/>
      <c r="F4" s="106"/>
      <c r="G4" s="107"/>
    </row>
    <row r="5" spans="1:7">
      <c r="B5" s="4"/>
      <c r="C5" s="5"/>
      <c r="D5" s="6"/>
    </row>
  </sheetData>
  <sheetProtection password="C491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C25" sqref="C25:G25"/>
    </sheetView>
  </sheetViews>
  <sheetFormatPr defaultRowHeight="12.75" outlineLevelRow="3"/>
  <cols>
    <col min="1" max="1" width="3.42578125" customWidth="1"/>
    <col min="2" max="2" width="12.5703125" style="181" customWidth="1"/>
    <col min="3" max="3" width="63.28515625" style="18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02" t="s">
        <v>87</v>
      </c>
      <c r="B1" s="202"/>
      <c r="C1" s="202"/>
      <c r="D1" s="202"/>
      <c r="E1" s="202"/>
      <c r="F1" s="202"/>
      <c r="G1" s="202"/>
      <c r="AG1" t="s">
        <v>88</v>
      </c>
    </row>
    <row r="2" spans="1:60" ht="24.95" customHeight="1">
      <c r="A2" s="203" t="s">
        <v>7</v>
      </c>
      <c r="B2" s="49" t="s">
        <v>49</v>
      </c>
      <c r="C2" s="206" t="s">
        <v>50</v>
      </c>
      <c r="D2" s="204"/>
      <c r="E2" s="204"/>
      <c r="F2" s="204"/>
      <c r="G2" s="205"/>
      <c r="AG2" t="s">
        <v>89</v>
      </c>
    </row>
    <row r="3" spans="1:60" ht="24.95" customHeight="1">
      <c r="A3" s="203" t="s">
        <v>8</v>
      </c>
      <c r="B3" s="49" t="s">
        <v>45</v>
      </c>
      <c r="C3" s="206" t="s">
        <v>46</v>
      </c>
      <c r="D3" s="204"/>
      <c r="E3" s="204"/>
      <c r="F3" s="204"/>
      <c r="G3" s="205"/>
      <c r="AC3" s="181" t="s">
        <v>89</v>
      </c>
      <c r="AG3" t="s">
        <v>90</v>
      </c>
    </row>
    <row r="4" spans="1:60" ht="24.95" customHeight="1">
      <c r="A4" s="207" t="s">
        <v>9</v>
      </c>
      <c r="B4" s="208" t="s">
        <v>43</v>
      </c>
      <c r="C4" s="209" t="s">
        <v>44</v>
      </c>
      <c r="D4" s="210"/>
      <c r="E4" s="210"/>
      <c r="F4" s="210"/>
      <c r="G4" s="211"/>
      <c r="AG4" t="s">
        <v>91</v>
      </c>
    </row>
    <row r="5" spans="1:60">
      <c r="D5" s="10"/>
    </row>
    <row r="6" spans="1:60" ht="38.25">
      <c r="A6" s="213" t="s">
        <v>92</v>
      </c>
      <c r="B6" s="215" t="s">
        <v>93</v>
      </c>
      <c r="C6" s="215" t="s">
        <v>94</v>
      </c>
      <c r="D6" s="214" t="s">
        <v>95</v>
      </c>
      <c r="E6" s="213" t="s">
        <v>96</v>
      </c>
      <c r="F6" s="212" t="s">
        <v>97</v>
      </c>
      <c r="G6" s="213" t="s">
        <v>29</v>
      </c>
      <c r="H6" s="216" t="s">
        <v>30</v>
      </c>
      <c r="I6" s="216" t="s">
        <v>98</v>
      </c>
      <c r="J6" s="216" t="s">
        <v>31</v>
      </c>
      <c r="K6" s="216" t="s">
        <v>99</v>
      </c>
      <c r="L6" s="216" t="s">
        <v>100</v>
      </c>
      <c r="M6" s="216" t="s">
        <v>101</v>
      </c>
      <c r="N6" s="216" t="s">
        <v>102</v>
      </c>
      <c r="O6" s="216" t="s">
        <v>103</v>
      </c>
      <c r="P6" s="216" t="s">
        <v>104</v>
      </c>
      <c r="Q6" s="216" t="s">
        <v>105</v>
      </c>
      <c r="R6" s="216" t="s">
        <v>106</v>
      </c>
      <c r="S6" s="216" t="s">
        <v>107</v>
      </c>
      <c r="T6" s="216" t="s">
        <v>108</v>
      </c>
      <c r="U6" s="216" t="s">
        <v>109</v>
      </c>
      <c r="V6" s="216" t="s">
        <v>110</v>
      </c>
      <c r="W6" s="216" t="s">
        <v>111</v>
      </c>
      <c r="X6" s="216" t="s">
        <v>112</v>
      </c>
      <c r="Y6" s="216" t="s">
        <v>113</v>
      </c>
    </row>
    <row r="7" spans="1:60" hidden="1">
      <c r="A7" s="3"/>
      <c r="B7" s="4"/>
      <c r="C7" s="4"/>
      <c r="D7" s="6"/>
      <c r="E7" s="218"/>
      <c r="F7" s="219"/>
      <c r="G7" s="219"/>
      <c r="H7" s="219"/>
      <c r="I7" s="219"/>
      <c r="J7" s="219"/>
      <c r="K7" s="219"/>
      <c r="L7" s="219"/>
      <c r="M7" s="219"/>
      <c r="N7" s="218"/>
      <c r="O7" s="218"/>
      <c r="P7" s="218"/>
      <c r="Q7" s="218"/>
      <c r="R7" s="219"/>
      <c r="S7" s="219"/>
      <c r="T7" s="219"/>
      <c r="U7" s="219"/>
      <c r="V7" s="219"/>
      <c r="W7" s="219"/>
      <c r="X7" s="219"/>
      <c r="Y7" s="219"/>
    </row>
    <row r="8" spans="1:60">
      <c r="A8" s="231" t="s">
        <v>114</v>
      </c>
      <c r="B8" s="232" t="s">
        <v>73</v>
      </c>
      <c r="C8" s="254" t="s">
        <v>74</v>
      </c>
      <c r="D8" s="233"/>
      <c r="E8" s="234"/>
      <c r="F8" s="235"/>
      <c r="G8" s="235">
        <f>SUMIF(AG9:AG14,"&lt;&gt;NOR",G9:G14)</f>
        <v>0</v>
      </c>
      <c r="H8" s="235"/>
      <c r="I8" s="235">
        <f>SUM(I9:I14)</f>
        <v>0</v>
      </c>
      <c r="J8" s="235"/>
      <c r="K8" s="235">
        <f>SUM(K9:K14)</f>
        <v>0</v>
      </c>
      <c r="L8" s="235"/>
      <c r="M8" s="235">
        <f>SUM(M9:M14)</f>
        <v>0</v>
      </c>
      <c r="N8" s="234"/>
      <c r="O8" s="234">
        <f>SUM(O9:O14)</f>
        <v>0</v>
      </c>
      <c r="P8" s="234"/>
      <c r="Q8" s="234">
        <f>SUM(Q9:Q14)</f>
        <v>216.48</v>
      </c>
      <c r="R8" s="235"/>
      <c r="S8" s="235"/>
      <c r="T8" s="236"/>
      <c r="U8" s="230"/>
      <c r="V8" s="230">
        <f>SUM(V9:V14)</f>
        <v>71.040000000000006</v>
      </c>
      <c r="W8" s="230"/>
      <c r="X8" s="230"/>
      <c r="Y8" s="230"/>
      <c r="AG8" t="s">
        <v>115</v>
      </c>
    </row>
    <row r="9" spans="1:60" ht="22.5" outlineLevel="1">
      <c r="A9" s="238">
        <v>1</v>
      </c>
      <c r="B9" s="239" t="s">
        <v>116</v>
      </c>
      <c r="C9" s="255" t="s">
        <v>117</v>
      </c>
      <c r="D9" s="240" t="s">
        <v>118</v>
      </c>
      <c r="E9" s="241">
        <v>960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21</v>
      </c>
      <c r="M9" s="243">
        <f>G9*(1+L9/100)</f>
        <v>0</v>
      </c>
      <c r="N9" s="241">
        <v>0</v>
      </c>
      <c r="O9" s="241">
        <f>ROUND(E9*N9,2)</f>
        <v>0</v>
      </c>
      <c r="P9" s="241">
        <v>0.22</v>
      </c>
      <c r="Q9" s="241">
        <f>ROUND(E9*P9,2)</f>
        <v>211.2</v>
      </c>
      <c r="R9" s="243" t="s">
        <v>119</v>
      </c>
      <c r="S9" s="243" t="s">
        <v>120</v>
      </c>
      <c r="T9" s="244" t="s">
        <v>120</v>
      </c>
      <c r="U9" s="227">
        <v>7.0000000000000007E-2</v>
      </c>
      <c r="V9" s="227">
        <f>ROUND(E9*U9,2)</f>
        <v>67.2</v>
      </c>
      <c r="W9" s="227"/>
      <c r="X9" s="227" t="s">
        <v>121</v>
      </c>
      <c r="Y9" s="227" t="s">
        <v>122</v>
      </c>
      <c r="Z9" s="217"/>
      <c r="AA9" s="217"/>
      <c r="AB9" s="217"/>
      <c r="AC9" s="217"/>
      <c r="AD9" s="217"/>
      <c r="AE9" s="217"/>
      <c r="AF9" s="217"/>
      <c r="AG9" s="217" t="s">
        <v>123</v>
      </c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</row>
    <row r="10" spans="1:60" outlineLevel="2">
      <c r="A10" s="224"/>
      <c r="B10" s="225"/>
      <c r="C10" s="256" t="s">
        <v>124</v>
      </c>
      <c r="D10" s="228"/>
      <c r="E10" s="229">
        <v>960</v>
      </c>
      <c r="F10" s="227"/>
      <c r="G10" s="227"/>
      <c r="H10" s="227"/>
      <c r="I10" s="227"/>
      <c r="J10" s="227"/>
      <c r="K10" s="227"/>
      <c r="L10" s="227"/>
      <c r="M10" s="227"/>
      <c r="N10" s="226"/>
      <c r="O10" s="226"/>
      <c r="P10" s="226"/>
      <c r="Q10" s="226"/>
      <c r="R10" s="227"/>
      <c r="S10" s="227"/>
      <c r="T10" s="227"/>
      <c r="U10" s="227"/>
      <c r="V10" s="227"/>
      <c r="W10" s="227"/>
      <c r="X10" s="227"/>
      <c r="Y10" s="227"/>
      <c r="Z10" s="217"/>
      <c r="AA10" s="217"/>
      <c r="AB10" s="217"/>
      <c r="AC10" s="217"/>
      <c r="AD10" s="217"/>
      <c r="AE10" s="217"/>
      <c r="AF10" s="217"/>
      <c r="AG10" s="217" t="s">
        <v>125</v>
      </c>
      <c r="AH10" s="217">
        <v>0</v>
      </c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</row>
    <row r="11" spans="1:60" ht="22.5" outlineLevel="1">
      <c r="A11" s="238">
        <v>2</v>
      </c>
      <c r="B11" s="239" t="s">
        <v>126</v>
      </c>
      <c r="C11" s="255" t="s">
        <v>127</v>
      </c>
      <c r="D11" s="240" t="s">
        <v>118</v>
      </c>
      <c r="E11" s="241">
        <v>48</v>
      </c>
      <c r="F11" s="242"/>
      <c r="G11" s="243">
        <f>ROUND(E11*F11,2)</f>
        <v>0</v>
      </c>
      <c r="H11" s="242"/>
      <c r="I11" s="243">
        <f>ROUND(E11*H11,2)</f>
        <v>0</v>
      </c>
      <c r="J11" s="242"/>
      <c r="K11" s="243">
        <f>ROUND(E11*J11,2)</f>
        <v>0</v>
      </c>
      <c r="L11" s="243">
        <v>21</v>
      </c>
      <c r="M11" s="243">
        <f>G11*(1+L11/100)</f>
        <v>0</v>
      </c>
      <c r="N11" s="241">
        <v>0</v>
      </c>
      <c r="O11" s="241">
        <f>ROUND(E11*N11,2)</f>
        <v>0</v>
      </c>
      <c r="P11" s="241">
        <v>0.11</v>
      </c>
      <c r="Q11" s="241">
        <f>ROUND(E11*P11,2)</f>
        <v>5.28</v>
      </c>
      <c r="R11" s="243" t="s">
        <v>119</v>
      </c>
      <c r="S11" s="243" t="s">
        <v>120</v>
      </c>
      <c r="T11" s="244" t="s">
        <v>120</v>
      </c>
      <c r="U11" s="227">
        <v>0.08</v>
      </c>
      <c r="V11" s="227">
        <f>ROUND(E11*U11,2)</f>
        <v>3.84</v>
      </c>
      <c r="W11" s="227"/>
      <c r="X11" s="227" t="s">
        <v>121</v>
      </c>
      <c r="Y11" s="227" t="s">
        <v>122</v>
      </c>
      <c r="Z11" s="217"/>
      <c r="AA11" s="217"/>
      <c r="AB11" s="217"/>
      <c r="AC11" s="217"/>
      <c r="AD11" s="217"/>
      <c r="AE11" s="217"/>
      <c r="AF11" s="217"/>
      <c r="AG11" s="217" t="s">
        <v>123</v>
      </c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</row>
    <row r="12" spans="1:60" ht="22.5" outlineLevel="2">
      <c r="A12" s="224"/>
      <c r="B12" s="225"/>
      <c r="C12" s="257" t="s">
        <v>128</v>
      </c>
      <c r="D12" s="246"/>
      <c r="E12" s="246"/>
      <c r="F12" s="246"/>
      <c r="G12" s="246"/>
      <c r="H12" s="227"/>
      <c r="I12" s="227"/>
      <c r="J12" s="227"/>
      <c r="K12" s="227"/>
      <c r="L12" s="227"/>
      <c r="M12" s="227"/>
      <c r="N12" s="226"/>
      <c r="O12" s="226"/>
      <c r="P12" s="226"/>
      <c r="Q12" s="226"/>
      <c r="R12" s="227"/>
      <c r="S12" s="227"/>
      <c r="T12" s="227"/>
      <c r="U12" s="227"/>
      <c r="V12" s="227"/>
      <c r="W12" s="227"/>
      <c r="X12" s="227"/>
      <c r="Y12" s="227"/>
      <c r="Z12" s="217"/>
      <c r="AA12" s="217"/>
      <c r="AB12" s="217"/>
      <c r="AC12" s="217"/>
      <c r="AD12" s="217"/>
      <c r="AE12" s="217"/>
      <c r="AF12" s="217"/>
      <c r="AG12" s="217" t="s">
        <v>129</v>
      </c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45" t="str">
        <f>C12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12" s="217"/>
      <c r="BC12" s="217"/>
      <c r="BD12" s="217"/>
      <c r="BE12" s="217"/>
      <c r="BF12" s="217"/>
      <c r="BG12" s="217"/>
      <c r="BH12" s="217"/>
    </row>
    <row r="13" spans="1:60" outlineLevel="2">
      <c r="A13" s="224"/>
      <c r="B13" s="225"/>
      <c r="C13" s="256" t="s">
        <v>130</v>
      </c>
      <c r="D13" s="228"/>
      <c r="E13" s="229">
        <v>18</v>
      </c>
      <c r="F13" s="227"/>
      <c r="G13" s="227"/>
      <c r="H13" s="227"/>
      <c r="I13" s="227"/>
      <c r="J13" s="227"/>
      <c r="K13" s="227"/>
      <c r="L13" s="227"/>
      <c r="M13" s="227"/>
      <c r="N13" s="226"/>
      <c r="O13" s="226"/>
      <c r="P13" s="226"/>
      <c r="Q13" s="226"/>
      <c r="R13" s="227"/>
      <c r="S13" s="227"/>
      <c r="T13" s="227"/>
      <c r="U13" s="227"/>
      <c r="V13" s="227"/>
      <c r="W13" s="227"/>
      <c r="X13" s="227"/>
      <c r="Y13" s="227"/>
      <c r="Z13" s="217"/>
      <c r="AA13" s="217"/>
      <c r="AB13" s="217"/>
      <c r="AC13" s="217"/>
      <c r="AD13" s="217"/>
      <c r="AE13" s="217"/>
      <c r="AF13" s="217"/>
      <c r="AG13" s="217" t="s">
        <v>125</v>
      </c>
      <c r="AH13" s="217">
        <v>0</v>
      </c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</row>
    <row r="14" spans="1:60" outlineLevel="3">
      <c r="A14" s="224"/>
      <c r="B14" s="225"/>
      <c r="C14" s="256" t="s">
        <v>131</v>
      </c>
      <c r="D14" s="228"/>
      <c r="E14" s="229">
        <v>30</v>
      </c>
      <c r="F14" s="227"/>
      <c r="G14" s="227"/>
      <c r="H14" s="227"/>
      <c r="I14" s="227"/>
      <c r="J14" s="227"/>
      <c r="K14" s="227"/>
      <c r="L14" s="227"/>
      <c r="M14" s="227"/>
      <c r="N14" s="226"/>
      <c r="O14" s="226"/>
      <c r="P14" s="226"/>
      <c r="Q14" s="226"/>
      <c r="R14" s="227"/>
      <c r="S14" s="227"/>
      <c r="T14" s="227"/>
      <c r="U14" s="227"/>
      <c r="V14" s="227"/>
      <c r="W14" s="227"/>
      <c r="X14" s="227"/>
      <c r="Y14" s="227"/>
      <c r="Z14" s="217"/>
      <c r="AA14" s="217"/>
      <c r="AB14" s="217"/>
      <c r="AC14" s="217"/>
      <c r="AD14" s="217"/>
      <c r="AE14" s="217"/>
      <c r="AF14" s="217"/>
      <c r="AG14" s="217" t="s">
        <v>125</v>
      </c>
      <c r="AH14" s="217">
        <v>0</v>
      </c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</row>
    <row r="15" spans="1:60">
      <c r="A15" s="231" t="s">
        <v>114</v>
      </c>
      <c r="B15" s="232" t="s">
        <v>75</v>
      </c>
      <c r="C15" s="254" t="s">
        <v>46</v>
      </c>
      <c r="D15" s="233"/>
      <c r="E15" s="234"/>
      <c r="F15" s="235"/>
      <c r="G15" s="235">
        <f>SUMIF(AG16:AG37,"&lt;&gt;NOR",G16:G37)</f>
        <v>0</v>
      </c>
      <c r="H15" s="235"/>
      <c r="I15" s="235">
        <f>SUM(I16:I37)</f>
        <v>0</v>
      </c>
      <c r="J15" s="235"/>
      <c r="K15" s="235">
        <f>SUM(K16:K37)</f>
        <v>0</v>
      </c>
      <c r="L15" s="235"/>
      <c r="M15" s="235">
        <f>SUM(M16:M37)</f>
        <v>0</v>
      </c>
      <c r="N15" s="234"/>
      <c r="O15" s="234">
        <f>SUM(O16:O37)</f>
        <v>1798.6499999999996</v>
      </c>
      <c r="P15" s="234"/>
      <c r="Q15" s="234">
        <f>SUM(Q16:Q37)</f>
        <v>0</v>
      </c>
      <c r="R15" s="235"/>
      <c r="S15" s="235"/>
      <c r="T15" s="236"/>
      <c r="U15" s="230"/>
      <c r="V15" s="230">
        <f>SUM(V16:V37)</f>
        <v>981.17000000000007</v>
      </c>
      <c r="W15" s="230"/>
      <c r="X15" s="230"/>
      <c r="Y15" s="230"/>
      <c r="AG15" t="s">
        <v>115</v>
      </c>
    </row>
    <row r="16" spans="1:60" outlineLevel="1">
      <c r="A16" s="238">
        <v>3</v>
      </c>
      <c r="B16" s="239" t="s">
        <v>132</v>
      </c>
      <c r="C16" s="255" t="s">
        <v>133</v>
      </c>
      <c r="D16" s="240" t="s">
        <v>118</v>
      </c>
      <c r="E16" s="241">
        <v>960</v>
      </c>
      <c r="F16" s="242"/>
      <c r="G16" s="243">
        <f>ROUND(E16*F16,2)</f>
        <v>0</v>
      </c>
      <c r="H16" s="242"/>
      <c r="I16" s="243">
        <f>ROUND(E16*H16,2)</f>
        <v>0</v>
      </c>
      <c r="J16" s="242"/>
      <c r="K16" s="243">
        <f>ROUND(E16*J16,2)</f>
        <v>0</v>
      </c>
      <c r="L16" s="243">
        <v>21</v>
      </c>
      <c r="M16" s="243">
        <f>G16*(1+L16/100)</f>
        <v>0</v>
      </c>
      <c r="N16" s="241">
        <v>0.17726</v>
      </c>
      <c r="O16" s="241">
        <f>ROUND(E16*N16,2)</f>
        <v>170.17</v>
      </c>
      <c r="P16" s="241">
        <v>0</v>
      </c>
      <c r="Q16" s="241">
        <f>ROUND(E16*P16,2)</f>
        <v>0</v>
      </c>
      <c r="R16" s="243" t="s">
        <v>119</v>
      </c>
      <c r="S16" s="243" t="s">
        <v>120</v>
      </c>
      <c r="T16" s="244" t="s">
        <v>120</v>
      </c>
      <c r="U16" s="227">
        <v>2.1999999999999999E-2</v>
      </c>
      <c r="V16" s="227">
        <f>ROUND(E16*U16,2)</f>
        <v>21.12</v>
      </c>
      <c r="W16" s="227"/>
      <c r="X16" s="227" t="s">
        <v>121</v>
      </c>
      <c r="Y16" s="227" t="s">
        <v>122</v>
      </c>
      <c r="Z16" s="217"/>
      <c r="AA16" s="217"/>
      <c r="AB16" s="217"/>
      <c r="AC16" s="217"/>
      <c r="AD16" s="217"/>
      <c r="AE16" s="217"/>
      <c r="AF16" s="217"/>
      <c r="AG16" s="217" t="s">
        <v>123</v>
      </c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</row>
    <row r="17" spans="1:60" ht="22.5" outlineLevel="2">
      <c r="A17" s="224"/>
      <c r="B17" s="225"/>
      <c r="C17" s="257" t="s">
        <v>134</v>
      </c>
      <c r="D17" s="246"/>
      <c r="E17" s="246"/>
      <c r="F17" s="246"/>
      <c r="G17" s="246"/>
      <c r="H17" s="227"/>
      <c r="I17" s="227"/>
      <c r="J17" s="227"/>
      <c r="K17" s="227"/>
      <c r="L17" s="227"/>
      <c r="M17" s="227"/>
      <c r="N17" s="226"/>
      <c r="O17" s="226"/>
      <c r="P17" s="226"/>
      <c r="Q17" s="226"/>
      <c r="R17" s="227"/>
      <c r="S17" s="227"/>
      <c r="T17" s="227"/>
      <c r="U17" s="227"/>
      <c r="V17" s="227"/>
      <c r="W17" s="227"/>
      <c r="X17" s="227"/>
      <c r="Y17" s="227"/>
      <c r="Z17" s="217"/>
      <c r="AA17" s="217"/>
      <c r="AB17" s="217"/>
      <c r="AC17" s="217"/>
      <c r="AD17" s="217"/>
      <c r="AE17" s="217"/>
      <c r="AF17" s="217"/>
      <c r="AG17" s="217" t="s">
        <v>129</v>
      </c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45" t="str">
        <f>C17</f>
        <v>jako podklad pro nový kryt, s vyrovnáním profilu v příčném i podélném směru, s vlhčením a zhutněním, s doplněním kamenivem drceným, jeho rozprostřením a zhutněním</v>
      </c>
      <c r="BB17" s="217"/>
      <c r="BC17" s="217"/>
      <c r="BD17" s="217"/>
      <c r="BE17" s="217"/>
      <c r="BF17" s="217"/>
      <c r="BG17" s="217"/>
      <c r="BH17" s="217"/>
    </row>
    <row r="18" spans="1:60" outlineLevel="2">
      <c r="A18" s="224"/>
      <c r="B18" s="225"/>
      <c r="C18" s="256" t="s">
        <v>135</v>
      </c>
      <c r="D18" s="228"/>
      <c r="E18" s="229">
        <v>960</v>
      </c>
      <c r="F18" s="227"/>
      <c r="G18" s="227"/>
      <c r="H18" s="227"/>
      <c r="I18" s="227"/>
      <c r="J18" s="227"/>
      <c r="K18" s="227"/>
      <c r="L18" s="227"/>
      <c r="M18" s="227"/>
      <c r="N18" s="226"/>
      <c r="O18" s="226"/>
      <c r="P18" s="226"/>
      <c r="Q18" s="226"/>
      <c r="R18" s="227"/>
      <c r="S18" s="227"/>
      <c r="T18" s="227"/>
      <c r="U18" s="227"/>
      <c r="V18" s="227"/>
      <c r="W18" s="227"/>
      <c r="X18" s="227"/>
      <c r="Y18" s="227"/>
      <c r="Z18" s="217"/>
      <c r="AA18" s="217"/>
      <c r="AB18" s="217"/>
      <c r="AC18" s="217"/>
      <c r="AD18" s="217"/>
      <c r="AE18" s="217"/>
      <c r="AF18" s="217"/>
      <c r="AG18" s="217" t="s">
        <v>125</v>
      </c>
      <c r="AH18" s="217">
        <v>5</v>
      </c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</row>
    <row r="19" spans="1:60" ht="22.5" outlineLevel="1">
      <c r="A19" s="238">
        <v>4</v>
      </c>
      <c r="B19" s="239" t="s">
        <v>136</v>
      </c>
      <c r="C19" s="255" t="s">
        <v>137</v>
      </c>
      <c r="D19" s="240" t="s">
        <v>118</v>
      </c>
      <c r="E19" s="241">
        <v>4320</v>
      </c>
      <c r="F19" s="242"/>
      <c r="G19" s="243">
        <f>ROUND(E19*F19,2)</f>
        <v>0</v>
      </c>
      <c r="H19" s="242"/>
      <c r="I19" s="243">
        <f>ROUND(E19*H19,2)</f>
        <v>0</v>
      </c>
      <c r="J19" s="242"/>
      <c r="K19" s="243">
        <f>ROUND(E19*J19,2)</f>
        <v>0</v>
      </c>
      <c r="L19" s="243">
        <v>21</v>
      </c>
      <c r="M19" s="243">
        <f>G19*(1+L19/100)</f>
        <v>0</v>
      </c>
      <c r="N19" s="241">
        <v>6.9999999999999999E-4</v>
      </c>
      <c r="O19" s="241">
        <f>ROUND(E19*N19,2)</f>
        <v>3.02</v>
      </c>
      <c r="P19" s="241">
        <v>0</v>
      </c>
      <c r="Q19" s="241">
        <f>ROUND(E19*P19,2)</f>
        <v>0</v>
      </c>
      <c r="R19" s="243" t="s">
        <v>119</v>
      </c>
      <c r="S19" s="243" t="s">
        <v>120</v>
      </c>
      <c r="T19" s="244" t="s">
        <v>120</v>
      </c>
      <c r="U19" s="227">
        <v>2E-3</v>
      </c>
      <c r="V19" s="227">
        <f>ROUND(E19*U19,2)</f>
        <v>8.64</v>
      </c>
      <c r="W19" s="227"/>
      <c r="X19" s="227" t="s">
        <v>121</v>
      </c>
      <c r="Y19" s="227" t="s">
        <v>122</v>
      </c>
      <c r="Z19" s="217"/>
      <c r="AA19" s="217"/>
      <c r="AB19" s="217"/>
      <c r="AC19" s="217"/>
      <c r="AD19" s="217"/>
      <c r="AE19" s="217"/>
      <c r="AF19" s="217"/>
      <c r="AG19" s="217" t="s">
        <v>123</v>
      </c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</row>
    <row r="20" spans="1:60" outlineLevel="2">
      <c r="A20" s="224"/>
      <c r="B20" s="225"/>
      <c r="C20" s="257" t="s">
        <v>138</v>
      </c>
      <c r="D20" s="246"/>
      <c r="E20" s="246"/>
      <c r="F20" s="246"/>
      <c r="G20" s="246"/>
      <c r="H20" s="227"/>
      <c r="I20" s="227"/>
      <c r="J20" s="227"/>
      <c r="K20" s="227"/>
      <c r="L20" s="227"/>
      <c r="M20" s="227"/>
      <c r="N20" s="226"/>
      <c r="O20" s="226"/>
      <c r="P20" s="226"/>
      <c r="Q20" s="226"/>
      <c r="R20" s="227"/>
      <c r="S20" s="227"/>
      <c r="T20" s="227"/>
      <c r="U20" s="227"/>
      <c r="V20" s="227"/>
      <c r="W20" s="227"/>
      <c r="X20" s="227"/>
      <c r="Y20" s="227"/>
      <c r="Z20" s="217"/>
      <c r="AA20" s="217"/>
      <c r="AB20" s="217"/>
      <c r="AC20" s="217"/>
      <c r="AD20" s="217"/>
      <c r="AE20" s="217"/>
      <c r="AF20" s="217"/>
      <c r="AG20" s="217" t="s">
        <v>129</v>
      </c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</row>
    <row r="21" spans="1:60" outlineLevel="2">
      <c r="A21" s="224"/>
      <c r="B21" s="225"/>
      <c r="C21" s="256" t="s">
        <v>139</v>
      </c>
      <c r="D21" s="228"/>
      <c r="E21" s="229">
        <v>4320</v>
      </c>
      <c r="F21" s="227"/>
      <c r="G21" s="227"/>
      <c r="H21" s="227"/>
      <c r="I21" s="227"/>
      <c r="J21" s="227"/>
      <c r="K21" s="227"/>
      <c r="L21" s="227"/>
      <c r="M21" s="227"/>
      <c r="N21" s="226"/>
      <c r="O21" s="226"/>
      <c r="P21" s="226"/>
      <c r="Q21" s="226"/>
      <c r="R21" s="227"/>
      <c r="S21" s="227"/>
      <c r="T21" s="227"/>
      <c r="U21" s="227"/>
      <c r="V21" s="227"/>
      <c r="W21" s="227"/>
      <c r="X21" s="227"/>
      <c r="Y21" s="227"/>
      <c r="Z21" s="217"/>
      <c r="AA21" s="217"/>
      <c r="AB21" s="217"/>
      <c r="AC21" s="217"/>
      <c r="AD21" s="217"/>
      <c r="AE21" s="217"/>
      <c r="AF21" s="217"/>
      <c r="AG21" s="217" t="s">
        <v>125</v>
      </c>
      <c r="AH21" s="217">
        <v>0</v>
      </c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</row>
    <row r="22" spans="1:60" ht="22.5" outlineLevel="1">
      <c r="A22" s="238">
        <v>5</v>
      </c>
      <c r="B22" s="239" t="s">
        <v>140</v>
      </c>
      <c r="C22" s="255" t="s">
        <v>141</v>
      </c>
      <c r="D22" s="240" t="s">
        <v>118</v>
      </c>
      <c r="E22" s="241">
        <v>4320</v>
      </c>
      <c r="F22" s="242"/>
      <c r="G22" s="243">
        <f>ROUND(E22*F22,2)</f>
        <v>0</v>
      </c>
      <c r="H22" s="242"/>
      <c r="I22" s="243">
        <f>ROUND(E22*H22,2)</f>
        <v>0</v>
      </c>
      <c r="J22" s="242"/>
      <c r="K22" s="243">
        <f>ROUND(E22*J22,2)</f>
        <v>0</v>
      </c>
      <c r="L22" s="243">
        <v>21</v>
      </c>
      <c r="M22" s="243">
        <f>G22*(1+L22/100)</f>
        <v>0</v>
      </c>
      <c r="N22" s="241">
        <v>0.12966</v>
      </c>
      <c r="O22" s="241">
        <f>ROUND(E22*N22,2)</f>
        <v>560.13</v>
      </c>
      <c r="P22" s="241">
        <v>0</v>
      </c>
      <c r="Q22" s="241">
        <f>ROUND(E22*P22,2)</f>
        <v>0</v>
      </c>
      <c r="R22" s="243" t="s">
        <v>119</v>
      </c>
      <c r="S22" s="243" t="s">
        <v>120</v>
      </c>
      <c r="T22" s="244" t="s">
        <v>120</v>
      </c>
      <c r="U22" s="227">
        <v>7.1999999999999995E-2</v>
      </c>
      <c r="V22" s="227">
        <f>ROUND(E22*U22,2)</f>
        <v>311.04000000000002</v>
      </c>
      <c r="W22" s="227"/>
      <c r="X22" s="227" t="s">
        <v>121</v>
      </c>
      <c r="Y22" s="227" t="s">
        <v>122</v>
      </c>
      <c r="Z22" s="217"/>
      <c r="AA22" s="217"/>
      <c r="AB22" s="217"/>
      <c r="AC22" s="217"/>
      <c r="AD22" s="217"/>
      <c r="AE22" s="217"/>
      <c r="AF22" s="217"/>
      <c r="AG22" s="217" t="s">
        <v>123</v>
      </c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</row>
    <row r="23" spans="1:60" outlineLevel="2">
      <c r="A23" s="224"/>
      <c r="B23" s="225"/>
      <c r="C23" s="256" t="s">
        <v>142</v>
      </c>
      <c r="D23" s="228"/>
      <c r="E23" s="229">
        <v>4320</v>
      </c>
      <c r="F23" s="227"/>
      <c r="G23" s="227"/>
      <c r="H23" s="227"/>
      <c r="I23" s="227"/>
      <c r="J23" s="227"/>
      <c r="K23" s="227"/>
      <c r="L23" s="227"/>
      <c r="M23" s="227"/>
      <c r="N23" s="226"/>
      <c r="O23" s="226"/>
      <c r="P23" s="226"/>
      <c r="Q23" s="226"/>
      <c r="R23" s="227"/>
      <c r="S23" s="227"/>
      <c r="T23" s="227"/>
      <c r="U23" s="227"/>
      <c r="V23" s="227"/>
      <c r="W23" s="227"/>
      <c r="X23" s="227"/>
      <c r="Y23" s="227"/>
      <c r="Z23" s="217"/>
      <c r="AA23" s="217"/>
      <c r="AB23" s="217"/>
      <c r="AC23" s="217"/>
      <c r="AD23" s="217"/>
      <c r="AE23" s="217"/>
      <c r="AF23" s="217"/>
      <c r="AG23" s="217" t="s">
        <v>125</v>
      </c>
      <c r="AH23" s="217">
        <v>5</v>
      </c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</row>
    <row r="24" spans="1:60" ht="22.5" outlineLevel="1">
      <c r="A24" s="238">
        <v>6</v>
      </c>
      <c r="B24" s="239" t="s">
        <v>143</v>
      </c>
      <c r="C24" s="255" t="s">
        <v>144</v>
      </c>
      <c r="D24" s="240" t="s">
        <v>118</v>
      </c>
      <c r="E24" s="241">
        <v>4050</v>
      </c>
      <c r="F24" s="242"/>
      <c r="G24" s="243">
        <f>ROUND(E24*F24,2)</f>
        <v>0</v>
      </c>
      <c r="H24" s="242"/>
      <c r="I24" s="243">
        <f>ROUND(E24*H24,2)</f>
        <v>0</v>
      </c>
      <c r="J24" s="242"/>
      <c r="K24" s="243">
        <f>ROUND(E24*J24,2)</f>
        <v>0</v>
      </c>
      <c r="L24" s="243">
        <v>21</v>
      </c>
      <c r="M24" s="243">
        <f>G24*(1+L24/100)</f>
        <v>0</v>
      </c>
      <c r="N24" s="241">
        <v>5.0000000000000001E-4</v>
      </c>
      <c r="O24" s="241">
        <f>ROUND(E24*N24,2)</f>
        <v>2.0299999999999998</v>
      </c>
      <c r="P24" s="241">
        <v>0</v>
      </c>
      <c r="Q24" s="241">
        <f>ROUND(E24*P24,2)</f>
        <v>0</v>
      </c>
      <c r="R24" s="243" t="s">
        <v>119</v>
      </c>
      <c r="S24" s="243" t="s">
        <v>120</v>
      </c>
      <c r="T24" s="244" t="s">
        <v>120</v>
      </c>
      <c r="U24" s="227">
        <v>2E-3</v>
      </c>
      <c r="V24" s="227">
        <f>ROUND(E24*U24,2)</f>
        <v>8.1</v>
      </c>
      <c r="W24" s="227"/>
      <c r="X24" s="227" t="s">
        <v>121</v>
      </c>
      <c r="Y24" s="227" t="s">
        <v>122</v>
      </c>
      <c r="Z24" s="217"/>
      <c r="AA24" s="217"/>
      <c r="AB24" s="217"/>
      <c r="AC24" s="217"/>
      <c r="AD24" s="217"/>
      <c r="AE24" s="217"/>
      <c r="AF24" s="217"/>
      <c r="AG24" s="217" t="s">
        <v>123</v>
      </c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</row>
    <row r="25" spans="1:60" outlineLevel="2">
      <c r="A25" s="224"/>
      <c r="B25" s="225"/>
      <c r="C25" s="257" t="s">
        <v>138</v>
      </c>
      <c r="D25" s="246"/>
      <c r="E25" s="246"/>
      <c r="F25" s="246"/>
      <c r="G25" s="246"/>
      <c r="H25" s="227"/>
      <c r="I25" s="227"/>
      <c r="J25" s="227"/>
      <c r="K25" s="227"/>
      <c r="L25" s="227"/>
      <c r="M25" s="227"/>
      <c r="N25" s="226"/>
      <c r="O25" s="226"/>
      <c r="P25" s="226"/>
      <c r="Q25" s="226"/>
      <c r="R25" s="227"/>
      <c r="S25" s="227"/>
      <c r="T25" s="227"/>
      <c r="U25" s="227"/>
      <c r="V25" s="227"/>
      <c r="W25" s="227"/>
      <c r="X25" s="227"/>
      <c r="Y25" s="227"/>
      <c r="Z25" s="217"/>
      <c r="AA25" s="217"/>
      <c r="AB25" s="217"/>
      <c r="AC25" s="217"/>
      <c r="AD25" s="217"/>
      <c r="AE25" s="217"/>
      <c r="AF25" s="217"/>
      <c r="AG25" s="217" t="s">
        <v>129</v>
      </c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</row>
    <row r="26" spans="1:60" outlineLevel="2">
      <c r="A26" s="224"/>
      <c r="B26" s="225"/>
      <c r="C26" s="256" t="s">
        <v>145</v>
      </c>
      <c r="D26" s="228"/>
      <c r="E26" s="229">
        <v>4050</v>
      </c>
      <c r="F26" s="227"/>
      <c r="G26" s="227"/>
      <c r="H26" s="227"/>
      <c r="I26" s="227"/>
      <c r="J26" s="227"/>
      <c r="K26" s="227"/>
      <c r="L26" s="227"/>
      <c r="M26" s="227"/>
      <c r="N26" s="226"/>
      <c r="O26" s="226"/>
      <c r="P26" s="226"/>
      <c r="Q26" s="226"/>
      <c r="R26" s="227"/>
      <c r="S26" s="227"/>
      <c r="T26" s="227"/>
      <c r="U26" s="227"/>
      <c r="V26" s="227"/>
      <c r="W26" s="227"/>
      <c r="X26" s="227"/>
      <c r="Y26" s="227"/>
      <c r="Z26" s="217"/>
      <c r="AA26" s="217"/>
      <c r="AB26" s="217"/>
      <c r="AC26" s="217"/>
      <c r="AD26" s="217"/>
      <c r="AE26" s="217"/>
      <c r="AF26" s="217"/>
      <c r="AG26" s="217" t="s">
        <v>125</v>
      </c>
      <c r="AH26" s="217">
        <v>0</v>
      </c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</row>
    <row r="27" spans="1:60" ht="22.5" outlineLevel="1">
      <c r="A27" s="238">
        <v>7</v>
      </c>
      <c r="B27" s="239" t="s">
        <v>146</v>
      </c>
      <c r="C27" s="255" t="s">
        <v>232</v>
      </c>
      <c r="D27" s="240" t="s">
        <v>118</v>
      </c>
      <c r="E27" s="241">
        <v>4050</v>
      </c>
      <c r="F27" s="242"/>
      <c r="G27" s="243">
        <f>ROUND(E27*F27,2)</f>
        <v>0</v>
      </c>
      <c r="H27" s="242"/>
      <c r="I27" s="243">
        <f>ROUND(E27*H27,2)</f>
        <v>0</v>
      </c>
      <c r="J27" s="242"/>
      <c r="K27" s="243">
        <f>ROUND(E27*J27,2)</f>
        <v>0</v>
      </c>
      <c r="L27" s="243">
        <v>21</v>
      </c>
      <c r="M27" s="243">
        <f>G27*(1+L27/100)</f>
        <v>0</v>
      </c>
      <c r="N27" s="241">
        <v>0.12966</v>
      </c>
      <c r="O27" s="241">
        <f>ROUND(E27*N27,2)</f>
        <v>525.12</v>
      </c>
      <c r="P27" s="241">
        <v>0</v>
      </c>
      <c r="Q27" s="241">
        <f>ROUND(E27*P27,2)</f>
        <v>0</v>
      </c>
      <c r="R27" s="243" t="s">
        <v>119</v>
      </c>
      <c r="S27" s="243" t="s">
        <v>120</v>
      </c>
      <c r="T27" s="244" t="s">
        <v>120</v>
      </c>
      <c r="U27" s="227">
        <v>7.1999999999999995E-2</v>
      </c>
      <c r="V27" s="227">
        <f>ROUND(E27*U27,2)</f>
        <v>291.60000000000002</v>
      </c>
      <c r="W27" s="227"/>
      <c r="X27" s="227" t="s">
        <v>121</v>
      </c>
      <c r="Y27" s="227" t="s">
        <v>122</v>
      </c>
      <c r="Z27" s="217"/>
      <c r="AA27" s="217"/>
      <c r="AB27" s="217"/>
      <c r="AC27" s="217"/>
      <c r="AD27" s="217"/>
      <c r="AE27" s="217"/>
      <c r="AF27" s="217"/>
      <c r="AG27" s="217" t="s">
        <v>123</v>
      </c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</row>
    <row r="28" spans="1:60" outlineLevel="2">
      <c r="A28" s="224"/>
      <c r="B28" s="225"/>
      <c r="C28" s="256" t="s">
        <v>147</v>
      </c>
      <c r="D28" s="228"/>
      <c r="E28" s="229">
        <v>4050</v>
      </c>
      <c r="F28" s="227"/>
      <c r="G28" s="227"/>
      <c r="H28" s="227"/>
      <c r="I28" s="227"/>
      <c r="J28" s="227"/>
      <c r="K28" s="227"/>
      <c r="L28" s="227"/>
      <c r="M28" s="227"/>
      <c r="N28" s="226"/>
      <c r="O28" s="226"/>
      <c r="P28" s="226"/>
      <c r="Q28" s="226"/>
      <c r="R28" s="227"/>
      <c r="S28" s="227"/>
      <c r="T28" s="227"/>
      <c r="U28" s="227"/>
      <c r="V28" s="227"/>
      <c r="W28" s="227"/>
      <c r="X28" s="227"/>
      <c r="Y28" s="227"/>
      <c r="Z28" s="217"/>
      <c r="AA28" s="217"/>
      <c r="AB28" s="217"/>
      <c r="AC28" s="217"/>
      <c r="AD28" s="217"/>
      <c r="AE28" s="217"/>
      <c r="AF28" s="217"/>
      <c r="AG28" s="217" t="s">
        <v>125</v>
      </c>
      <c r="AH28" s="217">
        <v>5</v>
      </c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</row>
    <row r="29" spans="1:60" ht="22.5" outlineLevel="1">
      <c r="A29" s="238">
        <v>8</v>
      </c>
      <c r="B29" s="239" t="s">
        <v>148</v>
      </c>
      <c r="C29" s="255" t="s">
        <v>149</v>
      </c>
      <c r="D29" s="240" t="s">
        <v>118</v>
      </c>
      <c r="E29" s="241">
        <v>1350</v>
      </c>
      <c r="F29" s="242"/>
      <c r="G29" s="243">
        <f>ROUND(E29*F29,2)</f>
        <v>0</v>
      </c>
      <c r="H29" s="242"/>
      <c r="I29" s="243">
        <f>ROUND(E29*H29,2)</f>
        <v>0</v>
      </c>
      <c r="J29" s="242"/>
      <c r="K29" s="243">
        <f>ROUND(E29*J29,2)</f>
        <v>0</v>
      </c>
      <c r="L29" s="243">
        <v>21</v>
      </c>
      <c r="M29" s="243">
        <f>G29*(1+L29/100)</f>
        <v>0</v>
      </c>
      <c r="N29" s="241">
        <v>0.21099999999999999</v>
      </c>
      <c r="O29" s="241">
        <f>ROUND(E29*N29,2)</f>
        <v>284.85000000000002</v>
      </c>
      <c r="P29" s="241">
        <v>0</v>
      </c>
      <c r="Q29" s="241">
        <f>ROUND(E29*P29,2)</f>
        <v>0</v>
      </c>
      <c r="R29" s="243" t="s">
        <v>119</v>
      </c>
      <c r="S29" s="243" t="s">
        <v>120</v>
      </c>
      <c r="T29" s="244" t="s">
        <v>120</v>
      </c>
      <c r="U29" s="227">
        <v>7.1999999999999995E-2</v>
      </c>
      <c r="V29" s="227">
        <f>ROUND(E29*U29,2)</f>
        <v>97.2</v>
      </c>
      <c r="W29" s="227"/>
      <c r="X29" s="227" t="s">
        <v>121</v>
      </c>
      <c r="Y29" s="227" t="s">
        <v>122</v>
      </c>
      <c r="Z29" s="217"/>
      <c r="AA29" s="217"/>
      <c r="AB29" s="217"/>
      <c r="AC29" s="217"/>
      <c r="AD29" s="217"/>
      <c r="AE29" s="217"/>
      <c r="AF29" s="217"/>
      <c r="AG29" s="217" t="s">
        <v>123</v>
      </c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</row>
    <row r="30" spans="1:60" outlineLevel="2">
      <c r="A30" s="224"/>
      <c r="B30" s="225"/>
      <c r="C30" s="257" t="s">
        <v>150</v>
      </c>
      <c r="D30" s="246"/>
      <c r="E30" s="246"/>
      <c r="F30" s="246"/>
      <c r="G30" s="246"/>
      <c r="H30" s="227"/>
      <c r="I30" s="227"/>
      <c r="J30" s="227"/>
      <c r="K30" s="227"/>
      <c r="L30" s="227"/>
      <c r="M30" s="227"/>
      <c r="N30" s="226"/>
      <c r="O30" s="226"/>
      <c r="P30" s="226"/>
      <c r="Q30" s="226"/>
      <c r="R30" s="227"/>
      <c r="S30" s="227"/>
      <c r="T30" s="227"/>
      <c r="U30" s="227"/>
      <c r="V30" s="227"/>
      <c r="W30" s="227"/>
      <c r="X30" s="227"/>
      <c r="Y30" s="227"/>
      <c r="Z30" s="217"/>
      <c r="AA30" s="217"/>
      <c r="AB30" s="217"/>
      <c r="AC30" s="217"/>
      <c r="AD30" s="217"/>
      <c r="AE30" s="217"/>
      <c r="AF30" s="217"/>
      <c r="AG30" s="217" t="s">
        <v>129</v>
      </c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</row>
    <row r="31" spans="1:60" outlineLevel="2">
      <c r="A31" s="224"/>
      <c r="B31" s="225"/>
      <c r="C31" s="256" t="s">
        <v>151</v>
      </c>
      <c r="D31" s="228"/>
      <c r="E31" s="229">
        <v>1350</v>
      </c>
      <c r="F31" s="227"/>
      <c r="G31" s="227"/>
      <c r="H31" s="227"/>
      <c r="I31" s="227"/>
      <c r="J31" s="227"/>
      <c r="K31" s="227"/>
      <c r="L31" s="227"/>
      <c r="M31" s="227"/>
      <c r="N31" s="226"/>
      <c r="O31" s="226"/>
      <c r="P31" s="226"/>
      <c r="Q31" s="226"/>
      <c r="R31" s="227"/>
      <c r="S31" s="227"/>
      <c r="T31" s="227"/>
      <c r="U31" s="227"/>
      <c r="V31" s="227"/>
      <c r="W31" s="227"/>
      <c r="X31" s="227"/>
      <c r="Y31" s="227"/>
      <c r="Z31" s="217"/>
      <c r="AA31" s="217"/>
      <c r="AB31" s="217"/>
      <c r="AC31" s="217"/>
      <c r="AD31" s="217"/>
      <c r="AE31" s="217"/>
      <c r="AF31" s="217"/>
      <c r="AG31" s="217" t="s">
        <v>125</v>
      </c>
      <c r="AH31" s="217">
        <v>0</v>
      </c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</row>
    <row r="32" spans="1:60" ht="22.5" outlineLevel="1">
      <c r="A32" s="238">
        <v>9</v>
      </c>
      <c r="B32" s="239" t="s">
        <v>152</v>
      </c>
      <c r="C32" s="255" t="s">
        <v>153</v>
      </c>
      <c r="D32" s="240" t="s">
        <v>118</v>
      </c>
      <c r="E32" s="241">
        <v>1080</v>
      </c>
      <c r="F32" s="242"/>
      <c r="G32" s="243">
        <f>ROUND(E32*F32,2)</f>
        <v>0</v>
      </c>
      <c r="H32" s="242"/>
      <c r="I32" s="243">
        <f>ROUND(E32*H32,2)</f>
        <v>0</v>
      </c>
      <c r="J32" s="242"/>
      <c r="K32" s="243">
        <f>ROUND(E32*J32,2)</f>
        <v>0</v>
      </c>
      <c r="L32" s="243">
        <v>21</v>
      </c>
      <c r="M32" s="243">
        <f>G32*(1+L32/100)</f>
        <v>0</v>
      </c>
      <c r="N32" s="241">
        <v>0.19694999999999999</v>
      </c>
      <c r="O32" s="241">
        <f>ROUND(E32*N32,2)</f>
        <v>212.71</v>
      </c>
      <c r="P32" s="241">
        <v>0</v>
      </c>
      <c r="Q32" s="241">
        <f>ROUND(E32*P32,2)</f>
        <v>0</v>
      </c>
      <c r="R32" s="243" t="s">
        <v>119</v>
      </c>
      <c r="S32" s="243" t="s">
        <v>120</v>
      </c>
      <c r="T32" s="244" t="s">
        <v>120</v>
      </c>
      <c r="U32" s="227">
        <v>5.1999999999999998E-2</v>
      </c>
      <c r="V32" s="227">
        <f>ROUND(E32*U32,2)</f>
        <v>56.16</v>
      </c>
      <c r="W32" s="227"/>
      <c r="X32" s="227" t="s">
        <v>121</v>
      </c>
      <c r="Y32" s="227" t="s">
        <v>122</v>
      </c>
      <c r="Z32" s="217"/>
      <c r="AA32" s="217"/>
      <c r="AB32" s="217"/>
      <c r="AC32" s="217"/>
      <c r="AD32" s="217"/>
      <c r="AE32" s="217"/>
      <c r="AF32" s="217"/>
      <c r="AG32" s="217" t="s">
        <v>123</v>
      </c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</row>
    <row r="33" spans="1:60" outlineLevel="2">
      <c r="A33" s="224"/>
      <c r="B33" s="225"/>
      <c r="C33" s="257" t="s">
        <v>150</v>
      </c>
      <c r="D33" s="246"/>
      <c r="E33" s="246"/>
      <c r="F33" s="246"/>
      <c r="G33" s="246"/>
      <c r="H33" s="227"/>
      <c r="I33" s="227"/>
      <c r="J33" s="227"/>
      <c r="K33" s="227"/>
      <c r="L33" s="227"/>
      <c r="M33" s="227"/>
      <c r="N33" s="226"/>
      <c r="O33" s="226"/>
      <c r="P33" s="226"/>
      <c r="Q33" s="226"/>
      <c r="R33" s="227"/>
      <c r="S33" s="227"/>
      <c r="T33" s="227"/>
      <c r="U33" s="227"/>
      <c r="V33" s="227"/>
      <c r="W33" s="227"/>
      <c r="X33" s="227"/>
      <c r="Y33" s="227"/>
      <c r="Z33" s="217"/>
      <c r="AA33" s="217"/>
      <c r="AB33" s="217"/>
      <c r="AC33" s="217"/>
      <c r="AD33" s="217"/>
      <c r="AE33" s="217"/>
      <c r="AF33" s="217"/>
      <c r="AG33" s="217" t="s">
        <v>129</v>
      </c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</row>
    <row r="34" spans="1:60" outlineLevel="2">
      <c r="A34" s="224"/>
      <c r="B34" s="225"/>
      <c r="C34" s="256" t="s">
        <v>154</v>
      </c>
      <c r="D34" s="228"/>
      <c r="E34" s="229">
        <v>1080</v>
      </c>
      <c r="F34" s="227"/>
      <c r="G34" s="227"/>
      <c r="H34" s="227"/>
      <c r="I34" s="227"/>
      <c r="J34" s="227"/>
      <c r="K34" s="227"/>
      <c r="L34" s="227"/>
      <c r="M34" s="227"/>
      <c r="N34" s="226"/>
      <c r="O34" s="226"/>
      <c r="P34" s="226"/>
      <c r="Q34" s="226"/>
      <c r="R34" s="227"/>
      <c r="S34" s="227"/>
      <c r="T34" s="227"/>
      <c r="U34" s="227"/>
      <c r="V34" s="227"/>
      <c r="W34" s="227"/>
      <c r="X34" s="227"/>
      <c r="Y34" s="227"/>
      <c r="Z34" s="217"/>
      <c r="AA34" s="217"/>
      <c r="AB34" s="217"/>
      <c r="AC34" s="217"/>
      <c r="AD34" s="217"/>
      <c r="AE34" s="217"/>
      <c r="AF34" s="217"/>
      <c r="AG34" s="217" t="s">
        <v>125</v>
      </c>
      <c r="AH34" s="217">
        <v>0</v>
      </c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</row>
    <row r="35" spans="1:60" ht="22.5" outlineLevel="1">
      <c r="A35" s="238">
        <v>10</v>
      </c>
      <c r="B35" s="239" t="s">
        <v>155</v>
      </c>
      <c r="C35" s="255" t="s">
        <v>156</v>
      </c>
      <c r="D35" s="240" t="s">
        <v>157</v>
      </c>
      <c r="E35" s="241">
        <v>40.04</v>
      </c>
      <c r="F35" s="242"/>
      <c r="G35" s="243">
        <f>ROUND(E35*F35,2)</f>
        <v>0</v>
      </c>
      <c r="H35" s="242"/>
      <c r="I35" s="243">
        <f>ROUND(E35*H35,2)</f>
        <v>0</v>
      </c>
      <c r="J35" s="242"/>
      <c r="K35" s="243">
        <f>ROUND(E35*J35,2)</f>
        <v>0</v>
      </c>
      <c r="L35" s="243">
        <v>21</v>
      </c>
      <c r="M35" s="243">
        <f>G35*(1+L35/100)</f>
        <v>0</v>
      </c>
      <c r="N35" s="241">
        <v>1.0145</v>
      </c>
      <c r="O35" s="241">
        <f>ROUND(E35*N35,2)</f>
        <v>40.619999999999997</v>
      </c>
      <c r="P35" s="241">
        <v>0</v>
      </c>
      <c r="Q35" s="241">
        <f>ROUND(E35*P35,2)</f>
        <v>0</v>
      </c>
      <c r="R35" s="243" t="s">
        <v>119</v>
      </c>
      <c r="S35" s="243" t="s">
        <v>120</v>
      </c>
      <c r="T35" s="244" t="s">
        <v>120</v>
      </c>
      <c r="U35" s="227">
        <v>4.6779999999999999</v>
      </c>
      <c r="V35" s="227">
        <f>ROUND(E35*U35,2)</f>
        <v>187.31</v>
      </c>
      <c r="W35" s="227"/>
      <c r="X35" s="227" t="s">
        <v>121</v>
      </c>
      <c r="Y35" s="227" t="s">
        <v>122</v>
      </c>
      <c r="Z35" s="217"/>
      <c r="AA35" s="217"/>
      <c r="AB35" s="217"/>
      <c r="AC35" s="217"/>
      <c r="AD35" s="217"/>
      <c r="AE35" s="217"/>
      <c r="AF35" s="217"/>
      <c r="AG35" s="217" t="s">
        <v>123</v>
      </c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</row>
    <row r="36" spans="1:60" ht="22.5" outlineLevel="2">
      <c r="A36" s="224"/>
      <c r="B36" s="225"/>
      <c r="C36" s="257" t="s">
        <v>158</v>
      </c>
      <c r="D36" s="246"/>
      <c r="E36" s="246"/>
      <c r="F36" s="246"/>
      <c r="G36" s="246"/>
      <c r="H36" s="227"/>
      <c r="I36" s="227"/>
      <c r="J36" s="227"/>
      <c r="K36" s="227"/>
      <c r="L36" s="227"/>
      <c r="M36" s="227"/>
      <c r="N36" s="226"/>
      <c r="O36" s="226"/>
      <c r="P36" s="226"/>
      <c r="Q36" s="226"/>
      <c r="R36" s="227"/>
      <c r="S36" s="227"/>
      <c r="T36" s="227"/>
      <c r="U36" s="227"/>
      <c r="V36" s="227"/>
      <c r="W36" s="227"/>
      <c r="X36" s="227"/>
      <c r="Y36" s="227"/>
      <c r="Z36" s="217"/>
      <c r="AA36" s="217"/>
      <c r="AB36" s="217"/>
      <c r="AC36" s="217"/>
      <c r="AD36" s="217"/>
      <c r="AE36" s="217"/>
      <c r="AF36" s="217"/>
      <c r="AG36" s="217" t="s">
        <v>129</v>
      </c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45" t="str">
        <f>C36</f>
        <v>s vysekáním, očištěním, se zaplněním směsí, se zhutněním a odstraněním zbylého materiálu na vzdálenost do 20 m, včetně živičného infiltračního postřiku styčných ploch výtluků,</v>
      </c>
      <c r="BB36" s="217"/>
      <c r="BC36" s="217"/>
      <c r="BD36" s="217"/>
      <c r="BE36" s="217"/>
      <c r="BF36" s="217"/>
      <c r="BG36" s="217"/>
      <c r="BH36" s="217"/>
    </row>
    <row r="37" spans="1:60" ht="22.5" outlineLevel="2">
      <c r="A37" s="224"/>
      <c r="B37" s="225"/>
      <c r="C37" s="256" t="s">
        <v>159</v>
      </c>
      <c r="D37" s="228"/>
      <c r="E37" s="229">
        <v>40.04</v>
      </c>
      <c r="F37" s="227"/>
      <c r="G37" s="227"/>
      <c r="H37" s="227"/>
      <c r="I37" s="227"/>
      <c r="J37" s="227"/>
      <c r="K37" s="227"/>
      <c r="L37" s="227"/>
      <c r="M37" s="227"/>
      <c r="N37" s="226"/>
      <c r="O37" s="226"/>
      <c r="P37" s="226"/>
      <c r="Q37" s="226"/>
      <c r="R37" s="227"/>
      <c r="S37" s="227"/>
      <c r="T37" s="227"/>
      <c r="U37" s="227"/>
      <c r="V37" s="227"/>
      <c r="W37" s="227"/>
      <c r="X37" s="227"/>
      <c r="Y37" s="227"/>
      <c r="Z37" s="217"/>
      <c r="AA37" s="217"/>
      <c r="AB37" s="217"/>
      <c r="AC37" s="217"/>
      <c r="AD37" s="217"/>
      <c r="AE37" s="217"/>
      <c r="AF37" s="217"/>
      <c r="AG37" s="217" t="s">
        <v>125</v>
      </c>
      <c r="AH37" s="217">
        <v>0</v>
      </c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</row>
    <row r="38" spans="1:60">
      <c r="A38" s="231" t="s">
        <v>114</v>
      </c>
      <c r="B38" s="232" t="s">
        <v>76</v>
      </c>
      <c r="C38" s="254" t="s">
        <v>77</v>
      </c>
      <c r="D38" s="233"/>
      <c r="E38" s="234"/>
      <c r="F38" s="235"/>
      <c r="G38" s="235">
        <f>SUMIF(AG39:AG46,"&lt;&gt;NOR",G39:G46)</f>
        <v>0</v>
      </c>
      <c r="H38" s="235"/>
      <c r="I38" s="235">
        <f>SUM(I39:I46)</f>
        <v>0</v>
      </c>
      <c r="J38" s="235"/>
      <c r="K38" s="235">
        <f>SUM(K39:K46)</f>
        <v>0</v>
      </c>
      <c r="L38" s="235"/>
      <c r="M38" s="235">
        <f>SUM(M39:M46)</f>
        <v>0</v>
      </c>
      <c r="N38" s="234"/>
      <c r="O38" s="234">
        <f>SUM(O39:O46)</f>
        <v>0.02</v>
      </c>
      <c r="P38" s="234"/>
      <c r="Q38" s="234">
        <f>SUM(Q39:Q46)</f>
        <v>0</v>
      </c>
      <c r="R38" s="235"/>
      <c r="S38" s="235"/>
      <c r="T38" s="236"/>
      <c r="U38" s="230"/>
      <c r="V38" s="230">
        <f>SUM(V39:V46)</f>
        <v>2.21</v>
      </c>
      <c r="W38" s="230"/>
      <c r="X38" s="230"/>
      <c r="Y38" s="230"/>
      <c r="AG38" t="s">
        <v>115</v>
      </c>
    </row>
    <row r="39" spans="1:60" outlineLevel="1">
      <c r="A39" s="238">
        <v>11</v>
      </c>
      <c r="B39" s="239" t="s">
        <v>160</v>
      </c>
      <c r="C39" s="255" t="s">
        <v>161</v>
      </c>
      <c r="D39" s="240" t="s">
        <v>162</v>
      </c>
      <c r="E39" s="241">
        <v>8</v>
      </c>
      <c r="F39" s="242"/>
      <c r="G39" s="243">
        <f>ROUND(E39*F39,2)</f>
        <v>0</v>
      </c>
      <c r="H39" s="242"/>
      <c r="I39" s="243">
        <f>ROUND(E39*H39,2)</f>
        <v>0</v>
      </c>
      <c r="J39" s="242"/>
      <c r="K39" s="243">
        <f>ROUND(E39*J39,2)</f>
        <v>0</v>
      </c>
      <c r="L39" s="243">
        <v>21</v>
      </c>
      <c r="M39" s="243">
        <f>G39*(1+L39/100)</f>
        <v>0</v>
      </c>
      <c r="N39" s="241">
        <v>0</v>
      </c>
      <c r="O39" s="241">
        <f>ROUND(E39*N39,2)</f>
        <v>0</v>
      </c>
      <c r="P39" s="241">
        <v>0</v>
      </c>
      <c r="Q39" s="241">
        <f>ROUND(E39*P39,2)</f>
        <v>0</v>
      </c>
      <c r="R39" s="243" t="s">
        <v>119</v>
      </c>
      <c r="S39" s="243" t="s">
        <v>120</v>
      </c>
      <c r="T39" s="244" t="s">
        <v>120</v>
      </c>
      <c r="U39" s="227">
        <v>5.5E-2</v>
      </c>
      <c r="V39" s="227">
        <f>ROUND(E39*U39,2)</f>
        <v>0.44</v>
      </c>
      <c r="W39" s="227"/>
      <c r="X39" s="227" t="s">
        <v>121</v>
      </c>
      <c r="Y39" s="227" t="s">
        <v>122</v>
      </c>
      <c r="Z39" s="217"/>
      <c r="AA39" s="217"/>
      <c r="AB39" s="217"/>
      <c r="AC39" s="217"/>
      <c r="AD39" s="217"/>
      <c r="AE39" s="217"/>
      <c r="AF39" s="217"/>
      <c r="AG39" s="217" t="s">
        <v>123</v>
      </c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</row>
    <row r="40" spans="1:60" outlineLevel="2">
      <c r="A40" s="224"/>
      <c r="B40" s="225"/>
      <c r="C40" s="257" t="s">
        <v>163</v>
      </c>
      <c r="D40" s="246"/>
      <c r="E40" s="246"/>
      <c r="F40" s="246"/>
      <c r="G40" s="246"/>
      <c r="H40" s="227"/>
      <c r="I40" s="227"/>
      <c r="J40" s="227"/>
      <c r="K40" s="227"/>
      <c r="L40" s="227"/>
      <c r="M40" s="227"/>
      <c r="N40" s="226"/>
      <c r="O40" s="226"/>
      <c r="P40" s="226"/>
      <c r="Q40" s="226"/>
      <c r="R40" s="227"/>
      <c r="S40" s="227"/>
      <c r="T40" s="227"/>
      <c r="U40" s="227"/>
      <c r="V40" s="227"/>
      <c r="W40" s="227"/>
      <c r="X40" s="227"/>
      <c r="Y40" s="227"/>
      <c r="Z40" s="217"/>
      <c r="AA40" s="217"/>
      <c r="AB40" s="217"/>
      <c r="AC40" s="217"/>
      <c r="AD40" s="217"/>
      <c r="AE40" s="217"/>
      <c r="AF40" s="217"/>
      <c r="AG40" s="217" t="s">
        <v>129</v>
      </c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</row>
    <row r="41" spans="1:60" outlineLevel="1">
      <c r="A41" s="238">
        <v>12</v>
      </c>
      <c r="B41" s="239" t="s">
        <v>164</v>
      </c>
      <c r="C41" s="255" t="s">
        <v>165</v>
      </c>
      <c r="D41" s="240" t="s">
        <v>162</v>
      </c>
      <c r="E41" s="241">
        <v>8</v>
      </c>
      <c r="F41" s="242"/>
      <c r="G41" s="243">
        <f>ROUND(E41*F41,2)</f>
        <v>0</v>
      </c>
      <c r="H41" s="242"/>
      <c r="I41" s="243">
        <f>ROUND(E41*H41,2)</f>
        <v>0</v>
      </c>
      <c r="J41" s="242"/>
      <c r="K41" s="243">
        <f>ROUND(E41*J41,2)</f>
        <v>0</v>
      </c>
      <c r="L41" s="243">
        <v>21</v>
      </c>
      <c r="M41" s="243">
        <f>G41*(1+L41/100)</f>
        <v>0</v>
      </c>
      <c r="N41" s="241">
        <v>0</v>
      </c>
      <c r="O41" s="241">
        <f>ROUND(E41*N41,2)</f>
        <v>0</v>
      </c>
      <c r="P41" s="241">
        <v>0</v>
      </c>
      <c r="Q41" s="241">
        <f>ROUND(E41*P41,2)</f>
        <v>0</v>
      </c>
      <c r="R41" s="243" t="s">
        <v>119</v>
      </c>
      <c r="S41" s="243" t="s">
        <v>120</v>
      </c>
      <c r="T41" s="244" t="s">
        <v>120</v>
      </c>
      <c r="U41" s="227">
        <v>9.2999999999999999E-2</v>
      </c>
      <c r="V41" s="227">
        <f>ROUND(E41*U41,2)</f>
        <v>0.74</v>
      </c>
      <c r="W41" s="227"/>
      <c r="X41" s="227" t="s">
        <v>121</v>
      </c>
      <c r="Y41" s="227" t="s">
        <v>122</v>
      </c>
      <c r="Z41" s="217"/>
      <c r="AA41" s="217"/>
      <c r="AB41" s="217"/>
      <c r="AC41" s="217"/>
      <c r="AD41" s="217"/>
      <c r="AE41" s="217"/>
      <c r="AF41" s="217"/>
      <c r="AG41" s="217" t="s">
        <v>123</v>
      </c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</row>
    <row r="42" spans="1:60" outlineLevel="2">
      <c r="A42" s="224"/>
      <c r="B42" s="225"/>
      <c r="C42" s="257" t="s">
        <v>166</v>
      </c>
      <c r="D42" s="246"/>
      <c r="E42" s="246"/>
      <c r="F42" s="246"/>
      <c r="G42" s="246"/>
      <c r="H42" s="227"/>
      <c r="I42" s="227"/>
      <c r="J42" s="227"/>
      <c r="K42" s="227"/>
      <c r="L42" s="227"/>
      <c r="M42" s="227"/>
      <c r="N42" s="226"/>
      <c r="O42" s="226"/>
      <c r="P42" s="226"/>
      <c r="Q42" s="226"/>
      <c r="R42" s="227"/>
      <c r="S42" s="227"/>
      <c r="T42" s="227"/>
      <c r="U42" s="227"/>
      <c r="V42" s="227"/>
      <c r="W42" s="227"/>
      <c r="X42" s="227"/>
      <c r="Y42" s="227"/>
      <c r="Z42" s="217"/>
      <c r="AA42" s="217"/>
      <c r="AB42" s="217"/>
      <c r="AC42" s="217"/>
      <c r="AD42" s="217"/>
      <c r="AE42" s="217"/>
      <c r="AF42" s="217"/>
      <c r="AG42" s="217" t="s">
        <v>129</v>
      </c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</row>
    <row r="43" spans="1:60" outlineLevel="2">
      <c r="A43" s="224"/>
      <c r="B43" s="225"/>
      <c r="C43" s="256" t="s">
        <v>167</v>
      </c>
      <c r="D43" s="228"/>
      <c r="E43" s="229">
        <v>8</v>
      </c>
      <c r="F43" s="227"/>
      <c r="G43" s="227"/>
      <c r="H43" s="227"/>
      <c r="I43" s="227"/>
      <c r="J43" s="227"/>
      <c r="K43" s="227"/>
      <c r="L43" s="227"/>
      <c r="M43" s="227"/>
      <c r="N43" s="226"/>
      <c r="O43" s="226"/>
      <c r="P43" s="226"/>
      <c r="Q43" s="226"/>
      <c r="R43" s="227"/>
      <c r="S43" s="227"/>
      <c r="T43" s="227"/>
      <c r="U43" s="227"/>
      <c r="V43" s="227"/>
      <c r="W43" s="227"/>
      <c r="X43" s="227"/>
      <c r="Y43" s="227"/>
      <c r="Z43" s="217"/>
      <c r="AA43" s="217"/>
      <c r="AB43" s="217"/>
      <c r="AC43" s="217"/>
      <c r="AD43" s="217"/>
      <c r="AE43" s="217"/>
      <c r="AF43" s="217"/>
      <c r="AG43" s="217" t="s">
        <v>125</v>
      </c>
      <c r="AH43" s="217">
        <v>5</v>
      </c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</row>
    <row r="44" spans="1:60" outlineLevel="1">
      <c r="A44" s="238">
        <v>13</v>
      </c>
      <c r="B44" s="239" t="s">
        <v>168</v>
      </c>
      <c r="C44" s="255" t="s">
        <v>169</v>
      </c>
      <c r="D44" s="240" t="s">
        <v>162</v>
      </c>
      <c r="E44" s="241">
        <v>8</v>
      </c>
      <c r="F44" s="242"/>
      <c r="G44" s="243">
        <f>ROUND(E44*F44,2)</f>
        <v>0</v>
      </c>
      <c r="H44" s="242"/>
      <c r="I44" s="243">
        <f>ROUND(E44*H44,2)</f>
        <v>0</v>
      </c>
      <c r="J44" s="242"/>
      <c r="K44" s="243">
        <f>ROUND(E44*J44,2)</f>
        <v>0</v>
      </c>
      <c r="L44" s="243">
        <v>21</v>
      </c>
      <c r="M44" s="243">
        <f>G44*(1+L44/100)</f>
        <v>0</v>
      </c>
      <c r="N44" s="241">
        <v>2.2399999999999998E-3</v>
      </c>
      <c r="O44" s="241">
        <f>ROUND(E44*N44,2)</f>
        <v>0.02</v>
      </c>
      <c r="P44" s="241">
        <v>0</v>
      </c>
      <c r="Q44" s="241">
        <f>ROUND(E44*P44,2)</f>
        <v>0</v>
      </c>
      <c r="R44" s="243" t="s">
        <v>119</v>
      </c>
      <c r="S44" s="243" t="s">
        <v>120</v>
      </c>
      <c r="T44" s="244" t="s">
        <v>120</v>
      </c>
      <c r="U44" s="227">
        <v>0.129</v>
      </c>
      <c r="V44" s="227">
        <f>ROUND(E44*U44,2)</f>
        <v>1.03</v>
      </c>
      <c r="W44" s="227"/>
      <c r="X44" s="227" t="s">
        <v>121</v>
      </c>
      <c r="Y44" s="227" t="s">
        <v>122</v>
      </c>
      <c r="Z44" s="217"/>
      <c r="AA44" s="217"/>
      <c r="AB44" s="217"/>
      <c r="AC44" s="217"/>
      <c r="AD44" s="217"/>
      <c r="AE44" s="217"/>
      <c r="AF44" s="217"/>
      <c r="AG44" s="217" t="s">
        <v>123</v>
      </c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</row>
    <row r="45" spans="1:60" outlineLevel="2">
      <c r="A45" s="224"/>
      <c r="B45" s="225"/>
      <c r="C45" s="257" t="s">
        <v>170</v>
      </c>
      <c r="D45" s="246"/>
      <c r="E45" s="246"/>
      <c r="F45" s="246"/>
      <c r="G45" s="246"/>
      <c r="H45" s="227"/>
      <c r="I45" s="227"/>
      <c r="J45" s="227"/>
      <c r="K45" s="227"/>
      <c r="L45" s="227"/>
      <c r="M45" s="227"/>
      <c r="N45" s="226"/>
      <c r="O45" s="226"/>
      <c r="P45" s="226"/>
      <c r="Q45" s="226"/>
      <c r="R45" s="227"/>
      <c r="S45" s="227"/>
      <c r="T45" s="227"/>
      <c r="U45" s="227"/>
      <c r="V45" s="227"/>
      <c r="W45" s="227"/>
      <c r="X45" s="227"/>
      <c r="Y45" s="227"/>
      <c r="Z45" s="217"/>
      <c r="AA45" s="217"/>
      <c r="AB45" s="217"/>
      <c r="AC45" s="217"/>
      <c r="AD45" s="217"/>
      <c r="AE45" s="217"/>
      <c r="AF45" s="217"/>
      <c r="AG45" s="217" t="s">
        <v>129</v>
      </c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</row>
    <row r="46" spans="1:60" outlineLevel="2">
      <c r="A46" s="224"/>
      <c r="B46" s="225"/>
      <c r="C46" s="256" t="s">
        <v>171</v>
      </c>
      <c r="D46" s="228"/>
      <c r="E46" s="229">
        <v>8</v>
      </c>
      <c r="F46" s="227"/>
      <c r="G46" s="227"/>
      <c r="H46" s="227"/>
      <c r="I46" s="227"/>
      <c r="J46" s="227"/>
      <c r="K46" s="227"/>
      <c r="L46" s="227"/>
      <c r="M46" s="227"/>
      <c r="N46" s="226"/>
      <c r="O46" s="226"/>
      <c r="P46" s="226"/>
      <c r="Q46" s="226"/>
      <c r="R46" s="227"/>
      <c r="S46" s="227"/>
      <c r="T46" s="227"/>
      <c r="U46" s="227"/>
      <c r="V46" s="227"/>
      <c r="W46" s="227"/>
      <c r="X46" s="227"/>
      <c r="Y46" s="227"/>
      <c r="Z46" s="217"/>
      <c r="AA46" s="217"/>
      <c r="AB46" s="217"/>
      <c r="AC46" s="217"/>
      <c r="AD46" s="217"/>
      <c r="AE46" s="217"/>
      <c r="AF46" s="217"/>
      <c r="AG46" s="217" t="s">
        <v>125</v>
      </c>
      <c r="AH46" s="217">
        <v>5</v>
      </c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</row>
    <row r="47" spans="1:60">
      <c r="A47" s="231" t="s">
        <v>114</v>
      </c>
      <c r="B47" s="232" t="s">
        <v>78</v>
      </c>
      <c r="C47" s="254" t="s">
        <v>79</v>
      </c>
      <c r="D47" s="233"/>
      <c r="E47" s="234"/>
      <c r="F47" s="235"/>
      <c r="G47" s="235">
        <f>SUMIF(AG48:AG56,"&lt;&gt;NOR",G48:G56)</f>
        <v>0</v>
      </c>
      <c r="H47" s="235"/>
      <c r="I47" s="235">
        <f>SUM(I48:I56)</f>
        <v>0</v>
      </c>
      <c r="J47" s="235"/>
      <c r="K47" s="235">
        <f>SUM(K48:K56)</f>
        <v>0</v>
      </c>
      <c r="L47" s="235"/>
      <c r="M47" s="235">
        <f>SUM(M48:M56)</f>
        <v>0</v>
      </c>
      <c r="N47" s="234"/>
      <c r="O47" s="234">
        <f>SUM(O48:O56)</f>
        <v>0.05</v>
      </c>
      <c r="P47" s="234"/>
      <c r="Q47" s="234">
        <f>SUM(Q48:Q56)</f>
        <v>306.18</v>
      </c>
      <c r="R47" s="235"/>
      <c r="S47" s="235"/>
      <c r="T47" s="236"/>
      <c r="U47" s="230"/>
      <c r="V47" s="230">
        <f>SUM(V48:V56)</f>
        <v>527.09999999999991</v>
      </c>
      <c r="W47" s="230"/>
      <c r="X47" s="230"/>
      <c r="Y47" s="230"/>
      <c r="AG47" t="s">
        <v>115</v>
      </c>
    </row>
    <row r="48" spans="1:60" outlineLevel="1">
      <c r="A48" s="238">
        <v>14</v>
      </c>
      <c r="B48" s="239" t="s">
        <v>172</v>
      </c>
      <c r="C48" s="255" t="s">
        <v>173</v>
      </c>
      <c r="D48" s="240" t="s">
        <v>118</v>
      </c>
      <c r="E48" s="241">
        <v>5130</v>
      </c>
      <c r="F48" s="242"/>
      <c r="G48" s="243">
        <f>ROUND(E48*F48,2)</f>
        <v>0</v>
      </c>
      <c r="H48" s="242"/>
      <c r="I48" s="243">
        <f>ROUND(E48*H48,2)</f>
        <v>0</v>
      </c>
      <c r="J48" s="242"/>
      <c r="K48" s="243">
        <f>ROUND(E48*J48,2)</f>
        <v>0</v>
      </c>
      <c r="L48" s="243">
        <v>21</v>
      </c>
      <c r="M48" s="243">
        <f>G48*(1+L48/100)</f>
        <v>0</v>
      </c>
      <c r="N48" s="241">
        <v>1.0000000000000001E-5</v>
      </c>
      <c r="O48" s="241">
        <f>ROUND(E48*N48,2)</f>
        <v>0.05</v>
      </c>
      <c r="P48" s="241">
        <v>0</v>
      </c>
      <c r="Q48" s="241">
        <f>ROUND(E48*P48,2)</f>
        <v>0</v>
      </c>
      <c r="R48" s="243" t="s">
        <v>119</v>
      </c>
      <c r="S48" s="243" t="s">
        <v>120</v>
      </c>
      <c r="T48" s="244" t="s">
        <v>120</v>
      </c>
      <c r="U48" s="227">
        <v>1.6E-2</v>
      </c>
      <c r="V48" s="227">
        <f>ROUND(E48*U48,2)</f>
        <v>82.08</v>
      </c>
      <c r="W48" s="227"/>
      <c r="X48" s="227" t="s">
        <v>121</v>
      </c>
      <c r="Y48" s="227" t="s">
        <v>122</v>
      </c>
      <c r="Z48" s="217"/>
      <c r="AA48" s="217"/>
      <c r="AB48" s="217"/>
      <c r="AC48" s="217"/>
      <c r="AD48" s="217"/>
      <c r="AE48" s="217"/>
      <c r="AF48" s="217"/>
      <c r="AG48" s="217" t="s">
        <v>123</v>
      </c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</row>
    <row r="49" spans="1:60" outlineLevel="2">
      <c r="A49" s="224"/>
      <c r="B49" s="225"/>
      <c r="C49" s="257" t="s">
        <v>174</v>
      </c>
      <c r="D49" s="246"/>
      <c r="E49" s="246"/>
      <c r="F49" s="246"/>
      <c r="G49" s="246"/>
      <c r="H49" s="227"/>
      <c r="I49" s="227"/>
      <c r="J49" s="227"/>
      <c r="K49" s="227"/>
      <c r="L49" s="227"/>
      <c r="M49" s="227"/>
      <c r="N49" s="226"/>
      <c r="O49" s="226"/>
      <c r="P49" s="226"/>
      <c r="Q49" s="226"/>
      <c r="R49" s="227"/>
      <c r="S49" s="227"/>
      <c r="T49" s="227"/>
      <c r="U49" s="227"/>
      <c r="V49" s="227"/>
      <c r="W49" s="227"/>
      <c r="X49" s="227"/>
      <c r="Y49" s="227"/>
      <c r="Z49" s="217"/>
      <c r="AA49" s="217"/>
      <c r="AB49" s="217"/>
      <c r="AC49" s="217"/>
      <c r="AD49" s="217"/>
      <c r="AE49" s="217"/>
      <c r="AF49" s="217"/>
      <c r="AG49" s="217" t="s">
        <v>129</v>
      </c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</row>
    <row r="50" spans="1:60" outlineLevel="2">
      <c r="A50" s="224"/>
      <c r="B50" s="225"/>
      <c r="C50" s="256" t="s">
        <v>175</v>
      </c>
      <c r="D50" s="228"/>
      <c r="E50" s="229">
        <v>4050</v>
      </c>
      <c r="F50" s="227"/>
      <c r="G50" s="227"/>
      <c r="H50" s="227"/>
      <c r="I50" s="227"/>
      <c r="J50" s="227"/>
      <c r="K50" s="227"/>
      <c r="L50" s="227"/>
      <c r="M50" s="227"/>
      <c r="N50" s="226"/>
      <c r="O50" s="226"/>
      <c r="P50" s="226"/>
      <c r="Q50" s="226"/>
      <c r="R50" s="227"/>
      <c r="S50" s="227"/>
      <c r="T50" s="227"/>
      <c r="U50" s="227"/>
      <c r="V50" s="227"/>
      <c r="W50" s="227"/>
      <c r="X50" s="227"/>
      <c r="Y50" s="227"/>
      <c r="Z50" s="217"/>
      <c r="AA50" s="217"/>
      <c r="AB50" s="217"/>
      <c r="AC50" s="217"/>
      <c r="AD50" s="217"/>
      <c r="AE50" s="217"/>
      <c r="AF50" s="217"/>
      <c r="AG50" s="217" t="s">
        <v>125</v>
      </c>
      <c r="AH50" s="217">
        <v>0</v>
      </c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</row>
    <row r="51" spans="1:60" outlineLevel="3">
      <c r="A51" s="224"/>
      <c r="B51" s="225"/>
      <c r="C51" s="256" t="s">
        <v>176</v>
      </c>
      <c r="D51" s="228"/>
      <c r="E51" s="229">
        <v>1080</v>
      </c>
      <c r="F51" s="227"/>
      <c r="G51" s="227"/>
      <c r="H51" s="227"/>
      <c r="I51" s="227"/>
      <c r="J51" s="227"/>
      <c r="K51" s="227"/>
      <c r="L51" s="227"/>
      <c r="M51" s="227"/>
      <c r="N51" s="226"/>
      <c r="O51" s="226"/>
      <c r="P51" s="226"/>
      <c r="Q51" s="226"/>
      <c r="R51" s="227"/>
      <c r="S51" s="227"/>
      <c r="T51" s="227"/>
      <c r="U51" s="227"/>
      <c r="V51" s="227"/>
      <c r="W51" s="227"/>
      <c r="X51" s="227"/>
      <c r="Y51" s="227"/>
      <c r="Z51" s="217"/>
      <c r="AA51" s="217"/>
      <c r="AB51" s="217"/>
      <c r="AC51" s="217"/>
      <c r="AD51" s="217"/>
      <c r="AE51" s="217"/>
      <c r="AF51" s="217"/>
      <c r="AG51" s="217" t="s">
        <v>125</v>
      </c>
      <c r="AH51" s="217">
        <v>0</v>
      </c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</row>
    <row r="52" spans="1:60" outlineLevel="1">
      <c r="A52" s="238">
        <v>15</v>
      </c>
      <c r="B52" s="239" t="s">
        <v>177</v>
      </c>
      <c r="C52" s="255" t="s">
        <v>178</v>
      </c>
      <c r="D52" s="240" t="s">
        <v>118</v>
      </c>
      <c r="E52" s="241">
        <v>2430</v>
      </c>
      <c r="F52" s="242"/>
      <c r="G52" s="243">
        <f>ROUND(E52*F52,2)</f>
        <v>0</v>
      </c>
      <c r="H52" s="242"/>
      <c r="I52" s="243">
        <f>ROUND(E52*H52,2)</f>
        <v>0</v>
      </c>
      <c r="J52" s="242"/>
      <c r="K52" s="243">
        <f>ROUND(E52*J52,2)</f>
        <v>0</v>
      </c>
      <c r="L52" s="243">
        <v>21</v>
      </c>
      <c r="M52" s="243">
        <f>G52*(1+L52/100)</f>
        <v>0</v>
      </c>
      <c r="N52" s="241">
        <v>0</v>
      </c>
      <c r="O52" s="241">
        <f>ROUND(E52*N52,2)</f>
        <v>0</v>
      </c>
      <c r="P52" s="241">
        <v>0.126</v>
      </c>
      <c r="Q52" s="241">
        <f>ROUND(E52*P52,2)</f>
        <v>306.18</v>
      </c>
      <c r="R52" s="243" t="s">
        <v>119</v>
      </c>
      <c r="S52" s="243" t="s">
        <v>120</v>
      </c>
      <c r="T52" s="244" t="s">
        <v>120</v>
      </c>
      <c r="U52" s="227">
        <v>3.4000000000000002E-2</v>
      </c>
      <c r="V52" s="227">
        <f>ROUND(E52*U52,2)</f>
        <v>82.62</v>
      </c>
      <c r="W52" s="227"/>
      <c r="X52" s="227" t="s">
        <v>121</v>
      </c>
      <c r="Y52" s="227" t="s">
        <v>122</v>
      </c>
      <c r="Z52" s="217"/>
      <c r="AA52" s="217"/>
      <c r="AB52" s="217"/>
      <c r="AC52" s="217"/>
      <c r="AD52" s="217"/>
      <c r="AE52" s="217"/>
      <c r="AF52" s="217"/>
      <c r="AG52" s="217" t="s">
        <v>123</v>
      </c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</row>
    <row r="53" spans="1:60" outlineLevel="2">
      <c r="A53" s="224"/>
      <c r="B53" s="225"/>
      <c r="C53" s="256" t="s">
        <v>179</v>
      </c>
      <c r="D53" s="228"/>
      <c r="E53" s="229">
        <v>1080</v>
      </c>
      <c r="F53" s="227"/>
      <c r="G53" s="227"/>
      <c r="H53" s="227"/>
      <c r="I53" s="227"/>
      <c r="J53" s="227"/>
      <c r="K53" s="227"/>
      <c r="L53" s="227"/>
      <c r="M53" s="227"/>
      <c r="N53" s="226"/>
      <c r="O53" s="226"/>
      <c r="P53" s="226"/>
      <c r="Q53" s="226"/>
      <c r="R53" s="227"/>
      <c r="S53" s="227"/>
      <c r="T53" s="227"/>
      <c r="U53" s="227"/>
      <c r="V53" s="227"/>
      <c r="W53" s="227"/>
      <c r="X53" s="227"/>
      <c r="Y53" s="227"/>
      <c r="Z53" s="217"/>
      <c r="AA53" s="217"/>
      <c r="AB53" s="217"/>
      <c r="AC53" s="217"/>
      <c r="AD53" s="217"/>
      <c r="AE53" s="217"/>
      <c r="AF53" s="217"/>
      <c r="AG53" s="217" t="s">
        <v>125</v>
      </c>
      <c r="AH53" s="217">
        <v>5</v>
      </c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</row>
    <row r="54" spans="1:60" outlineLevel="3">
      <c r="A54" s="224"/>
      <c r="B54" s="225"/>
      <c r="C54" s="256" t="s">
        <v>180</v>
      </c>
      <c r="D54" s="228"/>
      <c r="E54" s="229">
        <v>1350</v>
      </c>
      <c r="F54" s="227"/>
      <c r="G54" s="227"/>
      <c r="H54" s="227"/>
      <c r="I54" s="227"/>
      <c r="J54" s="227"/>
      <c r="K54" s="227"/>
      <c r="L54" s="227"/>
      <c r="M54" s="227"/>
      <c r="N54" s="226"/>
      <c r="O54" s="226"/>
      <c r="P54" s="226"/>
      <c r="Q54" s="226"/>
      <c r="R54" s="227"/>
      <c r="S54" s="227"/>
      <c r="T54" s="227"/>
      <c r="U54" s="227"/>
      <c r="V54" s="227"/>
      <c r="W54" s="227"/>
      <c r="X54" s="227"/>
      <c r="Y54" s="227"/>
      <c r="Z54" s="217"/>
      <c r="AA54" s="217"/>
      <c r="AB54" s="217"/>
      <c r="AC54" s="217"/>
      <c r="AD54" s="217"/>
      <c r="AE54" s="217"/>
      <c r="AF54" s="217"/>
      <c r="AG54" s="217" t="s">
        <v>125</v>
      </c>
      <c r="AH54" s="217">
        <v>0</v>
      </c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</row>
    <row r="55" spans="1:60" ht="22.5" outlineLevel="1">
      <c r="A55" s="238">
        <v>16</v>
      </c>
      <c r="B55" s="239" t="s">
        <v>181</v>
      </c>
      <c r="C55" s="255" t="s">
        <v>182</v>
      </c>
      <c r="D55" s="240" t="s">
        <v>162</v>
      </c>
      <c r="E55" s="241">
        <v>480</v>
      </c>
      <c r="F55" s="242"/>
      <c r="G55" s="243">
        <f>ROUND(E55*F55,2)</f>
        <v>0</v>
      </c>
      <c r="H55" s="242"/>
      <c r="I55" s="243">
        <f>ROUND(E55*H55,2)</f>
        <v>0</v>
      </c>
      <c r="J55" s="242"/>
      <c r="K55" s="243">
        <f>ROUND(E55*J55,2)</f>
        <v>0</v>
      </c>
      <c r="L55" s="243">
        <v>21</v>
      </c>
      <c r="M55" s="243">
        <f>G55*(1+L55/100)</f>
        <v>0</v>
      </c>
      <c r="N55" s="241">
        <v>0</v>
      </c>
      <c r="O55" s="241">
        <f>ROUND(E55*N55,2)</f>
        <v>0</v>
      </c>
      <c r="P55" s="241">
        <v>0</v>
      </c>
      <c r="Q55" s="241">
        <f>ROUND(E55*P55,2)</f>
        <v>0</v>
      </c>
      <c r="R55" s="243" t="s">
        <v>183</v>
      </c>
      <c r="S55" s="243" t="s">
        <v>120</v>
      </c>
      <c r="T55" s="244" t="s">
        <v>120</v>
      </c>
      <c r="U55" s="227">
        <v>0.755</v>
      </c>
      <c r="V55" s="227">
        <f>ROUND(E55*U55,2)</f>
        <v>362.4</v>
      </c>
      <c r="W55" s="227"/>
      <c r="X55" s="227" t="s">
        <v>121</v>
      </c>
      <c r="Y55" s="227" t="s">
        <v>122</v>
      </c>
      <c r="Z55" s="217"/>
      <c r="AA55" s="217"/>
      <c r="AB55" s="217"/>
      <c r="AC55" s="217"/>
      <c r="AD55" s="217"/>
      <c r="AE55" s="217"/>
      <c r="AF55" s="217"/>
      <c r="AG55" s="217" t="s">
        <v>123</v>
      </c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</row>
    <row r="56" spans="1:60" ht="22.5" outlineLevel="2">
      <c r="A56" s="224"/>
      <c r="B56" s="225"/>
      <c r="C56" s="257" t="s">
        <v>184</v>
      </c>
      <c r="D56" s="246"/>
      <c r="E56" s="246"/>
      <c r="F56" s="246"/>
      <c r="G56" s="246"/>
      <c r="H56" s="227"/>
      <c r="I56" s="227"/>
      <c r="J56" s="227"/>
      <c r="K56" s="227"/>
      <c r="L56" s="227"/>
      <c r="M56" s="227"/>
      <c r="N56" s="226"/>
      <c r="O56" s="226"/>
      <c r="P56" s="226"/>
      <c r="Q56" s="226"/>
      <c r="R56" s="227"/>
      <c r="S56" s="227"/>
      <c r="T56" s="227"/>
      <c r="U56" s="227"/>
      <c r="V56" s="227"/>
      <c r="W56" s="227"/>
      <c r="X56" s="227"/>
      <c r="Y56" s="227"/>
      <c r="Z56" s="217"/>
      <c r="AA56" s="217"/>
      <c r="AB56" s="217"/>
      <c r="AC56" s="217"/>
      <c r="AD56" s="217"/>
      <c r="AE56" s="217"/>
      <c r="AF56" s="217"/>
      <c r="AG56" s="217" t="s">
        <v>129</v>
      </c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45" t="str">
        <f>C56</f>
        <v>komunikací v suchu nebo ve vodě, s odstraněním travnatého porostu nebo nánosu, s úpravou dna a svahů do předepsaného profilu, s odklizením na vzdálenost do 10 m nebo s naložením na dopravní prostředek,</v>
      </c>
      <c r="BB56" s="217"/>
      <c r="BC56" s="217"/>
      <c r="BD56" s="217"/>
      <c r="BE56" s="217"/>
      <c r="BF56" s="217"/>
      <c r="BG56" s="217"/>
      <c r="BH56" s="217"/>
    </row>
    <row r="57" spans="1:60">
      <c r="A57" s="231" t="s">
        <v>114</v>
      </c>
      <c r="B57" s="232" t="s">
        <v>80</v>
      </c>
      <c r="C57" s="254" t="s">
        <v>81</v>
      </c>
      <c r="D57" s="233"/>
      <c r="E57" s="234"/>
      <c r="F57" s="235"/>
      <c r="G57" s="235">
        <f>SUMIF(AG58:AG59,"&lt;&gt;NOR",G58:G59)</f>
        <v>0</v>
      </c>
      <c r="H57" s="235"/>
      <c r="I57" s="235">
        <f>SUM(I58:I59)</f>
        <v>0</v>
      </c>
      <c r="J57" s="235"/>
      <c r="K57" s="235">
        <f>SUM(K58:K59)</f>
        <v>0</v>
      </c>
      <c r="L57" s="235"/>
      <c r="M57" s="235">
        <f>SUM(M58:M59)</f>
        <v>0</v>
      </c>
      <c r="N57" s="234"/>
      <c r="O57" s="234">
        <f>SUM(O58:O59)</f>
        <v>0</v>
      </c>
      <c r="P57" s="234"/>
      <c r="Q57" s="234">
        <f>SUM(Q58:Q59)</f>
        <v>0</v>
      </c>
      <c r="R57" s="235"/>
      <c r="S57" s="235"/>
      <c r="T57" s="236"/>
      <c r="U57" s="230"/>
      <c r="V57" s="230">
        <f>SUM(V58:V59)</f>
        <v>28.78</v>
      </c>
      <c r="W57" s="230"/>
      <c r="X57" s="230"/>
      <c r="Y57" s="230"/>
      <c r="AG57" t="s">
        <v>115</v>
      </c>
    </row>
    <row r="58" spans="1:60" outlineLevel="1">
      <c r="A58" s="238">
        <v>17</v>
      </c>
      <c r="B58" s="239" t="s">
        <v>185</v>
      </c>
      <c r="C58" s="255" t="s">
        <v>186</v>
      </c>
      <c r="D58" s="240" t="s">
        <v>157</v>
      </c>
      <c r="E58" s="241">
        <v>1798.7185999999999</v>
      </c>
      <c r="F58" s="242"/>
      <c r="G58" s="243">
        <f>ROUND(E58*F58,2)</f>
        <v>0</v>
      </c>
      <c r="H58" s="242"/>
      <c r="I58" s="243">
        <f>ROUND(E58*H58,2)</f>
        <v>0</v>
      </c>
      <c r="J58" s="242"/>
      <c r="K58" s="243">
        <f>ROUND(E58*J58,2)</f>
        <v>0</v>
      </c>
      <c r="L58" s="243">
        <v>21</v>
      </c>
      <c r="M58" s="243">
        <f>G58*(1+L58/100)</f>
        <v>0</v>
      </c>
      <c r="N58" s="241">
        <v>0</v>
      </c>
      <c r="O58" s="241">
        <f>ROUND(E58*N58,2)</f>
        <v>0</v>
      </c>
      <c r="P58" s="241">
        <v>0</v>
      </c>
      <c r="Q58" s="241">
        <f>ROUND(E58*P58,2)</f>
        <v>0</v>
      </c>
      <c r="R58" s="243" t="s">
        <v>119</v>
      </c>
      <c r="S58" s="243" t="s">
        <v>120</v>
      </c>
      <c r="T58" s="244" t="s">
        <v>120</v>
      </c>
      <c r="U58" s="227">
        <v>1.6E-2</v>
      </c>
      <c r="V58" s="227">
        <f>ROUND(E58*U58,2)</f>
        <v>28.78</v>
      </c>
      <c r="W58" s="227"/>
      <c r="X58" s="227" t="s">
        <v>187</v>
      </c>
      <c r="Y58" s="227" t="s">
        <v>122</v>
      </c>
      <c r="Z58" s="217"/>
      <c r="AA58" s="217"/>
      <c r="AB58" s="217"/>
      <c r="AC58" s="217"/>
      <c r="AD58" s="217"/>
      <c r="AE58" s="217"/>
      <c r="AF58" s="217"/>
      <c r="AG58" s="217" t="s">
        <v>188</v>
      </c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</row>
    <row r="59" spans="1:60" outlineLevel="2">
      <c r="A59" s="224"/>
      <c r="B59" s="225"/>
      <c r="C59" s="257" t="s">
        <v>189</v>
      </c>
      <c r="D59" s="246"/>
      <c r="E59" s="246"/>
      <c r="F59" s="246"/>
      <c r="G59" s="246"/>
      <c r="H59" s="227"/>
      <c r="I59" s="227"/>
      <c r="J59" s="227"/>
      <c r="K59" s="227"/>
      <c r="L59" s="227"/>
      <c r="M59" s="227"/>
      <c r="N59" s="226"/>
      <c r="O59" s="226"/>
      <c r="P59" s="226"/>
      <c r="Q59" s="226"/>
      <c r="R59" s="227"/>
      <c r="S59" s="227"/>
      <c r="T59" s="227"/>
      <c r="U59" s="227"/>
      <c r="V59" s="227"/>
      <c r="W59" s="227"/>
      <c r="X59" s="227"/>
      <c r="Y59" s="227"/>
      <c r="Z59" s="217"/>
      <c r="AA59" s="217"/>
      <c r="AB59" s="217"/>
      <c r="AC59" s="217"/>
      <c r="AD59" s="217"/>
      <c r="AE59" s="217"/>
      <c r="AF59" s="217"/>
      <c r="AG59" s="217" t="s">
        <v>129</v>
      </c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</row>
    <row r="60" spans="1:60">
      <c r="A60" s="231" t="s">
        <v>114</v>
      </c>
      <c r="B60" s="232" t="s">
        <v>82</v>
      </c>
      <c r="C60" s="254" t="s">
        <v>83</v>
      </c>
      <c r="D60" s="233"/>
      <c r="E60" s="234"/>
      <c r="F60" s="235"/>
      <c r="G60" s="235">
        <f>SUMIF(AG61:AG74,"&lt;&gt;NOR",G61:G74)</f>
        <v>0</v>
      </c>
      <c r="H60" s="235"/>
      <c r="I60" s="235">
        <f>SUM(I61:I74)</f>
        <v>0</v>
      </c>
      <c r="J60" s="235"/>
      <c r="K60" s="235">
        <f>SUM(K61:K74)</f>
        <v>0</v>
      </c>
      <c r="L60" s="235"/>
      <c r="M60" s="235">
        <f>SUM(M61:M74)</f>
        <v>0</v>
      </c>
      <c r="N60" s="234"/>
      <c r="O60" s="234">
        <f>SUM(O61:O74)</f>
        <v>0</v>
      </c>
      <c r="P60" s="234"/>
      <c r="Q60" s="234">
        <f>SUM(Q61:Q74)</f>
        <v>0</v>
      </c>
      <c r="R60" s="235"/>
      <c r="S60" s="235"/>
      <c r="T60" s="236"/>
      <c r="U60" s="230"/>
      <c r="V60" s="230">
        <f>SUM(V61:V74)</f>
        <v>76.83</v>
      </c>
      <c r="W60" s="230"/>
      <c r="X60" s="230"/>
      <c r="Y60" s="230"/>
      <c r="AG60" t="s">
        <v>115</v>
      </c>
    </row>
    <row r="61" spans="1:60" outlineLevel="1">
      <c r="A61" s="238">
        <v>18</v>
      </c>
      <c r="B61" s="239" t="s">
        <v>190</v>
      </c>
      <c r="C61" s="255" t="s">
        <v>191</v>
      </c>
      <c r="D61" s="240" t="s">
        <v>157</v>
      </c>
      <c r="E61" s="241">
        <v>522.66</v>
      </c>
      <c r="F61" s="242"/>
      <c r="G61" s="243">
        <f>ROUND(E61*F61,2)</f>
        <v>0</v>
      </c>
      <c r="H61" s="242"/>
      <c r="I61" s="243">
        <f>ROUND(E61*H61,2)</f>
        <v>0</v>
      </c>
      <c r="J61" s="242"/>
      <c r="K61" s="243">
        <f>ROUND(E61*J61,2)</f>
        <v>0</v>
      </c>
      <c r="L61" s="243">
        <v>21</v>
      </c>
      <c r="M61" s="243">
        <f>G61*(1+L61/100)</f>
        <v>0</v>
      </c>
      <c r="N61" s="241">
        <v>0</v>
      </c>
      <c r="O61" s="241">
        <f>ROUND(E61*N61,2)</f>
        <v>0</v>
      </c>
      <c r="P61" s="241">
        <v>0</v>
      </c>
      <c r="Q61" s="241">
        <f>ROUND(E61*P61,2)</f>
        <v>0</v>
      </c>
      <c r="R61" s="243" t="s">
        <v>119</v>
      </c>
      <c r="S61" s="243" t="s">
        <v>120</v>
      </c>
      <c r="T61" s="244" t="s">
        <v>120</v>
      </c>
      <c r="U61" s="227">
        <v>9.9000000000000005E-2</v>
      </c>
      <c r="V61" s="227">
        <f>ROUND(E61*U61,2)</f>
        <v>51.74</v>
      </c>
      <c r="W61" s="227"/>
      <c r="X61" s="227" t="s">
        <v>192</v>
      </c>
      <c r="Y61" s="227" t="s">
        <v>122</v>
      </c>
      <c r="Z61" s="217"/>
      <c r="AA61" s="217"/>
      <c r="AB61" s="217"/>
      <c r="AC61" s="217"/>
      <c r="AD61" s="217"/>
      <c r="AE61" s="217"/>
      <c r="AF61" s="217"/>
      <c r="AG61" s="217" t="s">
        <v>193</v>
      </c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</row>
    <row r="62" spans="1:60" outlineLevel="2">
      <c r="A62" s="224"/>
      <c r="B62" s="225"/>
      <c r="C62" s="257" t="s">
        <v>194</v>
      </c>
      <c r="D62" s="246"/>
      <c r="E62" s="246"/>
      <c r="F62" s="246"/>
      <c r="G62" s="246"/>
      <c r="H62" s="227"/>
      <c r="I62" s="227"/>
      <c r="J62" s="227"/>
      <c r="K62" s="227"/>
      <c r="L62" s="227"/>
      <c r="M62" s="227"/>
      <c r="N62" s="226"/>
      <c r="O62" s="226"/>
      <c r="P62" s="226"/>
      <c r="Q62" s="226"/>
      <c r="R62" s="227"/>
      <c r="S62" s="227"/>
      <c r="T62" s="227"/>
      <c r="U62" s="227"/>
      <c r="V62" s="227"/>
      <c r="W62" s="227"/>
      <c r="X62" s="227"/>
      <c r="Y62" s="227"/>
      <c r="Z62" s="217"/>
      <c r="AA62" s="217"/>
      <c r="AB62" s="217"/>
      <c r="AC62" s="217"/>
      <c r="AD62" s="217"/>
      <c r="AE62" s="217"/>
      <c r="AF62" s="217"/>
      <c r="AG62" s="217" t="s">
        <v>129</v>
      </c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</row>
    <row r="63" spans="1:60" outlineLevel="1">
      <c r="A63" s="238">
        <v>19</v>
      </c>
      <c r="B63" s="239" t="s">
        <v>195</v>
      </c>
      <c r="C63" s="255" t="s">
        <v>196</v>
      </c>
      <c r="D63" s="240" t="s">
        <v>157</v>
      </c>
      <c r="E63" s="241">
        <v>522.66</v>
      </c>
      <c r="F63" s="242"/>
      <c r="G63" s="243">
        <f>ROUND(E63*F63,2)</f>
        <v>0</v>
      </c>
      <c r="H63" s="242"/>
      <c r="I63" s="243">
        <f>ROUND(E63*H63,2)</f>
        <v>0</v>
      </c>
      <c r="J63" s="242"/>
      <c r="K63" s="243">
        <f>ROUND(E63*J63,2)</f>
        <v>0</v>
      </c>
      <c r="L63" s="243">
        <v>21</v>
      </c>
      <c r="M63" s="243">
        <f>G63*(1+L63/100)</f>
        <v>0</v>
      </c>
      <c r="N63" s="241">
        <v>0</v>
      </c>
      <c r="O63" s="241">
        <f>ROUND(E63*N63,2)</f>
        <v>0</v>
      </c>
      <c r="P63" s="241">
        <v>0</v>
      </c>
      <c r="Q63" s="241">
        <f>ROUND(E63*P63,2)</f>
        <v>0</v>
      </c>
      <c r="R63" s="243" t="s">
        <v>197</v>
      </c>
      <c r="S63" s="243" t="s">
        <v>120</v>
      </c>
      <c r="T63" s="244" t="s">
        <v>120</v>
      </c>
      <c r="U63" s="227">
        <v>4.2000000000000003E-2</v>
      </c>
      <c r="V63" s="227">
        <f>ROUND(E63*U63,2)</f>
        <v>21.95</v>
      </c>
      <c r="W63" s="227"/>
      <c r="X63" s="227" t="s">
        <v>192</v>
      </c>
      <c r="Y63" s="227" t="s">
        <v>122</v>
      </c>
      <c r="Z63" s="217"/>
      <c r="AA63" s="217"/>
      <c r="AB63" s="217"/>
      <c r="AC63" s="217"/>
      <c r="AD63" s="217"/>
      <c r="AE63" s="217"/>
      <c r="AF63" s="217"/>
      <c r="AG63" s="217" t="s">
        <v>193</v>
      </c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</row>
    <row r="64" spans="1:60" outlineLevel="2">
      <c r="A64" s="224"/>
      <c r="B64" s="225"/>
      <c r="C64" s="257" t="s">
        <v>198</v>
      </c>
      <c r="D64" s="246"/>
      <c r="E64" s="246"/>
      <c r="F64" s="246"/>
      <c r="G64" s="246"/>
      <c r="H64" s="227"/>
      <c r="I64" s="227"/>
      <c r="J64" s="227"/>
      <c r="K64" s="227"/>
      <c r="L64" s="227"/>
      <c r="M64" s="227"/>
      <c r="N64" s="226"/>
      <c r="O64" s="226"/>
      <c r="P64" s="226"/>
      <c r="Q64" s="226"/>
      <c r="R64" s="227"/>
      <c r="S64" s="227"/>
      <c r="T64" s="227"/>
      <c r="U64" s="227"/>
      <c r="V64" s="227"/>
      <c r="W64" s="227"/>
      <c r="X64" s="227"/>
      <c r="Y64" s="227"/>
      <c r="Z64" s="217"/>
      <c r="AA64" s="217"/>
      <c r="AB64" s="217"/>
      <c r="AC64" s="217"/>
      <c r="AD64" s="217"/>
      <c r="AE64" s="217"/>
      <c r="AF64" s="217"/>
      <c r="AG64" s="217" t="s">
        <v>129</v>
      </c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</row>
    <row r="65" spans="1:60" ht="22.5" outlineLevel="1">
      <c r="A65" s="247">
        <v>20</v>
      </c>
      <c r="B65" s="248" t="s">
        <v>199</v>
      </c>
      <c r="C65" s="258" t="s">
        <v>200</v>
      </c>
      <c r="D65" s="249" t="s">
        <v>157</v>
      </c>
      <c r="E65" s="250">
        <v>3135.96</v>
      </c>
      <c r="F65" s="251"/>
      <c r="G65" s="252">
        <f>ROUND(E65*F65,2)</f>
        <v>0</v>
      </c>
      <c r="H65" s="251"/>
      <c r="I65" s="252">
        <f>ROUND(E65*H65,2)</f>
        <v>0</v>
      </c>
      <c r="J65" s="251"/>
      <c r="K65" s="252">
        <f>ROUND(E65*J65,2)</f>
        <v>0</v>
      </c>
      <c r="L65" s="252">
        <v>21</v>
      </c>
      <c r="M65" s="252">
        <f>G65*(1+L65/100)</f>
        <v>0</v>
      </c>
      <c r="N65" s="250">
        <v>0</v>
      </c>
      <c r="O65" s="250">
        <f>ROUND(E65*N65,2)</f>
        <v>0</v>
      </c>
      <c r="P65" s="250">
        <v>0</v>
      </c>
      <c r="Q65" s="250">
        <f>ROUND(E65*P65,2)</f>
        <v>0</v>
      </c>
      <c r="R65" s="252" t="s">
        <v>119</v>
      </c>
      <c r="S65" s="252" t="s">
        <v>120</v>
      </c>
      <c r="T65" s="253" t="s">
        <v>120</v>
      </c>
      <c r="U65" s="227">
        <v>0</v>
      </c>
      <c r="V65" s="227">
        <f>ROUND(E65*U65,2)</f>
        <v>0</v>
      </c>
      <c r="W65" s="227"/>
      <c r="X65" s="227" t="s">
        <v>121</v>
      </c>
      <c r="Y65" s="227" t="s">
        <v>122</v>
      </c>
      <c r="Z65" s="217"/>
      <c r="AA65" s="217"/>
      <c r="AB65" s="217"/>
      <c r="AC65" s="217"/>
      <c r="AD65" s="217"/>
      <c r="AE65" s="217"/>
      <c r="AF65" s="217"/>
      <c r="AG65" s="217" t="s">
        <v>123</v>
      </c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</row>
    <row r="66" spans="1:60" outlineLevel="1">
      <c r="A66" s="238">
        <v>21</v>
      </c>
      <c r="B66" s="239" t="s">
        <v>201</v>
      </c>
      <c r="C66" s="255" t="s">
        <v>202</v>
      </c>
      <c r="D66" s="240" t="s">
        <v>157</v>
      </c>
      <c r="E66" s="241">
        <v>522.66</v>
      </c>
      <c r="F66" s="242"/>
      <c r="G66" s="243">
        <f>ROUND(E66*F66,2)</f>
        <v>0</v>
      </c>
      <c r="H66" s="242"/>
      <c r="I66" s="243">
        <f>ROUND(E66*H66,2)</f>
        <v>0</v>
      </c>
      <c r="J66" s="242"/>
      <c r="K66" s="243">
        <f>ROUND(E66*J66,2)</f>
        <v>0</v>
      </c>
      <c r="L66" s="243">
        <v>21</v>
      </c>
      <c r="M66" s="243">
        <f>G66*(1+L66/100)</f>
        <v>0</v>
      </c>
      <c r="N66" s="241">
        <v>0</v>
      </c>
      <c r="O66" s="241">
        <f>ROUND(E66*N66,2)</f>
        <v>0</v>
      </c>
      <c r="P66" s="241">
        <v>0</v>
      </c>
      <c r="Q66" s="241">
        <f>ROUND(E66*P66,2)</f>
        <v>0</v>
      </c>
      <c r="R66" s="243" t="s">
        <v>197</v>
      </c>
      <c r="S66" s="243" t="s">
        <v>120</v>
      </c>
      <c r="T66" s="244" t="s">
        <v>120</v>
      </c>
      <c r="U66" s="227">
        <v>6.0000000000000001E-3</v>
      </c>
      <c r="V66" s="227">
        <f>ROUND(E66*U66,2)</f>
        <v>3.14</v>
      </c>
      <c r="W66" s="227"/>
      <c r="X66" s="227" t="s">
        <v>192</v>
      </c>
      <c r="Y66" s="227" t="s">
        <v>122</v>
      </c>
      <c r="Z66" s="217"/>
      <c r="AA66" s="217"/>
      <c r="AB66" s="217"/>
      <c r="AC66" s="217"/>
      <c r="AD66" s="217"/>
      <c r="AE66" s="217"/>
      <c r="AF66" s="217"/>
      <c r="AG66" s="217" t="s">
        <v>193</v>
      </c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</row>
    <row r="67" spans="1:60" outlineLevel="2">
      <c r="A67" s="224"/>
      <c r="B67" s="225"/>
      <c r="C67" s="257" t="s">
        <v>203</v>
      </c>
      <c r="D67" s="246"/>
      <c r="E67" s="246"/>
      <c r="F67" s="246"/>
      <c r="G67" s="246"/>
      <c r="H67" s="227"/>
      <c r="I67" s="227"/>
      <c r="J67" s="227"/>
      <c r="K67" s="227"/>
      <c r="L67" s="227"/>
      <c r="M67" s="227"/>
      <c r="N67" s="226"/>
      <c r="O67" s="226"/>
      <c r="P67" s="226"/>
      <c r="Q67" s="226"/>
      <c r="R67" s="227"/>
      <c r="S67" s="227"/>
      <c r="T67" s="227"/>
      <c r="U67" s="227"/>
      <c r="V67" s="227"/>
      <c r="W67" s="227"/>
      <c r="X67" s="227"/>
      <c r="Y67" s="227"/>
      <c r="Z67" s="217"/>
      <c r="AA67" s="217"/>
      <c r="AB67" s="217"/>
      <c r="AC67" s="217"/>
      <c r="AD67" s="217"/>
      <c r="AE67" s="217"/>
      <c r="AF67" s="217"/>
      <c r="AG67" s="217" t="s">
        <v>129</v>
      </c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</row>
    <row r="68" spans="1:60" outlineLevel="1">
      <c r="A68" s="238">
        <v>22</v>
      </c>
      <c r="B68" s="239" t="s">
        <v>204</v>
      </c>
      <c r="C68" s="255" t="s">
        <v>205</v>
      </c>
      <c r="D68" s="240" t="s">
        <v>157</v>
      </c>
      <c r="E68" s="241">
        <v>306.18</v>
      </c>
      <c r="F68" s="242"/>
      <c r="G68" s="243">
        <f>ROUND(E68*F68,2)</f>
        <v>0</v>
      </c>
      <c r="H68" s="242"/>
      <c r="I68" s="243">
        <f>ROUND(E68*H68,2)</f>
        <v>0</v>
      </c>
      <c r="J68" s="242"/>
      <c r="K68" s="243">
        <f>ROUND(E68*J68,2)</f>
        <v>0</v>
      </c>
      <c r="L68" s="243">
        <v>21</v>
      </c>
      <c r="M68" s="243">
        <f>G68*(1+L68/100)</f>
        <v>0</v>
      </c>
      <c r="N68" s="241">
        <v>0</v>
      </c>
      <c r="O68" s="241">
        <f>ROUND(E68*N68,2)</f>
        <v>0</v>
      </c>
      <c r="P68" s="241">
        <v>0</v>
      </c>
      <c r="Q68" s="241">
        <f>ROUND(E68*P68,2)</f>
        <v>0</v>
      </c>
      <c r="R68" s="243" t="s">
        <v>206</v>
      </c>
      <c r="S68" s="243" t="s">
        <v>120</v>
      </c>
      <c r="T68" s="244" t="s">
        <v>207</v>
      </c>
      <c r="U68" s="227">
        <v>0</v>
      </c>
      <c r="V68" s="227">
        <f>ROUND(E68*U68,2)</f>
        <v>0</v>
      </c>
      <c r="W68" s="227"/>
      <c r="X68" s="227" t="s">
        <v>121</v>
      </c>
      <c r="Y68" s="227" t="s">
        <v>122</v>
      </c>
      <c r="Z68" s="217"/>
      <c r="AA68" s="217"/>
      <c r="AB68" s="217"/>
      <c r="AC68" s="217"/>
      <c r="AD68" s="217"/>
      <c r="AE68" s="217"/>
      <c r="AF68" s="217"/>
      <c r="AG68" s="217" t="s">
        <v>123</v>
      </c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</row>
    <row r="69" spans="1:60" outlineLevel="2">
      <c r="A69" s="224"/>
      <c r="B69" s="225"/>
      <c r="C69" s="256" t="s">
        <v>208</v>
      </c>
      <c r="D69" s="228"/>
      <c r="E69" s="229"/>
      <c r="F69" s="227"/>
      <c r="G69" s="227"/>
      <c r="H69" s="227"/>
      <c r="I69" s="227"/>
      <c r="J69" s="227"/>
      <c r="K69" s="227"/>
      <c r="L69" s="227"/>
      <c r="M69" s="227"/>
      <c r="N69" s="226"/>
      <c r="O69" s="226"/>
      <c r="P69" s="226"/>
      <c r="Q69" s="226"/>
      <c r="R69" s="227"/>
      <c r="S69" s="227"/>
      <c r="T69" s="227"/>
      <c r="U69" s="227"/>
      <c r="V69" s="227"/>
      <c r="W69" s="227"/>
      <c r="X69" s="227"/>
      <c r="Y69" s="227"/>
      <c r="Z69" s="217"/>
      <c r="AA69" s="217"/>
      <c r="AB69" s="217"/>
      <c r="AC69" s="217"/>
      <c r="AD69" s="217"/>
      <c r="AE69" s="217"/>
      <c r="AF69" s="217"/>
      <c r="AG69" s="217" t="s">
        <v>125</v>
      </c>
      <c r="AH69" s="217">
        <v>7</v>
      </c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</row>
    <row r="70" spans="1:60" outlineLevel="3">
      <c r="A70" s="224"/>
      <c r="B70" s="225"/>
      <c r="C70" s="256" t="s">
        <v>209</v>
      </c>
      <c r="D70" s="228"/>
      <c r="E70" s="229">
        <v>306.18</v>
      </c>
      <c r="F70" s="227"/>
      <c r="G70" s="227"/>
      <c r="H70" s="227"/>
      <c r="I70" s="227"/>
      <c r="J70" s="227"/>
      <c r="K70" s="227"/>
      <c r="L70" s="227"/>
      <c r="M70" s="227"/>
      <c r="N70" s="226"/>
      <c r="O70" s="226"/>
      <c r="P70" s="226"/>
      <c r="Q70" s="226"/>
      <c r="R70" s="227"/>
      <c r="S70" s="227"/>
      <c r="T70" s="227"/>
      <c r="U70" s="227"/>
      <c r="V70" s="227"/>
      <c r="W70" s="227"/>
      <c r="X70" s="227"/>
      <c r="Y70" s="227"/>
      <c r="Z70" s="217"/>
      <c r="AA70" s="217"/>
      <c r="AB70" s="217"/>
      <c r="AC70" s="217"/>
      <c r="AD70" s="217"/>
      <c r="AE70" s="217"/>
      <c r="AF70" s="217"/>
      <c r="AG70" s="217" t="s">
        <v>125</v>
      </c>
      <c r="AH70" s="217">
        <v>7</v>
      </c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</row>
    <row r="71" spans="1:60" outlineLevel="3">
      <c r="A71" s="224"/>
      <c r="B71" s="225"/>
      <c r="C71" s="256" t="s">
        <v>210</v>
      </c>
      <c r="D71" s="228"/>
      <c r="E71" s="229"/>
      <c r="F71" s="227"/>
      <c r="G71" s="227"/>
      <c r="H71" s="227"/>
      <c r="I71" s="227"/>
      <c r="J71" s="227"/>
      <c r="K71" s="227"/>
      <c r="L71" s="227"/>
      <c r="M71" s="227"/>
      <c r="N71" s="226"/>
      <c r="O71" s="226"/>
      <c r="P71" s="226"/>
      <c r="Q71" s="226"/>
      <c r="R71" s="227"/>
      <c r="S71" s="227"/>
      <c r="T71" s="227"/>
      <c r="U71" s="227"/>
      <c r="V71" s="227"/>
      <c r="W71" s="227"/>
      <c r="X71" s="227"/>
      <c r="Y71" s="227"/>
      <c r="Z71" s="217"/>
      <c r="AA71" s="217"/>
      <c r="AB71" s="217"/>
      <c r="AC71" s="217"/>
      <c r="AD71" s="217"/>
      <c r="AE71" s="217"/>
      <c r="AF71" s="217"/>
      <c r="AG71" s="217" t="s">
        <v>125</v>
      </c>
      <c r="AH71" s="217">
        <v>7</v>
      </c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</row>
    <row r="72" spans="1:60" outlineLevel="1">
      <c r="A72" s="238">
        <v>23</v>
      </c>
      <c r="B72" s="239" t="s">
        <v>211</v>
      </c>
      <c r="C72" s="255" t="s">
        <v>212</v>
      </c>
      <c r="D72" s="240" t="s">
        <v>157</v>
      </c>
      <c r="E72" s="241">
        <v>216.48</v>
      </c>
      <c r="F72" s="242"/>
      <c r="G72" s="243">
        <f>ROUND(E72*F72,2)</f>
        <v>0</v>
      </c>
      <c r="H72" s="242"/>
      <c r="I72" s="243">
        <f>ROUND(E72*H72,2)</f>
        <v>0</v>
      </c>
      <c r="J72" s="242"/>
      <c r="K72" s="243">
        <f>ROUND(E72*J72,2)</f>
        <v>0</v>
      </c>
      <c r="L72" s="243">
        <v>21</v>
      </c>
      <c r="M72" s="243">
        <f>G72*(1+L72/100)</f>
        <v>0</v>
      </c>
      <c r="N72" s="241">
        <v>0</v>
      </c>
      <c r="O72" s="241">
        <f>ROUND(E72*N72,2)</f>
        <v>0</v>
      </c>
      <c r="P72" s="241">
        <v>0</v>
      </c>
      <c r="Q72" s="241">
        <f>ROUND(E72*P72,2)</f>
        <v>0</v>
      </c>
      <c r="R72" s="243" t="s">
        <v>206</v>
      </c>
      <c r="S72" s="243" t="s">
        <v>120</v>
      </c>
      <c r="T72" s="244" t="s">
        <v>207</v>
      </c>
      <c r="U72" s="227">
        <v>0</v>
      </c>
      <c r="V72" s="227">
        <f>ROUND(E72*U72,2)</f>
        <v>0</v>
      </c>
      <c r="W72" s="227"/>
      <c r="X72" s="227" t="s">
        <v>121</v>
      </c>
      <c r="Y72" s="227" t="s">
        <v>122</v>
      </c>
      <c r="Z72" s="217"/>
      <c r="AA72" s="217"/>
      <c r="AB72" s="217"/>
      <c r="AC72" s="217"/>
      <c r="AD72" s="217"/>
      <c r="AE72" s="217"/>
      <c r="AF72" s="217"/>
      <c r="AG72" s="217" t="s">
        <v>123</v>
      </c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</row>
    <row r="73" spans="1:60" outlineLevel="2">
      <c r="A73" s="224"/>
      <c r="B73" s="225"/>
      <c r="C73" s="256" t="s">
        <v>213</v>
      </c>
      <c r="D73" s="228"/>
      <c r="E73" s="229">
        <v>211.2</v>
      </c>
      <c r="F73" s="227"/>
      <c r="G73" s="227"/>
      <c r="H73" s="227"/>
      <c r="I73" s="227"/>
      <c r="J73" s="227"/>
      <c r="K73" s="227"/>
      <c r="L73" s="227"/>
      <c r="M73" s="227"/>
      <c r="N73" s="226"/>
      <c r="O73" s="226"/>
      <c r="P73" s="226"/>
      <c r="Q73" s="226"/>
      <c r="R73" s="227"/>
      <c r="S73" s="227"/>
      <c r="T73" s="227"/>
      <c r="U73" s="227"/>
      <c r="V73" s="227"/>
      <c r="W73" s="227"/>
      <c r="X73" s="227"/>
      <c r="Y73" s="227"/>
      <c r="Z73" s="217"/>
      <c r="AA73" s="217"/>
      <c r="AB73" s="217"/>
      <c r="AC73" s="217"/>
      <c r="AD73" s="217"/>
      <c r="AE73" s="217"/>
      <c r="AF73" s="217"/>
      <c r="AG73" s="217" t="s">
        <v>125</v>
      </c>
      <c r="AH73" s="217">
        <v>7</v>
      </c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</row>
    <row r="74" spans="1:60" outlineLevel="3">
      <c r="A74" s="224"/>
      <c r="B74" s="225"/>
      <c r="C74" s="256" t="s">
        <v>214</v>
      </c>
      <c r="D74" s="228"/>
      <c r="E74" s="229">
        <v>5.28</v>
      </c>
      <c r="F74" s="227"/>
      <c r="G74" s="227"/>
      <c r="H74" s="227"/>
      <c r="I74" s="227"/>
      <c r="J74" s="227"/>
      <c r="K74" s="227"/>
      <c r="L74" s="227"/>
      <c r="M74" s="227"/>
      <c r="N74" s="226"/>
      <c r="O74" s="226"/>
      <c r="P74" s="226"/>
      <c r="Q74" s="226"/>
      <c r="R74" s="227"/>
      <c r="S74" s="227"/>
      <c r="T74" s="227"/>
      <c r="U74" s="227"/>
      <c r="V74" s="227"/>
      <c r="W74" s="227"/>
      <c r="X74" s="227"/>
      <c r="Y74" s="227"/>
      <c r="Z74" s="217"/>
      <c r="AA74" s="217"/>
      <c r="AB74" s="217"/>
      <c r="AC74" s="217"/>
      <c r="AD74" s="217"/>
      <c r="AE74" s="217"/>
      <c r="AF74" s="217"/>
      <c r="AG74" s="217" t="s">
        <v>125</v>
      </c>
      <c r="AH74" s="217">
        <v>7</v>
      </c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</row>
    <row r="75" spans="1:60">
      <c r="A75" s="231" t="s">
        <v>114</v>
      </c>
      <c r="B75" s="232" t="s">
        <v>85</v>
      </c>
      <c r="C75" s="254" t="s">
        <v>27</v>
      </c>
      <c r="D75" s="233"/>
      <c r="E75" s="234"/>
      <c r="F75" s="235"/>
      <c r="G75" s="235">
        <f>SUMIF(AG76:AG77,"&lt;&gt;NOR",G76:G77)</f>
        <v>0</v>
      </c>
      <c r="H75" s="235"/>
      <c r="I75" s="235">
        <f>SUM(I76:I77)</f>
        <v>0</v>
      </c>
      <c r="J75" s="235"/>
      <c r="K75" s="235">
        <f>SUM(K76:K77)</f>
        <v>0</v>
      </c>
      <c r="L75" s="235"/>
      <c r="M75" s="235">
        <f>SUM(M76:M77)</f>
        <v>0</v>
      </c>
      <c r="N75" s="234"/>
      <c r="O75" s="234">
        <f>SUM(O76:O77)</f>
        <v>0</v>
      </c>
      <c r="P75" s="234"/>
      <c r="Q75" s="234">
        <f>SUM(Q76:Q77)</f>
        <v>0</v>
      </c>
      <c r="R75" s="235"/>
      <c r="S75" s="235"/>
      <c r="T75" s="236"/>
      <c r="U75" s="230"/>
      <c r="V75" s="230">
        <f>SUM(V76:V77)</f>
        <v>0</v>
      </c>
      <c r="W75" s="230"/>
      <c r="X75" s="230"/>
      <c r="Y75" s="230"/>
      <c r="AG75" t="s">
        <v>115</v>
      </c>
    </row>
    <row r="76" spans="1:60" outlineLevel="1">
      <c r="A76" s="247">
        <v>24</v>
      </c>
      <c r="B76" s="248" t="s">
        <v>215</v>
      </c>
      <c r="C76" s="258" t="s">
        <v>216</v>
      </c>
      <c r="D76" s="249" t="s">
        <v>217</v>
      </c>
      <c r="E76" s="250">
        <v>1</v>
      </c>
      <c r="F76" s="251"/>
      <c r="G76" s="252">
        <f>ROUND(E76*F76,2)</f>
        <v>0</v>
      </c>
      <c r="H76" s="251"/>
      <c r="I76" s="252">
        <f>ROUND(E76*H76,2)</f>
        <v>0</v>
      </c>
      <c r="J76" s="251"/>
      <c r="K76" s="252">
        <f>ROUND(E76*J76,2)</f>
        <v>0</v>
      </c>
      <c r="L76" s="252">
        <v>21</v>
      </c>
      <c r="M76" s="252">
        <f>G76*(1+L76/100)</f>
        <v>0</v>
      </c>
      <c r="N76" s="250">
        <v>0</v>
      </c>
      <c r="O76" s="250">
        <f>ROUND(E76*N76,2)</f>
        <v>0</v>
      </c>
      <c r="P76" s="250">
        <v>0</v>
      </c>
      <c r="Q76" s="250">
        <f>ROUND(E76*P76,2)</f>
        <v>0</v>
      </c>
      <c r="R76" s="252"/>
      <c r="S76" s="252" t="s">
        <v>120</v>
      </c>
      <c r="T76" s="253" t="s">
        <v>207</v>
      </c>
      <c r="U76" s="227">
        <v>0</v>
      </c>
      <c r="V76" s="227">
        <f>ROUND(E76*U76,2)</f>
        <v>0</v>
      </c>
      <c r="W76" s="227"/>
      <c r="X76" s="227" t="s">
        <v>218</v>
      </c>
      <c r="Y76" s="227" t="s">
        <v>122</v>
      </c>
      <c r="Z76" s="217"/>
      <c r="AA76" s="217"/>
      <c r="AB76" s="217"/>
      <c r="AC76" s="217"/>
      <c r="AD76" s="217"/>
      <c r="AE76" s="217"/>
      <c r="AF76" s="217"/>
      <c r="AG76" s="217" t="s">
        <v>219</v>
      </c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</row>
    <row r="77" spans="1:60" outlineLevel="1">
      <c r="A77" s="247">
        <v>25</v>
      </c>
      <c r="B77" s="248" t="s">
        <v>220</v>
      </c>
      <c r="C77" s="258" t="s">
        <v>221</v>
      </c>
      <c r="D77" s="249" t="s">
        <v>217</v>
      </c>
      <c r="E77" s="250">
        <v>1</v>
      </c>
      <c r="F77" s="251"/>
      <c r="G77" s="252">
        <f>ROUND(E77*F77,2)</f>
        <v>0</v>
      </c>
      <c r="H77" s="251"/>
      <c r="I77" s="252">
        <f>ROUND(E77*H77,2)</f>
        <v>0</v>
      </c>
      <c r="J77" s="251"/>
      <c r="K77" s="252">
        <f>ROUND(E77*J77,2)</f>
        <v>0</v>
      </c>
      <c r="L77" s="252">
        <v>21</v>
      </c>
      <c r="M77" s="252">
        <f>G77*(1+L77/100)</f>
        <v>0</v>
      </c>
      <c r="N77" s="250">
        <v>0</v>
      </c>
      <c r="O77" s="250">
        <f>ROUND(E77*N77,2)</f>
        <v>0</v>
      </c>
      <c r="P77" s="250">
        <v>0</v>
      </c>
      <c r="Q77" s="250">
        <f>ROUND(E77*P77,2)</f>
        <v>0</v>
      </c>
      <c r="R77" s="252"/>
      <c r="S77" s="252" t="s">
        <v>222</v>
      </c>
      <c r="T77" s="253" t="s">
        <v>207</v>
      </c>
      <c r="U77" s="227">
        <v>0</v>
      </c>
      <c r="V77" s="227">
        <f>ROUND(E77*U77,2)</f>
        <v>0</v>
      </c>
      <c r="W77" s="227"/>
      <c r="X77" s="227" t="s">
        <v>121</v>
      </c>
      <c r="Y77" s="227" t="s">
        <v>122</v>
      </c>
      <c r="Z77" s="217"/>
      <c r="AA77" s="217"/>
      <c r="AB77" s="217"/>
      <c r="AC77" s="217"/>
      <c r="AD77" s="217"/>
      <c r="AE77" s="217"/>
      <c r="AF77" s="217"/>
      <c r="AG77" s="217" t="s">
        <v>123</v>
      </c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</row>
    <row r="78" spans="1:60">
      <c r="A78" s="231" t="s">
        <v>114</v>
      </c>
      <c r="B78" s="232" t="s">
        <v>86</v>
      </c>
      <c r="C78" s="254" t="s">
        <v>28</v>
      </c>
      <c r="D78" s="233"/>
      <c r="E78" s="234"/>
      <c r="F78" s="235"/>
      <c r="G78" s="235">
        <f>SUMIF(AG79:AG81,"&lt;&gt;NOR",G79:G81)</f>
        <v>0</v>
      </c>
      <c r="H78" s="235"/>
      <c r="I78" s="235">
        <f>SUM(I79:I81)</f>
        <v>0</v>
      </c>
      <c r="J78" s="235"/>
      <c r="K78" s="235">
        <f>SUM(K79:K81)</f>
        <v>0</v>
      </c>
      <c r="L78" s="235"/>
      <c r="M78" s="235">
        <f>SUM(M79:M81)</f>
        <v>0</v>
      </c>
      <c r="N78" s="234"/>
      <c r="O78" s="234">
        <f>SUM(O79:O81)</f>
        <v>0</v>
      </c>
      <c r="P78" s="234"/>
      <c r="Q78" s="234">
        <f>SUM(Q79:Q81)</f>
        <v>0</v>
      </c>
      <c r="R78" s="235"/>
      <c r="S78" s="235"/>
      <c r="T78" s="236"/>
      <c r="U78" s="230"/>
      <c r="V78" s="230">
        <f>SUM(V79:V81)</f>
        <v>0</v>
      </c>
      <c r="W78" s="230"/>
      <c r="X78" s="230"/>
      <c r="Y78" s="230"/>
      <c r="AG78" t="s">
        <v>115</v>
      </c>
    </row>
    <row r="79" spans="1:60" outlineLevel="1">
      <c r="A79" s="247">
        <v>26</v>
      </c>
      <c r="B79" s="248" t="s">
        <v>223</v>
      </c>
      <c r="C79" s="258" t="s">
        <v>224</v>
      </c>
      <c r="D79" s="249" t="s">
        <v>217</v>
      </c>
      <c r="E79" s="250">
        <v>1</v>
      </c>
      <c r="F79" s="251"/>
      <c r="G79" s="252">
        <f>ROUND(E79*F79,2)</f>
        <v>0</v>
      </c>
      <c r="H79" s="251"/>
      <c r="I79" s="252">
        <f>ROUND(E79*H79,2)</f>
        <v>0</v>
      </c>
      <c r="J79" s="251"/>
      <c r="K79" s="252">
        <f>ROUND(E79*J79,2)</f>
        <v>0</v>
      </c>
      <c r="L79" s="252">
        <v>21</v>
      </c>
      <c r="M79" s="252">
        <f>G79*(1+L79/100)</f>
        <v>0</v>
      </c>
      <c r="N79" s="250">
        <v>0</v>
      </c>
      <c r="O79" s="250">
        <f>ROUND(E79*N79,2)</f>
        <v>0</v>
      </c>
      <c r="P79" s="250">
        <v>0</v>
      </c>
      <c r="Q79" s="250">
        <f>ROUND(E79*P79,2)</f>
        <v>0</v>
      </c>
      <c r="R79" s="252"/>
      <c r="S79" s="252" t="s">
        <v>120</v>
      </c>
      <c r="T79" s="253" t="s">
        <v>207</v>
      </c>
      <c r="U79" s="227">
        <v>0</v>
      </c>
      <c r="V79" s="227">
        <f>ROUND(E79*U79,2)</f>
        <v>0</v>
      </c>
      <c r="W79" s="227"/>
      <c r="X79" s="227" t="s">
        <v>218</v>
      </c>
      <c r="Y79" s="227" t="s">
        <v>122</v>
      </c>
      <c r="Z79" s="217"/>
      <c r="AA79" s="217"/>
      <c r="AB79" s="217"/>
      <c r="AC79" s="217"/>
      <c r="AD79" s="217"/>
      <c r="AE79" s="217"/>
      <c r="AF79" s="217"/>
      <c r="AG79" s="217" t="s">
        <v>219</v>
      </c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</row>
    <row r="80" spans="1:60" outlineLevel="1">
      <c r="A80" s="247">
        <v>27</v>
      </c>
      <c r="B80" s="248" t="s">
        <v>225</v>
      </c>
      <c r="C80" s="258" t="s">
        <v>226</v>
      </c>
      <c r="D80" s="249" t="s">
        <v>217</v>
      </c>
      <c r="E80" s="250">
        <v>1</v>
      </c>
      <c r="F80" s="251"/>
      <c r="G80" s="252">
        <f>ROUND(E80*F80,2)</f>
        <v>0</v>
      </c>
      <c r="H80" s="251"/>
      <c r="I80" s="252">
        <f>ROUND(E80*H80,2)</f>
        <v>0</v>
      </c>
      <c r="J80" s="251"/>
      <c r="K80" s="252">
        <f>ROUND(E80*J80,2)</f>
        <v>0</v>
      </c>
      <c r="L80" s="252">
        <v>21</v>
      </c>
      <c r="M80" s="252">
        <f>G80*(1+L80/100)</f>
        <v>0</v>
      </c>
      <c r="N80" s="250">
        <v>0</v>
      </c>
      <c r="O80" s="250">
        <f>ROUND(E80*N80,2)</f>
        <v>0</v>
      </c>
      <c r="P80" s="250">
        <v>0</v>
      </c>
      <c r="Q80" s="250">
        <f>ROUND(E80*P80,2)</f>
        <v>0</v>
      </c>
      <c r="R80" s="252"/>
      <c r="S80" s="252" t="s">
        <v>120</v>
      </c>
      <c r="T80" s="253" t="s">
        <v>207</v>
      </c>
      <c r="U80" s="227">
        <v>0</v>
      </c>
      <c r="V80" s="227">
        <f>ROUND(E80*U80,2)</f>
        <v>0</v>
      </c>
      <c r="W80" s="227"/>
      <c r="X80" s="227" t="s">
        <v>218</v>
      </c>
      <c r="Y80" s="227" t="s">
        <v>122</v>
      </c>
      <c r="Z80" s="217"/>
      <c r="AA80" s="217"/>
      <c r="AB80" s="217"/>
      <c r="AC80" s="217"/>
      <c r="AD80" s="217"/>
      <c r="AE80" s="217"/>
      <c r="AF80" s="217"/>
      <c r="AG80" s="217" t="s">
        <v>219</v>
      </c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</row>
    <row r="81" spans="1:60" outlineLevel="1">
      <c r="A81" s="238">
        <v>28</v>
      </c>
      <c r="B81" s="239" t="s">
        <v>227</v>
      </c>
      <c r="C81" s="255" t="s">
        <v>228</v>
      </c>
      <c r="D81" s="240" t="s">
        <v>217</v>
      </c>
      <c r="E81" s="241">
        <v>1</v>
      </c>
      <c r="F81" s="242"/>
      <c r="G81" s="243">
        <f>ROUND(E81*F81,2)</f>
        <v>0</v>
      </c>
      <c r="H81" s="242"/>
      <c r="I81" s="243">
        <f>ROUND(E81*H81,2)</f>
        <v>0</v>
      </c>
      <c r="J81" s="242"/>
      <c r="K81" s="243">
        <f>ROUND(E81*J81,2)</f>
        <v>0</v>
      </c>
      <c r="L81" s="243">
        <v>21</v>
      </c>
      <c r="M81" s="243">
        <f>G81*(1+L81/100)</f>
        <v>0</v>
      </c>
      <c r="N81" s="241">
        <v>0</v>
      </c>
      <c r="O81" s="241">
        <f>ROUND(E81*N81,2)</f>
        <v>0</v>
      </c>
      <c r="P81" s="241">
        <v>0</v>
      </c>
      <c r="Q81" s="241">
        <f>ROUND(E81*P81,2)</f>
        <v>0</v>
      </c>
      <c r="R81" s="243"/>
      <c r="S81" s="243" t="s">
        <v>120</v>
      </c>
      <c r="T81" s="244" t="s">
        <v>207</v>
      </c>
      <c r="U81" s="227">
        <v>0</v>
      </c>
      <c r="V81" s="227">
        <f>ROUND(E81*U81,2)</f>
        <v>0</v>
      </c>
      <c r="W81" s="227"/>
      <c r="X81" s="227" t="s">
        <v>218</v>
      </c>
      <c r="Y81" s="227" t="s">
        <v>122</v>
      </c>
      <c r="Z81" s="217"/>
      <c r="AA81" s="217"/>
      <c r="AB81" s="217"/>
      <c r="AC81" s="217"/>
      <c r="AD81" s="217"/>
      <c r="AE81" s="217"/>
      <c r="AF81" s="217"/>
      <c r="AG81" s="217" t="s">
        <v>229</v>
      </c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</row>
    <row r="82" spans="1:60">
      <c r="A82" s="3"/>
      <c r="B82" s="4"/>
      <c r="C82" s="259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AE82">
        <v>15</v>
      </c>
      <c r="AF82">
        <v>21</v>
      </c>
      <c r="AG82" t="s">
        <v>100</v>
      </c>
    </row>
    <row r="83" spans="1:60">
      <c r="A83" s="220"/>
      <c r="B83" s="221" t="s">
        <v>29</v>
      </c>
      <c r="C83" s="260"/>
      <c r="D83" s="222"/>
      <c r="E83" s="223"/>
      <c r="F83" s="223"/>
      <c r="G83" s="237">
        <f>G8+G15+G38+G47+G57+G60+G75+G78</f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AE83">
        <f>SUMIF(L7:L81,AE82,G7:G81)</f>
        <v>0</v>
      </c>
      <c r="AF83">
        <f>SUMIF(L7:L81,AF82,G7:G81)</f>
        <v>0</v>
      </c>
      <c r="AG83" t="s">
        <v>230</v>
      </c>
    </row>
    <row r="84" spans="1:60">
      <c r="C84" s="261"/>
      <c r="D84" s="10"/>
      <c r="AG84" t="s">
        <v>231</v>
      </c>
    </row>
    <row r="85" spans="1:60">
      <c r="D85" s="10"/>
    </row>
    <row r="86" spans="1:60">
      <c r="D86" s="10"/>
    </row>
    <row r="87" spans="1:60">
      <c r="D87" s="10"/>
    </row>
    <row r="88" spans="1:60">
      <c r="D88" s="10"/>
    </row>
    <row r="89" spans="1:60">
      <c r="D89" s="10"/>
    </row>
    <row r="90" spans="1:60">
      <c r="D90" s="10"/>
    </row>
    <row r="91" spans="1:60">
      <c r="D91" s="10"/>
    </row>
    <row r="92" spans="1:60">
      <c r="D92" s="10"/>
    </row>
    <row r="93" spans="1:60">
      <c r="D93" s="10"/>
    </row>
    <row r="94" spans="1:60">
      <c r="D94" s="10"/>
    </row>
    <row r="95" spans="1:60">
      <c r="D95" s="10"/>
    </row>
    <row r="96" spans="1:60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491" sheet="1" formatRows="0"/>
  <mergeCells count="20">
    <mergeCell ref="C64:G64"/>
    <mergeCell ref="C67:G67"/>
    <mergeCell ref="C42:G42"/>
    <mergeCell ref="C45:G45"/>
    <mergeCell ref="C49:G49"/>
    <mergeCell ref="C56:G56"/>
    <mergeCell ref="C59:G59"/>
    <mergeCell ref="C62:G62"/>
    <mergeCell ref="C20:G20"/>
    <mergeCell ref="C25:G25"/>
    <mergeCell ref="C30:G30"/>
    <mergeCell ref="C33:G33"/>
    <mergeCell ref="C36:G36"/>
    <mergeCell ref="C40:G40"/>
    <mergeCell ref="A1:G1"/>
    <mergeCell ref="C2:G2"/>
    <mergeCell ref="C3:G3"/>
    <mergeCell ref="C4:G4"/>
    <mergeCell ref="C12:G12"/>
    <mergeCell ref="C17:G1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DD4F2615FB5D4F92FF5702EE516CBA" ma:contentTypeVersion="14" ma:contentTypeDescription="Vytvoří nový dokument" ma:contentTypeScope="" ma:versionID="01355a259902302582946b6ad6e4c62f">
  <xsd:schema xmlns:xsd="http://www.w3.org/2001/XMLSchema" xmlns:xs="http://www.w3.org/2001/XMLSchema" xmlns:p="http://schemas.microsoft.com/office/2006/metadata/properties" xmlns:ns2="75a5ac84-ffae-4f69-904f-34fe58abc48e" xmlns:ns3="f08e78ba-7a0e-416a-bcee-7a519529d41c" targetNamespace="http://schemas.microsoft.com/office/2006/metadata/properties" ma:root="true" ma:fieldsID="d638df6c143f94dc882334d5b3a3b5d4" ns2:_="" ns3:_="">
    <xsd:import namespace="75a5ac84-ffae-4f69-904f-34fe58abc48e"/>
    <xsd:import namespace="f08e78ba-7a0e-416a-bcee-7a519529d4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5ac84-ffae-4f69-904f-34fe58abc4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e4d1aa97-ce82-46a0-a336-790b7aee38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e78ba-7a0e-416a-bcee-7a519529d41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35ad03f4-e0fd-423d-8913-6bf8930948a8}" ma:internalName="TaxCatchAll" ma:showField="CatchAllData" ma:web="f08e78ba-7a0e-416a-bcee-7a519529d4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92008F-FBC9-4547-B53B-45FB7A1D8833}"/>
</file>

<file path=customXml/itemProps2.xml><?xml version="1.0" encoding="utf-8"?>
<ds:datastoreItem xmlns:ds="http://schemas.openxmlformats.org/officeDocument/2006/customXml" ds:itemID="{38B10C73-55DB-47DB-B5F8-4D9BD0D90C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101 VŘ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101 VŘ Pol'!Názvy_tisku</vt:lpstr>
      <vt:lpstr>oadresa</vt:lpstr>
      <vt:lpstr>Stavba!Objednatel</vt:lpstr>
      <vt:lpstr>Stavba!Objekt</vt:lpstr>
      <vt:lpstr>'SO 101 VŘ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Aleš Ligas</cp:lastModifiedBy>
  <cp:lastPrinted>2019-03-19T12:27:02Z</cp:lastPrinted>
  <dcterms:created xsi:type="dcterms:W3CDTF">2009-04-08T07:15:50Z</dcterms:created>
  <dcterms:modified xsi:type="dcterms:W3CDTF">2023-06-28T08:51:18Z</dcterms:modified>
</cp:coreProperties>
</file>