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U-FS01\RedirectedFolders$\kralova\My Documents\ZS_KOMENSKEHO\BEZBARIEROVOST_stavebi_prace\Dodatek\"/>
    </mc:Choice>
  </mc:AlternateContent>
  <bookViews>
    <workbookView xWindow="-120" yWindow="-120" windowWidth="29040" windowHeight="15840" activeTab="1"/>
  </bookViews>
  <sheets>
    <sheet name="ZL 39 - Změna dveří - sku..." sheetId="4" r:id="rId1"/>
    <sheet name="ZL 38 - Změna dveří - sku..." sheetId="5" r:id="rId2"/>
  </sheets>
  <definedNames>
    <definedName name="_xlnm._FilterDatabase" localSheetId="1" hidden="1">'ZL 38 - Změna dveří - sku...'!$C$118:$K$127</definedName>
    <definedName name="_xlnm._FilterDatabase" localSheetId="0" hidden="1">'ZL 39 - Změna dveří - sku...'!$C$118:$K$125</definedName>
    <definedName name="_xlnm.Print_Titles" localSheetId="1">'ZL 38 - Změna dveří - sku...'!$118:$118</definedName>
    <definedName name="_xlnm.Print_Titles" localSheetId="0">'ZL 39 - Změna dveří - sku...'!$118:$118</definedName>
    <definedName name="_xlnm.Print_Area" localSheetId="1">'ZL 38 - Změna dveří - sku...'!$C$4:$J$76,'ZL 38 - Změna dveří - sku...'!$C$82:$J$100,'ZL 38 - Změna dveří - sku...'!$C$106:$K$127</definedName>
    <definedName name="_xlnm.Print_Area" localSheetId="0">'ZL 39 - Změna dveří - sku...'!$C$4:$J$76,'ZL 39 - Změna dveří - sku...'!$C$82:$J$100,'ZL 39 - Změna dveří - sku...'!$C$106:$K$125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J35" i="5"/>
  <c r="BI127" i="5"/>
  <c r="BH127" i="5"/>
  <c r="BG127" i="5"/>
  <c r="BF127" i="5"/>
  <c r="T127" i="5"/>
  <c r="T126" i="5" s="1"/>
  <c r="R127" i="5"/>
  <c r="R126" i="5" s="1"/>
  <c r="P127" i="5"/>
  <c r="P126" i="5" s="1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F113" i="5"/>
  <c r="E111" i="5"/>
  <c r="F89" i="5"/>
  <c r="E87" i="5"/>
  <c r="J24" i="5"/>
  <c r="E24" i="5"/>
  <c r="J116" i="5" s="1"/>
  <c r="J23" i="5"/>
  <c r="J21" i="5"/>
  <c r="E21" i="5"/>
  <c r="J91" i="5" s="1"/>
  <c r="J20" i="5"/>
  <c r="J18" i="5"/>
  <c r="E18" i="5"/>
  <c r="F116" i="5" s="1"/>
  <c r="J17" i="5"/>
  <c r="J15" i="5"/>
  <c r="E15" i="5"/>
  <c r="F115" i="5" s="1"/>
  <c r="J14" i="5"/>
  <c r="J12" i="5"/>
  <c r="J113" i="5" s="1"/>
  <c r="E7" i="5"/>
  <c r="E109" i="5" s="1"/>
  <c r="J37" i="4"/>
  <c r="J36" i="4"/>
  <c r="J35" i="4"/>
  <c r="BI125" i="4"/>
  <c r="BH125" i="4"/>
  <c r="BG125" i="4"/>
  <c r="BF125" i="4"/>
  <c r="T125" i="4"/>
  <c r="T124" i="4" s="1"/>
  <c r="R125" i="4"/>
  <c r="R124" i="4"/>
  <c r="P125" i="4"/>
  <c r="P124" i="4" s="1"/>
  <c r="BI122" i="4"/>
  <c r="BH122" i="4"/>
  <c r="BG122" i="4"/>
  <c r="BF122" i="4"/>
  <c r="T122" i="4"/>
  <c r="T121" i="4"/>
  <c r="T120" i="4" s="1"/>
  <c r="T119" i="4" s="1"/>
  <c r="R122" i="4"/>
  <c r="R121" i="4"/>
  <c r="R120" i="4" s="1"/>
  <c r="R119" i="4" s="1"/>
  <c r="P122" i="4"/>
  <c r="P121" i="4"/>
  <c r="P120" i="4" s="1"/>
  <c r="P119" i="4" s="1"/>
  <c r="F113" i="4"/>
  <c r="E111" i="4"/>
  <c r="F89" i="4"/>
  <c r="E87" i="4"/>
  <c r="J24" i="4"/>
  <c r="E24" i="4"/>
  <c r="J92" i="4" s="1"/>
  <c r="J23" i="4"/>
  <c r="J21" i="4"/>
  <c r="E21" i="4"/>
  <c r="J115" i="4" s="1"/>
  <c r="J20" i="4"/>
  <c r="J18" i="4"/>
  <c r="E18" i="4"/>
  <c r="F116" i="4" s="1"/>
  <c r="J17" i="4"/>
  <c r="J15" i="4"/>
  <c r="E15" i="4"/>
  <c r="F91" i="4" s="1"/>
  <c r="J14" i="4"/>
  <c r="J12" i="4"/>
  <c r="J89" i="4" s="1"/>
  <c r="E7" i="4"/>
  <c r="E85" i="4" s="1"/>
  <c r="BK125" i="4"/>
  <c r="BK127" i="5"/>
  <c r="J127" i="5"/>
  <c r="BK124" i="5"/>
  <c r="J122" i="4"/>
  <c r="J125" i="4"/>
  <c r="J122" i="5"/>
  <c r="BK122" i="5"/>
  <c r="BK122" i="4"/>
  <c r="J124" i="5"/>
  <c r="BK121" i="5" l="1"/>
  <c r="J121" i="5"/>
  <c r="J98" i="5" s="1"/>
  <c r="P121" i="5"/>
  <c r="P120" i="5"/>
  <c r="P119" i="5"/>
  <c r="R121" i="5"/>
  <c r="R120" i="5"/>
  <c r="R119" i="5"/>
  <c r="T121" i="5"/>
  <c r="T120" i="5"/>
  <c r="T119" i="5"/>
  <c r="BK121" i="4"/>
  <c r="J121" i="4" s="1"/>
  <c r="J98" i="4" s="1"/>
  <c r="BK124" i="4"/>
  <c r="J124" i="4"/>
  <c r="J99" i="4" s="1"/>
  <c r="BK126" i="5"/>
  <c r="J126" i="5"/>
  <c r="J99" i="5"/>
  <c r="J89" i="5"/>
  <c r="J92" i="5"/>
  <c r="E85" i="5"/>
  <c r="F91" i="5"/>
  <c r="BE122" i="5"/>
  <c r="BE124" i="5"/>
  <c r="F92" i="5"/>
  <c r="J115" i="5"/>
  <c r="BE127" i="5"/>
  <c r="J91" i="4"/>
  <c r="F92" i="4"/>
  <c r="E109" i="4"/>
  <c r="F115" i="4"/>
  <c r="J116" i="4"/>
  <c r="BE125" i="4"/>
  <c r="J113" i="4"/>
  <c r="BE122" i="4"/>
  <c r="F35" i="4"/>
  <c r="F35" i="5"/>
  <c r="F37" i="4"/>
  <c r="F34" i="5"/>
  <c r="J34" i="4"/>
  <c r="F36" i="4"/>
  <c r="J34" i="5"/>
  <c r="F34" i="4"/>
  <c r="F37" i="5"/>
  <c r="F36" i="5"/>
  <c r="BK120" i="4" l="1"/>
  <c r="J120" i="4" s="1"/>
  <c r="J97" i="4" s="1"/>
  <c r="BK120" i="5"/>
  <c r="J120" i="5" s="1"/>
  <c r="J97" i="5" s="1"/>
  <c r="F33" i="4"/>
  <c r="J33" i="4"/>
  <c r="F33" i="5"/>
  <c r="J33" i="5"/>
  <c r="BK119" i="4" l="1"/>
  <c r="J119" i="4"/>
  <c r="J96" i="4" s="1"/>
  <c r="BK119" i="5"/>
  <c r="J119" i="5"/>
  <c r="J30" i="5"/>
  <c r="J39" i="5" l="1"/>
  <c r="J96" i="5"/>
  <c r="J30" i="4"/>
  <c r="J39" i="4" l="1"/>
</calcChain>
</file>

<file path=xl/sharedStrings.xml><?xml version="1.0" encoding="utf-8"?>
<sst xmlns="http://schemas.openxmlformats.org/spreadsheetml/2006/main" count="327" uniqueCount="89">
  <si>
    <t/>
  </si>
  <si>
    <t>False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</si>
  <si>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</si>
  <si>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</si>
  <si>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</si>
  <si>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</si>
  <si>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</si>
  <si>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</si>
  <si>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</si>
  <si>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</si>
  <si>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</si>
  <si>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</si>
  <si>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</si>
  <si>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</si>
  <si>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</si>
  <si>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</si>
  <si>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</si>
  <si>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</si>
  <si>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</si>
  <si>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</si>
  <si>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</si>
  <si>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</si>
  <si>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</si>
  <si>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</si>
  <si>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</si>
  <si>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</si>
  <si>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</si>
  <si>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</si>
  <si>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</si>
  <si>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</si>
  <si>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</si>
  <si>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</si>
  <si>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</si>
  <si>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</si>
  <si>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</si>
  <si>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</si>
  <si>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</si>
  <si>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</si>
  <si>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</si>
  <si>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</si>
  <si>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</si>
  <si>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</si>
  <si>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{6ab62e8a-89b8-43d5-9364-d221b70919b7}</t>
  </si>
  <si>
    <t>{1353596b-f5ed-40db-a031-5c4125a3b31b}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</si>
  <si>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</si>
  <si>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</si>
  <si>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</si>
  <si>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</si>
  <si>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</si>
  <si>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</si>
  <si>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</si>
  <si>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</si>
  <si>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</si>
  <si>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</si>
  <si>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</si>
  <si>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</si>
  <si>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</si>
  <si>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</si>
  <si>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</si>
  <si>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</si>
  <si>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</si>
  <si>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</si>
  <si>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</si>
  <si>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</si>
  <si>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</si>
  <si>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766</t>
  </si>
  <si>
    <t>Konstrukce truhlářské</t>
  </si>
  <si>
    <t>kus</t>
  </si>
  <si>
    <t>16</t>
  </si>
  <si>
    <t>K</t>
  </si>
  <si>
    <t>ZL 39 - Změna dveří - skutečné provedení</t>
  </si>
  <si>
    <t>766 - Konstrukce truhlářské</t>
  </si>
  <si>
    <t xml:space="preserve">    vícepráce - </t>
  </si>
  <si>
    <t xml:space="preserve">    méněpráce - </t>
  </si>
  <si>
    <t>vícepráce</t>
  </si>
  <si>
    <t>61161804R3</t>
  </si>
  <si>
    <t>dveře vnitřní š = 900 mm; h = 1 970,0 mm; dýhované, hladké; otevíravé; počet křídel 1; plné; dub, buk, jasan, mahagon</t>
  </si>
  <si>
    <t>942577071</t>
  </si>
  <si>
    <t>P</t>
  </si>
  <si>
    <t>Poznámka k položce:_x000D_
dveře WC SO 03</t>
  </si>
  <si>
    <t>méněpráce</t>
  </si>
  <si>
    <t>61161804R</t>
  </si>
  <si>
    <t>1089889830</t>
  </si>
  <si>
    <t>ZL 38 - Změna dveří - skutečné provedení</t>
  </si>
  <si>
    <t>61161804R2</t>
  </si>
  <si>
    <t xml:space="preserve">Poznámka k položce:_x000D_
nově zřízená místnost úklidu SO </t>
  </si>
  <si>
    <t>-1929365689</t>
  </si>
  <si>
    <t xml:space="preserve">Poznámka k položce:_x000D_
nově zřízená místnost servrovny - SO01_x000D_
</t>
  </si>
  <si>
    <t>-1538826882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</si>
</sst>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" fontId="14" fillId="0" borderId="0" xfId="0" applyNumberFormat="1" applyFont="1"/>
    <xf numFmtId="166" fontId="17" fillId="0" borderId="12" xfId="0" applyNumberFormat="1" applyFont="1" applyBorder="1"/>
    <xf numFmtId="166" fontId="17" fillId="0" borderId="13" xfId="0" applyNumberFormat="1" applyFont="1" applyBorder="1"/>
    <xf numFmtId="4" fontId="18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166" fontId="13" fillId="0" borderId="0" xfId="0" applyNumberFormat="1" applyFont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167" fontId="12" fillId="0" borderId="22" xfId="0" applyNumberFormat="1" applyFont="1" applyBorder="1" applyAlignment="1">
      <alignment vertical="center"/>
    </xf>
    <xf numFmtId="4" fontId="12" fillId="0" borderId="22" xfId="0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6" fontId="13" fillId="0" borderId="2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6"/>
  <sheetViews>
    <sheetView showGridLines="0" topLeftCell="A16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AT2" s="7" t="s">
        <v>42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41</v>
      </c>
    </row>
    <row r="4" spans="2:46" ht="24.95" customHeight="1" x14ac:dyDescent="0.2">
      <c r="B4" s="10"/>
      <c r="D4" s="11" t="s">
        <v>44</v>
      </c>
      <c r="L4" s="10"/>
      <c r="M4" s="36" t="s">
        <v>2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3</v>
      </c>
      <c r="L6" s="10"/>
    </row>
    <row r="7" spans="2:46" ht="16.5" customHeight="1" x14ac:dyDescent="0.2">
      <c r="B7" s="10"/>
      <c r="E7" s="100" t="e">
        <f>#REF!</f>
        <v>#REF!</v>
      </c>
      <c r="F7" s="101"/>
      <c r="G7" s="101"/>
      <c r="H7" s="101"/>
      <c r="L7" s="10"/>
    </row>
    <row r="8" spans="2:46" s="1" customFormat="1" ht="12" customHeight="1" x14ac:dyDescent="0.2">
      <c r="B8" s="15"/>
      <c r="D8" s="13" t="s">
        <v>45</v>
      </c>
      <c r="L8" s="15"/>
    </row>
    <row r="9" spans="2:46" s="1" customFormat="1" ht="16.5" customHeight="1" x14ac:dyDescent="0.2">
      <c r="B9" s="15"/>
      <c r="E9" s="98" t="s">
        <v>70</v>
      </c>
      <c r="F9" s="99"/>
      <c r="G9" s="99"/>
      <c r="H9" s="99"/>
      <c r="L9" s="15"/>
    </row>
    <row r="10" spans="2:46" s="1" customFormat="1" x14ac:dyDescent="0.2">
      <c r="B10" s="15"/>
      <c r="L10" s="15"/>
    </row>
    <row r="11" spans="2:46" s="1" customFormat="1" ht="12" customHeight="1" x14ac:dyDescent="0.2">
      <c r="B11" s="15"/>
      <c r="D11" s="13" t="s">
        <v>4</v>
      </c>
      <c r="F11" s="12" t="s">
        <v>0</v>
      </c>
      <c r="I11" s="13" t="s">
        <v>5</v>
      </c>
      <c r="J11" s="12" t="s">
        <v>0</v>
      </c>
      <c r="L11" s="15"/>
    </row>
    <row r="12" spans="2:46" s="1" customFormat="1" ht="12" customHeight="1" x14ac:dyDescent="0.2">
      <c r="B12" s="15"/>
      <c r="D12" s="13" t="s">
        <v>6</v>
      </c>
      <c r="F12" s="12" t="s">
        <v>7</v>
      </c>
      <c r="I12" s="13" t="s">
        <v>8</v>
      </c>
      <c r="J12" s="25" t="e">
        <f>#REF!</f>
        <v>#REF!</v>
      </c>
      <c r="L12" s="15"/>
    </row>
    <row r="13" spans="2:46" s="1" customFormat="1" ht="10.9" customHeight="1" x14ac:dyDescent="0.2">
      <c r="B13" s="15"/>
      <c r="L13" s="15"/>
    </row>
    <row r="14" spans="2:46" s="1" customFormat="1" ht="12" customHeight="1" x14ac:dyDescent="0.2">
      <c r="B14" s="15"/>
      <c r="D14" s="13" t="s">
        <v>9</v>
      </c>
      <c r="I14" s="13" t="s">
        <v>10</v>
      </c>
      <c r="J14" s="12" t="e">
        <f>IF(#REF!="","",#REF!)</f>
        <v>#REF!</v>
      </c>
      <c r="L14" s="15"/>
    </row>
    <row r="15" spans="2:46" s="1" customFormat="1" ht="18" customHeight="1" x14ac:dyDescent="0.2">
      <c r="B15" s="15"/>
      <c r="E15" s="12" t="e">
        <f>IF(#REF!="","",#REF!)</f>
        <v>#REF!</v>
      </c>
      <c r="I15" s="13" t="s">
        <v>11</v>
      </c>
      <c r="J15" s="12" t="e">
        <f>IF(#REF!="","",#REF!)</f>
        <v>#REF!</v>
      </c>
      <c r="L15" s="15"/>
    </row>
    <row r="16" spans="2:46" s="1" customFormat="1" ht="6.95" customHeight="1" x14ac:dyDescent="0.2">
      <c r="B16" s="15"/>
      <c r="L16" s="15"/>
    </row>
    <row r="17" spans="2:12" s="1" customFormat="1" ht="12" customHeight="1" x14ac:dyDescent="0.2">
      <c r="B17" s="15"/>
      <c r="D17" s="13" t="s">
        <v>12</v>
      </c>
      <c r="I17" s="13" t="s">
        <v>10</v>
      </c>
      <c r="J17" s="12" t="e">
        <f>#REF!</f>
        <v>#REF!</v>
      </c>
      <c r="L17" s="15"/>
    </row>
    <row r="18" spans="2:12" s="1" customFormat="1" ht="18" customHeight="1" x14ac:dyDescent="0.2">
      <c r="B18" s="15"/>
      <c r="E18" s="103" t="e">
        <f>#REF!</f>
        <v>#REF!</v>
      </c>
      <c r="F18" s="103"/>
      <c r="G18" s="103"/>
      <c r="H18" s="103"/>
      <c r="I18" s="13" t="s">
        <v>11</v>
      </c>
      <c r="J18" s="12" t="e">
        <f>#REF!</f>
        <v>#REF!</v>
      </c>
      <c r="L18" s="15"/>
    </row>
    <row r="19" spans="2:12" s="1" customFormat="1" ht="6.95" customHeight="1" x14ac:dyDescent="0.2">
      <c r="B19" s="15"/>
      <c r="L19" s="15"/>
    </row>
    <row r="20" spans="2:12" s="1" customFormat="1" ht="12" customHeight="1" x14ac:dyDescent="0.2">
      <c r="B20" s="15"/>
      <c r="D20" s="13" t="s">
        <v>13</v>
      </c>
      <c r="I20" s="13" t="s">
        <v>10</v>
      </c>
      <c r="J20" s="12" t="e">
        <f>IF(#REF!="","",#REF!)</f>
        <v>#REF!</v>
      </c>
      <c r="L20" s="15"/>
    </row>
    <row r="21" spans="2:12" s="1" customFormat="1" ht="18" customHeight="1" x14ac:dyDescent="0.2">
      <c r="B21" s="15"/>
      <c r="E21" s="12" t="e">
        <f>IF(#REF!="","",#REF!)</f>
        <v>#REF!</v>
      </c>
      <c r="I21" s="13" t="s">
        <v>11</v>
      </c>
      <c r="J21" s="12" t="e">
        <f>IF(#REF!="","",#REF!)</f>
        <v>#REF!</v>
      </c>
      <c r="L21" s="15"/>
    </row>
    <row r="22" spans="2:12" s="1" customFormat="1" ht="6.95" customHeight="1" x14ac:dyDescent="0.2">
      <c r="B22" s="15"/>
      <c r="L22" s="15"/>
    </row>
    <row r="23" spans="2:12" s="1" customFormat="1" ht="12" customHeight="1" x14ac:dyDescent="0.2">
      <c r="B23" s="15"/>
      <c r="D23" s="13" t="s">
        <v>14</v>
      </c>
      <c r="I23" s="13" t="s">
        <v>10</v>
      </c>
      <c r="J23" s="12" t="e">
        <f>IF(#REF!="","",#REF!)</f>
        <v>#REF!</v>
      </c>
      <c r="L23" s="15"/>
    </row>
    <row r="24" spans="2:12" s="1" customFormat="1" ht="18" customHeight="1" x14ac:dyDescent="0.2">
      <c r="B24" s="15"/>
      <c r="E24" s="12" t="e">
        <f>IF(#REF!="","",#REF!)</f>
        <v>#REF!</v>
      </c>
      <c r="I24" s="13" t="s">
        <v>11</v>
      </c>
      <c r="J24" s="12" t="e">
        <f>IF(#REF!="","",#REF!)</f>
        <v>#REF!</v>
      </c>
      <c r="L24" s="15"/>
    </row>
    <row r="25" spans="2:12" s="1" customFormat="1" ht="6.95" customHeight="1" x14ac:dyDescent="0.2">
      <c r="B25" s="15"/>
      <c r="L25" s="15"/>
    </row>
    <row r="26" spans="2:12" s="1" customFormat="1" ht="12" customHeight="1" x14ac:dyDescent="0.2">
      <c r="B26" s="15"/>
      <c r="D26" s="13" t="s">
        <v>15</v>
      </c>
      <c r="L26" s="15"/>
    </row>
    <row r="27" spans="2:12" s="2" customFormat="1" ht="16.5" customHeight="1" x14ac:dyDescent="0.2">
      <c r="B27" s="37"/>
      <c r="E27" s="104" t="s">
        <v>0</v>
      </c>
      <c r="F27" s="104"/>
      <c r="G27" s="104"/>
      <c r="H27" s="104"/>
      <c r="L27" s="37"/>
    </row>
    <row r="28" spans="2:12" s="1" customFormat="1" ht="6.95" customHeight="1" x14ac:dyDescent="0.2">
      <c r="B28" s="15"/>
      <c r="L28" s="15"/>
    </row>
    <row r="29" spans="2:12" s="1" customFormat="1" ht="6.95" customHeigh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25.35" customHeight="1" x14ac:dyDescent="0.2">
      <c r="B30" s="15"/>
      <c r="D30" s="38" t="s">
        <v>16</v>
      </c>
      <c r="J30" s="35">
        <f>ROUND(J119, 2)</f>
        <v>0</v>
      </c>
      <c r="L30" s="15"/>
    </row>
    <row r="31" spans="2:12" s="1" customFormat="1" ht="6.95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15"/>
    </row>
    <row r="32" spans="2:12" s="1" customFormat="1" ht="14.45" customHeight="1" x14ac:dyDescent="0.2">
      <c r="B32" s="15"/>
      <c r="F32" s="17" t="s">
        <v>18</v>
      </c>
      <c r="I32" s="17" t="s">
        <v>17</v>
      </c>
      <c r="J32" s="17" t="s">
        <v>19</v>
      </c>
      <c r="L32" s="15"/>
    </row>
    <row r="33" spans="2:12" s="1" customFormat="1" ht="14.45" customHeight="1" x14ac:dyDescent="0.2">
      <c r="B33" s="15"/>
      <c r="D33" s="27" t="s">
        <v>20</v>
      </c>
      <c r="E33" s="13" t="s">
        <v>21</v>
      </c>
      <c r="F33" s="39">
        <f>ROUND((SUM(BE119:BE125)),  2)</f>
        <v>0</v>
      </c>
      <c r="I33" s="40">
        <v>0.21</v>
      </c>
      <c r="J33" s="39">
        <f>ROUND(((SUM(BE119:BE125))*I33),  2)</f>
        <v>0</v>
      </c>
      <c r="L33" s="15"/>
    </row>
    <row r="34" spans="2:12" s="1" customFormat="1" ht="14.45" customHeight="1" x14ac:dyDescent="0.2">
      <c r="B34" s="15"/>
      <c r="E34" s="13" t="s">
        <v>22</v>
      </c>
      <c r="F34" s="39">
        <f>ROUND((SUM(BF119:BF125)),  2)</f>
        <v>0</v>
      </c>
      <c r="I34" s="40">
        <v>0.15</v>
      </c>
      <c r="J34" s="39">
        <f>ROUND(((SUM(BF119:BF125))*I34),  2)</f>
        <v>0</v>
      </c>
      <c r="L34" s="15"/>
    </row>
    <row r="35" spans="2:12" s="1" customFormat="1" ht="14.45" hidden="1" customHeight="1" x14ac:dyDescent="0.2">
      <c r="B35" s="15"/>
      <c r="E35" s="13" t="s">
        <v>23</v>
      </c>
      <c r="F35" s="39">
        <f>ROUND((SUM(BG119:BG125)),  2)</f>
        <v>0</v>
      </c>
      <c r="I35" s="40">
        <v>0.21</v>
      </c>
      <c r="J35" s="39">
        <f>0</f>
        <v>0</v>
      </c>
      <c r="L35" s="15"/>
    </row>
    <row r="36" spans="2:12" s="1" customFormat="1" ht="14.45" hidden="1" customHeight="1" x14ac:dyDescent="0.2">
      <c r="B36" s="15"/>
      <c r="E36" s="13" t="s">
        <v>24</v>
      </c>
      <c r="F36" s="39">
        <f>ROUND((SUM(BH119:BH125)),  2)</f>
        <v>0</v>
      </c>
      <c r="I36" s="40">
        <v>0.15</v>
      </c>
      <c r="J36" s="39">
        <f>0</f>
        <v>0</v>
      </c>
      <c r="L36" s="15"/>
    </row>
    <row r="37" spans="2:12" s="1" customFormat="1" ht="14.45" hidden="1" customHeight="1" x14ac:dyDescent="0.2">
      <c r="B37" s="15"/>
      <c r="E37" s="13" t="s">
        <v>25</v>
      </c>
      <c r="F37" s="39">
        <f>ROUND((SUM(BI119:BI125)),  2)</f>
        <v>0</v>
      </c>
      <c r="I37" s="40">
        <v>0</v>
      </c>
      <c r="J37" s="39">
        <f>0</f>
        <v>0</v>
      </c>
      <c r="L37" s="15"/>
    </row>
    <row r="38" spans="2:12" s="1" customFormat="1" ht="6.95" customHeight="1" x14ac:dyDescent="0.2">
      <c r="B38" s="15"/>
      <c r="L38" s="15"/>
    </row>
    <row r="39" spans="2:12" s="1" customFormat="1" ht="25.35" customHeight="1" x14ac:dyDescent="0.2">
      <c r="B39" s="15"/>
      <c r="C39" s="41"/>
      <c r="D39" s="42" t="s">
        <v>26</v>
      </c>
      <c r="E39" s="29"/>
      <c r="F39" s="29"/>
      <c r="G39" s="43" t="s">
        <v>27</v>
      </c>
      <c r="H39" s="44" t="s">
        <v>28</v>
      </c>
      <c r="I39" s="29"/>
      <c r="J39" s="45">
        <f>SUM(J30:J37)</f>
        <v>0</v>
      </c>
      <c r="K39" s="46"/>
      <c r="L39" s="15"/>
    </row>
    <row r="40" spans="2:12" s="1" customFormat="1" ht="14.45" customHeight="1" x14ac:dyDescent="0.2">
      <c r="B40" s="15"/>
      <c r="L40" s="15"/>
    </row>
    <row r="41" spans="2:12" ht="14.45" customHeight="1" x14ac:dyDescent="0.2">
      <c r="B41" s="10"/>
      <c r="L41" s="10"/>
    </row>
    <row r="42" spans="2:12" ht="14.45" customHeight="1" x14ac:dyDescent="0.2">
      <c r="B42" s="10"/>
      <c r="L42" s="10"/>
    </row>
    <row r="43" spans="2:12" ht="14.45" customHeight="1" x14ac:dyDescent="0.2">
      <c r="B43" s="10"/>
      <c r="L43" s="10"/>
    </row>
    <row r="44" spans="2:12" ht="14.45" customHeight="1" x14ac:dyDescent="0.2">
      <c r="B44" s="10"/>
      <c r="L44" s="10"/>
    </row>
    <row r="45" spans="2:12" ht="14.45" customHeight="1" x14ac:dyDescent="0.2">
      <c r="B45" s="10"/>
      <c r="L45" s="10"/>
    </row>
    <row r="46" spans="2:12" ht="14.45" customHeight="1" x14ac:dyDescent="0.2">
      <c r="B46" s="10"/>
      <c r="L46" s="10"/>
    </row>
    <row r="47" spans="2:12" ht="14.45" customHeight="1" x14ac:dyDescent="0.2">
      <c r="B47" s="10"/>
      <c r="L47" s="10"/>
    </row>
    <row r="48" spans="2:1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8" t="s">
        <v>29</v>
      </c>
      <c r="E50" s="19"/>
      <c r="F50" s="19"/>
      <c r="G50" s="18" t="s">
        <v>30</v>
      </c>
      <c r="H50" s="19"/>
      <c r="I50" s="19"/>
      <c r="J50" s="19"/>
      <c r="K50" s="19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0" t="s">
        <v>31</v>
      </c>
      <c r="E61" s="16"/>
      <c r="F61" s="47" t="s">
        <v>32</v>
      </c>
      <c r="G61" s="20" t="s">
        <v>31</v>
      </c>
      <c r="H61" s="16"/>
      <c r="I61" s="16"/>
      <c r="J61" s="48" t="s">
        <v>32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8" t="s">
        <v>33</v>
      </c>
      <c r="E65" s="19"/>
      <c r="F65" s="19"/>
      <c r="G65" s="18" t="s">
        <v>34</v>
      </c>
      <c r="H65" s="19"/>
      <c r="I65" s="19"/>
      <c r="J65" s="19"/>
      <c r="K65" s="19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0" t="s">
        <v>31</v>
      </c>
      <c r="E76" s="16"/>
      <c r="F76" s="47" t="s">
        <v>32</v>
      </c>
      <c r="G76" s="20" t="s">
        <v>31</v>
      </c>
      <c r="H76" s="16"/>
      <c r="I76" s="16"/>
      <c r="J76" s="48" t="s">
        <v>32</v>
      </c>
      <c r="K76" s="16"/>
      <c r="L76" s="15"/>
    </row>
    <row r="77" spans="2:12" s="1" customFormat="1" ht="14.4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81" spans="2:47" s="1" customFormat="1" ht="6.95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47" s="1" customFormat="1" ht="24.95" customHeight="1" x14ac:dyDescent="0.2">
      <c r="B82" s="15"/>
      <c r="C82" s="11" t="s">
        <v>46</v>
      </c>
      <c r="L82" s="15"/>
    </row>
    <row r="83" spans="2:47" s="1" customFormat="1" ht="6.95" customHeight="1" x14ac:dyDescent="0.2">
      <c r="B83" s="15"/>
      <c r="L83" s="15"/>
    </row>
    <row r="84" spans="2:47" s="1" customFormat="1" ht="12" customHeight="1" x14ac:dyDescent="0.2">
      <c r="B84" s="15"/>
      <c r="C84" s="13" t="s">
        <v>3</v>
      </c>
      <c r="L84" s="15"/>
    </row>
    <row r="85" spans="2:47" s="1" customFormat="1" ht="16.5" customHeight="1" x14ac:dyDescent="0.2">
      <c r="B85" s="15"/>
      <c r="E85" s="100" t="e">
        <f>E7</f>
        <v>#REF!</v>
      </c>
      <c r="F85" s="101"/>
      <c r="G85" s="101"/>
      <c r="H85" s="101"/>
      <c r="L85" s="15"/>
    </row>
    <row r="86" spans="2:47" s="1" customFormat="1" ht="12" customHeight="1" x14ac:dyDescent="0.2">
      <c r="B86" s="15"/>
      <c r="C86" s="13" t="s">
        <v>45</v>
      </c>
      <c r="L86" s="15"/>
    </row>
    <row r="87" spans="2:47" s="1" customFormat="1" ht="16.5" customHeight="1" x14ac:dyDescent="0.2">
      <c r="B87" s="15"/>
      <c r="E87" s="98" t="str">
        <f>E9</f>
        <v>ZL 39 - Změna dveří - skutečné provedení</v>
      </c>
      <c r="F87" s="99"/>
      <c r="G87" s="99"/>
      <c r="H87" s="99"/>
      <c r="L87" s="15"/>
    </row>
    <row r="88" spans="2:47" s="1" customFormat="1" ht="6.95" customHeight="1" x14ac:dyDescent="0.2">
      <c r="B88" s="15"/>
      <c r="L88" s="15"/>
    </row>
    <row r="89" spans="2:47" s="1" customFormat="1" ht="12" customHeight="1" x14ac:dyDescent="0.2">
      <c r="B89" s="15"/>
      <c r="C89" s="13" t="s">
        <v>6</v>
      </c>
      <c r="F89" s="12" t="str">
        <f>F12</f>
        <v xml:space="preserve"> </v>
      </c>
      <c r="I89" s="13" t="s">
        <v>8</v>
      </c>
      <c r="J89" s="25" t="e">
        <f>IF(J12="","",J12)</f>
        <v>#REF!</v>
      </c>
      <c r="L89" s="15"/>
    </row>
    <row r="90" spans="2:47" s="1" customFormat="1" ht="6.95" customHeight="1" x14ac:dyDescent="0.2">
      <c r="B90" s="15"/>
      <c r="L90" s="15"/>
    </row>
    <row r="91" spans="2:47" s="1" customFormat="1" ht="15.2" customHeight="1" x14ac:dyDescent="0.2">
      <c r="B91" s="15"/>
      <c r="C91" s="13" t="s">
        <v>9</v>
      </c>
      <c r="F91" s="12" t="e">
        <f>E15</f>
        <v>#REF!</v>
      </c>
      <c r="I91" s="13" t="s">
        <v>13</v>
      </c>
      <c r="J91" s="14" t="e">
        <f>E21</f>
        <v>#REF!</v>
      </c>
      <c r="L91" s="15"/>
    </row>
    <row r="92" spans="2:47" s="1" customFormat="1" ht="15.2" customHeight="1" x14ac:dyDescent="0.2">
      <c r="B92" s="15"/>
      <c r="C92" s="13" t="s">
        <v>12</v>
      </c>
      <c r="F92" s="12" t="e">
        <f>IF(E18="","",E18)</f>
        <v>#REF!</v>
      </c>
      <c r="I92" s="13" t="s">
        <v>14</v>
      </c>
      <c r="J92" s="14" t="e">
        <f>E24</f>
        <v>#REF!</v>
      </c>
      <c r="L92" s="15"/>
    </row>
    <row r="93" spans="2:47" s="1" customFormat="1" ht="10.35" customHeight="1" x14ac:dyDescent="0.2">
      <c r="B93" s="15"/>
      <c r="L93" s="15"/>
    </row>
    <row r="94" spans="2:47" s="1" customFormat="1" ht="29.25" customHeight="1" x14ac:dyDescent="0.2">
      <c r="B94" s="15"/>
      <c r="C94" s="49" t="s">
        <v>47</v>
      </c>
      <c r="D94" s="41"/>
      <c r="E94" s="41"/>
      <c r="F94" s="41"/>
      <c r="G94" s="41"/>
      <c r="H94" s="41"/>
      <c r="I94" s="41"/>
      <c r="J94" s="50" t="s">
        <v>48</v>
      </c>
      <c r="K94" s="41"/>
      <c r="L94" s="15"/>
    </row>
    <row r="95" spans="2:47" s="1" customFormat="1" ht="10.35" customHeight="1" x14ac:dyDescent="0.2">
      <c r="B95" s="15"/>
      <c r="L95" s="15"/>
    </row>
    <row r="96" spans="2:47" s="1" customFormat="1" ht="22.9" customHeight="1" x14ac:dyDescent="0.2">
      <c r="B96" s="15"/>
      <c r="C96" s="51" t="s">
        <v>49</v>
      </c>
      <c r="J96" s="35">
        <f>J119</f>
        <v>0</v>
      </c>
      <c r="L96" s="15"/>
      <c r="AU96" s="7" t="s">
        <v>50</v>
      </c>
    </row>
    <row r="97" spans="2:12" s="3" customFormat="1" ht="24.95" customHeight="1" x14ac:dyDescent="0.2">
      <c r="B97" s="52"/>
      <c r="D97" s="53" t="s">
        <v>71</v>
      </c>
      <c r="E97" s="54"/>
      <c r="F97" s="54"/>
      <c r="G97" s="54"/>
      <c r="H97" s="54"/>
      <c r="I97" s="54"/>
      <c r="J97" s="55">
        <f>J120</f>
        <v>0</v>
      </c>
      <c r="L97" s="52"/>
    </row>
    <row r="98" spans="2:12" s="4" customFormat="1" ht="19.899999999999999" customHeight="1" x14ac:dyDescent="0.2">
      <c r="B98" s="56"/>
      <c r="D98" s="57" t="s">
        <v>72</v>
      </c>
      <c r="E98" s="58"/>
      <c r="F98" s="58"/>
      <c r="G98" s="58"/>
      <c r="H98" s="58"/>
      <c r="I98" s="58"/>
      <c r="J98" s="59">
        <f>J121</f>
        <v>17720</v>
      </c>
      <c r="L98" s="56"/>
    </row>
    <row r="99" spans="2:12" s="4" customFormat="1" ht="19.899999999999999" customHeight="1" x14ac:dyDescent="0.2">
      <c r="B99" s="56"/>
      <c r="D99" s="57" t="s">
        <v>73</v>
      </c>
      <c r="E99" s="58"/>
      <c r="F99" s="58"/>
      <c r="G99" s="58"/>
      <c r="H99" s="58"/>
      <c r="I99" s="58"/>
      <c r="J99" s="59">
        <f>J124</f>
        <v>-17720</v>
      </c>
      <c r="L99" s="56"/>
    </row>
    <row r="100" spans="2:12" s="1" customFormat="1" ht="21.75" customHeight="1" x14ac:dyDescent="0.2">
      <c r="B100" s="15"/>
      <c r="L100" s="15"/>
    </row>
    <row r="101" spans="2:12" s="1" customFormat="1" ht="6.95" customHeight="1" x14ac:dyDescent="0.2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15"/>
    </row>
    <row r="105" spans="2:12" s="1" customFormat="1" ht="6.95" customHeight="1" x14ac:dyDescent="0.2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15"/>
    </row>
    <row r="106" spans="2:12" s="1" customFormat="1" ht="24.95" customHeight="1" x14ac:dyDescent="0.2">
      <c r="B106" s="15"/>
      <c r="C106" s="11" t="s">
        <v>51</v>
      </c>
      <c r="L106" s="15"/>
    </row>
    <row r="107" spans="2:12" s="1" customFormat="1" ht="6.95" customHeight="1" x14ac:dyDescent="0.2">
      <c r="B107" s="15"/>
      <c r="L107" s="15"/>
    </row>
    <row r="108" spans="2:12" s="1" customFormat="1" ht="12" customHeight="1" x14ac:dyDescent="0.2">
      <c r="B108" s="15"/>
      <c r="C108" s="13" t="s">
        <v>3</v>
      </c>
      <c r="L108" s="15"/>
    </row>
    <row r="109" spans="2:12" s="1" customFormat="1" ht="16.5" customHeight="1" x14ac:dyDescent="0.2">
      <c r="B109" s="15"/>
      <c r="E109" s="100" t="e">
        <f>E7</f>
        <v>#REF!</v>
      </c>
      <c r="F109" s="101"/>
      <c r="G109" s="101"/>
      <c r="H109" s="101"/>
      <c r="L109" s="15"/>
    </row>
    <row r="110" spans="2:12" s="1" customFormat="1" ht="12" customHeight="1" x14ac:dyDescent="0.2">
      <c r="B110" s="15"/>
      <c r="C110" s="13" t="s">
        <v>45</v>
      </c>
      <c r="L110" s="15"/>
    </row>
    <row r="111" spans="2:12" s="1" customFormat="1" ht="16.5" customHeight="1" x14ac:dyDescent="0.2">
      <c r="B111" s="15"/>
      <c r="E111" s="98" t="str">
        <f>E9</f>
        <v>ZL 39 - Změna dveří - skutečné provedení</v>
      </c>
      <c r="F111" s="99"/>
      <c r="G111" s="99"/>
      <c r="H111" s="99"/>
      <c r="L111" s="15"/>
    </row>
    <row r="112" spans="2:12" s="1" customFormat="1" ht="6.95" customHeight="1" x14ac:dyDescent="0.2">
      <c r="B112" s="15"/>
      <c r="L112" s="15"/>
    </row>
    <row r="113" spans="2:65" s="1" customFormat="1" ht="12" customHeight="1" x14ac:dyDescent="0.2">
      <c r="B113" s="15"/>
      <c r="C113" s="13" t="s">
        <v>6</v>
      </c>
      <c r="F113" s="12" t="str">
        <f>F12</f>
        <v xml:space="preserve"> </v>
      </c>
      <c r="I113" s="13" t="s">
        <v>8</v>
      </c>
      <c r="J113" s="25" t="e">
        <f>IF(J12="","",J12)</f>
        <v>#REF!</v>
      </c>
      <c r="L113" s="15"/>
    </row>
    <row r="114" spans="2:65" s="1" customFormat="1" ht="6.95" customHeight="1" x14ac:dyDescent="0.2">
      <c r="B114" s="15"/>
      <c r="L114" s="15"/>
    </row>
    <row r="115" spans="2:65" s="1" customFormat="1" ht="15.2" customHeight="1" x14ac:dyDescent="0.2">
      <c r="B115" s="15"/>
      <c r="C115" s="13" t="s">
        <v>9</v>
      </c>
      <c r="F115" s="12" t="e">
        <f>E15</f>
        <v>#REF!</v>
      </c>
      <c r="I115" s="13" t="s">
        <v>13</v>
      </c>
      <c r="J115" s="14" t="e">
        <f>E21</f>
        <v>#REF!</v>
      </c>
      <c r="L115" s="15"/>
    </row>
    <row r="116" spans="2:65" s="1" customFormat="1" ht="15.2" customHeight="1" x14ac:dyDescent="0.2">
      <c r="B116" s="15"/>
      <c r="C116" s="13" t="s">
        <v>12</v>
      </c>
      <c r="F116" s="12" t="e">
        <f>IF(E18="","",E18)</f>
        <v>#REF!</v>
      </c>
      <c r="I116" s="13" t="s">
        <v>14</v>
      </c>
      <c r="J116" s="14" t="e">
        <f>E24</f>
        <v>#REF!</v>
      </c>
      <c r="L116" s="15"/>
    </row>
    <row r="117" spans="2:65" s="1" customFormat="1" ht="10.35" customHeight="1" x14ac:dyDescent="0.2">
      <c r="B117" s="15"/>
      <c r="L117" s="15"/>
    </row>
    <row r="118" spans="2:65" s="5" customFormat="1" ht="29.25" customHeight="1" x14ac:dyDescent="0.2">
      <c r="B118" s="60"/>
      <c r="C118" s="61" t="s">
        <v>52</v>
      </c>
      <c r="D118" s="62" t="s">
        <v>37</v>
      </c>
      <c r="E118" s="62" t="s">
        <v>35</v>
      </c>
      <c r="F118" s="62" t="s">
        <v>36</v>
      </c>
      <c r="G118" s="62" t="s">
        <v>53</v>
      </c>
      <c r="H118" s="62" t="s">
        <v>54</v>
      </c>
      <c r="I118" s="62" t="s">
        <v>55</v>
      </c>
      <c r="J118" s="62" t="s">
        <v>48</v>
      </c>
      <c r="K118" s="63" t="s">
        <v>56</v>
      </c>
      <c r="L118" s="60"/>
      <c r="M118" s="30" t="s">
        <v>0</v>
      </c>
      <c r="N118" s="31" t="s">
        <v>20</v>
      </c>
      <c r="O118" s="31" t="s">
        <v>57</v>
      </c>
      <c r="P118" s="31" t="s">
        <v>58</v>
      </c>
      <c r="Q118" s="31" t="s">
        <v>59</v>
      </c>
      <c r="R118" s="31" t="s">
        <v>60</v>
      </c>
      <c r="S118" s="31" t="s">
        <v>61</v>
      </c>
      <c r="T118" s="32" t="s">
        <v>62</v>
      </c>
    </row>
    <row r="119" spans="2:65" s="1" customFormat="1" ht="22.9" customHeight="1" x14ac:dyDescent="0.25">
      <c r="B119" s="15"/>
      <c r="C119" s="34" t="s">
        <v>63</v>
      </c>
      <c r="J119" s="64">
        <f>BK119</f>
        <v>0</v>
      </c>
      <c r="L119" s="15"/>
      <c r="M119" s="33"/>
      <c r="N119" s="26"/>
      <c r="O119" s="26"/>
      <c r="P119" s="65">
        <f>P120</f>
        <v>0</v>
      </c>
      <c r="Q119" s="26"/>
      <c r="R119" s="65">
        <f>R120</f>
        <v>0</v>
      </c>
      <c r="S119" s="26"/>
      <c r="T119" s="66">
        <f>T120</f>
        <v>0</v>
      </c>
      <c r="AT119" s="7" t="s">
        <v>38</v>
      </c>
      <c r="AU119" s="7" t="s">
        <v>50</v>
      </c>
      <c r="BK119" s="67">
        <f>BK120</f>
        <v>0</v>
      </c>
    </row>
    <row r="120" spans="2:65" s="6" customFormat="1" ht="25.9" customHeight="1" x14ac:dyDescent="0.2">
      <c r="B120" s="68"/>
      <c r="D120" s="69" t="s">
        <v>38</v>
      </c>
      <c r="E120" s="70" t="s">
        <v>65</v>
      </c>
      <c r="F120" s="70" t="s">
        <v>66</v>
      </c>
      <c r="J120" s="71">
        <f>BK120</f>
        <v>0</v>
      </c>
      <c r="L120" s="68"/>
      <c r="M120" s="72"/>
      <c r="P120" s="73">
        <f>P121+P124</f>
        <v>0</v>
      </c>
      <c r="R120" s="73">
        <f>R121+R124</f>
        <v>0</v>
      </c>
      <c r="T120" s="74">
        <f>T121+T124</f>
        <v>0</v>
      </c>
      <c r="AR120" s="69" t="s">
        <v>41</v>
      </c>
      <c r="AT120" s="75" t="s">
        <v>38</v>
      </c>
      <c r="AU120" s="75" t="s">
        <v>39</v>
      </c>
      <c r="AY120" s="69" t="s">
        <v>64</v>
      </c>
      <c r="BK120" s="76">
        <f>BK121+BK124</f>
        <v>0</v>
      </c>
    </row>
    <row r="121" spans="2:65" s="6" customFormat="1" ht="22.9" customHeight="1" x14ac:dyDescent="0.2">
      <c r="B121" s="68"/>
      <c r="D121" s="69" t="s">
        <v>38</v>
      </c>
      <c r="E121" s="77" t="s">
        <v>74</v>
      </c>
      <c r="F121" s="77" t="s">
        <v>0</v>
      </c>
      <c r="J121" s="78">
        <f>BK121</f>
        <v>17720</v>
      </c>
      <c r="L121" s="68"/>
      <c r="M121" s="72"/>
      <c r="P121" s="73">
        <f>SUM(P122:P123)</f>
        <v>0</v>
      </c>
      <c r="R121" s="73">
        <f>SUM(R122:R123)</f>
        <v>0</v>
      </c>
      <c r="T121" s="74">
        <f>SUM(T122:T123)</f>
        <v>0</v>
      </c>
      <c r="AR121" s="69" t="s">
        <v>40</v>
      </c>
      <c r="AT121" s="75" t="s">
        <v>38</v>
      </c>
      <c r="AU121" s="75" t="s">
        <v>40</v>
      </c>
      <c r="AY121" s="69" t="s">
        <v>64</v>
      </c>
      <c r="BK121" s="76">
        <f>SUM(BK122:BK123)</f>
        <v>17720</v>
      </c>
    </row>
    <row r="122" spans="2:65" s="1" customFormat="1" ht="37.9" customHeight="1" x14ac:dyDescent="0.2">
      <c r="B122" s="15"/>
      <c r="C122" s="83" t="s">
        <v>40</v>
      </c>
      <c r="D122" s="83" t="s">
        <v>69</v>
      </c>
      <c r="E122" s="84" t="s">
        <v>75</v>
      </c>
      <c r="F122" s="85" t="s">
        <v>76</v>
      </c>
      <c r="G122" s="86" t="s">
        <v>67</v>
      </c>
      <c r="H122" s="87">
        <v>4</v>
      </c>
      <c r="I122" s="88">
        <v>4430</v>
      </c>
      <c r="J122" s="88">
        <f>ROUND(I122*H122,2)</f>
        <v>17720</v>
      </c>
      <c r="K122" s="85" t="s">
        <v>0</v>
      </c>
      <c r="L122" s="15"/>
      <c r="M122" s="89" t="s">
        <v>0</v>
      </c>
      <c r="N122" s="90" t="s">
        <v>21</v>
      </c>
      <c r="O122" s="79">
        <v>0</v>
      </c>
      <c r="P122" s="79">
        <f>O122*H122</f>
        <v>0</v>
      </c>
      <c r="Q122" s="79">
        <v>0</v>
      </c>
      <c r="R122" s="79">
        <f>Q122*H122</f>
        <v>0</v>
      </c>
      <c r="S122" s="79">
        <v>0</v>
      </c>
      <c r="T122" s="80">
        <f>S122*H122</f>
        <v>0</v>
      </c>
      <c r="AR122" s="81" t="s">
        <v>68</v>
      </c>
      <c r="AT122" s="81" t="s">
        <v>69</v>
      </c>
      <c r="AU122" s="81" t="s">
        <v>41</v>
      </c>
      <c r="AY122" s="7" t="s">
        <v>64</v>
      </c>
      <c r="BE122" s="82">
        <f>IF(N122="základní",J122,0)</f>
        <v>17720</v>
      </c>
      <c r="BF122" s="82">
        <f>IF(N122="snížená",J122,0)</f>
        <v>0</v>
      </c>
      <c r="BG122" s="82">
        <f>IF(N122="zákl. přenesená",J122,0)</f>
        <v>0</v>
      </c>
      <c r="BH122" s="82">
        <f>IF(N122="sníž. přenesená",J122,0)</f>
        <v>0</v>
      </c>
      <c r="BI122" s="82">
        <f>IF(N122="nulová",J122,0)</f>
        <v>0</v>
      </c>
      <c r="BJ122" s="7" t="s">
        <v>40</v>
      </c>
      <c r="BK122" s="82">
        <f>ROUND(I122*H122,2)</f>
        <v>17720</v>
      </c>
      <c r="BL122" s="7" t="s">
        <v>68</v>
      </c>
      <c r="BM122" s="81" t="s">
        <v>77</v>
      </c>
    </row>
    <row r="123" spans="2:65" s="1" customFormat="1" ht="19.5" x14ac:dyDescent="0.2">
      <c r="B123" s="15"/>
      <c r="D123" s="93" t="s">
        <v>78</v>
      </c>
      <c r="F123" s="94" t="s">
        <v>79</v>
      </c>
      <c r="L123" s="15"/>
      <c r="M123" s="95"/>
      <c r="T123" s="28"/>
      <c r="AT123" s="7" t="s">
        <v>78</v>
      </c>
      <c r="AU123" s="7" t="s">
        <v>41</v>
      </c>
    </row>
    <row r="124" spans="2:65" s="6" customFormat="1" ht="22.9" customHeight="1" x14ac:dyDescent="0.2">
      <c r="B124" s="68"/>
      <c r="D124" s="69" t="s">
        <v>38</v>
      </c>
      <c r="E124" s="77" t="s">
        <v>80</v>
      </c>
      <c r="F124" s="77" t="s">
        <v>0</v>
      </c>
      <c r="J124" s="78">
        <f>BK124</f>
        <v>-17720</v>
      </c>
      <c r="L124" s="68"/>
      <c r="M124" s="72"/>
      <c r="P124" s="73">
        <f>P125</f>
        <v>0</v>
      </c>
      <c r="R124" s="73">
        <f>R125</f>
        <v>0</v>
      </c>
      <c r="T124" s="74">
        <f>T125</f>
        <v>0</v>
      </c>
      <c r="AR124" s="69" t="s">
        <v>40</v>
      </c>
      <c r="AT124" s="75" t="s">
        <v>38</v>
      </c>
      <c r="AU124" s="75" t="s">
        <v>40</v>
      </c>
      <c r="AY124" s="69" t="s">
        <v>64</v>
      </c>
      <c r="BK124" s="76">
        <f>BK125</f>
        <v>-17720</v>
      </c>
    </row>
    <row r="125" spans="2:65" s="1" customFormat="1" ht="37.9" customHeight="1" x14ac:dyDescent="0.2">
      <c r="B125" s="15"/>
      <c r="C125" s="83" t="s">
        <v>41</v>
      </c>
      <c r="D125" s="83" t="s">
        <v>69</v>
      </c>
      <c r="E125" s="84" t="s">
        <v>81</v>
      </c>
      <c r="F125" s="85" t="s">
        <v>76</v>
      </c>
      <c r="G125" s="86" t="s">
        <v>67</v>
      </c>
      <c r="H125" s="87">
        <v>-4</v>
      </c>
      <c r="I125" s="88">
        <v>4430</v>
      </c>
      <c r="J125" s="88">
        <f>ROUND(I125*H125,2)</f>
        <v>-17720</v>
      </c>
      <c r="K125" s="85" t="s">
        <v>0</v>
      </c>
      <c r="L125" s="15"/>
      <c r="M125" s="96" t="s">
        <v>0</v>
      </c>
      <c r="N125" s="97" t="s">
        <v>21</v>
      </c>
      <c r="O125" s="91">
        <v>0</v>
      </c>
      <c r="P125" s="91">
        <f>O125*H125</f>
        <v>0</v>
      </c>
      <c r="Q125" s="91">
        <v>0</v>
      </c>
      <c r="R125" s="91">
        <f>Q125*H125</f>
        <v>0</v>
      </c>
      <c r="S125" s="91">
        <v>0</v>
      </c>
      <c r="T125" s="92">
        <f>S125*H125</f>
        <v>0</v>
      </c>
      <c r="AR125" s="81" t="s">
        <v>68</v>
      </c>
      <c r="AT125" s="81" t="s">
        <v>69</v>
      </c>
      <c r="AU125" s="81" t="s">
        <v>41</v>
      </c>
      <c r="AY125" s="7" t="s">
        <v>64</v>
      </c>
      <c r="BE125" s="82">
        <f>IF(N125="základní",J125,0)</f>
        <v>-17720</v>
      </c>
      <c r="BF125" s="82">
        <f>IF(N125="snížená",J125,0)</f>
        <v>0</v>
      </c>
      <c r="BG125" s="82">
        <f>IF(N125="zákl. přenesená",J125,0)</f>
        <v>0</v>
      </c>
      <c r="BH125" s="82">
        <f>IF(N125="sníž. přenesená",J125,0)</f>
        <v>0</v>
      </c>
      <c r="BI125" s="82">
        <f>IF(N125="nulová",J125,0)</f>
        <v>0</v>
      </c>
      <c r="BJ125" s="7" t="s">
        <v>40</v>
      </c>
      <c r="BK125" s="82">
        <f>ROUND(I125*H125,2)</f>
        <v>-17720</v>
      </c>
      <c r="BL125" s="7" t="s">
        <v>68</v>
      </c>
      <c r="BM125" s="81" t="s">
        <v>82</v>
      </c>
    </row>
    <row r="126" spans="2:65" s="1" customFormat="1" ht="6.95" customHeight="1" x14ac:dyDescent="0.2"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15"/>
    </row>
  </sheetData>
  <sheetProtection algorithmName="SHA-512" hashValue="EsIStv2SALHcW7BnOh5ihgIcVeL3B3ITcc8GEptlRoqzTLvCe3MRLNf+PLdofdl0uOuyFn+QSVqeT1kqxqTd3Q==" saltValue="yl4aSJbpPNw/wocv0mgPREDau3vKhOZS2QEWBqvIH+m58BdQspIq6mjq4ksBnNNAl+57tIvgxAayFYeykgfUEg==" spinCount="100000" sheet="1" objects="1" scenarios="1" formatColumns="0" formatRows="0" autoFilter="0"/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8"/>
  <sheetViews>
    <sheetView showGridLines="0" tabSelected="1" topLeftCell="A59" workbookViewId="0">
      <selection activeCell="J91" sqref="J9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AT2" s="7" t="s">
        <v>43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41</v>
      </c>
    </row>
    <row r="4" spans="2:46" ht="24.95" customHeight="1" x14ac:dyDescent="0.2">
      <c r="B4" s="10"/>
      <c r="D4" s="11" t="s">
        <v>44</v>
      </c>
      <c r="L4" s="10"/>
      <c r="M4" s="36" t="s">
        <v>2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3</v>
      </c>
      <c r="L6" s="10"/>
    </row>
    <row r="7" spans="2:46" ht="16.5" customHeight="1" x14ac:dyDescent="0.2">
      <c r="B7" s="10"/>
      <c r="E7" s="100" t="e">
        <f>#REF!</f>
        <v>#REF!</v>
      </c>
      <c r="F7" s="101"/>
      <c r="G7" s="101"/>
      <c r="H7" s="101"/>
      <c r="L7" s="10"/>
    </row>
    <row r="8" spans="2:46" s="1" customFormat="1" ht="12" customHeight="1" x14ac:dyDescent="0.2">
      <c r="B8" s="15"/>
      <c r="D8" s="13" t="s">
        <v>45</v>
      </c>
      <c r="L8" s="15"/>
    </row>
    <row r="9" spans="2:46" s="1" customFormat="1" ht="16.5" customHeight="1" x14ac:dyDescent="0.2">
      <c r="B9" s="15"/>
      <c r="E9" s="98" t="s">
        <v>83</v>
      </c>
      <c r="F9" s="99"/>
      <c r="G9" s="99"/>
      <c r="H9" s="99"/>
      <c r="L9" s="15"/>
    </row>
    <row r="10" spans="2:46" s="1" customFormat="1" x14ac:dyDescent="0.2">
      <c r="B10" s="15"/>
      <c r="L10" s="15"/>
    </row>
    <row r="11" spans="2:46" s="1" customFormat="1" ht="12" customHeight="1" x14ac:dyDescent="0.2">
      <c r="B11" s="15"/>
      <c r="D11" s="13" t="s">
        <v>4</v>
      </c>
      <c r="F11" s="12" t="s">
        <v>0</v>
      </c>
      <c r="I11" s="13" t="s">
        <v>5</v>
      </c>
      <c r="J11" s="12" t="s">
        <v>0</v>
      </c>
      <c r="L11" s="15"/>
    </row>
    <row r="12" spans="2:46" s="1" customFormat="1" ht="12" customHeight="1" x14ac:dyDescent="0.2">
      <c r="B12" s="15"/>
      <c r="D12" s="13" t="s">
        <v>6</v>
      </c>
      <c r="F12" s="12" t="s">
        <v>7</v>
      </c>
      <c r="I12" s="13" t="s">
        <v>8</v>
      </c>
      <c r="J12" s="25" t="e">
        <f>#REF!</f>
        <v>#REF!</v>
      </c>
      <c r="L12" s="15"/>
    </row>
    <row r="13" spans="2:46" s="1" customFormat="1" ht="10.9" customHeight="1" x14ac:dyDescent="0.2">
      <c r="B13" s="15"/>
      <c r="L13" s="15"/>
    </row>
    <row r="14" spans="2:46" s="1" customFormat="1" ht="12" customHeight="1" x14ac:dyDescent="0.2">
      <c r="B14" s="15"/>
      <c r="D14" s="13" t="s">
        <v>9</v>
      </c>
      <c r="I14" s="13" t="s">
        <v>10</v>
      </c>
      <c r="J14" s="12" t="e">
        <f>IF(#REF!="","",#REF!)</f>
        <v>#REF!</v>
      </c>
      <c r="L14" s="15"/>
    </row>
    <row r="15" spans="2:46" s="1" customFormat="1" ht="18" customHeight="1" x14ac:dyDescent="0.2">
      <c r="B15" s="15"/>
      <c r="E15" s="12" t="e">
        <f>IF(#REF!="","",#REF!)</f>
        <v>#REF!</v>
      </c>
      <c r="I15" s="13" t="s">
        <v>11</v>
      </c>
      <c r="J15" s="12" t="e">
        <f>IF(#REF!="","",#REF!)</f>
        <v>#REF!</v>
      </c>
      <c r="L15" s="15"/>
    </row>
    <row r="16" spans="2:46" s="1" customFormat="1" ht="6.95" customHeight="1" x14ac:dyDescent="0.2">
      <c r="B16" s="15"/>
      <c r="L16" s="15"/>
    </row>
    <row r="17" spans="2:12" s="1" customFormat="1" ht="12" customHeight="1" x14ac:dyDescent="0.2">
      <c r="B17" s="15"/>
      <c r="D17" s="13" t="s">
        <v>12</v>
      </c>
      <c r="I17" s="13" t="s">
        <v>10</v>
      </c>
      <c r="J17" s="12" t="e">
        <f>#REF!</f>
        <v>#REF!</v>
      </c>
      <c r="L17" s="15"/>
    </row>
    <row r="18" spans="2:12" s="1" customFormat="1" ht="18" customHeight="1" x14ac:dyDescent="0.2">
      <c r="B18" s="15"/>
      <c r="E18" s="103" t="e">
        <f>#REF!</f>
        <v>#REF!</v>
      </c>
      <c r="F18" s="103"/>
      <c r="G18" s="103"/>
      <c r="H18" s="103"/>
      <c r="I18" s="13" t="s">
        <v>11</v>
      </c>
      <c r="J18" s="12" t="e">
        <f>#REF!</f>
        <v>#REF!</v>
      </c>
      <c r="L18" s="15"/>
    </row>
    <row r="19" spans="2:12" s="1" customFormat="1" ht="6.95" customHeight="1" x14ac:dyDescent="0.2">
      <c r="B19" s="15"/>
      <c r="L19" s="15"/>
    </row>
    <row r="20" spans="2:12" s="1" customFormat="1" ht="12" customHeight="1" x14ac:dyDescent="0.2">
      <c r="B20" s="15"/>
      <c r="D20" s="13" t="s">
        <v>13</v>
      </c>
      <c r="I20" s="13" t="s">
        <v>10</v>
      </c>
      <c r="J20" s="12" t="e">
        <f>IF(#REF!="","",#REF!)</f>
        <v>#REF!</v>
      </c>
      <c r="L20" s="15"/>
    </row>
    <row r="21" spans="2:12" s="1" customFormat="1" ht="18" customHeight="1" x14ac:dyDescent="0.2">
      <c r="B21" s="15"/>
      <c r="E21" s="12" t="e">
        <f>IF(#REF!="","",#REF!)</f>
        <v>#REF!</v>
      </c>
      <c r="I21" s="13" t="s">
        <v>11</v>
      </c>
      <c r="J21" s="12" t="e">
        <f>IF(#REF!="","",#REF!)</f>
        <v>#REF!</v>
      </c>
      <c r="L21" s="15"/>
    </row>
    <row r="22" spans="2:12" s="1" customFormat="1" ht="6.95" customHeight="1" x14ac:dyDescent="0.2">
      <c r="B22" s="15"/>
      <c r="L22" s="15"/>
    </row>
    <row r="23" spans="2:12" s="1" customFormat="1" ht="12" customHeight="1" x14ac:dyDescent="0.2">
      <c r="B23" s="15"/>
      <c r="D23" s="13" t="s">
        <v>14</v>
      </c>
      <c r="I23" s="13" t="s">
        <v>10</v>
      </c>
      <c r="J23" s="12" t="e">
        <f>IF(#REF!="","",#REF!)</f>
        <v>#REF!</v>
      </c>
      <c r="L23" s="15"/>
    </row>
    <row r="24" spans="2:12" s="1" customFormat="1" ht="18" customHeight="1" x14ac:dyDescent="0.2">
      <c r="B24" s="15"/>
      <c r="E24" s="12" t="e">
        <f>IF(#REF!="","",#REF!)</f>
        <v>#REF!</v>
      </c>
      <c r="I24" s="13" t="s">
        <v>11</v>
      </c>
      <c r="J24" s="12" t="e">
        <f>IF(#REF!="","",#REF!)</f>
        <v>#REF!</v>
      </c>
      <c r="L24" s="15"/>
    </row>
    <row r="25" spans="2:12" s="1" customFormat="1" ht="6.95" customHeight="1" x14ac:dyDescent="0.2">
      <c r="B25" s="15"/>
      <c r="L25" s="15"/>
    </row>
    <row r="26" spans="2:12" s="1" customFormat="1" ht="12" customHeight="1" x14ac:dyDescent="0.2">
      <c r="B26" s="15"/>
      <c r="D26" s="13" t="s">
        <v>15</v>
      </c>
      <c r="L26" s="15"/>
    </row>
    <row r="27" spans="2:12" s="2" customFormat="1" ht="16.5" customHeight="1" x14ac:dyDescent="0.2">
      <c r="B27" s="37"/>
      <c r="E27" s="104" t="s">
        <v>0</v>
      </c>
      <c r="F27" s="104"/>
      <c r="G27" s="104"/>
      <c r="H27" s="104"/>
      <c r="L27" s="37"/>
    </row>
    <row r="28" spans="2:12" s="1" customFormat="1" ht="6.95" customHeight="1" x14ac:dyDescent="0.2">
      <c r="B28" s="15"/>
      <c r="L28" s="15"/>
    </row>
    <row r="29" spans="2:12" s="1" customFormat="1" ht="6.95" customHeigh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25.35" customHeight="1" x14ac:dyDescent="0.2">
      <c r="B30" s="15"/>
      <c r="D30" s="38" t="s">
        <v>16</v>
      </c>
      <c r="J30" s="35">
        <f>ROUND(J119, 2)</f>
        <v>0</v>
      </c>
      <c r="L30" s="15"/>
    </row>
    <row r="31" spans="2:12" s="1" customFormat="1" ht="6.95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15"/>
    </row>
    <row r="32" spans="2:12" s="1" customFormat="1" ht="14.45" customHeight="1" x14ac:dyDescent="0.2">
      <c r="B32" s="15"/>
      <c r="F32" s="17" t="s">
        <v>18</v>
      </c>
      <c r="I32" s="17" t="s">
        <v>17</v>
      </c>
      <c r="J32" s="17" t="s">
        <v>19</v>
      </c>
      <c r="L32" s="15"/>
    </row>
    <row r="33" spans="2:12" s="1" customFormat="1" ht="14.45" customHeight="1" x14ac:dyDescent="0.2">
      <c r="B33" s="15"/>
      <c r="D33" s="27" t="s">
        <v>20</v>
      </c>
      <c r="E33" s="13" t="s">
        <v>21</v>
      </c>
      <c r="F33" s="39">
        <f>ROUND((SUM(BE119:BE127)),  2)</f>
        <v>0</v>
      </c>
      <c r="I33" s="40">
        <v>0.21</v>
      </c>
      <c r="J33" s="39">
        <f>ROUND(((SUM(BE119:BE127))*I33),  2)</f>
        <v>0</v>
      </c>
      <c r="L33" s="15"/>
    </row>
    <row r="34" spans="2:12" s="1" customFormat="1" ht="14.45" customHeight="1" x14ac:dyDescent="0.2">
      <c r="B34" s="15"/>
      <c r="E34" s="13" t="s">
        <v>22</v>
      </c>
      <c r="F34" s="39">
        <f>ROUND((SUM(BF119:BF127)),  2)</f>
        <v>0</v>
      </c>
      <c r="I34" s="40">
        <v>0.15</v>
      </c>
      <c r="J34" s="39">
        <f>ROUND(((SUM(BF119:BF127))*I34),  2)</f>
        <v>0</v>
      </c>
      <c r="L34" s="15"/>
    </row>
    <row r="35" spans="2:12" s="1" customFormat="1" ht="14.45" hidden="1" customHeight="1" x14ac:dyDescent="0.2">
      <c r="B35" s="15"/>
      <c r="E35" s="13" t="s">
        <v>23</v>
      </c>
      <c r="F35" s="39">
        <f>ROUND((SUM(BG119:BG127)),  2)</f>
        <v>0</v>
      </c>
      <c r="I35" s="40">
        <v>0.21</v>
      </c>
      <c r="J35" s="39">
        <f>0</f>
        <v>0</v>
      </c>
      <c r="L35" s="15"/>
    </row>
    <row r="36" spans="2:12" s="1" customFormat="1" ht="14.45" hidden="1" customHeight="1" x14ac:dyDescent="0.2">
      <c r="B36" s="15"/>
      <c r="E36" s="13" t="s">
        <v>24</v>
      </c>
      <c r="F36" s="39">
        <f>ROUND((SUM(BH119:BH127)),  2)</f>
        <v>0</v>
      </c>
      <c r="I36" s="40">
        <v>0.15</v>
      </c>
      <c r="J36" s="39">
        <f>0</f>
        <v>0</v>
      </c>
      <c r="L36" s="15"/>
    </row>
    <row r="37" spans="2:12" s="1" customFormat="1" ht="14.45" hidden="1" customHeight="1" x14ac:dyDescent="0.2">
      <c r="B37" s="15"/>
      <c r="E37" s="13" t="s">
        <v>25</v>
      </c>
      <c r="F37" s="39">
        <f>ROUND((SUM(BI119:BI127)),  2)</f>
        <v>0</v>
      </c>
      <c r="I37" s="40">
        <v>0</v>
      </c>
      <c r="J37" s="39">
        <f>0</f>
        <v>0</v>
      </c>
      <c r="L37" s="15"/>
    </row>
    <row r="38" spans="2:12" s="1" customFormat="1" ht="6.95" customHeight="1" x14ac:dyDescent="0.2">
      <c r="B38" s="15"/>
      <c r="L38" s="15"/>
    </row>
    <row r="39" spans="2:12" s="1" customFormat="1" ht="25.35" customHeight="1" x14ac:dyDescent="0.2">
      <c r="B39" s="15"/>
      <c r="C39" s="41"/>
      <c r="D39" s="42" t="s">
        <v>26</v>
      </c>
      <c r="E39" s="29"/>
      <c r="F39" s="29"/>
      <c r="G39" s="43" t="s">
        <v>27</v>
      </c>
      <c r="H39" s="44" t="s">
        <v>28</v>
      </c>
      <c r="I39" s="29"/>
      <c r="J39" s="45">
        <f>SUM(J30:J37)</f>
        <v>0</v>
      </c>
      <c r="K39" s="46"/>
      <c r="L39" s="15"/>
    </row>
    <row r="40" spans="2:12" s="1" customFormat="1" ht="14.45" customHeight="1" x14ac:dyDescent="0.2">
      <c r="B40" s="15"/>
      <c r="L40" s="15"/>
    </row>
    <row r="41" spans="2:12" ht="14.45" customHeight="1" x14ac:dyDescent="0.2">
      <c r="B41" s="10"/>
      <c r="L41" s="10"/>
    </row>
    <row r="42" spans="2:12" ht="14.45" customHeight="1" x14ac:dyDescent="0.2">
      <c r="B42" s="10"/>
      <c r="L42" s="10"/>
    </row>
    <row r="43" spans="2:12" ht="14.45" customHeight="1" x14ac:dyDescent="0.2">
      <c r="B43" s="10"/>
      <c r="L43" s="10"/>
    </row>
    <row r="44" spans="2:12" ht="14.45" customHeight="1" x14ac:dyDescent="0.2">
      <c r="B44" s="10"/>
      <c r="L44" s="10"/>
    </row>
    <row r="45" spans="2:12" ht="14.45" customHeight="1" x14ac:dyDescent="0.2">
      <c r="B45" s="10"/>
      <c r="L45" s="10"/>
    </row>
    <row r="46" spans="2:12" ht="14.45" customHeight="1" x14ac:dyDescent="0.2">
      <c r="B46" s="10"/>
      <c r="L46" s="10"/>
    </row>
    <row r="47" spans="2:12" ht="14.45" customHeight="1" x14ac:dyDescent="0.2">
      <c r="B47" s="10"/>
      <c r="L47" s="10"/>
    </row>
    <row r="48" spans="2:1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8" t="s">
        <v>29</v>
      </c>
      <c r="E50" s="19"/>
      <c r="F50" s="19"/>
      <c r="G50" s="18" t="s">
        <v>30</v>
      </c>
      <c r="H50" s="19"/>
      <c r="I50" s="19"/>
      <c r="J50" s="19"/>
      <c r="K50" s="19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0" t="s">
        <v>31</v>
      </c>
      <c r="E61" s="16"/>
      <c r="F61" s="47" t="s">
        <v>32</v>
      </c>
      <c r="G61" s="20" t="s">
        <v>31</v>
      </c>
      <c r="H61" s="16"/>
      <c r="I61" s="16"/>
      <c r="J61" s="48" t="s">
        <v>32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8" t="s">
        <v>33</v>
      </c>
      <c r="E65" s="19"/>
      <c r="F65" s="19"/>
      <c r="G65" s="18" t="s">
        <v>34</v>
      </c>
      <c r="H65" s="19"/>
      <c r="I65" s="19"/>
      <c r="J65" s="19"/>
      <c r="K65" s="19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0" t="s">
        <v>31</v>
      </c>
      <c r="E76" s="16"/>
      <c r="F76" s="47" t="s">
        <v>32</v>
      </c>
      <c r="G76" s="20" t="s">
        <v>31</v>
      </c>
      <c r="H76" s="16"/>
      <c r="I76" s="16"/>
      <c r="J76" s="48" t="s">
        <v>32</v>
      </c>
      <c r="K76" s="16"/>
      <c r="L76" s="15"/>
    </row>
    <row r="77" spans="2:12" s="1" customFormat="1" ht="14.4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81" spans="2:47" s="1" customFormat="1" ht="6.95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47" s="1" customFormat="1" ht="24.95" customHeight="1" x14ac:dyDescent="0.2">
      <c r="B82" s="15"/>
      <c r="C82" s="11" t="s">
        <v>46</v>
      </c>
      <c r="L82" s="15"/>
    </row>
    <row r="83" spans="2:47" s="1" customFormat="1" ht="6.95" customHeight="1" x14ac:dyDescent="0.2">
      <c r="B83" s="15"/>
      <c r="L83" s="15"/>
    </row>
    <row r="84" spans="2:47" s="1" customFormat="1" ht="12" customHeight="1" x14ac:dyDescent="0.2">
      <c r="B84" s="15"/>
      <c r="C84" s="13" t="s">
        <v>3</v>
      </c>
      <c r="L84" s="15"/>
    </row>
    <row r="85" spans="2:47" s="1" customFormat="1" ht="16.5" customHeight="1" x14ac:dyDescent="0.2">
      <c r="B85" s="15"/>
      <c r="E85" s="100" t="e">
        <f>E7</f>
        <v>#REF!</v>
      </c>
      <c r="F85" s="101"/>
      <c r="G85" s="101"/>
      <c r="H85" s="101"/>
      <c r="L85" s="15"/>
    </row>
    <row r="86" spans="2:47" s="1" customFormat="1" ht="12" customHeight="1" x14ac:dyDescent="0.2">
      <c r="B86" s="15"/>
      <c r="C86" s="13" t="s">
        <v>45</v>
      </c>
      <c r="L86" s="15"/>
    </row>
    <row r="87" spans="2:47" s="1" customFormat="1" ht="16.5" customHeight="1" x14ac:dyDescent="0.2">
      <c r="B87" s="15"/>
      <c r="E87" s="98" t="str">
        <f>E9</f>
        <v>ZL 38 - Změna dveří - skutečné provedení</v>
      </c>
      <c r="F87" s="99"/>
      <c r="G87" s="99"/>
      <c r="H87" s="99"/>
      <c r="L87" s="15"/>
    </row>
    <row r="88" spans="2:47" s="1" customFormat="1" ht="6.95" customHeight="1" x14ac:dyDescent="0.2">
      <c r="B88" s="15"/>
      <c r="L88" s="15"/>
    </row>
    <row r="89" spans="2:47" s="1" customFormat="1" ht="12" customHeight="1" x14ac:dyDescent="0.2">
      <c r="B89" s="15"/>
      <c r="C89" s="13" t="s">
        <v>6</v>
      </c>
      <c r="F89" s="12" t="str">
        <f>F12</f>
        <v xml:space="preserve"> </v>
      </c>
      <c r="I89" s="13" t="s">
        <v>8</v>
      </c>
      <c r="J89" s="25" t="e">
        <f>IF(J12="","",J12)</f>
        <v>#REF!</v>
      </c>
      <c r="L89" s="15"/>
    </row>
    <row r="90" spans="2:47" s="1" customFormat="1" ht="6.95" customHeight="1" x14ac:dyDescent="0.2">
      <c r="B90" s="15"/>
      <c r="L90" s="15"/>
    </row>
    <row r="91" spans="2:47" s="1" customFormat="1" ht="15.2" customHeight="1" x14ac:dyDescent="0.2">
      <c r="B91" s="15"/>
      <c r="C91" s="13" t="s">
        <v>9</v>
      </c>
      <c r="F91" s="12" t="e">
        <f>E15</f>
        <v>#REF!</v>
      </c>
      <c r="I91" s="13" t="s">
        <v>13</v>
      </c>
      <c r="J91" s="14" t="e">
        <f>E21</f>
        <v>#REF!</v>
      </c>
      <c r="L91" s="15"/>
    </row>
    <row r="92" spans="2:47" s="1" customFormat="1" ht="15.2" customHeight="1" x14ac:dyDescent="0.2">
      <c r="B92" s="15"/>
      <c r="C92" s="13" t="s">
        <v>12</v>
      </c>
      <c r="F92" s="12" t="e">
        <f>IF(E18="","",E18)</f>
        <v>#REF!</v>
      </c>
      <c r="I92" s="13" t="s">
        <v>14</v>
      </c>
      <c r="J92" s="14" t="e">
        <f>E24</f>
        <v>#REF!</v>
      </c>
      <c r="L92" s="15"/>
    </row>
    <row r="93" spans="2:47" s="1" customFormat="1" ht="10.35" customHeight="1" x14ac:dyDescent="0.2">
      <c r="B93" s="15"/>
      <c r="L93" s="15"/>
    </row>
    <row r="94" spans="2:47" s="1" customFormat="1" ht="29.25" customHeight="1" x14ac:dyDescent="0.2">
      <c r="B94" s="15"/>
      <c r="C94" s="49" t="s">
        <v>47</v>
      </c>
      <c r="D94" s="41"/>
      <c r="E94" s="41"/>
      <c r="F94" s="41"/>
      <c r="G94" s="41"/>
      <c r="H94" s="41"/>
      <c r="I94" s="41"/>
      <c r="J94" s="50" t="s">
        <v>48</v>
      </c>
      <c r="K94" s="41"/>
      <c r="L94" s="15"/>
    </row>
    <row r="95" spans="2:47" s="1" customFormat="1" ht="10.35" customHeight="1" x14ac:dyDescent="0.2">
      <c r="B95" s="15"/>
      <c r="L95" s="15"/>
    </row>
    <row r="96" spans="2:47" s="1" customFormat="1" ht="22.9" customHeight="1" x14ac:dyDescent="0.2">
      <c r="B96" s="15"/>
      <c r="C96" s="51" t="s">
        <v>49</v>
      </c>
      <c r="J96" s="35">
        <f>J119</f>
        <v>0</v>
      </c>
      <c r="L96" s="15"/>
      <c r="AU96" s="7" t="s">
        <v>50</v>
      </c>
    </row>
    <row r="97" spans="2:12" s="3" customFormat="1" ht="24.95" customHeight="1" x14ac:dyDescent="0.2">
      <c r="B97" s="52"/>
      <c r="D97" s="53" t="s">
        <v>71</v>
      </c>
      <c r="E97" s="54"/>
      <c r="F97" s="54"/>
      <c r="G97" s="54"/>
      <c r="H97" s="54"/>
      <c r="I97" s="54"/>
      <c r="J97" s="55">
        <f>J120</f>
        <v>0</v>
      </c>
      <c r="L97" s="52"/>
    </row>
    <row r="98" spans="2:12" s="4" customFormat="1" ht="19.899999999999999" customHeight="1" x14ac:dyDescent="0.2">
      <c r="B98" s="56"/>
      <c r="D98" s="57" t="s">
        <v>72</v>
      </c>
      <c r="E98" s="58"/>
      <c r="F98" s="58"/>
      <c r="G98" s="58"/>
      <c r="H98" s="58"/>
      <c r="I98" s="58"/>
      <c r="J98" s="59">
        <f>J121</f>
        <v>8860</v>
      </c>
      <c r="L98" s="56"/>
    </row>
    <row r="99" spans="2:12" s="4" customFormat="1" ht="19.899999999999999" customHeight="1" x14ac:dyDescent="0.2">
      <c r="B99" s="56"/>
      <c r="D99" s="57" t="s">
        <v>73</v>
      </c>
      <c r="E99" s="58"/>
      <c r="F99" s="58"/>
      <c r="G99" s="58"/>
      <c r="H99" s="58"/>
      <c r="I99" s="58"/>
      <c r="J99" s="59">
        <f>J126</f>
        <v>-8860</v>
      </c>
      <c r="L99" s="56"/>
    </row>
    <row r="100" spans="2:12" s="1" customFormat="1" ht="21.75" customHeight="1" x14ac:dyDescent="0.2">
      <c r="B100" s="15"/>
      <c r="L100" s="15"/>
    </row>
    <row r="101" spans="2:12" s="1" customFormat="1" ht="6.95" customHeight="1" x14ac:dyDescent="0.2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15"/>
    </row>
    <row r="105" spans="2:12" s="1" customFormat="1" ht="6.95" customHeight="1" x14ac:dyDescent="0.2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15"/>
    </row>
    <row r="106" spans="2:12" s="1" customFormat="1" ht="24.95" customHeight="1" x14ac:dyDescent="0.2">
      <c r="B106" s="15"/>
      <c r="C106" s="11" t="s">
        <v>51</v>
      </c>
      <c r="L106" s="15"/>
    </row>
    <row r="107" spans="2:12" s="1" customFormat="1" ht="6.95" customHeight="1" x14ac:dyDescent="0.2">
      <c r="B107" s="15"/>
      <c r="L107" s="15"/>
    </row>
    <row r="108" spans="2:12" s="1" customFormat="1" ht="12" customHeight="1" x14ac:dyDescent="0.2">
      <c r="B108" s="15"/>
      <c r="C108" s="13" t="s">
        <v>3</v>
      </c>
      <c r="L108" s="15"/>
    </row>
    <row r="109" spans="2:12" s="1" customFormat="1" ht="16.5" customHeight="1" x14ac:dyDescent="0.2">
      <c r="B109" s="15"/>
      <c r="E109" s="100" t="e">
        <f>E7</f>
        <v>#REF!</v>
      </c>
      <c r="F109" s="101"/>
      <c r="G109" s="101"/>
      <c r="H109" s="101"/>
      <c r="L109" s="15"/>
    </row>
    <row r="110" spans="2:12" s="1" customFormat="1" ht="12" customHeight="1" x14ac:dyDescent="0.2">
      <c r="B110" s="15"/>
      <c r="C110" s="13" t="s">
        <v>45</v>
      </c>
      <c r="L110" s="15"/>
    </row>
    <row r="111" spans="2:12" s="1" customFormat="1" ht="16.5" customHeight="1" x14ac:dyDescent="0.2">
      <c r="B111" s="15"/>
      <c r="E111" s="98" t="str">
        <f>E9</f>
        <v>ZL 38 - Změna dveří - skutečné provedení</v>
      </c>
      <c r="F111" s="99"/>
      <c r="G111" s="99"/>
      <c r="H111" s="99"/>
      <c r="L111" s="15"/>
    </row>
    <row r="112" spans="2:12" s="1" customFormat="1" ht="6.95" customHeight="1" x14ac:dyDescent="0.2">
      <c r="B112" s="15"/>
      <c r="L112" s="15"/>
    </row>
    <row r="113" spans="2:65" s="1" customFormat="1" ht="12" customHeight="1" x14ac:dyDescent="0.2">
      <c r="B113" s="15"/>
      <c r="C113" s="13" t="s">
        <v>6</v>
      </c>
      <c r="F113" s="12" t="str">
        <f>F12</f>
        <v xml:space="preserve"> </v>
      </c>
      <c r="I113" s="13" t="s">
        <v>8</v>
      </c>
      <c r="J113" s="25" t="e">
        <f>IF(J12="","",J12)</f>
        <v>#REF!</v>
      </c>
      <c r="L113" s="15"/>
    </row>
    <row r="114" spans="2:65" s="1" customFormat="1" ht="6.95" customHeight="1" x14ac:dyDescent="0.2">
      <c r="B114" s="15"/>
      <c r="L114" s="15"/>
    </row>
    <row r="115" spans="2:65" s="1" customFormat="1" ht="15.2" customHeight="1" x14ac:dyDescent="0.2">
      <c r="B115" s="15"/>
      <c r="C115" s="13" t="s">
        <v>9</v>
      </c>
      <c r="F115" s="12" t="e">
        <f>E15</f>
        <v>#REF!</v>
      </c>
      <c r="I115" s="13" t="s">
        <v>13</v>
      </c>
      <c r="J115" s="14" t="e">
        <f>E21</f>
        <v>#REF!</v>
      </c>
      <c r="L115" s="15"/>
    </row>
    <row r="116" spans="2:65" s="1" customFormat="1" ht="15.2" customHeight="1" x14ac:dyDescent="0.2">
      <c r="B116" s="15"/>
      <c r="C116" s="13" t="s">
        <v>12</v>
      </c>
      <c r="F116" s="12" t="e">
        <f>IF(E18="","",E18)</f>
        <v>#REF!</v>
      </c>
      <c r="I116" s="13" t="s">
        <v>14</v>
      </c>
      <c r="J116" s="14" t="e">
        <f>E24</f>
        <v>#REF!</v>
      </c>
      <c r="L116" s="15"/>
    </row>
    <row r="117" spans="2:65" s="1" customFormat="1" ht="10.35" customHeight="1" x14ac:dyDescent="0.2">
      <c r="B117" s="15"/>
      <c r="L117" s="15"/>
    </row>
    <row r="118" spans="2:65" s="5" customFormat="1" ht="29.25" customHeight="1" x14ac:dyDescent="0.2">
      <c r="B118" s="60"/>
      <c r="C118" s="61" t="s">
        <v>52</v>
      </c>
      <c r="D118" s="62" t="s">
        <v>37</v>
      </c>
      <c r="E118" s="62" t="s">
        <v>35</v>
      </c>
      <c r="F118" s="62" t="s">
        <v>36</v>
      </c>
      <c r="G118" s="62" t="s">
        <v>53</v>
      </c>
      <c r="H118" s="62" t="s">
        <v>54</v>
      </c>
      <c r="I118" s="62" t="s">
        <v>55</v>
      </c>
      <c r="J118" s="62" t="s">
        <v>48</v>
      </c>
      <c r="K118" s="63" t="s">
        <v>56</v>
      </c>
      <c r="L118" s="60"/>
      <c r="M118" s="30" t="s">
        <v>0</v>
      </c>
      <c r="N118" s="31" t="s">
        <v>20</v>
      </c>
      <c r="O118" s="31" t="s">
        <v>57</v>
      </c>
      <c r="P118" s="31" t="s">
        <v>58</v>
      </c>
      <c r="Q118" s="31" t="s">
        <v>59</v>
      </c>
      <c r="R118" s="31" t="s">
        <v>60</v>
      </c>
      <c r="S118" s="31" t="s">
        <v>61</v>
      </c>
      <c r="T118" s="32" t="s">
        <v>62</v>
      </c>
    </row>
    <row r="119" spans="2:65" s="1" customFormat="1" ht="22.9" customHeight="1" x14ac:dyDescent="0.25">
      <c r="B119" s="15"/>
      <c r="C119" s="34" t="s">
        <v>63</v>
      </c>
      <c r="J119" s="64">
        <f>BK119</f>
        <v>0</v>
      </c>
      <c r="L119" s="15"/>
      <c r="M119" s="33"/>
      <c r="N119" s="26"/>
      <c r="O119" s="26"/>
      <c r="P119" s="65">
        <f>P120</f>
        <v>0</v>
      </c>
      <c r="Q119" s="26"/>
      <c r="R119" s="65">
        <f>R120</f>
        <v>0</v>
      </c>
      <c r="S119" s="26"/>
      <c r="T119" s="66">
        <f>T120</f>
        <v>0</v>
      </c>
      <c r="AT119" s="7" t="s">
        <v>38</v>
      </c>
      <c r="AU119" s="7" t="s">
        <v>50</v>
      </c>
      <c r="BK119" s="67">
        <f>BK120</f>
        <v>0</v>
      </c>
    </row>
    <row r="120" spans="2:65" s="6" customFormat="1" ht="25.9" customHeight="1" x14ac:dyDescent="0.2">
      <c r="B120" s="68"/>
      <c r="D120" s="69" t="s">
        <v>38</v>
      </c>
      <c r="E120" s="70" t="s">
        <v>65</v>
      </c>
      <c r="F120" s="70" t="s">
        <v>66</v>
      </c>
      <c r="J120" s="71">
        <f>BK120</f>
        <v>0</v>
      </c>
      <c r="L120" s="68"/>
      <c r="M120" s="72"/>
      <c r="P120" s="73">
        <f>P121+P126</f>
        <v>0</v>
      </c>
      <c r="R120" s="73">
        <f>R121+R126</f>
        <v>0</v>
      </c>
      <c r="T120" s="74">
        <f>T121+T126</f>
        <v>0</v>
      </c>
      <c r="AR120" s="69" t="s">
        <v>41</v>
      </c>
      <c r="AT120" s="75" t="s">
        <v>38</v>
      </c>
      <c r="AU120" s="75" t="s">
        <v>39</v>
      </c>
      <c r="AY120" s="69" t="s">
        <v>64</v>
      </c>
      <c r="BK120" s="76">
        <f>BK121+BK126</f>
        <v>0</v>
      </c>
    </row>
    <row r="121" spans="2:65" s="6" customFormat="1" ht="22.9" customHeight="1" x14ac:dyDescent="0.2">
      <c r="B121" s="68"/>
      <c r="D121" s="69" t="s">
        <v>38</v>
      </c>
      <c r="E121" s="77" t="s">
        <v>74</v>
      </c>
      <c r="F121" s="77" t="s">
        <v>0</v>
      </c>
      <c r="J121" s="78">
        <f>BK121</f>
        <v>8860</v>
      </c>
      <c r="L121" s="68"/>
      <c r="M121" s="72"/>
      <c r="P121" s="73">
        <f>SUM(P122:P125)</f>
        <v>0</v>
      </c>
      <c r="R121" s="73">
        <f>SUM(R122:R125)</f>
        <v>0</v>
      </c>
      <c r="T121" s="74">
        <f>SUM(T122:T125)</f>
        <v>0</v>
      </c>
      <c r="AR121" s="69" t="s">
        <v>40</v>
      </c>
      <c r="AT121" s="75" t="s">
        <v>38</v>
      </c>
      <c r="AU121" s="75" t="s">
        <v>40</v>
      </c>
      <c r="AY121" s="69" t="s">
        <v>64</v>
      </c>
      <c r="BK121" s="76">
        <f>SUM(BK122:BK125)</f>
        <v>8860</v>
      </c>
    </row>
    <row r="122" spans="2:65" s="1" customFormat="1" ht="37.9" customHeight="1" x14ac:dyDescent="0.2">
      <c r="B122" s="15"/>
      <c r="C122" s="83" t="s">
        <v>40</v>
      </c>
      <c r="D122" s="83" t="s">
        <v>69</v>
      </c>
      <c r="E122" s="84" t="s">
        <v>84</v>
      </c>
      <c r="F122" s="85" t="s">
        <v>76</v>
      </c>
      <c r="G122" s="86" t="s">
        <v>67</v>
      </c>
      <c r="H122" s="87">
        <v>1</v>
      </c>
      <c r="I122" s="88">
        <v>4430</v>
      </c>
      <c r="J122" s="88">
        <f>ROUND(I122*H122,2)</f>
        <v>4430</v>
      </c>
      <c r="K122" s="85" t="s">
        <v>0</v>
      </c>
      <c r="L122" s="15"/>
      <c r="M122" s="89" t="s">
        <v>0</v>
      </c>
      <c r="N122" s="90" t="s">
        <v>21</v>
      </c>
      <c r="O122" s="79">
        <v>0</v>
      </c>
      <c r="P122" s="79">
        <f>O122*H122</f>
        <v>0</v>
      </c>
      <c r="Q122" s="79">
        <v>0</v>
      </c>
      <c r="R122" s="79">
        <f>Q122*H122</f>
        <v>0</v>
      </c>
      <c r="S122" s="79">
        <v>0</v>
      </c>
      <c r="T122" s="80">
        <f>S122*H122</f>
        <v>0</v>
      </c>
      <c r="AR122" s="81" t="s">
        <v>68</v>
      </c>
      <c r="AT122" s="81" t="s">
        <v>69</v>
      </c>
      <c r="AU122" s="81" t="s">
        <v>41</v>
      </c>
      <c r="AY122" s="7" t="s">
        <v>64</v>
      </c>
      <c r="BE122" s="82">
        <f>IF(N122="základní",J122,0)</f>
        <v>4430</v>
      </c>
      <c r="BF122" s="82">
        <f>IF(N122="snížená",J122,0)</f>
        <v>0</v>
      </c>
      <c r="BG122" s="82">
        <f>IF(N122="zákl. přenesená",J122,0)</f>
        <v>0</v>
      </c>
      <c r="BH122" s="82">
        <f>IF(N122="sníž. přenesená",J122,0)</f>
        <v>0</v>
      </c>
      <c r="BI122" s="82">
        <f>IF(N122="nulová",J122,0)</f>
        <v>0</v>
      </c>
      <c r="BJ122" s="7" t="s">
        <v>40</v>
      </c>
      <c r="BK122" s="82">
        <f>ROUND(I122*H122,2)</f>
        <v>4430</v>
      </c>
      <c r="BL122" s="7" t="s">
        <v>68</v>
      </c>
      <c r="BM122" s="81" t="s">
        <v>77</v>
      </c>
    </row>
    <row r="123" spans="2:65" s="1" customFormat="1" ht="19.5" x14ac:dyDescent="0.2">
      <c r="B123" s="15"/>
      <c r="D123" s="93" t="s">
        <v>78</v>
      </c>
      <c r="F123" s="94" t="s">
        <v>85</v>
      </c>
      <c r="L123" s="15"/>
      <c r="M123" s="95"/>
      <c r="T123" s="28"/>
      <c r="AT123" s="7" t="s">
        <v>78</v>
      </c>
      <c r="AU123" s="7" t="s">
        <v>41</v>
      </c>
    </row>
    <row r="124" spans="2:65" s="1" customFormat="1" ht="37.9" customHeight="1" x14ac:dyDescent="0.2">
      <c r="B124" s="15"/>
      <c r="C124" s="83" t="s">
        <v>41</v>
      </c>
      <c r="D124" s="83" t="s">
        <v>69</v>
      </c>
      <c r="E124" s="84" t="s">
        <v>84</v>
      </c>
      <c r="F124" s="85" t="s">
        <v>76</v>
      </c>
      <c r="G124" s="86" t="s">
        <v>67</v>
      </c>
      <c r="H124" s="87">
        <v>1</v>
      </c>
      <c r="I124" s="88">
        <v>4430</v>
      </c>
      <c r="J124" s="88">
        <f>ROUND(I124*H124,2)</f>
        <v>4430</v>
      </c>
      <c r="K124" s="85" t="s">
        <v>0</v>
      </c>
      <c r="L124" s="15"/>
      <c r="M124" s="89" t="s">
        <v>0</v>
      </c>
      <c r="N124" s="90" t="s">
        <v>21</v>
      </c>
      <c r="O124" s="79">
        <v>0</v>
      </c>
      <c r="P124" s="79">
        <f>O124*H124</f>
        <v>0</v>
      </c>
      <c r="Q124" s="79">
        <v>0</v>
      </c>
      <c r="R124" s="79">
        <f>Q124*H124</f>
        <v>0</v>
      </c>
      <c r="S124" s="79">
        <v>0</v>
      </c>
      <c r="T124" s="80">
        <f>S124*H124</f>
        <v>0</v>
      </c>
      <c r="AR124" s="81" t="s">
        <v>68</v>
      </c>
      <c r="AT124" s="81" t="s">
        <v>69</v>
      </c>
      <c r="AU124" s="81" t="s">
        <v>41</v>
      </c>
      <c r="AY124" s="7" t="s">
        <v>64</v>
      </c>
      <c r="BE124" s="82">
        <f>IF(N124="základní",J124,0)</f>
        <v>4430</v>
      </c>
      <c r="BF124" s="82">
        <f>IF(N124="snížená",J124,0)</f>
        <v>0</v>
      </c>
      <c r="BG124" s="82">
        <f>IF(N124="zákl. přenesená",J124,0)</f>
        <v>0</v>
      </c>
      <c r="BH124" s="82">
        <f>IF(N124="sníž. přenesená",J124,0)</f>
        <v>0</v>
      </c>
      <c r="BI124" s="82">
        <f>IF(N124="nulová",J124,0)</f>
        <v>0</v>
      </c>
      <c r="BJ124" s="7" t="s">
        <v>40</v>
      </c>
      <c r="BK124" s="82">
        <f>ROUND(I124*H124,2)</f>
        <v>4430</v>
      </c>
      <c r="BL124" s="7" t="s">
        <v>68</v>
      </c>
      <c r="BM124" s="81" t="s">
        <v>86</v>
      </c>
    </row>
    <row r="125" spans="2:65" s="1" customFormat="1" ht="29.25" x14ac:dyDescent="0.2">
      <c r="B125" s="15"/>
      <c r="D125" s="93" t="s">
        <v>78</v>
      </c>
      <c r="F125" s="94" t="s">
        <v>87</v>
      </c>
      <c r="L125" s="15"/>
      <c r="M125" s="95"/>
      <c r="T125" s="28"/>
      <c r="AT125" s="7" t="s">
        <v>78</v>
      </c>
      <c r="AU125" s="7" t="s">
        <v>41</v>
      </c>
    </row>
    <row r="126" spans="2:65" s="6" customFormat="1" ht="22.9" customHeight="1" x14ac:dyDescent="0.2">
      <c r="B126" s="68"/>
      <c r="D126" s="69" t="s">
        <v>38</v>
      </c>
      <c r="E126" s="77" t="s">
        <v>80</v>
      </c>
      <c r="F126" s="77" t="s">
        <v>0</v>
      </c>
      <c r="J126" s="78">
        <f>BK126</f>
        <v>-8860</v>
      </c>
      <c r="L126" s="68"/>
      <c r="M126" s="72"/>
      <c r="P126" s="73">
        <f>P127</f>
        <v>0</v>
      </c>
      <c r="R126" s="73">
        <f>R127</f>
        <v>0</v>
      </c>
      <c r="T126" s="74">
        <f>T127</f>
        <v>0</v>
      </c>
      <c r="AR126" s="69" t="s">
        <v>40</v>
      </c>
      <c r="AT126" s="75" t="s">
        <v>38</v>
      </c>
      <c r="AU126" s="75" t="s">
        <v>40</v>
      </c>
      <c r="AY126" s="69" t="s">
        <v>64</v>
      </c>
      <c r="BK126" s="76">
        <f>BK127</f>
        <v>-8860</v>
      </c>
    </row>
    <row r="127" spans="2:65" s="1" customFormat="1" ht="37.9" customHeight="1" x14ac:dyDescent="0.2">
      <c r="B127" s="15"/>
      <c r="C127" s="83" t="s">
        <v>40</v>
      </c>
      <c r="D127" s="83" t="s">
        <v>69</v>
      </c>
      <c r="E127" s="84" t="s">
        <v>81</v>
      </c>
      <c r="F127" s="85" t="s">
        <v>76</v>
      </c>
      <c r="G127" s="86" t="s">
        <v>67</v>
      </c>
      <c r="H127" s="87">
        <v>-2</v>
      </c>
      <c r="I127" s="88">
        <v>4430</v>
      </c>
      <c r="J127" s="88">
        <f>ROUND(I127*H127,2)</f>
        <v>-8860</v>
      </c>
      <c r="K127" s="85" t="s">
        <v>0</v>
      </c>
      <c r="L127" s="15"/>
      <c r="M127" s="96" t="s">
        <v>0</v>
      </c>
      <c r="N127" s="97" t="s">
        <v>21</v>
      </c>
      <c r="O127" s="91">
        <v>0</v>
      </c>
      <c r="P127" s="91">
        <f>O127*H127</f>
        <v>0</v>
      </c>
      <c r="Q127" s="91">
        <v>0</v>
      </c>
      <c r="R127" s="91">
        <f>Q127*H127</f>
        <v>0</v>
      </c>
      <c r="S127" s="91">
        <v>0</v>
      </c>
      <c r="T127" s="92">
        <f>S127*H127</f>
        <v>0</v>
      </c>
      <c r="AR127" s="81" t="s">
        <v>68</v>
      </c>
      <c r="AT127" s="81" t="s">
        <v>69</v>
      </c>
      <c r="AU127" s="81" t="s">
        <v>41</v>
      </c>
      <c r="AY127" s="7" t="s">
        <v>64</v>
      </c>
      <c r="BE127" s="82">
        <f>IF(N127="základní",J127,0)</f>
        <v>-8860</v>
      </c>
      <c r="BF127" s="82">
        <f>IF(N127="snížená",J127,0)</f>
        <v>0</v>
      </c>
      <c r="BG127" s="82">
        <f>IF(N127="zákl. přenesená",J127,0)</f>
        <v>0</v>
      </c>
      <c r="BH127" s="82">
        <f>IF(N127="sníž. přenesená",J127,0)</f>
        <v>0</v>
      </c>
      <c r="BI127" s="82">
        <f>IF(N127="nulová",J127,0)</f>
        <v>0</v>
      </c>
      <c r="BJ127" s="7" t="s">
        <v>40</v>
      </c>
      <c r="BK127" s="82">
        <f>ROUND(I127*H127,2)</f>
        <v>-8860</v>
      </c>
      <c r="BL127" s="7" t="s">
        <v>68</v>
      </c>
      <c r="BM127" s="81" t="s">
        <v>88</v>
      </c>
    </row>
    <row r="128" spans="2:65" s="1" customFormat="1" ht="6.95" customHeight="1" x14ac:dyDescent="0.2"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15"/>
    </row>
  </sheetData>
  <sheetProtection algorithmName="SHA-512" hashValue="8qWQj5cpYYSdCzsG07BeULSboiBudIklbXYVENkxEQzXvjyMDbXKQu0Zs07NLszh5TmlULJTFkgaTqp+Ejx82g==" saltValue="lcgpd1NPrjA4V2R/UmrMUk5SKo+o249WM+wVRdRWB/YXn8Es1JfUQs7fYh/ZqfEJh3ht8jNMps2KPumrp2Yrtg==" spinCount="100000" sheet="1" objects="1" scenarios="1" formatColumns="0" formatRows="0" autoFilter="0"/>
  <autoFilter ref="C118:K12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ZL 39 - Změna dveří - sku...</vt:lpstr>
      <vt:lpstr>ZL 38 - Změna dveří - sku...</vt:lpstr>
      <vt:lpstr>'ZL 38 - Změna dveří - sku...'!Názvy_tisku</vt:lpstr>
      <vt:lpstr>'ZL 39 - Změna dveří - sku...'!Názvy_tisku</vt:lpstr>
      <vt:lpstr>'ZL 38 - Změna dveří - sku...'!Oblast_tisku</vt:lpstr>
      <vt:lpstr>'ZL 39 - Změna dveří - sku...'!Oblast_tisku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DESKTOP-2FHCJ8N\acer</dc:creator>
  <cp:lastModifiedBy>Lenka Králová</cp:lastModifiedBy>
  <dcterms:created xsi:type="dcterms:W3CDTF">2023-05-26T09:55:07Z</dcterms:created>
  <dcterms:modified xsi:type="dcterms:W3CDTF">2023-06-08T10:54:06Z</dcterms:modified>
</cp:coreProperties>
</file>