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Msgre Staška-ZŠ\OPRAVA SOCIÁLEK 2022\OPRAVA SOCIÁLEK\2023-2NP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Pol'!$A$1:$X$152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98" i="12" l="1"/>
  <c r="Q98" i="12"/>
  <c r="O98" i="12"/>
  <c r="K98" i="12"/>
  <c r="I98" i="12"/>
  <c r="G98" i="12"/>
  <c r="M98" i="12" s="1"/>
  <c r="V99" i="12"/>
  <c r="Q99" i="12"/>
  <c r="O99" i="12"/>
  <c r="M99" i="12"/>
  <c r="K99" i="12"/>
  <c r="I99" i="12"/>
  <c r="G99" i="12"/>
  <c r="G9" i="12" l="1"/>
  <c r="I9" i="12"/>
  <c r="K9" i="12"/>
  <c r="K8" i="12" s="1"/>
  <c r="M9" i="12"/>
  <c r="O9" i="12"/>
  <c r="O8" i="12" s="1"/>
  <c r="Q9" i="12"/>
  <c r="V9" i="12"/>
  <c r="V8" i="12" s="1"/>
  <c r="G10" i="12"/>
  <c r="I10" i="12"/>
  <c r="I8" i="12" s="1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K22" i="12" s="1"/>
  <c r="O23" i="12"/>
  <c r="Q23" i="12"/>
  <c r="V23" i="12"/>
  <c r="G24" i="12"/>
  <c r="M24" i="12" s="1"/>
  <c r="I24" i="12"/>
  <c r="K24" i="12"/>
  <c r="O24" i="12"/>
  <c r="Q24" i="12"/>
  <c r="Q22" i="12" s="1"/>
  <c r="V24" i="12"/>
  <c r="G26" i="12"/>
  <c r="G25" i="12" s="1"/>
  <c r="I52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M27" i="12" s="1"/>
  <c r="I28" i="12"/>
  <c r="I27" i="12" s="1"/>
  <c r="K28" i="12"/>
  <c r="K27" i="12" s="1"/>
  <c r="O28" i="12"/>
  <c r="O27" i="12" s="1"/>
  <c r="Q28" i="12"/>
  <c r="Q27" i="12" s="1"/>
  <c r="V28" i="12"/>
  <c r="V27" i="12" s="1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Q40" i="12"/>
  <c r="G41" i="12"/>
  <c r="M41" i="12" s="1"/>
  <c r="M40" i="12" s="1"/>
  <c r="I41" i="12"/>
  <c r="I40" i="12" s="1"/>
  <c r="K41" i="12"/>
  <c r="K40" i="12" s="1"/>
  <c r="O41" i="12"/>
  <c r="O40" i="12" s="1"/>
  <c r="Q41" i="12"/>
  <c r="V41" i="12"/>
  <c r="V40" i="12" s="1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K88" i="12"/>
  <c r="G89" i="12"/>
  <c r="M89" i="12" s="1"/>
  <c r="I89" i="12"/>
  <c r="K89" i="12"/>
  <c r="O89" i="12"/>
  <c r="O88" i="12" s="1"/>
  <c r="Q89" i="12"/>
  <c r="V89" i="12"/>
  <c r="G90" i="12"/>
  <c r="M90" i="12" s="1"/>
  <c r="I90" i="12"/>
  <c r="K90" i="12"/>
  <c r="O90" i="12"/>
  <c r="Q90" i="12"/>
  <c r="Q88" i="12" s="1"/>
  <c r="V90" i="12"/>
  <c r="G92" i="12"/>
  <c r="I92" i="12"/>
  <c r="K92" i="12"/>
  <c r="M92" i="12"/>
  <c r="O92" i="12"/>
  <c r="Q92" i="12"/>
  <c r="V92" i="12"/>
  <c r="G93" i="12"/>
  <c r="G91" i="12" s="1"/>
  <c r="I59" i="1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K102" i="12" s="1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I115" i="12" s="1"/>
  <c r="K116" i="12"/>
  <c r="K115" i="12" s="1"/>
  <c r="O116" i="12"/>
  <c r="Q116" i="12"/>
  <c r="V116" i="12"/>
  <c r="G117" i="12"/>
  <c r="M117" i="12" s="1"/>
  <c r="I117" i="12"/>
  <c r="K117" i="12"/>
  <c r="O117" i="12"/>
  <c r="O115" i="12" s="1"/>
  <c r="Q117" i="12"/>
  <c r="V117" i="12"/>
  <c r="G118" i="12"/>
  <c r="I118" i="12"/>
  <c r="K118" i="12"/>
  <c r="M118" i="12"/>
  <c r="O118" i="12"/>
  <c r="Q118" i="12"/>
  <c r="V118" i="12"/>
  <c r="G119" i="12"/>
  <c r="I63" i="1" s="1"/>
  <c r="V119" i="12"/>
  <c r="G120" i="12"/>
  <c r="I120" i="12"/>
  <c r="I119" i="12" s="1"/>
  <c r="K120" i="12"/>
  <c r="K119" i="12" s="1"/>
  <c r="M120" i="12"/>
  <c r="M119" i="12" s="1"/>
  <c r="O120" i="12"/>
  <c r="O119" i="12" s="1"/>
  <c r="Q120" i="12"/>
  <c r="Q119" i="12" s="1"/>
  <c r="V120" i="12"/>
  <c r="G122" i="12"/>
  <c r="I122" i="12"/>
  <c r="K122" i="12"/>
  <c r="O122" i="12"/>
  <c r="Q122" i="12"/>
  <c r="V122" i="12"/>
  <c r="G123" i="12"/>
  <c r="I123" i="12"/>
  <c r="I121" i="12" s="1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7" i="12"/>
  <c r="M127" i="12" s="1"/>
  <c r="I127" i="12"/>
  <c r="I126" i="12" s="1"/>
  <c r="K127" i="12"/>
  <c r="K126" i="12" s="1"/>
  <c r="O127" i="12"/>
  <c r="Q127" i="12"/>
  <c r="Q126" i="12" s="1"/>
  <c r="V127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40" i="12"/>
  <c r="G139" i="12" s="1"/>
  <c r="I67" i="1" s="1"/>
  <c r="I20" i="1" s="1"/>
  <c r="I140" i="12"/>
  <c r="I139" i="12" s="1"/>
  <c r="K140" i="12"/>
  <c r="K139" i="12" s="1"/>
  <c r="O140" i="12"/>
  <c r="O139" i="12" s="1"/>
  <c r="Q140" i="12"/>
  <c r="Q139" i="12" s="1"/>
  <c r="V140" i="12"/>
  <c r="V139" i="12" s="1"/>
  <c r="AE142" i="12"/>
  <c r="F41" i="1" s="1"/>
  <c r="I19" i="1"/>
  <c r="M42" i="12" l="1"/>
  <c r="V102" i="12"/>
  <c r="I42" i="12"/>
  <c r="M140" i="12"/>
  <c r="M139" i="12" s="1"/>
  <c r="O129" i="12"/>
  <c r="I129" i="12"/>
  <c r="G129" i="12"/>
  <c r="I66" i="1" s="1"/>
  <c r="O121" i="12"/>
  <c r="K121" i="12"/>
  <c r="V115" i="12"/>
  <c r="M93" i="12"/>
  <c r="O42" i="12"/>
  <c r="I29" i="12"/>
  <c r="O29" i="12"/>
  <c r="K29" i="12"/>
  <c r="G27" i="12"/>
  <c r="I53" i="1" s="1"/>
  <c r="M26" i="12"/>
  <c r="M25" i="12" s="1"/>
  <c r="V22" i="12"/>
  <c r="I22" i="12"/>
  <c r="I12" i="12"/>
  <c r="Q8" i="12"/>
  <c r="V60" i="12"/>
  <c r="V126" i="12"/>
  <c r="V121" i="12"/>
  <c r="Q115" i="12"/>
  <c r="M115" i="12"/>
  <c r="O102" i="12"/>
  <c r="Q91" i="12"/>
  <c r="V91" i="12"/>
  <c r="I91" i="12"/>
  <c r="V88" i="12"/>
  <c r="I88" i="12"/>
  <c r="V29" i="12"/>
  <c r="Q12" i="12"/>
  <c r="G8" i="12"/>
  <c r="I49" i="1" s="1"/>
  <c r="Q129" i="12"/>
  <c r="O126" i="12"/>
  <c r="I102" i="12"/>
  <c r="Q42" i="12"/>
  <c r="V12" i="12"/>
  <c r="K12" i="12"/>
  <c r="V129" i="12"/>
  <c r="K129" i="12"/>
  <c r="Q121" i="12"/>
  <c r="G121" i="12"/>
  <c r="I64" i="1" s="1"/>
  <c r="K108" i="12"/>
  <c r="Q102" i="12"/>
  <c r="V42" i="12"/>
  <c r="K42" i="12"/>
  <c r="Q29" i="12"/>
  <c r="M29" i="12"/>
  <c r="O22" i="12"/>
  <c r="O12" i="12"/>
  <c r="M8" i="12"/>
  <c r="Q108" i="12"/>
  <c r="O108" i="12"/>
  <c r="V108" i="12"/>
  <c r="I108" i="12"/>
  <c r="O60" i="12"/>
  <c r="K60" i="12"/>
  <c r="Q60" i="12"/>
  <c r="I60" i="12"/>
  <c r="O91" i="12"/>
  <c r="K91" i="12"/>
  <c r="AF142" i="12"/>
  <c r="G40" i="1" s="1"/>
  <c r="F40" i="1"/>
  <c r="F39" i="1"/>
  <c r="M126" i="12"/>
  <c r="M102" i="12"/>
  <c r="M88" i="12"/>
  <c r="M22" i="12"/>
  <c r="M129" i="12"/>
  <c r="M60" i="12"/>
  <c r="M108" i="12"/>
  <c r="M91" i="12"/>
  <c r="G60" i="12"/>
  <c r="I57" i="1" s="1"/>
  <c r="G42" i="12"/>
  <c r="I56" i="1" s="1"/>
  <c r="G12" i="12"/>
  <c r="I50" i="1" s="1"/>
  <c r="G29" i="12"/>
  <c r="I54" i="1" s="1"/>
  <c r="G126" i="12"/>
  <c r="I65" i="1" s="1"/>
  <c r="G108" i="12"/>
  <c r="I61" i="1" s="1"/>
  <c r="G102" i="12"/>
  <c r="I60" i="1" s="1"/>
  <c r="G88" i="12"/>
  <c r="I58" i="1" s="1"/>
  <c r="G40" i="12"/>
  <c r="I55" i="1" s="1"/>
  <c r="G22" i="12"/>
  <c r="I51" i="1" s="1"/>
  <c r="G115" i="12"/>
  <c r="I62" i="1" s="1"/>
  <c r="M122" i="12"/>
  <c r="M121" i="12" s="1"/>
  <c r="M18" i="12"/>
  <c r="M12" i="12" s="1"/>
  <c r="J28" i="1"/>
  <c r="J26" i="1"/>
  <c r="G38" i="1"/>
  <c r="F38" i="1"/>
  <c r="J23" i="1"/>
  <c r="J24" i="1"/>
  <c r="J25" i="1"/>
  <c r="J27" i="1"/>
  <c r="E24" i="1"/>
  <c r="E26" i="1"/>
  <c r="I16" i="1" l="1"/>
  <c r="I18" i="1"/>
  <c r="I68" i="1"/>
  <c r="J49" i="1" s="1"/>
  <c r="G142" i="12"/>
  <c r="I17" i="1"/>
  <c r="I21" i="1" s="1"/>
  <c r="G39" i="1"/>
  <c r="G42" i="1" s="1"/>
  <c r="G25" i="1" s="1"/>
  <c r="A25" i="1" s="1"/>
  <c r="G26" i="1" s="1"/>
  <c r="G41" i="1"/>
  <c r="H41" i="1" s="1"/>
  <c r="I41" i="1" s="1"/>
  <c r="H40" i="1"/>
  <c r="I40" i="1" s="1"/>
  <c r="F42" i="1"/>
  <c r="J58" i="1"/>
  <c r="J62" i="1"/>
  <c r="J53" i="1"/>
  <c r="J50" i="1"/>
  <c r="J57" i="1"/>
  <c r="J66" i="1"/>
  <c r="J67" i="1"/>
  <c r="J56" i="1"/>
  <c r="J60" i="1"/>
  <c r="J54" i="1"/>
  <c r="J51" i="1"/>
  <c r="J64" i="1"/>
  <c r="J52" i="1"/>
  <c r="J63" i="1" l="1"/>
  <c r="J65" i="1"/>
  <c r="J61" i="1"/>
  <c r="J59" i="1"/>
  <c r="J55" i="1"/>
  <c r="H39" i="1"/>
  <c r="A26" i="1"/>
  <c r="G23" i="1"/>
  <c r="A23" i="1" s="1"/>
  <c r="G28" i="1"/>
  <c r="H42" i="1"/>
  <c r="I39" i="1"/>
  <c r="I42" i="1" s="1"/>
  <c r="J68" i="1"/>
  <c r="A24" i="1" l="1"/>
  <c r="G24" i="1"/>
  <c r="A27" i="1" s="1"/>
  <c r="J40" i="1"/>
  <c r="J41" i="1"/>
  <c r="J39" i="1"/>
  <c r="J42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<sst xmlns="http://schemas.openxmlformats.org/spreadsheetml/2006/main" count="1059" uniqueCount="382">
  <si>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</si>
  <si>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</si>
  <si>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</si>
  <si>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</si>
  <si>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</si>
  <si>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</si>
  <si>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</si>
  <si>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</si>
  <si>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</si>
  <si>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</si>
  <si>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</si>
  <si>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</si>
  <si>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</si>
  <si>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</si>
  <si>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</si>
  <si>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</si>
  <si>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</si>
  <si>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</si>
  <si>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</si>
  <si>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</si>
  <si>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</si>
  <si>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</si>
  <si>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</si>
  <si>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</si>
  <si>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</si>
  <si>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</si>
  <si>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</si>
  <si>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</si>
  <si>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</si>
  <si>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</si>
  <si>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</si>
  <si>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</si>
  <si>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</si>
  <si>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</si>
  <si>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</si>
  <si>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</si>
  <si>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</si>
  <si>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</si>
  <si>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</si>
  <si>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</si>
  <si>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</si>
  <si>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</si>
  <si>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</si>
  <si>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</si>
  <si>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sociálního zařízení ve 3.NP</t>
  </si>
  <si>
    <t>Vlastní objekt</t>
  </si>
  <si>
    <t>Objekt:</t>
  </si>
  <si>
    <t>Rozpočet:</t>
  </si>
  <si>
    <t>ZŠ Domažlice Msgre. B.Staška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</si>
  <si>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</si>
  <si>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</si>
  <si>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</si>
  <si>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</si>
  <si>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</si>
  <si>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</si>
  <si>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</si>
  <si>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</si>
  <si>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</si>
  <si>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</si>
  <si>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</si>
  <si>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</si>
  <si>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</si>
  <si>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</si>
  <si>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</si>
  <si>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</si>
  <si>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</si>
  <si>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</si>
  <si>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</si>
  <si>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</si>
  <si>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</si>
  <si>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</si>
  <si>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</si>
  <si>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</si>
  <si>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</si>
  <si>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</si>
  <si>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</si>
  <si>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</si>
  <si>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</si>
  <si>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</si>
  <si>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</si>
  <si>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</si>
  <si>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</si>
  <si>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</si>
  <si>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</si>
  <si>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</si>
  <si>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</si>
  <si>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</si>
  <si>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</si>
  <si>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</si>
  <si>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</si>
  <si>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</si>
  <si>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</si>
  <si>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</si>
  <si>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</si>
  <si>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</si>
  <si>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</si>
  <si>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</si>
  <si>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</si>
  <si>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</si>
  <si>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</si>
  <si>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</si>
  <si>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</si>
  <si>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</si>
  <si>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</si>
  <si>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</si>
  <si>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</si>
  <si>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</si>
  <si>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</si>
  <si>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</si>
  <si>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</si>
  <si>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</si>
  <si>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</si>
  <si>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</si>
  <si>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</si>
  <si>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</si>
  <si>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</si>
  <si>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</si>
  <si>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</si>
  <si>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</si>
  <si>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</si>
  <si>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</t>
  </si>
  <si>
    <t>Příčky z desek Ytong tl. 10 cm</t>
  </si>
  <si>
    <t>m2</t>
  </si>
  <si>
    <t>RTS 19/ II</t>
  </si>
  <si>
    <t>Indiv</t>
  </si>
  <si>
    <t>Práce</t>
  </si>
  <si>
    <t>POL1_</t>
  </si>
  <si>
    <t>342948111</t>
  </si>
  <si>
    <t>Ukotvení příček k cihel.konstr. kotvami na hmožd.</t>
  </si>
  <si>
    <t>m</t>
  </si>
  <si>
    <t>346244314</t>
  </si>
  <si>
    <t>Obezdívky van a WC nádržek z desek Ytong tl.125 mm</t>
  </si>
  <si>
    <t>601012142</t>
  </si>
  <si>
    <t>Štuk na stropech Hasit 160 ručně</t>
  </si>
  <si>
    <t>602012142</t>
  </si>
  <si>
    <t>Štuk vnitřní i vnější Hasit fein-Kalkputz 160 ručn</t>
  </si>
  <si>
    <t>POL1_1</t>
  </si>
  <si>
    <t>602012171</t>
  </si>
  <si>
    <t>Nátěr podkladový pod šlechtěné omítky Putzgrund</t>
  </si>
  <si>
    <t>610991111</t>
  </si>
  <si>
    <t>Zakrývání výplní vnitřních otvorů</t>
  </si>
  <si>
    <t>612403399</t>
  </si>
  <si>
    <t>Hrubá výplň rýh ve stěnách maltou</t>
  </si>
  <si>
    <t>612409991</t>
  </si>
  <si>
    <t>Začištění omítek kolem obkladů</t>
  </si>
  <si>
    <t>612425921</t>
  </si>
  <si>
    <t>Omítka vápenná vnitřního ostění - hladká</t>
  </si>
  <si>
    <t>612473181</t>
  </si>
  <si>
    <t>Omítka vnitřního zdiva ze suché směsi, hladká pod obklady</t>
  </si>
  <si>
    <t>612473185</t>
  </si>
  <si>
    <t>Příplatek za zabudované omítníky v ploše stěn</t>
  </si>
  <si>
    <t>631312611</t>
  </si>
  <si>
    <t>Mazanina betonová tl. 5 - 8 cm C 16/20</t>
  </si>
  <si>
    <t>m3</t>
  </si>
  <si>
    <t>632421112</t>
  </si>
  <si>
    <t>Potěr WEBER Saint-Gobain,ručně zpracovaný,tl. 2 mm webernivelit, samonivelační, pevnost 25 MPa</t>
  </si>
  <si>
    <t>941955001</t>
  </si>
  <si>
    <t>Lešení lehké pomocné, výška podlahy do 1,2 m</t>
  </si>
  <si>
    <t>952901111</t>
  </si>
  <si>
    <t>Vyčištění budov o výšce podlaží do 4 m</t>
  </si>
  <si>
    <t>962031113</t>
  </si>
  <si>
    <t>Bourání příček z cihel pálených plných tl. 65 mm</t>
  </si>
  <si>
    <t>965042141</t>
  </si>
  <si>
    <t>Bourání mazanin betonových tl. 10 cm, nad 4 m2</t>
  </si>
  <si>
    <t>965081713</t>
  </si>
  <si>
    <t>Bourání dlažeb keramických tl.10 mm, nad 1 m2</t>
  </si>
  <si>
    <t>968061125</t>
  </si>
  <si>
    <t>Vyvěšení dřevěných dveřních křídel pl. do 2 m2</t>
  </si>
  <si>
    <t>kus</t>
  </si>
  <si>
    <t>968072455</t>
  </si>
  <si>
    <t>Vybourání kovových dveřních zárubní pl. do 2 m2</t>
  </si>
  <si>
    <t>978013191</t>
  </si>
  <si>
    <t>Otlučení omítek vnitřních stěn v rozsahu do 100 %</t>
  </si>
  <si>
    <t>978059531</t>
  </si>
  <si>
    <t>Odsekání vnitřních obkladů stěn nad 2 m2</t>
  </si>
  <si>
    <t>767132812</t>
  </si>
  <si>
    <t>Demontáž příček z plechu, svařovaných</t>
  </si>
  <si>
    <t>784402801</t>
  </si>
  <si>
    <t>Odstranění malby oškrábáním v místnosti H do 3,8 m</t>
  </si>
  <si>
    <t>9601</t>
  </si>
  <si>
    <t>Demontáž+zpětná montáž držáku ocel žebříku</t>
  </si>
  <si>
    <t>Vlastní</t>
  </si>
  <si>
    <t>999281105</t>
  </si>
  <si>
    <t>Přesun hmot pro opravy a údržbu do výšky 6 m</t>
  </si>
  <si>
    <t>t</t>
  </si>
  <si>
    <t>Přesun hmot</t>
  </si>
  <si>
    <t>POL7_</t>
  </si>
  <si>
    <t>721176105</t>
  </si>
  <si>
    <t>Potrubí HT připojovací D 110 x 2,7 mm</t>
  </si>
  <si>
    <t>721194104</t>
  </si>
  <si>
    <t>Vyvedení odpadních výpustek D 40 x 1,8</t>
  </si>
  <si>
    <t>POL1_7</t>
  </si>
  <si>
    <t>721194109</t>
  </si>
  <si>
    <t>Vyvedení odpadních výpustek D 110 x 2,3</t>
  </si>
  <si>
    <t>721223423</t>
  </si>
  <si>
    <t>Vpusť podlahová se zápachovou uzávěrkou HL 310N mřížka nerez 115 x 115 D 50/75/110 mm, Primus</t>
  </si>
  <si>
    <t>722130801</t>
  </si>
  <si>
    <t>Demontáž potrubí ocelových závitových DN 25</t>
  </si>
  <si>
    <t>722131913</t>
  </si>
  <si>
    <t>Oprava-potrubí závitové,vsazení odbočky DN 25</t>
  </si>
  <si>
    <t>soubor</t>
  </si>
  <si>
    <t>722172411</t>
  </si>
  <si>
    <t>Potrubí z PPR, D 20 x 2,8 mm, PN 16, vč.zed.výpom.</t>
  </si>
  <si>
    <t>722172412</t>
  </si>
  <si>
    <t>Potrubí z PPR, D 25 x 3,5 mm, PN 16, vč.zed.výpom.</t>
  </si>
  <si>
    <t>722181211</t>
  </si>
  <si>
    <t>Izolace návleková MIRELON PRO tl. stěny 6 mm vnitřní průměr 22 mm</t>
  </si>
  <si>
    <t>Izolace návleková MIRELON PRO tl. stěny 6 mm vnitřní průměr 25 mm</t>
  </si>
  <si>
    <t>722202413</t>
  </si>
  <si>
    <t>Kohout kulový nerozebíratelný PP-R INSTAPLAST D 25</t>
  </si>
  <si>
    <t>722220111</t>
  </si>
  <si>
    <t>Nástěnka K 247, pro výtokový ventil G 1/2</t>
  </si>
  <si>
    <t>722220121</t>
  </si>
  <si>
    <t>Nástěnka K 247, pro baterii G 1/2</t>
  </si>
  <si>
    <t>pár</t>
  </si>
  <si>
    <t>722290226</t>
  </si>
  <si>
    <t>Zkouška tlaku potrubí závitového DN 50</t>
  </si>
  <si>
    <t>722290234</t>
  </si>
  <si>
    <t>Proplach a dezinfekce vodovod.potrubí DN 80</t>
  </si>
  <si>
    <t>72101</t>
  </si>
  <si>
    <t>Případná výměna stávajících rozvodů vnitřní kanalizace odhad do rozpočtu = 30000,- Kč</t>
  </si>
  <si>
    <t>kpl</t>
  </si>
  <si>
    <t>998722202</t>
  </si>
  <si>
    <t>Přesun hmot pro vnitřní vodovod, výšky do 12 m</t>
  </si>
  <si>
    <t>725110814</t>
  </si>
  <si>
    <t>Demontáž klozetů kombinovaných</t>
  </si>
  <si>
    <t>725119105</t>
  </si>
  <si>
    <t>Montáž splachovacích nádrží vysokopoložených</t>
  </si>
  <si>
    <t>725014161</t>
  </si>
  <si>
    <t>Klozet závěsný LYRA Plus včetně sedátka, hl.530 mm</t>
  </si>
  <si>
    <t>725016125</t>
  </si>
  <si>
    <t>Urinál odsávací GOLEM 4306.0, ovládání autom, bílý</t>
  </si>
  <si>
    <t>725130816</t>
  </si>
  <si>
    <t>Demontáž pisoárové nádrže + 6 stání</t>
  </si>
  <si>
    <t>725210821</t>
  </si>
  <si>
    <t>Demontáž umyvadel bez výtokových armatur</t>
  </si>
  <si>
    <t>725017162</t>
  </si>
  <si>
    <t>Umyvadlo na šrouby LYRA Plus , 55 x 45 cm, bílé</t>
  </si>
  <si>
    <t>725015241</t>
  </si>
  <si>
    <t>Bidet závěsný LYRA Plus, bílý, 1 otvor pro baterii</t>
  </si>
  <si>
    <t>725230811</t>
  </si>
  <si>
    <t>Demontáž bidetů  z diturvitu</t>
  </si>
  <si>
    <t>Kalkul</t>
  </si>
  <si>
    <t>725292041</t>
  </si>
  <si>
    <t>725330820</t>
  </si>
  <si>
    <t>Demontáž výlevky diturvitové</t>
  </si>
  <si>
    <t>725019101</t>
  </si>
  <si>
    <t>Výlevka stojící MIRA 5104.6 s plastovou mřížkou</t>
  </si>
  <si>
    <t>725820801</t>
  </si>
  <si>
    <t>Demontáž baterie nástěnné do G 3/4</t>
  </si>
  <si>
    <t>725829201</t>
  </si>
  <si>
    <t>Montáž baterie umyv.a dřezové nástěnné chromové</t>
  </si>
  <si>
    <t>725829301</t>
  </si>
  <si>
    <t>Montáž baterie umyv.a dřezové stojánkové</t>
  </si>
  <si>
    <t>725829503</t>
  </si>
  <si>
    <t>Montáž baterie stojánkové bidetových souprav</t>
  </si>
  <si>
    <t>725980121</t>
  </si>
  <si>
    <t>Dvířka z plastu, 150 x 150 mm</t>
  </si>
  <si>
    <t>726211121</t>
  </si>
  <si>
    <t>Modul-WC Kombifix, UP320, h 108 cm</t>
  </si>
  <si>
    <t>72501</t>
  </si>
  <si>
    <t>72502</t>
  </si>
  <si>
    <t>D+M zásobník toaletního papíru Novaservis nerez 69088.4</t>
  </si>
  <si>
    <t>72503</t>
  </si>
  <si>
    <t>D+M zásobník papírových utěrek Novaservis nerez 69089.4</t>
  </si>
  <si>
    <t>725824137U00</t>
  </si>
  <si>
    <t xml:space="preserve">Baterie páka umyvadlo Novaservis TITANIA IRIS NEW CHROM </t>
  </si>
  <si>
    <t xml:space="preserve">900      </t>
  </si>
  <si>
    <t>HZS - demontáž koupelnových doplňků</t>
  </si>
  <si>
    <t>h</t>
  </si>
  <si>
    <t>Prav.M</t>
  </si>
  <si>
    <t>HZS</t>
  </si>
  <si>
    <t>POL10_</t>
  </si>
  <si>
    <t>28696755</t>
  </si>
  <si>
    <t>Tlačítko ovládací plastové Sigma01 bílá</t>
  </si>
  <si>
    <t>SPCM</t>
  </si>
  <si>
    <t>Specifikace</t>
  </si>
  <si>
    <t>POL3_</t>
  </si>
  <si>
    <t>55145003</t>
  </si>
  <si>
    <t>Baterie bidetová směšovací s otvíráním odpadu Novaservis  TITANIA IRIS CHROM</t>
  </si>
  <si>
    <t>55147300</t>
  </si>
  <si>
    <t>Nádrž plastová se STOP funkcí NOVA PRO JUNIOR</t>
  </si>
  <si>
    <t>998725202</t>
  </si>
  <si>
    <t>Přesun hmot pro zařizovací předměty, výšky do 12 m</t>
  </si>
  <si>
    <t>73511</t>
  </si>
  <si>
    <t>Demontáž a zpětná montáž otopných těles</t>
  </si>
  <si>
    <t>73512</t>
  </si>
  <si>
    <t>Vypuštění+napuštění systému, tlakové zkoušky, zprovoznění</t>
  </si>
  <si>
    <t>766661112</t>
  </si>
  <si>
    <t>Montáž dveří do zárubně,otevíravých 1kř.do 0,8 m</t>
  </si>
  <si>
    <t>766670021</t>
  </si>
  <si>
    <t>Montáž kliky a štítku</t>
  </si>
  <si>
    <t>76601</t>
  </si>
  <si>
    <t>76602</t>
  </si>
  <si>
    <t>54913640</t>
  </si>
  <si>
    <t>Kování vrchní - klika a štíty dveřní Al</t>
  </si>
  <si>
    <t>sada</t>
  </si>
  <si>
    <t>POL3_0</t>
  </si>
  <si>
    <t>61164921</t>
  </si>
  <si>
    <t>RTS 14/ I</t>
  </si>
  <si>
    <t>61165610</t>
  </si>
  <si>
    <t>998766201</t>
  </si>
  <si>
    <t>Přesun hmot pro truhlářské konstr., výšky do 6 m</t>
  </si>
  <si>
    <t>771575109</t>
  </si>
  <si>
    <t>Montáž podlah keram.,režné hladké, tmel, 30x30 cm</t>
  </si>
  <si>
    <t>771578011</t>
  </si>
  <si>
    <t>Spára podlaha - stěna, silikonem</t>
  </si>
  <si>
    <t>771579793</t>
  </si>
  <si>
    <t>Příplatek za spárovací hmotu - plošně</t>
  </si>
  <si>
    <t>59764203</t>
  </si>
  <si>
    <t>Dlažba Taurus Granit TAB35076 matná, šedá 300x300x9 mm, R10</t>
  </si>
  <si>
    <t>998771201</t>
  </si>
  <si>
    <t>Přesun hmot pro podlahy z dlaždic, výšky do 6 m</t>
  </si>
  <si>
    <t>781310121</t>
  </si>
  <si>
    <t>Obkládání ostění do tmele šířky do 300 mm</t>
  </si>
  <si>
    <t>781415016</t>
  </si>
  <si>
    <t>Montáž obkladů stěn, porovin.,tmel, nad 20x25 cm Flexkleber (lepidlo), Fugenbund (spár. hmota)</t>
  </si>
  <si>
    <t>781497111</t>
  </si>
  <si>
    <t>Lišta hliníková ukončovacích k obkladům  profil RB, pro tloušťku obkladu 8 mm</t>
  </si>
  <si>
    <t>597813720</t>
  </si>
  <si>
    <t>Obkládačka 20x40 bílá mat Color One</t>
  </si>
  <si>
    <t>597813726</t>
  </si>
  <si>
    <t>Obkládačka 20x40 (šedá+zelená) Color One</t>
  </si>
  <si>
    <t>998781201</t>
  </si>
  <si>
    <t>Přesun hmot pro obklady keramické, výšky do 6 m</t>
  </si>
  <si>
    <t>783225100</t>
  </si>
  <si>
    <t>Nátěr syntetický kovových konstrukcí 2x + 1x email</t>
  </si>
  <si>
    <t>783324140</t>
  </si>
  <si>
    <t>Nátěr syntetický litin. radiátorů Z +1x + 1x email</t>
  </si>
  <si>
    <t>783424140</t>
  </si>
  <si>
    <t>Nátěr syntetický potrubí do DN 50 mm  Z + 2x</t>
  </si>
  <si>
    <t>784442001</t>
  </si>
  <si>
    <t>Malba disperzní interiérová HET, výška do 3,8 m Klasik 1barevná, 2x nátěr, 1x penetrace</t>
  </si>
  <si>
    <t>21001</t>
  </si>
  <si>
    <t>Úprava rozvaděčové skříně vč.jejího připojení (odhad do rozpočtu = 10000,-Kč)</t>
  </si>
  <si>
    <t>21002</t>
  </si>
  <si>
    <t>D+M vypínačů č.1 Classic</t>
  </si>
  <si>
    <t>21003</t>
  </si>
  <si>
    <t>D+M stropních LED svítidel</t>
  </si>
  <si>
    <t>HZS - demont svítidel vypínačů</t>
  </si>
  <si>
    <t>24002</t>
  </si>
  <si>
    <t xml:space="preserve">D+M nerez mřížek 40/20cm </t>
  </si>
  <si>
    <t>979087112</t>
  </si>
  <si>
    <t>Nakládání suti na dopravní prostředky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</si>
  <si>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</si>
  <si>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</si>
  <si>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</si>
  <si>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</si>
  <si>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</si>
  <si>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</si>
  <si>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</si>
  <si>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</si>
  <si>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</si>
  <si>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</si>
  <si>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</si>
  <si>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</si>
  <si>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</si>
  <si>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</si>
  <si>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</si>
  <si>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 xml:space="preserve">Poplatek za skládku stavební suti </t>
  </si>
  <si>
    <t>979093111</t>
  </si>
  <si>
    <t>Uložení suti na skládku bez zhutnění</t>
  </si>
  <si>
    <t>001T</t>
  </si>
  <si>
    <t>Mimostaveništní doprava, provozní vlivy, 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</si>
  <si>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</si>
  <si>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</si>
  <si>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</si>
  <si>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</si>
  <si>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</si>
  <si>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</si>
  <si>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</si>
  <si>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Oprava sociálního zařízení ve 2.NP</t>
  </si>
  <si>
    <t>D+M sanitárních příček vč.dveří - HPL</t>
  </si>
  <si>
    <t>D+M dělící pisoárové stěny lamino HPL 80/40cm</t>
  </si>
  <si>
    <t>Dveře vnitř. laminát HPL plné 1kř. 80x197 barva šedá</t>
  </si>
  <si>
    <t>Dveře vnitř. laminát HPL plné 1kř. 70x197 barva šedá</t>
  </si>
  <si>
    <t>Dveře vnitř. laminát HPL plné 1kř. 60x197 barva šedá</t>
  </si>
  <si>
    <t>Dveře protipožární EI30 plné 70x197 cm HPL 0,2 barva šedá</t>
  </si>
  <si>
    <t>72811</t>
  </si>
  <si>
    <t>SDK obklad svislé VZT v úklidové místnosti včetně přípravy na obklad a štukové omítky</t>
  </si>
  <si>
    <t>Montáž zásobníku na mýdlo (dodávka investor - aquacentrum)</t>
  </si>
  <si>
    <t>D+M zrcadlo 60 cm x 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</si>
</sst>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7" t="s">
        <v>24</v>
      </c>
      <c r="C2" s="78"/>
      <c r="D2" s="79"/>
      <c r="E2" s="198" t="s">
        <v>48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0" t="s">
        <v>46</v>
      </c>
      <c r="C3" s="78"/>
      <c r="D3" s="81"/>
      <c r="E3" s="201" t="s">
        <v>45</v>
      </c>
      <c r="F3" s="202"/>
      <c r="G3" s="202"/>
      <c r="H3" s="202"/>
      <c r="I3" s="202"/>
      <c r="J3" s="203"/>
    </row>
    <row r="4" spans="1:15" ht="23.25" customHeight="1" x14ac:dyDescent="0.2">
      <c r="A4" s="76">
        <v>3127</v>
      </c>
      <c r="B4" s="82" t="s">
        <v>47</v>
      </c>
      <c r="C4" s="83"/>
      <c r="D4" s="84"/>
      <c r="E4" s="211" t="s">
        <v>371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SUMIF(F49:F67,A16,I49:I67)+SUMIF(F49:F67,"PSU",I49:I67)</f>
        <v>0</v>
      </c>
      <c r="J16" s="19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SUMIF(F49:F67,A17,I49:I67)</f>
        <v>0</v>
      </c>
      <c r="J17" s="19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SUMIF(F49:F67,A18,I49:I67)</f>
        <v>0</v>
      </c>
      <c r="J18" s="197"/>
    </row>
    <row r="19" spans="1:10" ht="23.25" customHeight="1" x14ac:dyDescent="0.2">
      <c r="A19" s="139" t="s">
        <v>92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SUMIF(F49:F67,A19,I49:I67)</f>
        <v>0</v>
      </c>
      <c r="J19" s="197"/>
    </row>
    <row r="20" spans="1:10" ht="23.25" customHeight="1" x14ac:dyDescent="0.2">
      <c r="A20" s="139" t="s">
        <v>91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SUMIF(F49:F67,A20,I49:I67)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9">
        <f>ZakladDPHSniVypocet+ZakladDPHZaklVypocet</f>
        <v>0</v>
      </c>
      <c r="H28" s="229"/>
      <c r="I28" s="22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8">
        <f>A27</f>
        <v>0</v>
      </c>
      <c r="H29" s="228"/>
      <c r="I29" s="228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234"/>
      <c r="D39" s="234"/>
      <c r="E39" s="234"/>
      <c r="F39" s="100">
        <f>'01 01 Pol'!AE142</f>
        <v>0</v>
      </c>
      <c r="G39" s="101">
        <f>'01 01 Pol'!AF142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35" t="s">
        <v>45</v>
      </c>
      <c r="D40" s="235"/>
      <c r="E40" s="235"/>
      <c r="F40" s="105">
        <f>'01 01 Pol'!AE142</f>
        <v>0</v>
      </c>
      <c r="G40" s="106">
        <f>'01 01 Pol'!AF142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4" t="s">
        <v>44</v>
      </c>
      <c r="D41" s="234"/>
      <c r="E41" s="234"/>
      <c r="F41" s="109">
        <f>'01 01 Pol'!AE142</f>
        <v>0</v>
      </c>
      <c r="G41" s="102">
        <f>'01 01 Pol'!AF142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6" t="s">
        <v>50</v>
      </c>
      <c r="C42" s="237"/>
      <c r="D42" s="237"/>
      <c r="E42" s="23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239" t="s">
        <v>55</v>
      </c>
      <c r="D49" s="240"/>
      <c r="E49" s="240"/>
      <c r="F49" s="135" t="s">
        <v>26</v>
      </c>
      <c r="G49" s="136"/>
      <c r="H49" s="136"/>
      <c r="I49" s="136">
        <f>'01 01 Pol'!G8</f>
        <v>0</v>
      </c>
      <c r="J49" s="133" t="str">
        <f>IF(I68=0,"",I49/I68*100)</f>
        <v/>
      </c>
    </row>
    <row r="50" spans="1:10" ht="36.75" customHeight="1" x14ac:dyDescent="0.2">
      <c r="A50" s="124"/>
      <c r="B50" s="129" t="s">
        <v>56</v>
      </c>
      <c r="C50" s="239" t="s">
        <v>57</v>
      </c>
      <c r="D50" s="240"/>
      <c r="E50" s="240"/>
      <c r="F50" s="135" t="s">
        <v>26</v>
      </c>
      <c r="G50" s="136"/>
      <c r="H50" s="136"/>
      <c r="I50" s="136">
        <f>'01 01 Pol'!G12</f>
        <v>0</v>
      </c>
      <c r="J50" s="133" t="str">
        <f>IF(I68=0,"",I50/I68*100)</f>
        <v/>
      </c>
    </row>
    <row r="51" spans="1:10" ht="36.75" customHeight="1" x14ac:dyDescent="0.2">
      <c r="A51" s="124"/>
      <c r="B51" s="129" t="s">
        <v>58</v>
      </c>
      <c r="C51" s="239" t="s">
        <v>59</v>
      </c>
      <c r="D51" s="240"/>
      <c r="E51" s="240"/>
      <c r="F51" s="135" t="s">
        <v>26</v>
      </c>
      <c r="G51" s="136"/>
      <c r="H51" s="136"/>
      <c r="I51" s="136">
        <f>'01 01 Pol'!G22</f>
        <v>0</v>
      </c>
      <c r="J51" s="133" t="str">
        <f>IF(I68=0,"",I51/I68*100)</f>
        <v/>
      </c>
    </row>
    <row r="52" spans="1:10" ht="36.75" customHeight="1" x14ac:dyDescent="0.2">
      <c r="A52" s="124"/>
      <c r="B52" s="129" t="s">
        <v>60</v>
      </c>
      <c r="C52" s="239" t="s">
        <v>61</v>
      </c>
      <c r="D52" s="240"/>
      <c r="E52" s="240"/>
      <c r="F52" s="135" t="s">
        <v>26</v>
      </c>
      <c r="G52" s="136"/>
      <c r="H52" s="136"/>
      <c r="I52" s="136">
        <f>'01 01 Pol'!G25</f>
        <v>0</v>
      </c>
      <c r="J52" s="133" t="str">
        <f>IF(I68=0,"",I52/I68*100)</f>
        <v/>
      </c>
    </row>
    <row r="53" spans="1:10" ht="36.75" customHeight="1" x14ac:dyDescent="0.2">
      <c r="A53" s="124"/>
      <c r="B53" s="129" t="s">
        <v>62</v>
      </c>
      <c r="C53" s="239" t="s">
        <v>63</v>
      </c>
      <c r="D53" s="240"/>
      <c r="E53" s="240"/>
      <c r="F53" s="135" t="s">
        <v>26</v>
      </c>
      <c r="G53" s="136"/>
      <c r="H53" s="136"/>
      <c r="I53" s="136">
        <f>'01 01 Pol'!G27</f>
        <v>0</v>
      </c>
      <c r="J53" s="133" t="str">
        <f>IF(I68=0,"",I53/I68*100)</f>
        <v/>
      </c>
    </row>
    <row r="54" spans="1:10" ht="36.75" customHeight="1" x14ac:dyDescent="0.2">
      <c r="A54" s="124"/>
      <c r="B54" s="129" t="s">
        <v>64</v>
      </c>
      <c r="C54" s="239" t="s">
        <v>65</v>
      </c>
      <c r="D54" s="240"/>
      <c r="E54" s="240"/>
      <c r="F54" s="135" t="s">
        <v>26</v>
      </c>
      <c r="G54" s="136"/>
      <c r="H54" s="136"/>
      <c r="I54" s="136">
        <f>'01 01 Pol'!G29</f>
        <v>0</v>
      </c>
      <c r="J54" s="133" t="str">
        <f>IF(I68=0,"",I54/I68*100)</f>
        <v/>
      </c>
    </row>
    <row r="55" spans="1:10" ht="36.75" customHeight="1" x14ac:dyDescent="0.2">
      <c r="A55" s="124"/>
      <c r="B55" s="129" t="s">
        <v>66</v>
      </c>
      <c r="C55" s="239" t="s">
        <v>67</v>
      </c>
      <c r="D55" s="240"/>
      <c r="E55" s="240"/>
      <c r="F55" s="135" t="s">
        <v>26</v>
      </c>
      <c r="G55" s="136"/>
      <c r="H55" s="136"/>
      <c r="I55" s="136">
        <f>'01 01 Pol'!G40</f>
        <v>0</v>
      </c>
      <c r="J55" s="133" t="str">
        <f>IF(I68=0,"",I55/I68*100)</f>
        <v/>
      </c>
    </row>
    <row r="56" spans="1:10" ht="36.75" customHeight="1" x14ac:dyDescent="0.2">
      <c r="A56" s="124"/>
      <c r="B56" s="129" t="s">
        <v>68</v>
      </c>
      <c r="C56" s="239" t="s">
        <v>69</v>
      </c>
      <c r="D56" s="240"/>
      <c r="E56" s="240"/>
      <c r="F56" s="135" t="s">
        <v>27</v>
      </c>
      <c r="G56" s="136"/>
      <c r="H56" s="136"/>
      <c r="I56" s="136">
        <f>'01 01 Pol'!G42</f>
        <v>0</v>
      </c>
      <c r="J56" s="133" t="str">
        <f>IF(I68=0,"",I56/I68*100)</f>
        <v/>
      </c>
    </row>
    <row r="57" spans="1:10" ht="36.75" customHeight="1" x14ac:dyDescent="0.2">
      <c r="A57" s="124"/>
      <c r="B57" s="129" t="s">
        <v>70</v>
      </c>
      <c r="C57" s="239" t="s">
        <v>71</v>
      </c>
      <c r="D57" s="240"/>
      <c r="E57" s="240"/>
      <c r="F57" s="135" t="s">
        <v>27</v>
      </c>
      <c r="G57" s="136"/>
      <c r="H57" s="136"/>
      <c r="I57" s="136">
        <f>'01 01 Pol'!G60</f>
        <v>0</v>
      </c>
      <c r="J57" s="133" t="str">
        <f>IF(I68=0,"",I57/I68*100)</f>
        <v/>
      </c>
    </row>
    <row r="58" spans="1:10" ht="36.75" customHeight="1" x14ac:dyDescent="0.2">
      <c r="A58" s="124"/>
      <c r="B58" s="129" t="s">
        <v>72</v>
      </c>
      <c r="C58" s="239" t="s">
        <v>73</v>
      </c>
      <c r="D58" s="240"/>
      <c r="E58" s="240"/>
      <c r="F58" s="135" t="s">
        <v>27</v>
      </c>
      <c r="G58" s="136"/>
      <c r="H58" s="136"/>
      <c r="I58" s="136">
        <f>'01 01 Pol'!G88</f>
        <v>0</v>
      </c>
      <c r="J58" s="133" t="str">
        <f>IF(I68=0,"",I58/I68*100)</f>
        <v/>
      </c>
    </row>
    <row r="59" spans="1:10" ht="36.75" customHeight="1" x14ac:dyDescent="0.2">
      <c r="A59" s="124"/>
      <c r="B59" s="129" t="s">
        <v>74</v>
      </c>
      <c r="C59" s="239" t="s">
        <v>75</v>
      </c>
      <c r="D59" s="240"/>
      <c r="E59" s="240"/>
      <c r="F59" s="135" t="s">
        <v>27</v>
      </c>
      <c r="G59" s="136"/>
      <c r="H59" s="136"/>
      <c r="I59" s="136">
        <f>'01 01 Pol'!G91</f>
        <v>0</v>
      </c>
      <c r="J59" s="133" t="str">
        <f>IF(I68=0,"",I59/I68*100)</f>
        <v/>
      </c>
    </row>
    <row r="60" spans="1:10" ht="36.75" customHeight="1" x14ac:dyDescent="0.2">
      <c r="A60" s="124"/>
      <c r="B60" s="129" t="s">
        <v>76</v>
      </c>
      <c r="C60" s="239" t="s">
        <v>77</v>
      </c>
      <c r="D60" s="240"/>
      <c r="E60" s="240"/>
      <c r="F60" s="135" t="s">
        <v>27</v>
      </c>
      <c r="G60" s="136"/>
      <c r="H60" s="136"/>
      <c r="I60" s="136">
        <f>'01 01 Pol'!G102</f>
        <v>0</v>
      </c>
      <c r="J60" s="133" t="str">
        <f>IF(I68=0,"",I60/I68*100)</f>
        <v/>
      </c>
    </row>
    <row r="61" spans="1:10" ht="36.75" customHeight="1" x14ac:dyDescent="0.2">
      <c r="A61" s="124"/>
      <c r="B61" s="129" t="s">
        <v>78</v>
      </c>
      <c r="C61" s="239" t="s">
        <v>79</v>
      </c>
      <c r="D61" s="240"/>
      <c r="E61" s="240"/>
      <c r="F61" s="135" t="s">
        <v>27</v>
      </c>
      <c r="G61" s="136"/>
      <c r="H61" s="136"/>
      <c r="I61" s="136">
        <f>'01 01 Pol'!G108</f>
        <v>0</v>
      </c>
      <c r="J61" s="133" t="str">
        <f>IF(I68=0,"",I61/I68*100)</f>
        <v/>
      </c>
    </row>
    <row r="62" spans="1:10" ht="36.75" customHeight="1" x14ac:dyDescent="0.2">
      <c r="A62" s="124"/>
      <c r="B62" s="129" t="s">
        <v>80</v>
      </c>
      <c r="C62" s="239" t="s">
        <v>81</v>
      </c>
      <c r="D62" s="240"/>
      <c r="E62" s="240"/>
      <c r="F62" s="135" t="s">
        <v>27</v>
      </c>
      <c r="G62" s="136"/>
      <c r="H62" s="136"/>
      <c r="I62" s="136">
        <f>'01 01 Pol'!G115</f>
        <v>0</v>
      </c>
      <c r="J62" s="133" t="str">
        <f>IF(I68=0,"",I62/I68*100)</f>
        <v/>
      </c>
    </row>
    <row r="63" spans="1:10" ht="36.75" customHeight="1" x14ac:dyDescent="0.2">
      <c r="A63" s="124"/>
      <c r="B63" s="129" t="s">
        <v>82</v>
      </c>
      <c r="C63" s="239" t="s">
        <v>83</v>
      </c>
      <c r="D63" s="240"/>
      <c r="E63" s="240"/>
      <c r="F63" s="135" t="s">
        <v>27</v>
      </c>
      <c r="G63" s="136"/>
      <c r="H63" s="136"/>
      <c r="I63" s="136">
        <f>'01 01 Pol'!G119</f>
        <v>0</v>
      </c>
      <c r="J63" s="133" t="str">
        <f>IF(I68=0,"",I63/I68*100)</f>
        <v/>
      </c>
    </row>
    <row r="64" spans="1:10" ht="36.75" customHeight="1" x14ac:dyDescent="0.2">
      <c r="A64" s="124"/>
      <c r="B64" s="129" t="s">
        <v>84</v>
      </c>
      <c r="C64" s="239" t="s">
        <v>85</v>
      </c>
      <c r="D64" s="240"/>
      <c r="E64" s="240"/>
      <c r="F64" s="135" t="s">
        <v>28</v>
      </c>
      <c r="G64" s="136"/>
      <c r="H64" s="136"/>
      <c r="I64" s="136">
        <f>'01 01 Pol'!G121</f>
        <v>0</v>
      </c>
      <c r="J64" s="133" t="str">
        <f>IF(I68=0,"",I64/I68*100)</f>
        <v/>
      </c>
    </row>
    <row r="65" spans="1:10" ht="36.75" customHeight="1" x14ac:dyDescent="0.2">
      <c r="A65" s="124"/>
      <c r="B65" s="129" t="s">
        <v>86</v>
      </c>
      <c r="C65" s="239" t="s">
        <v>87</v>
      </c>
      <c r="D65" s="240"/>
      <c r="E65" s="240"/>
      <c r="F65" s="135" t="s">
        <v>28</v>
      </c>
      <c r="G65" s="136"/>
      <c r="H65" s="136"/>
      <c r="I65" s="136">
        <f>'01 01 Pol'!G126</f>
        <v>0</v>
      </c>
      <c r="J65" s="133" t="str">
        <f>IF(I68=0,"",I65/I68*100)</f>
        <v/>
      </c>
    </row>
    <row r="66" spans="1:10" ht="36.75" customHeight="1" x14ac:dyDescent="0.2">
      <c r="A66" s="124"/>
      <c r="B66" s="129" t="s">
        <v>88</v>
      </c>
      <c r="C66" s="239" t="s">
        <v>89</v>
      </c>
      <c r="D66" s="240"/>
      <c r="E66" s="240"/>
      <c r="F66" s="135" t="s">
        <v>90</v>
      </c>
      <c r="G66" s="136"/>
      <c r="H66" s="136"/>
      <c r="I66" s="136">
        <f>'01 01 Pol'!G129</f>
        <v>0</v>
      </c>
      <c r="J66" s="133" t="str">
        <f>IF(I68=0,"",I66/I68*100)</f>
        <v/>
      </c>
    </row>
    <row r="67" spans="1:10" ht="36.75" customHeight="1" x14ac:dyDescent="0.2">
      <c r="A67" s="124"/>
      <c r="B67" s="129" t="s">
        <v>91</v>
      </c>
      <c r="C67" s="239" t="s">
        <v>30</v>
      </c>
      <c r="D67" s="240"/>
      <c r="E67" s="240"/>
      <c r="F67" s="135" t="s">
        <v>91</v>
      </c>
      <c r="G67" s="136"/>
      <c r="H67" s="136"/>
      <c r="I67" s="136">
        <f>'01 01 Pol'!G139</f>
        <v>0</v>
      </c>
      <c r="J67" s="133" t="str">
        <f>IF(I68=0,"",I67/I68*100)</f>
        <v/>
      </c>
    </row>
    <row r="68" spans="1:10" ht="25.5" customHeight="1" x14ac:dyDescent="0.2">
      <c r="A68" s="125"/>
      <c r="B68" s="130" t="s">
        <v>1</v>
      </c>
      <c r="C68" s="131"/>
      <c r="D68" s="132"/>
      <c r="E68" s="132"/>
      <c r="F68" s="137"/>
      <c r="G68" s="138"/>
      <c r="H68" s="138"/>
      <c r="I68" s="138">
        <f>SUM(I49:I67)</f>
        <v>0</v>
      </c>
      <c r="J68" s="134">
        <f>SUM(J49:J67)</f>
        <v>0</v>
      </c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C80" sqref="C8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93</v>
      </c>
    </row>
    <row r="2" spans="1:60" ht="24.95" customHeight="1" x14ac:dyDescent="0.2">
      <c r="A2" s="140" t="s">
        <v>8</v>
      </c>
      <c r="B2" s="49"/>
      <c r="C2" s="258" t="s">
        <v>48</v>
      </c>
      <c r="D2" s="259"/>
      <c r="E2" s="259"/>
      <c r="F2" s="259"/>
      <c r="G2" s="260"/>
      <c r="AG2" t="s">
        <v>94</v>
      </c>
    </row>
    <row r="3" spans="1:60" ht="24.95" customHeight="1" x14ac:dyDescent="0.2">
      <c r="A3" s="140" t="s">
        <v>9</v>
      </c>
      <c r="B3" s="49"/>
      <c r="C3" s="258" t="s">
        <v>45</v>
      </c>
      <c r="D3" s="259"/>
      <c r="E3" s="259"/>
      <c r="F3" s="259"/>
      <c r="G3" s="260"/>
      <c r="AC3" s="122" t="s">
        <v>94</v>
      </c>
      <c r="AG3" t="s">
        <v>95</v>
      </c>
    </row>
    <row r="4" spans="1:60" ht="24.95" customHeight="1" x14ac:dyDescent="0.2">
      <c r="A4" s="141" t="s">
        <v>10</v>
      </c>
      <c r="B4" s="142"/>
      <c r="C4" s="261" t="s">
        <v>371</v>
      </c>
      <c r="D4" s="262"/>
      <c r="E4" s="262"/>
      <c r="F4" s="262"/>
      <c r="G4" s="263"/>
      <c r="AG4" t="s">
        <v>96</v>
      </c>
    </row>
    <row r="5" spans="1:60" x14ac:dyDescent="0.2">
      <c r="D5" s="10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31</v>
      </c>
      <c r="H6" s="147" t="s">
        <v>32</v>
      </c>
      <c r="I6" s="147" t="s">
        <v>103</v>
      </c>
      <c r="J6" s="147" t="s">
        <v>33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  <c r="X6" s="147" t="s">
        <v>117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118</v>
      </c>
      <c r="B8" s="162" t="s">
        <v>54</v>
      </c>
      <c r="C8" s="181" t="s">
        <v>55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60"/>
      <c r="O8" s="160">
        <f>SUM(O9:O11)</f>
        <v>2.02</v>
      </c>
      <c r="P8" s="160"/>
      <c r="Q8" s="160">
        <f>SUM(Q9:Q11)</f>
        <v>0</v>
      </c>
      <c r="R8" s="160"/>
      <c r="S8" s="160"/>
      <c r="T8" s="160"/>
      <c r="U8" s="160"/>
      <c r="V8" s="160">
        <f>SUM(V9:V11)</f>
        <v>18.990000000000002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120</v>
      </c>
      <c r="C9" s="182" t="s">
        <v>121</v>
      </c>
      <c r="D9" s="175" t="s">
        <v>122</v>
      </c>
      <c r="E9" s="176">
        <v>2.8125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7.4709999999999999E-2</v>
      </c>
      <c r="O9" s="158">
        <f>ROUND(E9*N9,2)</f>
        <v>0.21</v>
      </c>
      <c r="P9" s="158">
        <v>0</v>
      </c>
      <c r="Q9" s="158">
        <f>ROUND(E9*P9,2)</f>
        <v>0</v>
      </c>
      <c r="R9" s="158"/>
      <c r="S9" s="158" t="s">
        <v>123</v>
      </c>
      <c r="T9" s="158" t="s">
        <v>124</v>
      </c>
      <c r="U9" s="158">
        <v>0.52915000000000001</v>
      </c>
      <c r="V9" s="158">
        <f>ROUND(E9*U9,2)</f>
        <v>1.49</v>
      </c>
      <c r="W9" s="158"/>
      <c r="X9" s="158" t="s">
        <v>125</v>
      </c>
      <c r="Y9" s="148"/>
      <c r="Z9" s="148"/>
      <c r="AA9" s="148"/>
      <c r="AB9" s="148"/>
      <c r="AC9" s="148"/>
      <c r="AD9" s="148"/>
      <c r="AE9" s="148"/>
      <c r="AF9" s="148"/>
      <c r="AG9" s="148" t="s">
        <v>126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127</v>
      </c>
      <c r="C10" s="182" t="s">
        <v>128</v>
      </c>
      <c r="D10" s="175" t="s">
        <v>129</v>
      </c>
      <c r="E10" s="176">
        <v>10.199999999999999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1.0200000000000001E-3</v>
      </c>
      <c r="O10" s="158">
        <f>ROUND(E10*N10,2)</f>
        <v>0.01</v>
      </c>
      <c r="P10" s="158">
        <v>0</v>
      </c>
      <c r="Q10" s="158">
        <f>ROUND(E10*P10,2)</f>
        <v>0</v>
      </c>
      <c r="R10" s="158"/>
      <c r="S10" s="158" t="s">
        <v>123</v>
      </c>
      <c r="T10" s="158" t="s">
        <v>124</v>
      </c>
      <c r="U10" s="158">
        <v>0.223</v>
      </c>
      <c r="V10" s="158">
        <f>ROUND(E10*U10,2)</f>
        <v>2.27</v>
      </c>
      <c r="W10" s="158"/>
      <c r="X10" s="158" t="s">
        <v>125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126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3">
        <v>3</v>
      </c>
      <c r="B11" s="174" t="s">
        <v>130</v>
      </c>
      <c r="C11" s="182" t="s">
        <v>131</v>
      </c>
      <c r="D11" s="175" t="s">
        <v>122</v>
      </c>
      <c r="E11" s="176">
        <v>19.350000000000001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9.3240000000000003E-2</v>
      </c>
      <c r="O11" s="158">
        <f>ROUND(E11*N11,2)</f>
        <v>1.8</v>
      </c>
      <c r="P11" s="158">
        <v>0</v>
      </c>
      <c r="Q11" s="158">
        <f>ROUND(E11*P11,2)</f>
        <v>0</v>
      </c>
      <c r="R11" s="158"/>
      <c r="S11" s="158" t="s">
        <v>123</v>
      </c>
      <c r="T11" s="158" t="s">
        <v>124</v>
      </c>
      <c r="U11" s="158">
        <v>0.78700000000000003</v>
      </c>
      <c r="V11" s="158">
        <f>ROUND(E11*U11,2)</f>
        <v>15.23</v>
      </c>
      <c r="W11" s="158"/>
      <c r="X11" s="158" t="s">
        <v>125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1" t="s">
        <v>118</v>
      </c>
      <c r="B12" s="162" t="s">
        <v>56</v>
      </c>
      <c r="C12" s="181" t="s">
        <v>57</v>
      </c>
      <c r="D12" s="163"/>
      <c r="E12" s="164"/>
      <c r="F12" s="165"/>
      <c r="G12" s="166">
        <f>SUMIF(AG13:AG21,"&lt;&gt;NOR",G13:G21)</f>
        <v>0</v>
      </c>
      <c r="H12" s="160"/>
      <c r="I12" s="160">
        <f>SUM(I13:I21)</f>
        <v>0</v>
      </c>
      <c r="J12" s="160"/>
      <c r="K12" s="160">
        <f>SUM(K13:K21)</f>
        <v>0</v>
      </c>
      <c r="L12" s="160"/>
      <c r="M12" s="160">
        <f>SUM(M13:M21)</f>
        <v>0</v>
      </c>
      <c r="N12" s="160"/>
      <c r="O12" s="160">
        <f>SUM(O13:O21)</f>
        <v>4.84</v>
      </c>
      <c r="P12" s="160"/>
      <c r="Q12" s="160">
        <f>SUM(Q13:Q21)</f>
        <v>0</v>
      </c>
      <c r="R12" s="160"/>
      <c r="S12" s="160"/>
      <c r="T12" s="160"/>
      <c r="U12" s="160"/>
      <c r="V12" s="160">
        <f>SUM(V13:V21)</f>
        <v>157.64000000000001</v>
      </c>
      <c r="W12" s="160"/>
      <c r="X12" s="160"/>
      <c r="AG12" t="s">
        <v>119</v>
      </c>
    </row>
    <row r="13" spans="1:60" outlineLevel="1" x14ac:dyDescent="0.2">
      <c r="A13" s="173">
        <v>4</v>
      </c>
      <c r="B13" s="174" t="s">
        <v>132</v>
      </c>
      <c r="C13" s="182" t="s">
        <v>133</v>
      </c>
      <c r="D13" s="175" t="s">
        <v>122</v>
      </c>
      <c r="E13" s="176">
        <v>66.599999999999994</v>
      </c>
      <c r="F13" s="177"/>
      <c r="G13" s="178">
        <f t="shared" ref="G13:G21" si="0">ROUND(E13*F13,2)</f>
        <v>0</v>
      </c>
      <c r="H13" s="159"/>
      <c r="I13" s="158">
        <f t="shared" ref="I13:I21" si="1">ROUND(E13*H13,2)</f>
        <v>0</v>
      </c>
      <c r="J13" s="159"/>
      <c r="K13" s="158">
        <f t="shared" ref="K13:K21" si="2">ROUND(E13*J13,2)</f>
        <v>0</v>
      </c>
      <c r="L13" s="158">
        <v>21</v>
      </c>
      <c r="M13" s="158">
        <f t="shared" ref="M13:M21" si="3">G13*(1+L13/100)</f>
        <v>0</v>
      </c>
      <c r="N13" s="158">
        <v>3.5899999999999999E-3</v>
      </c>
      <c r="O13" s="158">
        <f t="shared" ref="O13:O21" si="4">ROUND(E13*N13,2)</f>
        <v>0.24</v>
      </c>
      <c r="P13" s="158">
        <v>0</v>
      </c>
      <c r="Q13" s="158">
        <f t="shared" ref="Q13:Q21" si="5">ROUND(E13*P13,2)</f>
        <v>0</v>
      </c>
      <c r="R13" s="158"/>
      <c r="S13" s="158" t="s">
        <v>123</v>
      </c>
      <c r="T13" s="158" t="s">
        <v>124</v>
      </c>
      <c r="U13" s="158">
        <v>0.31</v>
      </c>
      <c r="V13" s="158">
        <f t="shared" ref="V13:V21" si="6">ROUND(E13*U13,2)</f>
        <v>20.65</v>
      </c>
      <c r="W13" s="158"/>
      <c r="X13" s="158" t="s">
        <v>125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5</v>
      </c>
      <c r="B14" s="174" t="s">
        <v>134</v>
      </c>
      <c r="C14" s="182" t="s">
        <v>135</v>
      </c>
      <c r="D14" s="175" t="s">
        <v>122</v>
      </c>
      <c r="E14" s="176">
        <v>141.14250000000001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3.0000000000000001E-3</v>
      </c>
      <c r="O14" s="158">
        <f t="shared" si="4"/>
        <v>0.42</v>
      </c>
      <c r="P14" s="158">
        <v>0</v>
      </c>
      <c r="Q14" s="158">
        <f t="shared" si="5"/>
        <v>0</v>
      </c>
      <c r="R14" s="158"/>
      <c r="S14" s="158" t="s">
        <v>123</v>
      </c>
      <c r="T14" s="158" t="s">
        <v>124</v>
      </c>
      <c r="U14" s="158">
        <v>0.24</v>
      </c>
      <c r="V14" s="158">
        <f t="shared" si="6"/>
        <v>33.869999999999997</v>
      </c>
      <c r="W14" s="158"/>
      <c r="X14" s="158" t="s">
        <v>125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6</v>
      </c>
      <c r="B15" s="174" t="s">
        <v>137</v>
      </c>
      <c r="C15" s="182" t="s">
        <v>138</v>
      </c>
      <c r="D15" s="175" t="s">
        <v>122</v>
      </c>
      <c r="E15" s="176">
        <v>207.74250000000001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1.7000000000000001E-4</v>
      </c>
      <c r="O15" s="158">
        <f t="shared" si="4"/>
        <v>0.04</v>
      </c>
      <c r="P15" s="158">
        <v>0</v>
      </c>
      <c r="Q15" s="158">
        <f t="shared" si="5"/>
        <v>0</v>
      </c>
      <c r="R15" s="158"/>
      <c r="S15" s="158" t="s">
        <v>123</v>
      </c>
      <c r="T15" s="158" t="s">
        <v>124</v>
      </c>
      <c r="U15" s="158">
        <v>7.0000000000000007E-2</v>
      </c>
      <c r="V15" s="158">
        <f t="shared" si="6"/>
        <v>14.54</v>
      </c>
      <c r="W15" s="158"/>
      <c r="X15" s="158" t="s">
        <v>125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7</v>
      </c>
      <c r="B16" s="174" t="s">
        <v>139</v>
      </c>
      <c r="C16" s="182" t="s">
        <v>140</v>
      </c>
      <c r="D16" s="175" t="s">
        <v>122</v>
      </c>
      <c r="E16" s="176">
        <v>11.88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4.0000000000000003E-5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123</v>
      </c>
      <c r="T16" s="158" t="s">
        <v>124</v>
      </c>
      <c r="U16" s="158">
        <v>7.8E-2</v>
      </c>
      <c r="V16" s="158">
        <f t="shared" si="6"/>
        <v>0.93</v>
      </c>
      <c r="W16" s="158"/>
      <c r="X16" s="158" t="s">
        <v>125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8</v>
      </c>
      <c r="B17" s="174" t="s">
        <v>141</v>
      </c>
      <c r="C17" s="182" t="s">
        <v>142</v>
      </c>
      <c r="D17" s="175" t="s">
        <v>122</v>
      </c>
      <c r="E17" s="176">
        <v>7.84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8.6319999999999994E-2</v>
      </c>
      <c r="O17" s="158">
        <f t="shared" si="4"/>
        <v>0.68</v>
      </c>
      <c r="P17" s="158">
        <v>0</v>
      </c>
      <c r="Q17" s="158">
        <f t="shared" si="5"/>
        <v>0</v>
      </c>
      <c r="R17" s="158"/>
      <c r="S17" s="158" t="s">
        <v>123</v>
      </c>
      <c r="T17" s="158" t="s">
        <v>124</v>
      </c>
      <c r="U17" s="158">
        <v>0.69998000000000005</v>
      </c>
      <c r="V17" s="158">
        <f t="shared" si="6"/>
        <v>5.49</v>
      </c>
      <c r="W17" s="158"/>
      <c r="X17" s="158" t="s">
        <v>125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9</v>
      </c>
      <c r="B18" s="174" t="s">
        <v>143</v>
      </c>
      <c r="C18" s="182" t="s">
        <v>144</v>
      </c>
      <c r="D18" s="175" t="s">
        <v>129</v>
      </c>
      <c r="E18" s="176">
        <v>97.2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3.7200000000000002E-3</v>
      </c>
      <c r="O18" s="158">
        <f t="shared" si="4"/>
        <v>0.36</v>
      </c>
      <c r="P18" s="158">
        <v>0</v>
      </c>
      <c r="Q18" s="158">
        <f t="shared" si="5"/>
        <v>0</v>
      </c>
      <c r="R18" s="158"/>
      <c r="S18" s="158" t="s">
        <v>123</v>
      </c>
      <c r="T18" s="158" t="s">
        <v>124</v>
      </c>
      <c r="U18" s="158">
        <v>0.18179999999999999</v>
      </c>
      <c r="V18" s="158">
        <f t="shared" si="6"/>
        <v>17.670000000000002</v>
      </c>
      <c r="W18" s="158"/>
      <c r="X18" s="158" t="s">
        <v>125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10</v>
      </c>
      <c r="B19" s="174" t="s">
        <v>145</v>
      </c>
      <c r="C19" s="182" t="s">
        <v>146</v>
      </c>
      <c r="D19" s="175" t="s">
        <v>122</v>
      </c>
      <c r="E19" s="176">
        <v>1.5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5.2839999999999998E-2</v>
      </c>
      <c r="O19" s="158">
        <f t="shared" si="4"/>
        <v>0.08</v>
      </c>
      <c r="P19" s="158">
        <v>0</v>
      </c>
      <c r="Q19" s="158">
        <f t="shared" si="5"/>
        <v>0</v>
      </c>
      <c r="R19" s="158"/>
      <c r="S19" s="158" t="s">
        <v>123</v>
      </c>
      <c r="T19" s="158" t="s">
        <v>124</v>
      </c>
      <c r="U19" s="158">
        <v>1.0569999999999999</v>
      </c>
      <c r="V19" s="158">
        <f t="shared" si="6"/>
        <v>1.59</v>
      </c>
      <c r="W19" s="158"/>
      <c r="X19" s="158" t="s">
        <v>125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126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11</v>
      </c>
      <c r="B20" s="174" t="s">
        <v>147</v>
      </c>
      <c r="C20" s="182" t="s">
        <v>148</v>
      </c>
      <c r="D20" s="175" t="s">
        <v>122</v>
      </c>
      <c r="E20" s="176">
        <v>157.24250000000001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1.915E-2</v>
      </c>
      <c r="O20" s="158">
        <f t="shared" si="4"/>
        <v>3.01</v>
      </c>
      <c r="P20" s="158">
        <v>0</v>
      </c>
      <c r="Q20" s="158">
        <f t="shared" si="5"/>
        <v>0</v>
      </c>
      <c r="R20" s="158"/>
      <c r="S20" s="158" t="s">
        <v>123</v>
      </c>
      <c r="T20" s="158" t="s">
        <v>124</v>
      </c>
      <c r="U20" s="158">
        <v>0.4</v>
      </c>
      <c r="V20" s="158">
        <f t="shared" si="6"/>
        <v>62.9</v>
      </c>
      <c r="W20" s="158"/>
      <c r="X20" s="158" t="s">
        <v>125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12</v>
      </c>
      <c r="B21" s="174" t="s">
        <v>149</v>
      </c>
      <c r="C21" s="182" t="s">
        <v>150</v>
      </c>
      <c r="D21" s="175" t="s">
        <v>122</v>
      </c>
      <c r="E21" s="176">
        <v>157.24250000000001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8.0000000000000007E-5</v>
      </c>
      <c r="O21" s="158">
        <f t="shared" si="4"/>
        <v>0.01</v>
      </c>
      <c r="P21" s="158">
        <v>0</v>
      </c>
      <c r="Q21" s="158">
        <f t="shared" si="5"/>
        <v>0</v>
      </c>
      <c r="R21" s="158"/>
      <c r="S21" s="158" t="s">
        <v>123</v>
      </c>
      <c r="T21" s="158" t="s">
        <v>124</v>
      </c>
      <c r="U21" s="158">
        <v>0</v>
      </c>
      <c r="V21" s="158">
        <f t="shared" si="6"/>
        <v>0</v>
      </c>
      <c r="W21" s="158"/>
      <c r="X21" s="158" t="s">
        <v>125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1" t="s">
        <v>118</v>
      </c>
      <c r="B22" s="162" t="s">
        <v>58</v>
      </c>
      <c r="C22" s="181" t="s">
        <v>59</v>
      </c>
      <c r="D22" s="163"/>
      <c r="E22" s="164"/>
      <c r="F22" s="165"/>
      <c r="G22" s="166">
        <f>SUMIF(AG23:AG24,"&lt;&gt;NOR",G23:G24)</f>
        <v>0</v>
      </c>
      <c r="H22" s="160"/>
      <c r="I22" s="160">
        <f>SUM(I23:I24)</f>
        <v>0</v>
      </c>
      <c r="J22" s="160"/>
      <c r="K22" s="160">
        <f>SUM(K23:K24)</f>
        <v>0</v>
      </c>
      <c r="L22" s="160"/>
      <c r="M22" s="160">
        <f>SUM(M23:M24)</f>
        <v>0</v>
      </c>
      <c r="N22" s="160"/>
      <c r="O22" s="160">
        <f>SUM(O23:O24)</f>
        <v>10.34</v>
      </c>
      <c r="P22" s="160"/>
      <c r="Q22" s="160">
        <f>SUM(Q23:Q24)</f>
        <v>0</v>
      </c>
      <c r="R22" s="160"/>
      <c r="S22" s="160"/>
      <c r="T22" s="160"/>
      <c r="U22" s="160"/>
      <c r="V22" s="160">
        <f>SUM(V23:V24)</f>
        <v>35.620000000000005</v>
      </c>
      <c r="W22" s="160"/>
      <c r="X22" s="160"/>
      <c r="AG22" t="s">
        <v>119</v>
      </c>
    </row>
    <row r="23" spans="1:60" outlineLevel="1" x14ac:dyDescent="0.2">
      <c r="A23" s="173">
        <v>13</v>
      </c>
      <c r="B23" s="174" t="s">
        <v>151</v>
      </c>
      <c r="C23" s="182" t="s">
        <v>152</v>
      </c>
      <c r="D23" s="175" t="s">
        <v>153</v>
      </c>
      <c r="E23" s="176">
        <v>3.996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2.5249999999999999</v>
      </c>
      <c r="O23" s="158">
        <f>ROUND(E23*N23,2)</f>
        <v>10.09</v>
      </c>
      <c r="P23" s="158">
        <v>0</v>
      </c>
      <c r="Q23" s="158">
        <f>ROUND(E23*P23,2)</f>
        <v>0</v>
      </c>
      <c r="R23" s="158"/>
      <c r="S23" s="158" t="s">
        <v>123</v>
      </c>
      <c r="T23" s="158" t="s">
        <v>124</v>
      </c>
      <c r="U23" s="158">
        <v>3.2130000000000001</v>
      </c>
      <c r="V23" s="158">
        <f>ROUND(E23*U23,2)</f>
        <v>12.84</v>
      </c>
      <c r="W23" s="158"/>
      <c r="X23" s="158" t="s">
        <v>125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14</v>
      </c>
      <c r="B24" s="174" t="s">
        <v>154</v>
      </c>
      <c r="C24" s="182" t="s">
        <v>155</v>
      </c>
      <c r="D24" s="175" t="s">
        <v>122</v>
      </c>
      <c r="E24" s="176">
        <v>66.599999999999994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3.7799999999999999E-3</v>
      </c>
      <c r="O24" s="158">
        <f>ROUND(E24*N24,2)</f>
        <v>0.25</v>
      </c>
      <c r="P24" s="158">
        <v>0</v>
      </c>
      <c r="Q24" s="158">
        <f>ROUND(E24*P24,2)</f>
        <v>0</v>
      </c>
      <c r="R24" s="158"/>
      <c r="S24" s="158" t="s">
        <v>123</v>
      </c>
      <c r="T24" s="158" t="s">
        <v>124</v>
      </c>
      <c r="U24" s="158">
        <v>0.34200000000000003</v>
      </c>
      <c r="V24" s="158">
        <f>ROUND(E24*U24,2)</f>
        <v>22.78</v>
      </c>
      <c r="W24" s="158"/>
      <c r="X24" s="158" t="s">
        <v>125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118</v>
      </c>
      <c r="B25" s="162" t="s">
        <v>60</v>
      </c>
      <c r="C25" s="181" t="s">
        <v>61</v>
      </c>
      <c r="D25" s="163"/>
      <c r="E25" s="164"/>
      <c r="F25" s="165"/>
      <c r="G25" s="166">
        <f>SUMIF(AG26:AG26,"&lt;&gt;NOR",G26:G26)</f>
        <v>0</v>
      </c>
      <c r="H25" s="160"/>
      <c r="I25" s="160">
        <f>SUM(I26:I26)</f>
        <v>0</v>
      </c>
      <c r="J25" s="160"/>
      <c r="K25" s="160">
        <f>SUM(K26:K26)</f>
        <v>0</v>
      </c>
      <c r="L25" s="160"/>
      <c r="M25" s="160">
        <f>SUM(M26:M26)</f>
        <v>0</v>
      </c>
      <c r="N25" s="160"/>
      <c r="O25" s="160">
        <f>SUM(O26:O26)</f>
        <v>0.08</v>
      </c>
      <c r="P25" s="160"/>
      <c r="Q25" s="160">
        <f>SUM(Q26:Q26)</f>
        <v>0</v>
      </c>
      <c r="R25" s="160"/>
      <c r="S25" s="160"/>
      <c r="T25" s="160"/>
      <c r="U25" s="160"/>
      <c r="V25" s="160">
        <f>SUM(V26:V26)</f>
        <v>11.79</v>
      </c>
      <c r="W25" s="160"/>
      <c r="X25" s="160"/>
      <c r="AG25" t="s">
        <v>119</v>
      </c>
    </row>
    <row r="26" spans="1:60" outlineLevel="1" x14ac:dyDescent="0.2">
      <c r="A26" s="173">
        <v>15</v>
      </c>
      <c r="B26" s="174" t="s">
        <v>156</v>
      </c>
      <c r="C26" s="182" t="s">
        <v>157</v>
      </c>
      <c r="D26" s="175" t="s">
        <v>122</v>
      </c>
      <c r="E26" s="176">
        <v>66.599999999999994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1.2099999999999999E-3</v>
      </c>
      <c r="O26" s="158">
        <f>ROUND(E26*N26,2)</f>
        <v>0.08</v>
      </c>
      <c r="P26" s="158">
        <v>0</v>
      </c>
      <c r="Q26" s="158">
        <f>ROUND(E26*P26,2)</f>
        <v>0</v>
      </c>
      <c r="R26" s="158"/>
      <c r="S26" s="158" t="s">
        <v>123</v>
      </c>
      <c r="T26" s="158" t="s">
        <v>124</v>
      </c>
      <c r="U26" s="158">
        <v>0.17699999999999999</v>
      </c>
      <c r="V26" s="158">
        <f>ROUND(E26*U26,2)</f>
        <v>11.79</v>
      </c>
      <c r="W26" s="158"/>
      <c r="X26" s="158" t="s">
        <v>125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5.5" x14ac:dyDescent="0.2">
      <c r="A27" s="161" t="s">
        <v>118</v>
      </c>
      <c r="B27" s="162" t="s">
        <v>62</v>
      </c>
      <c r="C27" s="181" t="s">
        <v>63</v>
      </c>
      <c r="D27" s="163"/>
      <c r="E27" s="164"/>
      <c r="F27" s="165"/>
      <c r="G27" s="166">
        <f>SUMIF(AG28:AG28,"&lt;&gt;NOR",G28:G28)</f>
        <v>0</v>
      </c>
      <c r="H27" s="160"/>
      <c r="I27" s="160">
        <f>SUM(I28:I28)</f>
        <v>0</v>
      </c>
      <c r="J27" s="160"/>
      <c r="K27" s="160">
        <f>SUM(K28:K28)</f>
        <v>0</v>
      </c>
      <c r="L27" s="160"/>
      <c r="M27" s="160">
        <f>SUM(M28:M28)</f>
        <v>0</v>
      </c>
      <c r="N27" s="160"/>
      <c r="O27" s="160">
        <f>SUM(O28:O28)</f>
        <v>0</v>
      </c>
      <c r="P27" s="160"/>
      <c r="Q27" s="160">
        <f>SUM(Q28:Q28)</f>
        <v>0</v>
      </c>
      <c r="R27" s="160"/>
      <c r="S27" s="160"/>
      <c r="T27" s="160"/>
      <c r="U27" s="160"/>
      <c r="V27" s="160">
        <f>SUM(V28:V28)</f>
        <v>23.1</v>
      </c>
      <c r="W27" s="160"/>
      <c r="X27" s="160"/>
      <c r="AG27" t="s">
        <v>119</v>
      </c>
    </row>
    <row r="28" spans="1:60" outlineLevel="1" x14ac:dyDescent="0.2">
      <c r="A28" s="173">
        <v>16</v>
      </c>
      <c r="B28" s="174" t="s">
        <v>158</v>
      </c>
      <c r="C28" s="182" t="s">
        <v>159</v>
      </c>
      <c r="D28" s="175" t="s">
        <v>122</v>
      </c>
      <c r="E28" s="176">
        <v>75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4.0000000000000003E-5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123</v>
      </c>
      <c r="T28" s="158" t="s">
        <v>123</v>
      </c>
      <c r="U28" s="158">
        <v>0.308</v>
      </c>
      <c r="V28" s="158">
        <f>ROUND(E28*U28,2)</f>
        <v>23.1</v>
      </c>
      <c r="W28" s="158"/>
      <c r="X28" s="158" t="s">
        <v>125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126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1" t="s">
        <v>118</v>
      </c>
      <c r="B29" s="162" t="s">
        <v>64</v>
      </c>
      <c r="C29" s="181" t="s">
        <v>65</v>
      </c>
      <c r="D29" s="163"/>
      <c r="E29" s="164"/>
      <c r="F29" s="165"/>
      <c r="G29" s="166">
        <f>SUMIF(AG30:AG39,"&lt;&gt;NOR",G30:G39)</f>
        <v>0</v>
      </c>
      <c r="H29" s="160"/>
      <c r="I29" s="160">
        <f>SUM(I30:I39)</f>
        <v>0</v>
      </c>
      <c r="J29" s="160"/>
      <c r="K29" s="160">
        <f>SUM(K30:K39)</f>
        <v>0</v>
      </c>
      <c r="L29" s="160"/>
      <c r="M29" s="160">
        <f>SUM(M30:M39)</f>
        <v>0</v>
      </c>
      <c r="N29" s="160"/>
      <c r="O29" s="160">
        <f>SUM(O30:O39)</f>
        <v>0.01</v>
      </c>
      <c r="P29" s="160"/>
      <c r="Q29" s="160">
        <f>SUM(Q30:Q39)</f>
        <v>22.95</v>
      </c>
      <c r="R29" s="160"/>
      <c r="S29" s="160"/>
      <c r="T29" s="160"/>
      <c r="U29" s="160"/>
      <c r="V29" s="160">
        <f>SUM(V30:V39)</f>
        <v>127.04</v>
      </c>
      <c r="W29" s="160"/>
      <c r="X29" s="160"/>
      <c r="AG29" t="s">
        <v>119</v>
      </c>
    </row>
    <row r="30" spans="1:60" outlineLevel="1" x14ac:dyDescent="0.2">
      <c r="A30" s="173">
        <v>17</v>
      </c>
      <c r="B30" s="174" t="s">
        <v>160</v>
      </c>
      <c r="C30" s="182" t="s">
        <v>161</v>
      </c>
      <c r="D30" s="175" t="s">
        <v>122</v>
      </c>
      <c r="E30" s="176">
        <v>10.875</v>
      </c>
      <c r="F30" s="177"/>
      <c r="G30" s="178">
        <f t="shared" ref="G30:G39" si="7">ROUND(E30*F30,2)</f>
        <v>0</v>
      </c>
      <c r="H30" s="159"/>
      <c r="I30" s="158">
        <f t="shared" ref="I30:I39" si="8">ROUND(E30*H30,2)</f>
        <v>0</v>
      </c>
      <c r="J30" s="159"/>
      <c r="K30" s="158">
        <f t="shared" ref="K30:K39" si="9">ROUND(E30*J30,2)</f>
        <v>0</v>
      </c>
      <c r="L30" s="158">
        <v>21</v>
      </c>
      <c r="M30" s="158">
        <f t="shared" ref="M30:M39" si="10">G30*(1+L30/100)</f>
        <v>0</v>
      </c>
      <c r="N30" s="158">
        <v>6.7000000000000002E-4</v>
      </c>
      <c r="O30" s="158">
        <f t="shared" ref="O30:O39" si="11">ROUND(E30*N30,2)</f>
        <v>0.01</v>
      </c>
      <c r="P30" s="158">
        <v>0.184</v>
      </c>
      <c r="Q30" s="158">
        <f t="shared" ref="Q30:Q39" si="12">ROUND(E30*P30,2)</f>
        <v>2</v>
      </c>
      <c r="R30" s="158"/>
      <c r="S30" s="158" t="s">
        <v>123</v>
      </c>
      <c r="T30" s="158" t="s">
        <v>124</v>
      </c>
      <c r="U30" s="158">
        <v>0.22700000000000001</v>
      </c>
      <c r="V30" s="158">
        <f t="shared" ref="V30:V39" si="13">ROUND(E30*U30,2)</f>
        <v>2.4700000000000002</v>
      </c>
      <c r="W30" s="158"/>
      <c r="X30" s="158" t="s">
        <v>125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126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18</v>
      </c>
      <c r="B31" s="174" t="s">
        <v>162</v>
      </c>
      <c r="C31" s="182" t="s">
        <v>163</v>
      </c>
      <c r="D31" s="175" t="s">
        <v>153</v>
      </c>
      <c r="E31" s="176">
        <v>4.08</v>
      </c>
      <c r="F31" s="177"/>
      <c r="G31" s="178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0</v>
      </c>
      <c r="O31" s="158">
        <f t="shared" si="11"/>
        <v>0</v>
      </c>
      <c r="P31" s="158">
        <v>2.2000000000000002</v>
      </c>
      <c r="Q31" s="158">
        <f t="shared" si="12"/>
        <v>8.98</v>
      </c>
      <c r="R31" s="158"/>
      <c r="S31" s="158" t="s">
        <v>123</v>
      </c>
      <c r="T31" s="158" t="s">
        <v>124</v>
      </c>
      <c r="U31" s="158">
        <v>7.1950000000000003</v>
      </c>
      <c r="V31" s="158">
        <f t="shared" si="13"/>
        <v>29.36</v>
      </c>
      <c r="W31" s="158"/>
      <c r="X31" s="158" t="s">
        <v>125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126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19</v>
      </c>
      <c r="B32" s="174" t="s">
        <v>164</v>
      </c>
      <c r="C32" s="182" t="s">
        <v>165</v>
      </c>
      <c r="D32" s="175" t="s">
        <v>122</v>
      </c>
      <c r="E32" s="176">
        <v>68</v>
      </c>
      <c r="F32" s="177"/>
      <c r="G32" s="178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0.02</v>
      </c>
      <c r="Q32" s="158">
        <f t="shared" si="12"/>
        <v>1.36</v>
      </c>
      <c r="R32" s="158"/>
      <c r="S32" s="158" t="s">
        <v>123</v>
      </c>
      <c r="T32" s="158" t="s">
        <v>124</v>
      </c>
      <c r="U32" s="158">
        <v>0.14699999999999999</v>
      </c>
      <c r="V32" s="158">
        <f t="shared" si="13"/>
        <v>10</v>
      </c>
      <c r="W32" s="158"/>
      <c r="X32" s="158" t="s">
        <v>125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20</v>
      </c>
      <c r="B33" s="174" t="s">
        <v>166</v>
      </c>
      <c r="C33" s="182" t="s">
        <v>167</v>
      </c>
      <c r="D33" s="175" t="s">
        <v>168</v>
      </c>
      <c r="E33" s="176">
        <v>6</v>
      </c>
      <c r="F33" s="177"/>
      <c r="G33" s="178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8"/>
      <c r="S33" s="158" t="s">
        <v>123</v>
      </c>
      <c r="T33" s="158" t="s">
        <v>124</v>
      </c>
      <c r="U33" s="158">
        <v>0.05</v>
      </c>
      <c r="V33" s="158">
        <f t="shared" si="13"/>
        <v>0.3</v>
      </c>
      <c r="W33" s="158"/>
      <c r="X33" s="158" t="s">
        <v>125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21</v>
      </c>
      <c r="B34" s="174" t="s">
        <v>169</v>
      </c>
      <c r="C34" s="182" t="s">
        <v>170</v>
      </c>
      <c r="D34" s="175" t="s">
        <v>122</v>
      </c>
      <c r="E34" s="176">
        <v>6.8</v>
      </c>
      <c r="F34" s="177"/>
      <c r="G34" s="178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0</v>
      </c>
      <c r="O34" s="158">
        <f t="shared" si="11"/>
        <v>0</v>
      </c>
      <c r="P34" s="158">
        <v>7.5999999999999998E-2</v>
      </c>
      <c r="Q34" s="158">
        <f t="shared" si="12"/>
        <v>0.52</v>
      </c>
      <c r="R34" s="158"/>
      <c r="S34" s="158" t="s">
        <v>123</v>
      </c>
      <c r="T34" s="158" t="s">
        <v>124</v>
      </c>
      <c r="U34" s="158">
        <v>0.93899999999999995</v>
      </c>
      <c r="V34" s="158">
        <f t="shared" si="13"/>
        <v>6.39</v>
      </c>
      <c r="W34" s="158"/>
      <c r="X34" s="158" t="s">
        <v>125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22</v>
      </c>
      <c r="B35" s="174" t="s">
        <v>171</v>
      </c>
      <c r="C35" s="182" t="s">
        <v>172</v>
      </c>
      <c r="D35" s="175" t="s">
        <v>122</v>
      </c>
      <c r="E35" s="176">
        <v>16.684999999999999</v>
      </c>
      <c r="F35" s="177"/>
      <c r="G35" s="17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0</v>
      </c>
      <c r="O35" s="158">
        <f t="shared" si="11"/>
        <v>0</v>
      </c>
      <c r="P35" s="158">
        <v>4.5999999999999999E-2</v>
      </c>
      <c r="Q35" s="158">
        <f t="shared" si="12"/>
        <v>0.77</v>
      </c>
      <c r="R35" s="158"/>
      <c r="S35" s="158" t="s">
        <v>123</v>
      </c>
      <c r="T35" s="158" t="s">
        <v>124</v>
      </c>
      <c r="U35" s="158">
        <v>0.26</v>
      </c>
      <c r="V35" s="158">
        <f t="shared" si="13"/>
        <v>4.34</v>
      </c>
      <c r="W35" s="158"/>
      <c r="X35" s="158" t="s">
        <v>125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126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23</v>
      </c>
      <c r="B36" s="174" t="s">
        <v>173</v>
      </c>
      <c r="C36" s="182" t="s">
        <v>174</v>
      </c>
      <c r="D36" s="175" t="s">
        <v>122</v>
      </c>
      <c r="E36" s="176">
        <v>131.1</v>
      </c>
      <c r="F36" s="177"/>
      <c r="G36" s="178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0</v>
      </c>
      <c r="O36" s="158">
        <f t="shared" si="11"/>
        <v>0</v>
      </c>
      <c r="P36" s="158">
        <v>6.8000000000000005E-2</v>
      </c>
      <c r="Q36" s="158">
        <f t="shared" si="12"/>
        <v>8.91</v>
      </c>
      <c r="R36" s="158"/>
      <c r="S36" s="158" t="s">
        <v>123</v>
      </c>
      <c r="T36" s="158" t="s">
        <v>124</v>
      </c>
      <c r="U36" s="158">
        <v>0.3</v>
      </c>
      <c r="V36" s="158">
        <f t="shared" si="13"/>
        <v>39.33</v>
      </c>
      <c r="W36" s="158"/>
      <c r="X36" s="158" t="s">
        <v>125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3">
        <v>24</v>
      </c>
      <c r="B37" s="174" t="s">
        <v>175</v>
      </c>
      <c r="C37" s="182" t="s">
        <v>176</v>
      </c>
      <c r="D37" s="175" t="s">
        <v>122</v>
      </c>
      <c r="E37" s="176">
        <v>22.94</v>
      </c>
      <c r="F37" s="177"/>
      <c r="G37" s="178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0</v>
      </c>
      <c r="O37" s="158">
        <f t="shared" si="11"/>
        <v>0</v>
      </c>
      <c r="P37" s="158">
        <v>1.7999999999999999E-2</v>
      </c>
      <c r="Q37" s="158">
        <f t="shared" si="12"/>
        <v>0.41</v>
      </c>
      <c r="R37" s="158"/>
      <c r="S37" s="158" t="s">
        <v>123</v>
      </c>
      <c r="T37" s="158" t="s">
        <v>124</v>
      </c>
      <c r="U37" s="158">
        <v>0.88800000000000001</v>
      </c>
      <c r="V37" s="158">
        <f t="shared" si="13"/>
        <v>20.37</v>
      </c>
      <c r="W37" s="158"/>
      <c r="X37" s="158" t="s">
        <v>125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126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25</v>
      </c>
      <c r="B38" s="174" t="s">
        <v>177</v>
      </c>
      <c r="C38" s="182" t="s">
        <v>178</v>
      </c>
      <c r="D38" s="175" t="s">
        <v>122</v>
      </c>
      <c r="E38" s="176">
        <v>207.74250000000001</v>
      </c>
      <c r="F38" s="177"/>
      <c r="G38" s="178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123</v>
      </c>
      <c r="T38" s="158" t="s">
        <v>124</v>
      </c>
      <c r="U38" s="158">
        <v>6.9709999999999994E-2</v>
      </c>
      <c r="V38" s="158">
        <f t="shared" si="13"/>
        <v>14.48</v>
      </c>
      <c r="W38" s="158"/>
      <c r="X38" s="158" t="s">
        <v>125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126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26</v>
      </c>
      <c r="B39" s="174" t="s">
        <v>179</v>
      </c>
      <c r="C39" s="182" t="s">
        <v>180</v>
      </c>
      <c r="D39" s="175" t="s">
        <v>168</v>
      </c>
      <c r="E39" s="176">
        <v>1</v>
      </c>
      <c r="F39" s="177"/>
      <c r="G39" s="178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0</v>
      </c>
      <c r="O39" s="158">
        <f t="shared" si="11"/>
        <v>0</v>
      </c>
      <c r="P39" s="158">
        <v>0</v>
      </c>
      <c r="Q39" s="158">
        <f t="shared" si="12"/>
        <v>0</v>
      </c>
      <c r="R39" s="158"/>
      <c r="S39" s="158" t="s">
        <v>181</v>
      </c>
      <c r="T39" s="158" t="s">
        <v>124</v>
      </c>
      <c r="U39" s="158">
        <v>0</v>
      </c>
      <c r="V39" s="158">
        <f t="shared" si="13"/>
        <v>0</v>
      </c>
      <c r="W39" s="158"/>
      <c r="X39" s="158" t="s">
        <v>125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126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1" t="s">
        <v>118</v>
      </c>
      <c r="B40" s="162" t="s">
        <v>66</v>
      </c>
      <c r="C40" s="181" t="s">
        <v>67</v>
      </c>
      <c r="D40" s="163"/>
      <c r="E40" s="164"/>
      <c r="F40" s="165"/>
      <c r="G40" s="166">
        <f>SUMIF(AG41:AG41,"&lt;&gt;NOR",G41:G41)</f>
        <v>0</v>
      </c>
      <c r="H40" s="160"/>
      <c r="I40" s="160">
        <f>SUM(I41:I41)</f>
        <v>0</v>
      </c>
      <c r="J40" s="160"/>
      <c r="K40" s="160">
        <f>SUM(K41:K41)</f>
        <v>0</v>
      </c>
      <c r="L40" s="160"/>
      <c r="M40" s="160">
        <f>SUM(M41:M41)</f>
        <v>0</v>
      </c>
      <c r="N40" s="160"/>
      <c r="O40" s="160">
        <f>SUM(O41:O41)</f>
        <v>0</v>
      </c>
      <c r="P40" s="160"/>
      <c r="Q40" s="160">
        <f>SUM(Q41:Q41)</f>
        <v>0</v>
      </c>
      <c r="R40" s="160"/>
      <c r="S40" s="160"/>
      <c r="T40" s="160"/>
      <c r="U40" s="160"/>
      <c r="V40" s="160">
        <f>SUM(V41:V41)</f>
        <v>16.23</v>
      </c>
      <c r="W40" s="160"/>
      <c r="X40" s="160"/>
      <c r="AG40" t="s">
        <v>119</v>
      </c>
    </row>
    <row r="41" spans="1:60" outlineLevel="1" x14ac:dyDescent="0.2">
      <c r="A41" s="173">
        <v>27</v>
      </c>
      <c r="B41" s="174" t="s">
        <v>182</v>
      </c>
      <c r="C41" s="182" t="s">
        <v>183</v>
      </c>
      <c r="D41" s="175" t="s">
        <v>184</v>
      </c>
      <c r="E41" s="176">
        <v>17.29692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123</v>
      </c>
      <c r="T41" s="158" t="s">
        <v>124</v>
      </c>
      <c r="U41" s="158">
        <v>0.9385</v>
      </c>
      <c r="V41" s="158">
        <f>ROUND(E41*U41,2)</f>
        <v>16.23</v>
      </c>
      <c r="W41" s="158"/>
      <c r="X41" s="158" t="s">
        <v>185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1" t="s">
        <v>118</v>
      </c>
      <c r="B42" s="162" t="s">
        <v>68</v>
      </c>
      <c r="C42" s="181" t="s">
        <v>69</v>
      </c>
      <c r="D42" s="163"/>
      <c r="E42" s="164"/>
      <c r="F42" s="165"/>
      <c r="G42" s="166">
        <f>SUMIF(AG43:AG59,"&lt;&gt;NOR",G43:G59)</f>
        <v>0</v>
      </c>
      <c r="H42" s="160"/>
      <c r="I42" s="160">
        <f>SUM(I43:I59)</f>
        <v>0</v>
      </c>
      <c r="J42" s="160"/>
      <c r="K42" s="160">
        <f>SUM(K43:K59)</f>
        <v>0</v>
      </c>
      <c r="L42" s="160"/>
      <c r="M42" s="160">
        <f>SUM(M43:M59)</f>
        <v>0</v>
      </c>
      <c r="N42" s="160"/>
      <c r="O42" s="160">
        <f>SUM(O43:O59)</f>
        <v>0.14000000000000001</v>
      </c>
      <c r="P42" s="160"/>
      <c r="Q42" s="160">
        <f>SUM(Q43:Q59)</f>
        <v>0.17</v>
      </c>
      <c r="R42" s="160"/>
      <c r="S42" s="160"/>
      <c r="T42" s="160"/>
      <c r="U42" s="160"/>
      <c r="V42" s="160">
        <f>SUM(V43:V59)</f>
        <v>123.29</v>
      </c>
      <c r="W42" s="160"/>
      <c r="X42" s="160"/>
      <c r="AG42" t="s">
        <v>119</v>
      </c>
    </row>
    <row r="43" spans="1:60" outlineLevel="1" x14ac:dyDescent="0.2">
      <c r="A43" s="173">
        <v>28</v>
      </c>
      <c r="B43" s="174" t="s">
        <v>187</v>
      </c>
      <c r="C43" s="182" t="s">
        <v>188</v>
      </c>
      <c r="D43" s="175" t="s">
        <v>129</v>
      </c>
      <c r="E43" s="176">
        <v>10</v>
      </c>
      <c r="F43" s="177"/>
      <c r="G43" s="178">
        <f t="shared" ref="G43:G59" si="14">ROUND(E43*F43,2)</f>
        <v>0</v>
      </c>
      <c r="H43" s="159"/>
      <c r="I43" s="158">
        <f t="shared" ref="I43:I59" si="15">ROUND(E43*H43,2)</f>
        <v>0</v>
      </c>
      <c r="J43" s="159"/>
      <c r="K43" s="158">
        <f t="shared" ref="K43:K59" si="16">ROUND(E43*J43,2)</f>
        <v>0</v>
      </c>
      <c r="L43" s="158">
        <v>21</v>
      </c>
      <c r="M43" s="158">
        <f t="shared" ref="M43:M59" si="17">G43*(1+L43/100)</f>
        <v>0</v>
      </c>
      <c r="N43" s="158">
        <v>1.5200000000000001E-3</v>
      </c>
      <c r="O43" s="158">
        <f t="shared" ref="O43:O59" si="18">ROUND(E43*N43,2)</f>
        <v>0.02</v>
      </c>
      <c r="P43" s="158">
        <v>0</v>
      </c>
      <c r="Q43" s="158">
        <f t="shared" ref="Q43:Q59" si="19">ROUND(E43*P43,2)</f>
        <v>0</v>
      </c>
      <c r="R43" s="158"/>
      <c r="S43" s="158" t="s">
        <v>123</v>
      </c>
      <c r="T43" s="158" t="s">
        <v>124</v>
      </c>
      <c r="U43" s="158">
        <v>1.173</v>
      </c>
      <c r="V43" s="158">
        <f t="shared" ref="V43:V59" si="20">ROUND(E43*U43,2)</f>
        <v>11.73</v>
      </c>
      <c r="W43" s="158"/>
      <c r="X43" s="158" t="s">
        <v>125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29</v>
      </c>
      <c r="B44" s="174" t="s">
        <v>189</v>
      </c>
      <c r="C44" s="182" t="s">
        <v>190</v>
      </c>
      <c r="D44" s="175" t="s">
        <v>168</v>
      </c>
      <c r="E44" s="176">
        <v>13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0</v>
      </c>
      <c r="O44" s="158">
        <f t="shared" si="18"/>
        <v>0</v>
      </c>
      <c r="P44" s="158">
        <v>0</v>
      </c>
      <c r="Q44" s="158">
        <f t="shared" si="19"/>
        <v>0</v>
      </c>
      <c r="R44" s="158"/>
      <c r="S44" s="158" t="s">
        <v>123</v>
      </c>
      <c r="T44" s="158" t="s">
        <v>124</v>
      </c>
      <c r="U44" s="158">
        <v>0.157</v>
      </c>
      <c r="V44" s="158">
        <f t="shared" si="20"/>
        <v>2.04</v>
      </c>
      <c r="W44" s="158"/>
      <c r="X44" s="158" t="s">
        <v>125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191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30</v>
      </c>
      <c r="B45" s="174" t="s">
        <v>192</v>
      </c>
      <c r="C45" s="182" t="s">
        <v>193</v>
      </c>
      <c r="D45" s="175" t="s">
        <v>168</v>
      </c>
      <c r="E45" s="176">
        <v>12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0</v>
      </c>
      <c r="O45" s="158">
        <f t="shared" si="18"/>
        <v>0</v>
      </c>
      <c r="P45" s="158">
        <v>0</v>
      </c>
      <c r="Q45" s="158">
        <f t="shared" si="19"/>
        <v>0</v>
      </c>
      <c r="R45" s="158"/>
      <c r="S45" s="158" t="s">
        <v>123</v>
      </c>
      <c r="T45" s="158" t="s">
        <v>124</v>
      </c>
      <c r="U45" s="158">
        <v>0.25900000000000001</v>
      </c>
      <c r="V45" s="158">
        <f t="shared" si="20"/>
        <v>3.11</v>
      </c>
      <c r="W45" s="158"/>
      <c r="X45" s="158" t="s">
        <v>125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33.75" outlineLevel="1" x14ac:dyDescent="0.2">
      <c r="A46" s="173">
        <v>31</v>
      </c>
      <c r="B46" s="174" t="s">
        <v>194</v>
      </c>
      <c r="C46" s="182" t="s">
        <v>195</v>
      </c>
      <c r="D46" s="175" t="s">
        <v>168</v>
      </c>
      <c r="E46" s="176">
        <v>1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7.5000000000000002E-4</v>
      </c>
      <c r="O46" s="158">
        <f t="shared" si="18"/>
        <v>0</v>
      </c>
      <c r="P46" s="158">
        <v>0</v>
      </c>
      <c r="Q46" s="158">
        <f t="shared" si="19"/>
        <v>0</v>
      </c>
      <c r="R46" s="158"/>
      <c r="S46" s="158" t="s">
        <v>123</v>
      </c>
      <c r="T46" s="158" t="s">
        <v>124</v>
      </c>
      <c r="U46" s="158">
        <v>0.2</v>
      </c>
      <c r="V46" s="158">
        <f t="shared" si="20"/>
        <v>0.2</v>
      </c>
      <c r="W46" s="158"/>
      <c r="X46" s="158" t="s">
        <v>125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126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32</v>
      </c>
      <c r="B47" s="174" t="s">
        <v>196</v>
      </c>
      <c r="C47" s="182" t="s">
        <v>197</v>
      </c>
      <c r="D47" s="175" t="s">
        <v>129</v>
      </c>
      <c r="E47" s="176">
        <v>80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0</v>
      </c>
      <c r="O47" s="158">
        <f t="shared" si="18"/>
        <v>0</v>
      </c>
      <c r="P47" s="158">
        <v>2.1299999999999999E-3</v>
      </c>
      <c r="Q47" s="158">
        <f t="shared" si="19"/>
        <v>0.17</v>
      </c>
      <c r="R47" s="158"/>
      <c r="S47" s="158" t="s">
        <v>123</v>
      </c>
      <c r="T47" s="158" t="s">
        <v>124</v>
      </c>
      <c r="U47" s="158">
        <v>0.17299999999999999</v>
      </c>
      <c r="V47" s="158">
        <f t="shared" si="20"/>
        <v>13.84</v>
      </c>
      <c r="W47" s="158"/>
      <c r="X47" s="158" t="s">
        <v>125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191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33</v>
      </c>
      <c r="B48" s="174" t="s">
        <v>198</v>
      </c>
      <c r="C48" s="182" t="s">
        <v>199</v>
      </c>
      <c r="D48" s="175" t="s">
        <v>200</v>
      </c>
      <c r="E48" s="176">
        <v>2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9.6500000000000006E-3</v>
      </c>
      <c r="O48" s="158">
        <f t="shared" si="18"/>
        <v>0.02</v>
      </c>
      <c r="P48" s="158">
        <v>0</v>
      </c>
      <c r="Q48" s="158">
        <f t="shared" si="19"/>
        <v>0</v>
      </c>
      <c r="R48" s="158"/>
      <c r="S48" s="158" t="s">
        <v>123</v>
      </c>
      <c r="T48" s="158" t="s">
        <v>124</v>
      </c>
      <c r="U48" s="158">
        <v>1.1259999999999999</v>
      </c>
      <c r="V48" s="158">
        <f t="shared" si="20"/>
        <v>2.25</v>
      </c>
      <c r="W48" s="158"/>
      <c r="X48" s="158" t="s">
        <v>125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191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3">
        <v>34</v>
      </c>
      <c r="B49" s="174" t="s">
        <v>201</v>
      </c>
      <c r="C49" s="182" t="s">
        <v>202</v>
      </c>
      <c r="D49" s="175" t="s">
        <v>129</v>
      </c>
      <c r="E49" s="176">
        <v>62</v>
      </c>
      <c r="F49" s="177"/>
      <c r="G49" s="17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4.6000000000000001E-4</v>
      </c>
      <c r="O49" s="158">
        <f t="shared" si="18"/>
        <v>0.03</v>
      </c>
      <c r="P49" s="158">
        <v>0</v>
      </c>
      <c r="Q49" s="158">
        <f t="shared" si="19"/>
        <v>0</v>
      </c>
      <c r="R49" s="158"/>
      <c r="S49" s="158" t="s">
        <v>123</v>
      </c>
      <c r="T49" s="158" t="s">
        <v>124</v>
      </c>
      <c r="U49" s="158">
        <v>0.52200000000000002</v>
      </c>
      <c r="V49" s="158">
        <f t="shared" si="20"/>
        <v>32.36</v>
      </c>
      <c r="W49" s="158"/>
      <c r="X49" s="158" t="s">
        <v>125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191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35</v>
      </c>
      <c r="B50" s="174" t="s">
        <v>203</v>
      </c>
      <c r="C50" s="182" t="s">
        <v>204</v>
      </c>
      <c r="D50" s="175" t="s">
        <v>129</v>
      </c>
      <c r="E50" s="176">
        <v>34</v>
      </c>
      <c r="F50" s="177"/>
      <c r="G50" s="178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5.8E-4</v>
      </c>
      <c r="O50" s="158">
        <f t="shared" si="18"/>
        <v>0.02</v>
      </c>
      <c r="P50" s="158">
        <v>0</v>
      </c>
      <c r="Q50" s="158">
        <f t="shared" si="19"/>
        <v>0</v>
      </c>
      <c r="R50" s="158"/>
      <c r="S50" s="158" t="s">
        <v>123</v>
      </c>
      <c r="T50" s="158" t="s">
        <v>124</v>
      </c>
      <c r="U50" s="158">
        <v>0.6159</v>
      </c>
      <c r="V50" s="158">
        <f t="shared" si="20"/>
        <v>20.94</v>
      </c>
      <c r="W50" s="158"/>
      <c r="X50" s="158" t="s">
        <v>125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191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3">
        <v>36</v>
      </c>
      <c r="B51" s="174" t="s">
        <v>205</v>
      </c>
      <c r="C51" s="182" t="s">
        <v>206</v>
      </c>
      <c r="D51" s="175" t="s">
        <v>129</v>
      </c>
      <c r="E51" s="176">
        <v>62</v>
      </c>
      <c r="F51" s="177"/>
      <c r="G51" s="178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2.0000000000000002E-5</v>
      </c>
      <c r="O51" s="158">
        <f t="shared" si="18"/>
        <v>0</v>
      </c>
      <c r="P51" s="158">
        <v>0</v>
      </c>
      <c r="Q51" s="158">
        <f t="shared" si="19"/>
        <v>0</v>
      </c>
      <c r="R51" s="158"/>
      <c r="S51" s="158" t="s">
        <v>123</v>
      </c>
      <c r="T51" s="158" t="s">
        <v>124</v>
      </c>
      <c r="U51" s="158">
        <v>0.129</v>
      </c>
      <c r="V51" s="158">
        <f t="shared" si="20"/>
        <v>8</v>
      </c>
      <c r="W51" s="158"/>
      <c r="X51" s="158" t="s">
        <v>125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191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3">
        <v>37</v>
      </c>
      <c r="B52" s="174" t="s">
        <v>205</v>
      </c>
      <c r="C52" s="182" t="s">
        <v>207</v>
      </c>
      <c r="D52" s="175" t="s">
        <v>129</v>
      </c>
      <c r="E52" s="176">
        <v>34</v>
      </c>
      <c r="F52" s="177"/>
      <c r="G52" s="178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6.0000000000000002E-5</v>
      </c>
      <c r="O52" s="158">
        <f t="shared" si="18"/>
        <v>0</v>
      </c>
      <c r="P52" s="158">
        <v>0</v>
      </c>
      <c r="Q52" s="158">
        <f t="shared" si="19"/>
        <v>0</v>
      </c>
      <c r="R52" s="158"/>
      <c r="S52" s="158" t="s">
        <v>123</v>
      </c>
      <c r="T52" s="158" t="s">
        <v>124</v>
      </c>
      <c r="U52" s="158">
        <v>0.129</v>
      </c>
      <c r="V52" s="158">
        <f t="shared" si="20"/>
        <v>4.3899999999999997</v>
      </c>
      <c r="W52" s="158"/>
      <c r="X52" s="158" t="s">
        <v>125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191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3">
        <v>38</v>
      </c>
      <c r="B53" s="174" t="s">
        <v>208</v>
      </c>
      <c r="C53" s="182" t="s">
        <v>209</v>
      </c>
      <c r="D53" s="175" t="s">
        <v>168</v>
      </c>
      <c r="E53" s="176">
        <v>2</v>
      </c>
      <c r="F53" s="177"/>
      <c r="G53" s="178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1.2999999999999999E-4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158" t="s">
        <v>123</v>
      </c>
      <c r="T53" s="158" t="s">
        <v>124</v>
      </c>
      <c r="U53" s="158">
        <v>0.20269000000000001</v>
      </c>
      <c r="V53" s="158">
        <f t="shared" si="20"/>
        <v>0.41</v>
      </c>
      <c r="W53" s="158"/>
      <c r="X53" s="158" t="s">
        <v>125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191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3">
        <v>39</v>
      </c>
      <c r="B54" s="174" t="s">
        <v>210</v>
      </c>
      <c r="C54" s="182" t="s">
        <v>211</v>
      </c>
      <c r="D54" s="175" t="s">
        <v>168</v>
      </c>
      <c r="E54" s="176">
        <v>15</v>
      </c>
      <c r="F54" s="177"/>
      <c r="G54" s="17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6.7000000000000002E-4</v>
      </c>
      <c r="O54" s="158">
        <f t="shared" si="18"/>
        <v>0.01</v>
      </c>
      <c r="P54" s="158">
        <v>0</v>
      </c>
      <c r="Q54" s="158">
        <f t="shared" si="19"/>
        <v>0</v>
      </c>
      <c r="R54" s="158"/>
      <c r="S54" s="158" t="s">
        <v>123</v>
      </c>
      <c r="T54" s="158" t="s">
        <v>124</v>
      </c>
      <c r="U54" s="158">
        <v>0.27200000000000002</v>
      </c>
      <c r="V54" s="158">
        <f t="shared" si="20"/>
        <v>4.08</v>
      </c>
      <c r="W54" s="158"/>
      <c r="X54" s="158" t="s">
        <v>125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40</v>
      </c>
      <c r="B55" s="174" t="s">
        <v>212</v>
      </c>
      <c r="C55" s="182" t="s">
        <v>213</v>
      </c>
      <c r="D55" s="175" t="s">
        <v>214</v>
      </c>
      <c r="E55" s="176">
        <v>14</v>
      </c>
      <c r="F55" s="177"/>
      <c r="G55" s="178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1.56E-3</v>
      </c>
      <c r="O55" s="158">
        <f t="shared" si="18"/>
        <v>0.02</v>
      </c>
      <c r="P55" s="158">
        <v>0</v>
      </c>
      <c r="Q55" s="158">
        <f t="shared" si="19"/>
        <v>0</v>
      </c>
      <c r="R55" s="158"/>
      <c r="S55" s="158" t="s">
        <v>123</v>
      </c>
      <c r="T55" s="158" t="s">
        <v>124</v>
      </c>
      <c r="U55" s="158">
        <v>0.54</v>
      </c>
      <c r="V55" s="158">
        <f t="shared" si="20"/>
        <v>7.56</v>
      </c>
      <c r="W55" s="158"/>
      <c r="X55" s="158" t="s">
        <v>125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191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3">
        <v>41</v>
      </c>
      <c r="B56" s="174" t="s">
        <v>215</v>
      </c>
      <c r="C56" s="182" t="s">
        <v>216</v>
      </c>
      <c r="D56" s="175" t="s">
        <v>129</v>
      </c>
      <c r="E56" s="176">
        <v>96</v>
      </c>
      <c r="F56" s="177"/>
      <c r="G56" s="178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1.8000000000000001E-4</v>
      </c>
      <c r="O56" s="158">
        <f t="shared" si="18"/>
        <v>0.02</v>
      </c>
      <c r="P56" s="158">
        <v>0</v>
      </c>
      <c r="Q56" s="158">
        <f t="shared" si="19"/>
        <v>0</v>
      </c>
      <c r="R56" s="158"/>
      <c r="S56" s="158" t="s">
        <v>123</v>
      </c>
      <c r="T56" s="158" t="s">
        <v>124</v>
      </c>
      <c r="U56" s="158">
        <v>6.7000000000000004E-2</v>
      </c>
      <c r="V56" s="158">
        <f t="shared" si="20"/>
        <v>6.43</v>
      </c>
      <c r="W56" s="158"/>
      <c r="X56" s="158" t="s">
        <v>125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191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42</v>
      </c>
      <c r="B57" s="174" t="s">
        <v>217</v>
      </c>
      <c r="C57" s="182" t="s">
        <v>218</v>
      </c>
      <c r="D57" s="175" t="s">
        <v>129</v>
      </c>
      <c r="E57" s="176">
        <v>96</v>
      </c>
      <c r="F57" s="177"/>
      <c r="G57" s="178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8">
        <v>1.0000000000000001E-5</v>
      </c>
      <c r="O57" s="158">
        <f t="shared" si="18"/>
        <v>0</v>
      </c>
      <c r="P57" s="158">
        <v>0</v>
      </c>
      <c r="Q57" s="158">
        <f t="shared" si="19"/>
        <v>0</v>
      </c>
      <c r="R57" s="158"/>
      <c r="S57" s="158" t="s">
        <v>123</v>
      </c>
      <c r="T57" s="158" t="s">
        <v>124</v>
      </c>
      <c r="U57" s="158">
        <v>6.2E-2</v>
      </c>
      <c r="V57" s="158">
        <f t="shared" si="20"/>
        <v>5.95</v>
      </c>
      <c r="W57" s="158"/>
      <c r="X57" s="158" t="s">
        <v>125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191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7">
        <v>43</v>
      </c>
      <c r="B58" s="168" t="s">
        <v>219</v>
      </c>
      <c r="C58" s="183" t="s">
        <v>220</v>
      </c>
      <c r="D58" s="169" t="s">
        <v>221</v>
      </c>
      <c r="E58" s="170">
        <v>1</v>
      </c>
      <c r="F58" s="171"/>
      <c r="G58" s="172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8">
        <v>0</v>
      </c>
      <c r="O58" s="158">
        <f t="shared" si="18"/>
        <v>0</v>
      </c>
      <c r="P58" s="158">
        <v>0</v>
      </c>
      <c r="Q58" s="158">
        <f t="shared" si="19"/>
        <v>0</v>
      </c>
      <c r="R58" s="158"/>
      <c r="S58" s="158" t="s">
        <v>181</v>
      </c>
      <c r="T58" s="158" t="s">
        <v>124</v>
      </c>
      <c r="U58" s="158">
        <v>0</v>
      </c>
      <c r="V58" s="158">
        <f t="shared" si="20"/>
        <v>0</v>
      </c>
      <c r="W58" s="158"/>
      <c r="X58" s="158" t="s">
        <v>125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126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>
        <v>44</v>
      </c>
      <c r="B59" s="156" t="s">
        <v>222</v>
      </c>
      <c r="C59" s="184" t="s">
        <v>223</v>
      </c>
      <c r="D59" s="157" t="s">
        <v>0</v>
      </c>
      <c r="E59" s="179"/>
      <c r="F59" s="159"/>
      <c r="G59" s="158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8">
        <v>0</v>
      </c>
      <c r="O59" s="158">
        <f t="shared" si="18"/>
        <v>0</v>
      </c>
      <c r="P59" s="158">
        <v>0</v>
      </c>
      <c r="Q59" s="158">
        <f t="shared" si="19"/>
        <v>0</v>
      </c>
      <c r="R59" s="158"/>
      <c r="S59" s="158" t="s">
        <v>123</v>
      </c>
      <c r="T59" s="158" t="s">
        <v>123</v>
      </c>
      <c r="U59" s="158">
        <v>0</v>
      </c>
      <c r="V59" s="158">
        <f t="shared" si="20"/>
        <v>0</v>
      </c>
      <c r="W59" s="158"/>
      <c r="X59" s="158" t="s">
        <v>185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1" t="s">
        <v>118</v>
      </c>
      <c r="B60" s="162" t="s">
        <v>70</v>
      </c>
      <c r="C60" s="181" t="s">
        <v>71</v>
      </c>
      <c r="D60" s="163"/>
      <c r="E60" s="164"/>
      <c r="F60" s="165"/>
      <c r="G60" s="166">
        <f>SUMIF(AG61:AG87,"&lt;&gt;NOR",G61:G87)</f>
        <v>0</v>
      </c>
      <c r="H60" s="160"/>
      <c r="I60" s="160">
        <f>SUM(I61:I87)</f>
        <v>0</v>
      </c>
      <c r="J60" s="160"/>
      <c r="K60" s="160">
        <f>SUM(K61:K87)</f>
        <v>0</v>
      </c>
      <c r="L60" s="160"/>
      <c r="M60" s="160">
        <f>SUM(M61:M87)</f>
        <v>0</v>
      </c>
      <c r="N60" s="160"/>
      <c r="O60" s="160">
        <f>SUM(O61:O87)</f>
        <v>0.59000000000000008</v>
      </c>
      <c r="P60" s="160"/>
      <c r="Q60" s="160">
        <f>SUM(Q61:Q87)</f>
        <v>0.85000000000000009</v>
      </c>
      <c r="R60" s="160"/>
      <c r="S60" s="160"/>
      <c r="T60" s="160"/>
      <c r="U60" s="160"/>
      <c r="V60" s="160">
        <f>SUM(V61:V87)</f>
        <v>77.44</v>
      </c>
      <c r="W60" s="160"/>
      <c r="X60" s="160"/>
      <c r="AG60" t="s">
        <v>119</v>
      </c>
    </row>
    <row r="61" spans="1:60" outlineLevel="1" x14ac:dyDescent="0.2">
      <c r="A61" s="173">
        <v>45</v>
      </c>
      <c r="B61" s="174" t="s">
        <v>224</v>
      </c>
      <c r="C61" s="182" t="s">
        <v>225</v>
      </c>
      <c r="D61" s="175" t="s">
        <v>200</v>
      </c>
      <c r="E61" s="176">
        <v>9</v>
      </c>
      <c r="F61" s="177"/>
      <c r="G61" s="178">
        <f t="shared" ref="G61:G87" si="21">ROUND(E61*F61,2)</f>
        <v>0</v>
      </c>
      <c r="H61" s="159"/>
      <c r="I61" s="158">
        <f t="shared" ref="I61:I87" si="22">ROUND(E61*H61,2)</f>
        <v>0</v>
      </c>
      <c r="J61" s="159"/>
      <c r="K61" s="158">
        <f t="shared" ref="K61:K87" si="23">ROUND(E61*J61,2)</f>
        <v>0</v>
      </c>
      <c r="L61" s="158">
        <v>21</v>
      </c>
      <c r="M61" s="158">
        <f t="shared" ref="M61:M87" si="24">G61*(1+L61/100)</f>
        <v>0</v>
      </c>
      <c r="N61" s="158">
        <v>0</v>
      </c>
      <c r="O61" s="158">
        <f t="shared" ref="O61:O87" si="25">ROUND(E61*N61,2)</f>
        <v>0</v>
      </c>
      <c r="P61" s="158">
        <v>3.4200000000000001E-2</v>
      </c>
      <c r="Q61" s="158">
        <f t="shared" ref="Q61:Q87" si="26">ROUND(E61*P61,2)</f>
        <v>0.31</v>
      </c>
      <c r="R61" s="158"/>
      <c r="S61" s="158" t="s">
        <v>123</v>
      </c>
      <c r="T61" s="158" t="s">
        <v>124</v>
      </c>
      <c r="U61" s="158">
        <v>0.46500000000000002</v>
      </c>
      <c r="V61" s="158">
        <f t="shared" ref="V61:V87" si="27">ROUND(E61*U61,2)</f>
        <v>4.1900000000000004</v>
      </c>
      <c r="W61" s="158"/>
      <c r="X61" s="158" t="s">
        <v>125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46</v>
      </c>
      <c r="B62" s="174" t="s">
        <v>226</v>
      </c>
      <c r="C62" s="182" t="s">
        <v>227</v>
      </c>
      <c r="D62" s="175" t="s">
        <v>168</v>
      </c>
      <c r="E62" s="176">
        <v>1</v>
      </c>
      <c r="F62" s="177"/>
      <c r="G62" s="178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8">
        <v>8.8000000000000003E-4</v>
      </c>
      <c r="O62" s="158">
        <f t="shared" si="25"/>
        <v>0</v>
      </c>
      <c r="P62" s="158">
        <v>0</v>
      </c>
      <c r="Q62" s="158">
        <f t="shared" si="26"/>
        <v>0</v>
      </c>
      <c r="R62" s="158"/>
      <c r="S62" s="158" t="s">
        <v>123</v>
      </c>
      <c r="T62" s="158" t="s">
        <v>124</v>
      </c>
      <c r="U62" s="158">
        <v>1.091</v>
      </c>
      <c r="V62" s="158">
        <f t="shared" si="27"/>
        <v>1.0900000000000001</v>
      </c>
      <c r="W62" s="158"/>
      <c r="X62" s="158" t="s">
        <v>125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126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3">
        <v>47</v>
      </c>
      <c r="B63" s="174" t="s">
        <v>228</v>
      </c>
      <c r="C63" s="182" t="s">
        <v>229</v>
      </c>
      <c r="D63" s="175" t="s">
        <v>200</v>
      </c>
      <c r="E63" s="176">
        <v>9</v>
      </c>
      <c r="F63" s="177"/>
      <c r="G63" s="178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8">
        <v>1.8890000000000001E-2</v>
      </c>
      <c r="O63" s="158">
        <f t="shared" si="25"/>
        <v>0.17</v>
      </c>
      <c r="P63" s="158">
        <v>0</v>
      </c>
      <c r="Q63" s="158">
        <f t="shared" si="26"/>
        <v>0</v>
      </c>
      <c r="R63" s="158"/>
      <c r="S63" s="158" t="s">
        <v>123</v>
      </c>
      <c r="T63" s="158" t="s">
        <v>124</v>
      </c>
      <c r="U63" s="158">
        <v>0.97299999999999998</v>
      </c>
      <c r="V63" s="158">
        <f t="shared" si="27"/>
        <v>8.76</v>
      </c>
      <c r="W63" s="158"/>
      <c r="X63" s="158" t="s">
        <v>125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126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3">
        <v>48</v>
      </c>
      <c r="B64" s="174" t="s">
        <v>230</v>
      </c>
      <c r="C64" s="182" t="s">
        <v>231</v>
      </c>
      <c r="D64" s="175" t="s">
        <v>200</v>
      </c>
      <c r="E64" s="176">
        <v>5</v>
      </c>
      <c r="F64" s="177"/>
      <c r="G64" s="178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8">
        <v>2.0549999999999999E-2</v>
      </c>
      <c r="O64" s="158">
        <f t="shared" si="25"/>
        <v>0.1</v>
      </c>
      <c r="P64" s="158">
        <v>0</v>
      </c>
      <c r="Q64" s="158">
        <f t="shared" si="26"/>
        <v>0</v>
      </c>
      <c r="R64" s="158"/>
      <c r="S64" s="158" t="s">
        <v>123</v>
      </c>
      <c r="T64" s="158" t="s">
        <v>124</v>
      </c>
      <c r="U64" s="158">
        <v>0.95499999999999996</v>
      </c>
      <c r="V64" s="158">
        <f t="shared" si="27"/>
        <v>4.78</v>
      </c>
      <c r="W64" s="158"/>
      <c r="X64" s="158" t="s">
        <v>125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126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3">
        <v>49</v>
      </c>
      <c r="B65" s="174" t="s">
        <v>232</v>
      </c>
      <c r="C65" s="182" t="s">
        <v>233</v>
      </c>
      <c r="D65" s="175" t="s">
        <v>200</v>
      </c>
      <c r="E65" s="176">
        <v>1</v>
      </c>
      <c r="F65" s="177"/>
      <c r="G65" s="178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8">
        <v>0</v>
      </c>
      <c r="O65" s="158">
        <f t="shared" si="25"/>
        <v>0</v>
      </c>
      <c r="P65" s="158">
        <v>0.21768000000000001</v>
      </c>
      <c r="Q65" s="158">
        <f t="shared" si="26"/>
        <v>0.22</v>
      </c>
      <c r="R65" s="158"/>
      <c r="S65" s="158" t="s">
        <v>123</v>
      </c>
      <c r="T65" s="158" t="s">
        <v>123</v>
      </c>
      <c r="U65" s="158">
        <v>2.9260000000000002</v>
      </c>
      <c r="V65" s="158">
        <f t="shared" si="27"/>
        <v>2.93</v>
      </c>
      <c r="W65" s="158"/>
      <c r="X65" s="158" t="s">
        <v>125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126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50</v>
      </c>
      <c r="B66" s="174" t="s">
        <v>234</v>
      </c>
      <c r="C66" s="182" t="s">
        <v>235</v>
      </c>
      <c r="D66" s="175" t="s">
        <v>200</v>
      </c>
      <c r="E66" s="176">
        <v>13</v>
      </c>
      <c r="F66" s="177"/>
      <c r="G66" s="17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8">
        <v>0</v>
      </c>
      <c r="O66" s="158">
        <f t="shared" si="25"/>
        <v>0</v>
      </c>
      <c r="P66" s="158">
        <v>1.9460000000000002E-2</v>
      </c>
      <c r="Q66" s="158">
        <f t="shared" si="26"/>
        <v>0.25</v>
      </c>
      <c r="R66" s="158"/>
      <c r="S66" s="158" t="s">
        <v>123</v>
      </c>
      <c r="T66" s="158" t="s">
        <v>123</v>
      </c>
      <c r="U66" s="158">
        <v>0.38200000000000001</v>
      </c>
      <c r="V66" s="158">
        <f t="shared" si="27"/>
        <v>4.97</v>
      </c>
      <c r="W66" s="158"/>
      <c r="X66" s="158" t="s">
        <v>125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191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51</v>
      </c>
      <c r="B67" s="174" t="s">
        <v>236</v>
      </c>
      <c r="C67" s="182" t="s">
        <v>237</v>
      </c>
      <c r="D67" s="175" t="s">
        <v>200</v>
      </c>
      <c r="E67" s="176">
        <v>13</v>
      </c>
      <c r="F67" s="177"/>
      <c r="G67" s="178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8">
        <v>1.401E-2</v>
      </c>
      <c r="O67" s="158">
        <f t="shared" si="25"/>
        <v>0.18</v>
      </c>
      <c r="P67" s="158">
        <v>0</v>
      </c>
      <c r="Q67" s="158">
        <f t="shared" si="26"/>
        <v>0</v>
      </c>
      <c r="R67" s="158"/>
      <c r="S67" s="158" t="s">
        <v>123</v>
      </c>
      <c r="T67" s="158" t="s">
        <v>124</v>
      </c>
      <c r="U67" s="158">
        <v>1.1890000000000001</v>
      </c>
      <c r="V67" s="158">
        <f t="shared" si="27"/>
        <v>15.46</v>
      </c>
      <c r="W67" s="158"/>
      <c r="X67" s="158" t="s">
        <v>125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191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3">
        <v>52</v>
      </c>
      <c r="B68" s="174" t="s">
        <v>238</v>
      </c>
      <c r="C68" s="182" t="s">
        <v>239</v>
      </c>
      <c r="D68" s="175" t="s">
        <v>200</v>
      </c>
      <c r="E68" s="176">
        <v>1</v>
      </c>
      <c r="F68" s="177"/>
      <c r="G68" s="178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8">
        <v>1.41E-2</v>
      </c>
      <c r="O68" s="158">
        <f t="shared" si="25"/>
        <v>0.01</v>
      </c>
      <c r="P68" s="158">
        <v>0</v>
      </c>
      <c r="Q68" s="158">
        <f t="shared" si="26"/>
        <v>0</v>
      </c>
      <c r="R68" s="158"/>
      <c r="S68" s="158" t="s">
        <v>123</v>
      </c>
      <c r="T68" s="158" t="s">
        <v>124</v>
      </c>
      <c r="U68" s="158">
        <v>0.97299999999999998</v>
      </c>
      <c r="V68" s="158">
        <f t="shared" si="27"/>
        <v>0.97</v>
      </c>
      <c r="W68" s="158"/>
      <c r="X68" s="158" t="s">
        <v>125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126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3">
        <v>53</v>
      </c>
      <c r="B69" s="174" t="s">
        <v>240</v>
      </c>
      <c r="C69" s="182" t="s">
        <v>241</v>
      </c>
      <c r="D69" s="175" t="s">
        <v>200</v>
      </c>
      <c r="E69" s="176">
        <v>1</v>
      </c>
      <c r="F69" s="177"/>
      <c r="G69" s="178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8">
        <v>0</v>
      </c>
      <c r="O69" s="158">
        <f t="shared" si="25"/>
        <v>0</v>
      </c>
      <c r="P69" s="158">
        <v>1.7600000000000001E-2</v>
      </c>
      <c r="Q69" s="158">
        <f t="shared" si="26"/>
        <v>0.02</v>
      </c>
      <c r="R69" s="158"/>
      <c r="S69" s="158" t="s">
        <v>123</v>
      </c>
      <c r="T69" s="158" t="s">
        <v>242</v>
      </c>
      <c r="U69" s="158">
        <v>0.56899999999999995</v>
      </c>
      <c r="V69" s="158">
        <f t="shared" si="27"/>
        <v>0.56999999999999995</v>
      </c>
      <c r="W69" s="158"/>
      <c r="X69" s="158" t="s">
        <v>125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126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3">
        <v>54</v>
      </c>
      <c r="B70" s="174" t="s">
        <v>243</v>
      </c>
      <c r="C70" s="182" t="s">
        <v>380</v>
      </c>
      <c r="D70" s="175" t="s">
        <v>200</v>
      </c>
      <c r="E70" s="176">
        <v>13</v>
      </c>
      <c r="F70" s="177"/>
      <c r="G70" s="178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8">
        <v>5.5999999999999995E-4</v>
      </c>
      <c r="O70" s="158">
        <f t="shared" si="25"/>
        <v>0.01</v>
      </c>
      <c r="P70" s="158">
        <v>0</v>
      </c>
      <c r="Q70" s="158">
        <f t="shared" si="26"/>
        <v>0</v>
      </c>
      <c r="R70" s="158"/>
      <c r="S70" s="158" t="s">
        <v>123</v>
      </c>
      <c r="T70" s="158" t="s">
        <v>124</v>
      </c>
      <c r="U70" s="158">
        <v>0.23</v>
      </c>
      <c r="V70" s="158">
        <f t="shared" si="27"/>
        <v>2.99</v>
      </c>
      <c r="W70" s="158"/>
      <c r="X70" s="158" t="s">
        <v>125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126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3">
        <v>55</v>
      </c>
      <c r="B71" s="174" t="s">
        <v>244</v>
      </c>
      <c r="C71" s="182" t="s">
        <v>245</v>
      </c>
      <c r="D71" s="175" t="s">
        <v>200</v>
      </c>
      <c r="E71" s="176">
        <v>1</v>
      </c>
      <c r="F71" s="177"/>
      <c r="G71" s="178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8">
        <v>0</v>
      </c>
      <c r="O71" s="158">
        <f t="shared" si="25"/>
        <v>0</v>
      </c>
      <c r="P71" s="158">
        <v>3.4700000000000002E-2</v>
      </c>
      <c r="Q71" s="158">
        <f t="shared" si="26"/>
        <v>0.03</v>
      </c>
      <c r="R71" s="158"/>
      <c r="S71" s="158" t="s">
        <v>123</v>
      </c>
      <c r="T71" s="158" t="s">
        <v>123</v>
      </c>
      <c r="U71" s="158">
        <v>0.56899999999999995</v>
      </c>
      <c r="V71" s="158">
        <f t="shared" si="27"/>
        <v>0.56999999999999995</v>
      </c>
      <c r="W71" s="158"/>
      <c r="X71" s="158" t="s">
        <v>125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126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3">
        <v>56</v>
      </c>
      <c r="B72" s="174" t="s">
        <v>246</v>
      </c>
      <c r="C72" s="182" t="s">
        <v>247</v>
      </c>
      <c r="D72" s="175" t="s">
        <v>200</v>
      </c>
      <c r="E72" s="176">
        <v>1</v>
      </c>
      <c r="F72" s="177"/>
      <c r="G72" s="178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8">
        <v>1.444E-2</v>
      </c>
      <c r="O72" s="158">
        <f t="shared" si="25"/>
        <v>0.01</v>
      </c>
      <c r="P72" s="158">
        <v>0</v>
      </c>
      <c r="Q72" s="158">
        <f t="shared" si="26"/>
        <v>0</v>
      </c>
      <c r="R72" s="158"/>
      <c r="S72" s="158" t="s">
        <v>123</v>
      </c>
      <c r="T72" s="158" t="s">
        <v>124</v>
      </c>
      <c r="U72" s="158">
        <v>1.25</v>
      </c>
      <c r="V72" s="158">
        <f t="shared" si="27"/>
        <v>1.25</v>
      </c>
      <c r="W72" s="158"/>
      <c r="X72" s="158" t="s">
        <v>125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126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3">
        <v>57</v>
      </c>
      <c r="B73" s="174" t="s">
        <v>248</v>
      </c>
      <c r="C73" s="182" t="s">
        <v>249</v>
      </c>
      <c r="D73" s="175" t="s">
        <v>200</v>
      </c>
      <c r="E73" s="176">
        <v>13</v>
      </c>
      <c r="F73" s="177"/>
      <c r="G73" s="178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8">
        <v>0</v>
      </c>
      <c r="O73" s="158">
        <f t="shared" si="25"/>
        <v>0</v>
      </c>
      <c r="P73" s="158">
        <v>1.56E-3</v>
      </c>
      <c r="Q73" s="158">
        <f t="shared" si="26"/>
        <v>0.02</v>
      </c>
      <c r="R73" s="158"/>
      <c r="S73" s="158" t="s">
        <v>123</v>
      </c>
      <c r="T73" s="158" t="s">
        <v>124</v>
      </c>
      <c r="U73" s="158">
        <v>0.217</v>
      </c>
      <c r="V73" s="158">
        <f t="shared" si="27"/>
        <v>2.82</v>
      </c>
      <c r="W73" s="158"/>
      <c r="X73" s="158" t="s">
        <v>125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191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3">
        <v>58</v>
      </c>
      <c r="B74" s="174" t="s">
        <v>250</v>
      </c>
      <c r="C74" s="182" t="s">
        <v>251</v>
      </c>
      <c r="D74" s="175" t="s">
        <v>168</v>
      </c>
      <c r="E74" s="176">
        <v>1</v>
      </c>
      <c r="F74" s="177"/>
      <c r="G74" s="178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8">
        <v>1.2E-4</v>
      </c>
      <c r="O74" s="158">
        <f t="shared" si="25"/>
        <v>0</v>
      </c>
      <c r="P74" s="158">
        <v>0</v>
      </c>
      <c r="Q74" s="158">
        <f t="shared" si="26"/>
        <v>0</v>
      </c>
      <c r="R74" s="158"/>
      <c r="S74" s="158" t="s">
        <v>123</v>
      </c>
      <c r="T74" s="158" t="s">
        <v>124</v>
      </c>
      <c r="U74" s="158">
        <v>0.47599999999999998</v>
      </c>
      <c r="V74" s="158">
        <f t="shared" si="27"/>
        <v>0.48</v>
      </c>
      <c r="W74" s="158"/>
      <c r="X74" s="158" t="s">
        <v>125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126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3">
        <v>59</v>
      </c>
      <c r="B75" s="174" t="s">
        <v>252</v>
      </c>
      <c r="C75" s="182" t="s">
        <v>253</v>
      </c>
      <c r="D75" s="175" t="s">
        <v>168</v>
      </c>
      <c r="E75" s="176">
        <v>13</v>
      </c>
      <c r="F75" s="177"/>
      <c r="G75" s="178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8">
        <v>4.0000000000000003E-5</v>
      </c>
      <c r="O75" s="158">
        <f t="shared" si="25"/>
        <v>0</v>
      </c>
      <c r="P75" s="158">
        <v>0</v>
      </c>
      <c r="Q75" s="158">
        <f t="shared" si="26"/>
        <v>0</v>
      </c>
      <c r="R75" s="158"/>
      <c r="S75" s="158" t="s">
        <v>123</v>
      </c>
      <c r="T75" s="158" t="s">
        <v>124</v>
      </c>
      <c r="U75" s="158">
        <v>0.44500000000000001</v>
      </c>
      <c r="V75" s="158">
        <f t="shared" si="27"/>
        <v>5.79</v>
      </c>
      <c r="W75" s="158"/>
      <c r="X75" s="158" t="s">
        <v>125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126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60</v>
      </c>
      <c r="B76" s="174" t="s">
        <v>254</v>
      </c>
      <c r="C76" s="182" t="s">
        <v>255</v>
      </c>
      <c r="D76" s="175" t="s">
        <v>168</v>
      </c>
      <c r="E76" s="176">
        <v>1</v>
      </c>
      <c r="F76" s="177"/>
      <c r="G76" s="178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8">
        <v>4.0000000000000003E-5</v>
      </c>
      <c r="O76" s="158">
        <f t="shared" si="25"/>
        <v>0</v>
      </c>
      <c r="P76" s="158">
        <v>0</v>
      </c>
      <c r="Q76" s="158">
        <f t="shared" si="26"/>
        <v>0</v>
      </c>
      <c r="R76" s="158"/>
      <c r="S76" s="158" t="s">
        <v>123</v>
      </c>
      <c r="T76" s="158" t="s">
        <v>124</v>
      </c>
      <c r="U76" s="158">
        <v>1.1499999999999999</v>
      </c>
      <c r="V76" s="158">
        <f t="shared" si="27"/>
        <v>1.1499999999999999</v>
      </c>
      <c r="W76" s="158"/>
      <c r="X76" s="158" t="s">
        <v>125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126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3">
        <v>61</v>
      </c>
      <c r="B77" s="174" t="s">
        <v>256</v>
      </c>
      <c r="C77" s="182" t="s">
        <v>257</v>
      </c>
      <c r="D77" s="175" t="s">
        <v>168</v>
      </c>
      <c r="E77" s="176">
        <v>2</v>
      </c>
      <c r="F77" s="177"/>
      <c r="G77" s="178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8">
        <v>5.0000000000000001E-4</v>
      </c>
      <c r="O77" s="158">
        <f t="shared" si="25"/>
        <v>0</v>
      </c>
      <c r="P77" s="158">
        <v>0</v>
      </c>
      <c r="Q77" s="158">
        <f t="shared" si="26"/>
        <v>0</v>
      </c>
      <c r="R77" s="158"/>
      <c r="S77" s="158" t="s">
        <v>123</v>
      </c>
      <c r="T77" s="158" t="s">
        <v>124</v>
      </c>
      <c r="U77" s="158">
        <v>0.37</v>
      </c>
      <c r="V77" s="158">
        <f t="shared" si="27"/>
        <v>0.74</v>
      </c>
      <c r="W77" s="158"/>
      <c r="X77" s="158" t="s">
        <v>125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126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3">
        <v>62</v>
      </c>
      <c r="B78" s="174" t="s">
        <v>258</v>
      </c>
      <c r="C78" s="182" t="s">
        <v>259</v>
      </c>
      <c r="D78" s="175" t="s">
        <v>200</v>
      </c>
      <c r="E78" s="176">
        <v>9</v>
      </c>
      <c r="F78" s="177"/>
      <c r="G78" s="178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8">
        <v>8.9999999999999993E-3</v>
      </c>
      <c r="O78" s="158">
        <f t="shared" si="25"/>
        <v>0.08</v>
      </c>
      <c r="P78" s="158">
        <v>0</v>
      </c>
      <c r="Q78" s="158">
        <f t="shared" si="26"/>
        <v>0</v>
      </c>
      <c r="R78" s="158"/>
      <c r="S78" s="158" t="s">
        <v>123</v>
      </c>
      <c r="T78" s="158" t="s">
        <v>124</v>
      </c>
      <c r="U78" s="158">
        <v>1.77</v>
      </c>
      <c r="V78" s="158">
        <f t="shared" si="27"/>
        <v>15.93</v>
      </c>
      <c r="W78" s="158"/>
      <c r="X78" s="158" t="s">
        <v>125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126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3">
        <v>63</v>
      </c>
      <c r="B79" s="174" t="s">
        <v>260</v>
      </c>
      <c r="C79" s="182" t="s">
        <v>381</v>
      </c>
      <c r="D79" s="175" t="s">
        <v>168</v>
      </c>
      <c r="E79" s="176">
        <v>13</v>
      </c>
      <c r="F79" s="177"/>
      <c r="G79" s="178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8">
        <v>0</v>
      </c>
      <c r="O79" s="158">
        <f t="shared" si="25"/>
        <v>0</v>
      </c>
      <c r="P79" s="158">
        <v>0</v>
      </c>
      <c r="Q79" s="158">
        <f t="shared" si="26"/>
        <v>0</v>
      </c>
      <c r="R79" s="158"/>
      <c r="S79" s="158" t="s">
        <v>181</v>
      </c>
      <c r="T79" s="158" t="s">
        <v>124</v>
      </c>
      <c r="U79" s="158">
        <v>0</v>
      </c>
      <c r="V79" s="158">
        <f t="shared" si="27"/>
        <v>0</v>
      </c>
      <c r="W79" s="158"/>
      <c r="X79" s="158" t="s">
        <v>125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126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3">
        <v>64</v>
      </c>
      <c r="B80" s="174" t="s">
        <v>261</v>
      </c>
      <c r="C80" s="182" t="s">
        <v>262</v>
      </c>
      <c r="D80" s="175" t="s">
        <v>168</v>
      </c>
      <c r="E80" s="176">
        <v>6</v>
      </c>
      <c r="F80" s="177"/>
      <c r="G80" s="178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8">
        <v>0</v>
      </c>
      <c r="O80" s="158">
        <f t="shared" si="25"/>
        <v>0</v>
      </c>
      <c r="P80" s="158">
        <v>0</v>
      </c>
      <c r="Q80" s="158">
        <f t="shared" si="26"/>
        <v>0</v>
      </c>
      <c r="R80" s="158"/>
      <c r="S80" s="158" t="s">
        <v>181</v>
      </c>
      <c r="T80" s="158" t="s">
        <v>124</v>
      </c>
      <c r="U80" s="158">
        <v>0</v>
      </c>
      <c r="V80" s="158">
        <f t="shared" si="27"/>
        <v>0</v>
      </c>
      <c r="W80" s="158"/>
      <c r="X80" s="158" t="s">
        <v>125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126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3">
        <v>65</v>
      </c>
      <c r="B81" s="174" t="s">
        <v>263</v>
      </c>
      <c r="C81" s="182" t="s">
        <v>264</v>
      </c>
      <c r="D81" s="175" t="s">
        <v>168</v>
      </c>
      <c r="E81" s="176">
        <v>6</v>
      </c>
      <c r="F81" s="177"/>
      <c r="G81" s="178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8">
        <v>0</v>
      </c>
      <c r="O81" s="158">
        <f t="shared" si="25"/>
        <v>0</v>
      </c>
      <c r="P81" s="158">
        <v>0</v>
      </c>
      <c r="Q81" s="158">
        <f t="shared" si="26"/>
        <v>0</v>
      </c>
      <c r="R81" s="158"/>
      <c r="S81" s="158" t="s">
        <v>181</v>
      </c>
      <c r="T81" s="158" t="s">
        <v>124</v>
      </c>
      <c r="U81" s="158">
        <v>0</v>
      </c>
      <c r="V81" s="158">
        <f t="shared" si="27"/>
        <v>0</v>
      </c>
      <c r="W81" s="158"/>
      <c r="X81" s="158" t="s">
        <v>125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126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3">
        <v>66</v>
      </c>
      <c r="B82" s="174" t="s">
        <v>265</v>
      </c>
      <c r="C82" s="182" t="s">
        <v>266</v>
      </c>
      <c r="D82" s="175" t="s">
        <v>200</v>
      </c>
      <c r="E82" s="176">
        <v>13</v>
      </c>
      <c r="F82" s="177"/>
      <c r="G82" s="178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8">
        <v>1.8400000000000001E-3</v>
      </c>
      <c r="O82" s="158">
        <f t="shared" si="25"/>
        <v>0.02</v>
      </c>
      <c r="P82" s="158">
        <v>0</v>
      </c>
      <c r="Q82" s="158">
        <f t="shared" si="26"/>
        <v>0</v>
      </c>
      <c r="R82" s="158"/>
      <c r="S82" s="158" t="s">
        <v>181</v>
      </c>
      <c r="T82" s="158" t="s">
        <v>124</v>
      </c>
      <c r="U82" s="158">
        <v>0</v>
      </c>
      <c r="V82" s="158">
        <f t="shared" si="27"/>
        <v>0</v>
      </c>
      <c r="W82" s="158"/>
      <c r="X82" s="158" t="s">
        <v>125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191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3">
        <v>67</v>
      </c>
      <c r="B83" s="174" t="s">
        <v>267</v>
      </c>
      <c r="C83" s="182" t="s">
        <v>268</v>
      </c>
      <c r="D83" s="175" t="s">
        <v>269</v>
      </c>
      <c r="E83" s="176">
        <v>2</v>
      </c>
      <c r="F83" s="177"/>
      <c r="G83" s="178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8">
        <v>0</v>
      </c>
      <c r="O83" s="158">
        <f t="shared" si="25"/>
        <v>0</v>
      </c>
      <c r="P83" s="158">
        <v>0</v>
      </c>
      <c r="Q83" s="158">
        <f t="shared" si="26"/>
        <v>0</v>
      </c>
      <c r="R83" s="158" t="s">
        <v>270</v>
      </c>
      <c r="S83" s="158" t="s">
        <v>123</v>
      </c>
      <c r="T83" s="158" t="s">
        <v>124</v>
      </c>
      <c r="U83" s="158">
        <v>1</v>
      </c>
      <c r="V83" s="158">
        <f t="shared" si="27"/>
        <v>2</v>
      </c>
      <c r="W83" s="158"/>
      <c r="X83" s="158" t="s">
        <v>271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272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3">
        <v>68</v>
      </c>
      <c r="B84" s="174" t="s">
        <v>273</v>
      </c>
      <c r="C84" s="182" t="s">
        <v>274</v>
      </c>
      <c r="D84" s="175" t="s">
        <v>168</v>
      </c>
      <c r="E84" s="176">
        <v>9</v>
      </c>
      <c r="F84" s="177"/>
      <c r="G84" s="178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8">
        <v>9.7999999999999997E-4</v>
      </c>
      <c r="O84" s="158">
        <f t="shared" si="25"/>
        <v>0.01</v>
      </c>
      <c r="P84" s="158">
        <v>0</v>
      </c>
      <c r="Q84" s="158">
        <f t="shared" si="26"/>
        <v>0</v>
      </c>
      <c r="R84" s="158" t="s">
        <v>275</v>
      </c>
      <c r="S84" s="158" t="s">
        <v>123</v>
      </c>
      <c r="T84" s="158" t="s">
        <v>124</v>
      </c>
      <c r="U84" s="158">
        <v>0</v>
      </c>
      <c r="V84" s="158">
        <f t="shared" si="27"/>
        <v>0</v>
      </c>
      <c r="W84" s="158"/>
      <c r="X84" s="158" t="s">
        <v>276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277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3">
        <v>69</v>
      </c>
      <c r="B85" s="174" t="s">
        <v>278</v>
      </c>
      <c r="C85" s="182" t="s">
        <v>279</v>
      </c>
      <c r="D85" s="175" t="s">
        <v>168</v>
      </c>
      <c r="E85" s="176">
        <v>1</v>
      </c>
      <c r="F85" s="177"/>
      <c r="G85" s="178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8">
        <v>1.2099999999999999E-3</v>
      </c>
      <c r="O85" s="158">
        <f t="shared" si="25"/>
        <v>0</v>
      </c>
      <c r="P85" s="158">
        <v>0</v>
      </c>
      <c r="Q85" s="158">
        <f t="shared" si="26"/>
        <v>0</v>
      </c>
      <c r="R85" s="158" t="s">
        <v>275</v>
      </c>
      <c r="S85" s="158" t="s">
        <v>123</v>
      </c>
      <c r="T85" s="158" t="s">
        <v>124</v>
      </c>
      <c r="U85" s="158">
        <v>0</v>
      </c>
      <c r="V85" s="158">
        <f t="shared" si="27"/>
        <v>0</v>
      </c>
      <c r="W85" s="158"/>
      <c r="X85" s="158" t="s">
        <v>276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277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7">
        <v>70</v>
      </c>
      <c r="B86" s="168" t="s">
        <v>280</v>
      </c>
      <c r="C86" s="183" t="s">
        <v>281</v>
      </c>
      <c r="D86" s="169" t="s">
        <v>168</v>
      </c>
      <c r="E86" s="170">
        <v>1</v>
      </c>
      <c r="F86" s="171"/>
      <c r="G86" s="172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8">
        <v>2.5000000000000001E-3</v>
      </c>
      <c r="O86" s="158">
        <f t="shared" si="25"/>
        <v>0</v>
      </c>
      <c r="P86" s="158">
        <v>0</v>
      </c>
      <c r="Q86" s="158">
        <f t="shared" si="26"/>
        <v>0</v>
      </c>
      <c r="R86" s="158" t="s">
        <v>275</v>
      </c>
      <c r="S86" s="158" t="s">
        <v>123</v>
      </c>
      <c r="T86" s="158" t="s">
        <v>124</v>
      </c>
      <c r="U86" s="158">
        <v>0</v>
      </c>
      <c r="V86" s="158">
        <f t="shared" si="27"/>
        <v>0</v>
      </c>
      <c r="W86" s="158"/>
      <c r="X86" s="158" t="s">
        <v>276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277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55">
        <v>71</v>
      </c>
      <c r="B87" s="156" t="s">
        <v>282</v>
      </c>
      <c r="C87" s="184" t="s">
        <v>283</v>
      </c>
      <c r="D87" s="157" t="s">
        <v>0</v>
      </c>
      <c r="E87" s="179"/>
      <c r="F87" s="159"/>
      <c r="G87" s="158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8">
        <v>0</v>
      </c>
      <c r="O87" s="158">
        <f t="shared" si="25"/>
        <v>0</v>
      </c>
      <c r="P87" s="158">
        <v>0</v>
      </c>
      <c r="Q87" s="158">
        <f t="shared" si="26"/>
        <v>0</v>
      </c>
      <c r="R87" s="158"/>
      <c r="S87" s="158" t="s">
        <v>123</v>
      </c>
      <c r="T87" s="158" t="s">
        <v>123</v>
      </c>
      <c r="U87" s="158">
        <v>0</v>
      </c>
      <c r="V87" s="158">
        <f t="shared" si="27"/>
        <v>0</v>
      </c>
      <c r="W87" s="158"/>
      <c r="X87" s="158" t="s">
        <v>185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186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1" t="s">
        <v>118</v>
      </c>
      <c r="B88" s="162" t="s">
        <v>72</v>
      </c>
      <c r="C88" s="181" t="s">
        <v>73</v>
      </c>
      <c r="D88" s="163"/>
      <c r="E88" s="164"/>
      <c r="F88" s="165"/>
      <c r="G88" s="166">
        <f>SUMIF(AG89:AG90,"&lt;&gt;NOR",G89:G90)</f>
        <v>0</v>
      </c>
      <c r="H88" s="160"/>
      <c r="I88" s="160">
        <f>SUM(I89:I90)</f>
        <v>0</v>
      </c>
      <c r="J88" s="160"/>
      <c r="K88" s="160">
        <f>SUM(K89:K90)</f>
        <v>0</v>
      </c>
      <c r="L88" s="160"/>
      <c r="M88" s="160">
        <f>SUM(M89:M90)</f>
        <v>0</v>
      </c>
      <c r="N88" s="160"/>
      <c r="O88" s="160">
        <f>SUM(O89:O90)</f>
        <v>0</v>
      </c>
      <c r="P88" s="160"/>
      <c r="Q88" s="160">
        <f>SUM(Q89:Q90)</f>
        <v>0.14000000000000001</v>
      </c>
      <c r="R88" s="160"/>
      <c r="S88" s="160"/>
      <c r="T88" s="160"/>
      <c r="U88" s="160"/>
      <c r="V88" s="160">
        <f>SUM(V89:V90)</f>
        <v>0.49</v>
      </c>
      <c r="W88" s="160"/>
      <c r="X88" s="160"/>
      <c r="AG88" t="s">
        <v>119</v>
      </c>
    </row>
    <row r="89" spans="1:60" outlineLevel="1" x14ac:dyDescent="0.2">
      <c r="A89" s="173">
        <v>72</v>
      </c>
      <c r="B89" s="174" t="s">
        <v>284</v>
      </c>
      <c r="C89" s="182" t="s">
        <v>285</v>
      </c>
      <c r="D89" s="175" t="s">
        <v>168</v>
      </c>
      <c r="E89" s="176">
        <v>6</v>
      </c>
      <c r="F89" s="177"/>
      <c r="G89" s="178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8">
        <v>0</v>
      </c>
      <c r="O89" s="158">
        <f>ROUND(E89*N89,2)</f>
        <v>0</v>
      </c>
      <c r="P89" s="158">
        <v>2.3800000000000002E-2</v>
      </c>
      <c r="Q89" s="158">
        <f>ROUND(E89*P89,2)</f>
        <v>0.14000000000000001</v>
      </c>
      <c r="R89" s="158"/>
      <c r="S89" s="158" t="s">
        <v>181</v>
      </c>
      <c r="T89" s="158" t="s">
        <v>124</v>
      </c>
      <c r="U89" s="158">
        <v>8.2000000000000003E-2</v>
      </c>
      <c r="V89" s="158">
        <f>ROUND(E89*U89,2)</f>
        <v>0.49</v>
      </c>
      <c r="W89" s="158"/>
      <c r="X89" s="158" t="s">
        <v>125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126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3">
        <v>73</v>
      </c>
      <c r="B90" s="174" t="s">
        <v>286</v>
      </c>
      <c r="C90" s="182" t="s">
        <v>287</v>
      </c>
      <c r="D90" s="175" t="s">
        <v>221</v>
      </c>
      <c r="E90" s="176">
        <v>1</v>
      </c>
      <c r="F90" s="177"/>
      <c r="G90" s="178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181</v>
      </c>
      <c r="T90" s="158" t="s">
        <v>124</v>
      </c>
      <c r="U90" s="158">
        <v>0</v>
      </c>
      <c r="V90" s="158">
        <f>ROUND(E90*U90,2)</f>
        <v>0</v>
      </c>
      <c r="W90" s="158"/>
      <c r="X90" s="158" t="s">
        <v>125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126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1" t="s">
        <v>118</v>
      </c>
      <c r="B91" s="162" t="s">
        <v>74</v>
      </c>
      <c r="C91" s="181" t="s">
        <v>75</v>
      </c>
      <c r="D91" s="163"/>
      <c r="E91" s="164"/>
      <c r="F91" s="165"/>
      <c r="G91" s="166">
        <f>SUMIF(AG92:AG101,"&lt;&gt;NOR",G92:G101)</f>
        <v>0</v>
      </c>
      <c r="H91" s="160"/>
      <c r="I91" s="160">
        <f>SUM(I92:I101)</f>
        <v>0</v>
      </c>
      <c r="J91" s="160"/>
      <c r="K91" s="160">
        <f>SUM(K92:K101)</f>
        <v>0</v>
      </c>
      <c r="L91" s="160"/>
      <c r="M91" s="160">
        <f>SUM(M92:M101)</f>
        <v>0</v>
      </c>
      <c r="N91" s="160"/>
      <c r="O91" s="160">
        <f>SUM(O92:O101)</f>
        <v>0.15</v>
      </c>
      <c r="P91" s="160"/>
      <c r="Q91" s="160">
        <f>SUM(Q92:Q101)</f>
        <v>0</v>
      </c>
      <c r="R91" s="160"/>
      <c r="S91" s="160"/>
      <c r="T91" s="160"/>
      <c r="U91" s="160"/>
      <c r="V91" s="160">
        <f>SUM(V92:V101)</f>
        <v>14.909999999999998</v>
      </c>
      <c r="W91" s="160"/>
      <c r="X91" s="160"/>
      <c r="AG91" t="s">
        <v>119</v>
      </c>
    </row>
    <row r="92" spans="1:60" outlineLevel="1" x14ac:dyDescent="0.2">
      <c r="A92" s="173">
        <v>74</v>
      </c>
      <c r="B92" s="174" t="s">
        <v>288</v>
      </c>
      <c r="C92" s="182" t="s">
        <v>289</v>
      </c>
      <c r="D92" s="175" t="s">
        <v>168</v>
      </c>
      <c r="E92" s="176">
        <v>5</v>
      </c>
      <c r="F92" s="177"/>
      <c r="G92" s="178">
        <f t="shared" ref="G92:G101" si="28">ROUND(E92*F92,2)</f>
        <v>0</v>
      </c>
      <c r="H92" s="159"/>
      <c r="I92" s="158">
        <f t="shared" ref="I92:I101" si="29">ROUND(E92*H92,2)</f>
        <v>0</v>
      </c>
      <c r="J92" s="159"/>
      <c r="K92" s="158">
        <f t="shared" ref="K92:K101" si="30">ROUND(E92*J92,2)</f>
        <v>0</v>
      </c>
      <c r="L92" s="158">
        <v>21</v>
      </c>
      <c r="M92" s="158">
        <f t="shared" ref="M92:M101" si="31">G92*(1+L92/100)</f>
        <v>0</v>
      </c>
      <c r="N92" s="158">
        <v>0</v>
      </c>
      <c r="O92" s="158">
        <f t="shared" ref="O92:O101" si="32">ROUND(E92*N92,2)</f>
        <v>0</v>
      </c>
      <c r="P92" s="158">
        <v>0</v>
      </c>
      <c r="Q92" s="158">
        <f t="shared" ref="Q92:Q101" si="33">ROUND(E92*P92,2)</f>
        <v>0</v>
      </c>
      <c r="R92" s="158"/>
      <c r="S92" s="158" t="s">
        <v>123</v>
      </c>
      <c r="T92" s="158" t="s">
        <v>124</v>
      </c>
      <c r="U92" s="158">
        <v>1.45</v>
      </c>
      <c r="V92" s="158">
        <f t="shared" ref="V92:V101" si="34">ROUND(E92*U92,2)</f>
        <v>7.25</v>
      </c>
      <c r="W92" s="158"/>
      <c r="X92" s="158" t="s">
        <v>125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191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3">
        <v>75</v>
      </c>
      <c r="B93" s="174" t="s">
        <v>290</v>
      </c>
      <c r="C93" s="182" t="s">
        <v>291</v>
      </c>
      <c r="D93" s="175" t="s">
        <v>168</v>
      </c>
      <c r="E93" s="176">
        <v>5</v>
      </c>
      <c r="F93" s="177"/>
      <c r="G93" s="178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8">
        <v>0</v>
      </c>
      <c r="O93" s="158">
        <f t="shared" si="32"/>
        <v>0</v>
      </c>
      <c r="P93" s="158">
        <v>0</v>
      </c>
      <c r="Q93" s="158">
        <f t="shared" si="33"/>
        <v>0</v>
      </c>
      <c r="R93" s="158"/>
      <c r="S93" s="158" t="s">
        <v>123</v>
      </c>
      <c r="T93" s="158" t="s">
        <v>124</v>
      </c>
      <c r="U93" s="158">
        <v>0.77500000000000002</v>
      </c>
      <c r="V93" s="158">
        <f t="shared" si="34"/>
        <v>3.88</v>
      </c>
      <c r="W93" s="158"/>
      <c r="X93" s="158" t="s">
        <v>125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191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3">
        <v>76</v>
      </c>
      <c r="B94" s="174" t="s">
        <v>292</v>
      </c>
      <c r="C94" s="182" t="s">
        <v>372</v>
      </c>
      <c r="D94" s="175" t="s">
        <v>122</v>
      </c>
      <c r="E94" s="176">
        <v>30.36</v>
      </c>
      <c r="F94" s="177"/>
      <c r="G94" s="178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8">
        <v>0</v>
      </c>
      <c r="O94" s="158">
        <f t="shared" si="32"/>
        <v>0</v>
      </c>
      <c r="P94" s="158">
        <v>0</v>
      </c>
      <c r="Q94" s="158">
        <f t="shared" si="33"/>
        <v>0</v>
      </c>
      <c r="R94" s="158"/>
      <c r="S94" s="158" t="s">
        <v>181</v>
      </c>
      <c r="T94" s="158" t="s">
        <v>124</v>
      </c>
      <c r="U94" s="158">
        <v>0</v>
      </c>
      <c r="V94" s="158">
        <f t="shared" si="34"/>
        <v>0</v>
      </c>
      <c r="W94" s="158"/>
      <c r="X94" s="158" t="s">
        <v>125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126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3">
        <v>77</v>
      </c>
      <c r="B95" s="174" t="s">
        <v>293</v>
      </c>
      <c r="C95" s="182" t="s">
        <v>373</v>
      </c>
      <c r="D95" s="175" t="s">
        <v>168</v>
      </c>
      <c r="E95" s="176">
        <v>5</v>
      </c>
      <c r="F95" s="177"/>
      <c r="G95" s="178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8">
        <v>1.5350000000000001E-2</v>
      </c>
      <c r="O95" s="158">
        <f t="shared" si="32"/>
        <v>0.08</v>
      </c>
      <c r="P95" s="158">
        <v>0</v>
      </c>
      <c r="Q95" s="158">
        <f t="shared" si="33"/>
        <v>0</v>
      </c>
      <c r="R95" s="158"/>
      <c r="S95" s="158" t="s">
        <v>181</v>
      </c>
      <c r="T95" s="158" t="s">
        <v>124</v>
      </c>
      <c r="U95" s="158">
        <v>0.755</v>
      </c>
      <c r="V95" s="158">
        <f t="shared" si="34"/>
        <v>3.78</v>
      </c>
      <c r="W95" s="158"/>
      <c r="X95" s="158" t="s">
        <v>125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78</v>
      </c>
      <c r="B96" s="174" t="s">
        <v>294</v>
      </c>
      <c r="C96" s="182" t="s">
        <v>295</v>
      </c>
      <c r="D96" s="175" t="s">
        <v>296</v>
      </c>
      <c r="E96" s="176">
        <v>5</v>
      </c>
      <c r="F96" s="177"/>
      <c r="G96" s="178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8">
        <v>0</v>
      </c>
      <c r="O96" s="158">
        <f t="shared" si="32"/>
        <v>0</v>
      </c>
      <c r="P96" s="158">
        <v>0</v>
      </c>
      <c r="Q96" s="158">
        <f t="shared" si="33"/>
        <v>0</v>
      </c>
      <c r="R96" s="158"/>
      <c r="S96" s="158" t="s">
        <v>181</v>
      </c>
      <c r="T96" s="158" t="s">
        <v>124</v>
      </c>
      <c r="U96" s="158">
        <v>0</v>
      </c>
      <c r="V96" s="158">
        <f t="shared" si="34"/>
        <v>0</v>
      </c>
      <c r="W96" s="158"/>
      <c r="X96" s="158" t="s">
        <v>276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297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3">
        <v>79</v>
      </c>
      <c r="B97" s="174" t="s">
        <v>298</v>
      </c>
      <c r="C97" s="182" t="s">
        <v>374</v>
      </c>
      <c r="D97" s="175" t="s">
        <v>168</v>
      </c>
      <c r="E97" s="176">
        <v>2</v>
      </c>
      <c r="F97" s="177"/>
      <c r="G97" s="178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8">
        <v>1.2999999999999999E-2</v>
      </c>
      <c r="O97" s="158">
        <f t="shared" si="32"/>
        <v>0.03</v>
      </c>
      <c r="P97" s="158">
        <v>0</v>
      </c>
      <c r="Q97" s="158">
        <f t="shared" si="33"/>
        <v>0</v>
      </c>
      <c r="R97" s="158" t="s">
        <v>275</v>
      </c>
      <c r="S97" s="158" t="s">
        <v>299</v>
      </c>
      <c r="T97" s="158" t="s">
        <v>124</v>
      </c>
      <c r="U97" s="158">
        <v>0</v>
      </c>
      <c r="V97" s="158">
        <f t="shared" si="34"/>
        <v>0</v>
      </c>
      <c r="W97" s="158"/>
      <c r="X97" s="158" t="s">
        <v>276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297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3">
        <v>80</v>
      </c>
      <c r="B98" s="174" t="s">
        <v>298</v>
      </c>
      <c r="C98" s="182" t="s">
        <v>375</v>
      </c>
      <c r="D98" s="175" t="s">
        <v>168</v>
      </c>
      <c r="E98" s="176">
        <v>1</v>
      </c>
      <c r="F98" s="177"/>
      <c r="G98" s="178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8">
        <v>1.2999999999999999E-2</v>
      </c>
      <c r="O98" s="158">
        <f t="shared" si="32"/>
        <v>0.01</v>
      </c>
      <c r="P98" s="158">
        <v>0</v>
      </c>
      <c r="Q98" s="158">
        <f t="shared" si="33"/>
        <v>0</v>
      </c>
      <c r="R98" s="158" t="s">
        <v>275</v>
      </c>
      <c r="S98" s="158" t="s">
        <v>299</v>
      </c>
      <c r="T98" s="158" t="s">
        <v>124</v>
      </c>
      <c r="U98" s="158">
        <v>0</v>
      </c>
      <c r="V98" s="158">
        <f t="shared" si="34"/>
        <v>0</v>
      </c>
      <c r="W98" s="158"/>
      <c r="X98" s="158" t="s">
        <v>276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297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3">
        <v>81</v>
      </c>
      <c r="B99" s="174" t="s">
        <v>298</v>
      </c>
      <c r="C99" s="182" t="s">
        <v>376</v>
      </c>
      <c r="D99" s="175" t="s">
        <v>168</v>
      </c>
      <c r="E99" s="176">
        <v>1</v>
      </c>
      <c r="F99" s="177"/>
      <c r="G99" s="178">
        <f t="shared" ref="G99" si="35">ROUND(E99*F99,2)</f>
        <v>0</v>
      </c>
      <c r="H99" s="159"/>
      <c r="I99" s="158">
        <f t="shared" ref="I99" si="36">ROUND(E99*H99,2)</f>
        <v>0</v>
      </c>
      <c r="J99" s="159"/>
      <c r="K99" s="158">
        <f t="shared" ref="K99" si="37">ROUND(E99*J99,2)</f>
        <v>0</v>
      </c>
      <c r="L99" s="158">
        <v>21</v>
      </c>
      <c r="M99" s="158">
        <f t="shared" ref="M99" si="38">G99*(1+L99/100)</f>
        <v>0</v>
      </c>
      <c r="N99" s="158">
        <v>1.2999999999999999E-2</v>
      </c>
      <c r="O99" s="158">
        <f t="shared" ref="O99" si="39">ROUND(E99*N99,2)</f>
        <v>0.01</v>
      </c>
      <c r="P99" s="158">
        <v>0</v>
      </c>
      <c r="Q99" s="158">
        <f t="shared" ref="Q99" si="40">ROUND(E99*P99,2)</f>
        <v>0</v>
      </c>
      <c r="R99" s="158" t="s">
        <v>275</v>
      </c>
      <c r="S99" s="158" t="s">
        <v>299</v>
      </c>
      <c r="T99" s="158" t="s">
        <v>124</v>
      </c>
      <c r="U99" s="158">
        <v>0</v>
      </c>
      <c r="V99" s="158">
        <f t="shared" ref="V99" si="41">ROUND(E99*U99,2)</f>
        <v>0</v>
      </c>
      <c r="W99" s="158"/>
      <c r="X99" s="158" t="s">
        <v>276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297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67">
        <v>82</v>
      </c>
      <c r="B100" s="168" t="s">
        <v>300</v>
      </c>
      <c r="C100" s="183" t="s">
        <v>377</v>
      </c>
      <c r="D100" s="169" t="s">
        <v>168</v>
      </c>
      <c r="E100" s="170">
        <v>1</v>
      </c>
      <c r="F100" s="171"/>
      <c r="G100" s="172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8">
        <v>2.3E-2</v>
      </c>
      <c r="O100" s="158">
        <f t="shared" si="32"/>
        <v>0.02</v>
      </c>
      <c r="P100" s="158">
        <v>0</v>
      </c>
      <c r="Q100" s="158">
        <f t="shared" si="33"/>
        <v>0</v>
      </c>
      <c r="R100" s="158" t="s">
        <v>275</v>
      </c>
      <c r="S100" s="158" t="s">
        <v>123</v>
      </c>
      <c r="T100" s="158" t="s">
        <v>124</v>
      </c>
      <c r="U100" s="158">
        <v>0</v>
      </c>
      <c r="V100" s="158">
        <f t="shared" si="34"/>
        <v>0</v>
      </c>
      <c r="W100" s="158"/>
      <c r="X100" s="158" t="s">
        <v>276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277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>
        <v>83</v>
      </c>
      <c r="B101" s="156" t="s">
        <v>301</v>
      </c>
      <c r="C101" s="184" t="s">
        <v>302</v>
      </c>
      <c r="D101" s="157" t="s">
        <v>0</v>
      </c>
      <c r="E101" s="179"/>
      <c r="F101" s="159"/>
      <c r="G101" s="158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8">
        <v>0</v>
      </c>
      <c r="O101" s="158">
        <f t="shared" si="32"/>
        <v>0</v>
      </c>
      <c r="P101" s="158">
        <v>0</v>
      </c>
      <c r="Q101" s="158">
        <f t="shared" si="33"/>
        <v>0</v>
      </c>
      <c r="R101" s="158"/>
      <c r="S101" s="158" t="s">
        <v>123</v>
      </c>
      <c r="T101" s="158" t="s">
        <v>123</v>
      </c>
      <c r="U101" s="158">
        <v>0</v>
      </c>
      <c r="V101" s="158">
        <f t="shared" si="34"/>
        <v>0</v>
      </c>
      <c r="W101" s="158"/>
      <c r="X101" s="158" t="s">
        <v>185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1" t="s">
        <v>118</v>
      </c>
      <c r="B102" s="162" t="s">
        <v>76</v>
      </c>
      <c r="C102" s="181" t="s">
        <v>77</v>
      </c>
      <c r="D102" s="163"/>
      <c r="E102" s="164"/>
      <c r="F102" s="165"/>
      <c r="G102" s="166">
        <f>SUMIF(AG103:AG107,"&lt;&gt;NOR",G103:G107)</f>
        <v>0</v>
      </c>
      <c r="H102" s="160"/>
      <c r="I102" s="160">
        <f>SUM(I103:I107)</f>
        <v>0</v>
      </c>
      <c r="J102" s="160"/>
      <c r="K102" s="160">
        <f>SUM(K103:K107)</f>
        <v>0</v>
      </c>
      <c r="L102" s="160"/>
      <c r="M102" s="160">
        <f>SUM(M103:M107)</f>
        <v>0</v>
      </c>
      <c r="N102" s="160"/>
      <c r="O102" s="160">
        <f>SUM(O103:O107)</f>
        <v>1.88</v>
      </c>
      <c r="P102" s="160"/>
      <c r="Q102" s="160">
        <f>SUM(Q103:Q107)</f>
        <v>0</v>
      </c>
      <c r="R102" s="160"/>
      <c r="S102" s="160"/>
      <c r="T102" s="160"/>
      <c r="U102" s="160"/>
      <c r="V102" s="160">
        <f>SUM(V103:V107)</f>
        <v>63.34</v>
      </c>
      <c r="W102" s="160"/>
      <c r="X102" s="160"/>
      <c r="AG102" t="s">
        <v>119</v>
      </c>
    </row>
    <row r="103" spans="1:60" outlineLevel="1" x14ac:dyDescent="0.2">
      <c r="A103" s="173">
        <v>84</v>
      </c>
      <c r="B103" s="174" t="s">
        <v>303</v>
      </c>
      <c r="C103" s="182" t="s">
        <v>304</v>
      </c>
      <c r="D103" s="175" t="s">
        <v>122</v>
      </c>
      <c r="E103" s="176">
        <v>66.599999999999994</v>
      </c>
      <c r="F103" s="177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5.6100000000000004E-3</v>
      </c>
      <c r="O103" s="158">
        <f>ROUND(E103*N103,2)</f>
        <v>0.37</v>
      </c>
      <c r="P103" s="158">
        <v>0</v>
      </c>
      <c r="Q103" s="158">
        <f>ROUND(E103*P103,2)</f>
        <v>0</v>
      </c>
      <c r="R103" s="158"/>
      <c r="S103" s="158" t="s">
        <v>123</v>
      </c>
      <c r="T103" s="158" t="s">
        <v>124</v>
      </c>
      <c r="U103" s="158">
        <v>0.85</v>
      </c>
      <c r="V103" s="158">
        <f>ROUND(E103*U103,2)</f>
        <v>56.61</v>
      </c>
      <c r="W103" s="158"/>
      <c r="X103" s="158" t="s">
        <v>125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191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3">
        <v>85</v>
      </c>
      <c r="B104" s="174" t="s">
        <v>305</v>
      </c>
      <c r="C104" s="182" t="s">
        <v>306</v>
      </c>
      <c r="D104" s="175" t="s">
        <v>129</v>
      </c>
      <c r="E104" s="176">
        <v>96.2</v>
      </c>
      <c r="F104" s="177"/>
      <c r="G104" s="178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4.0000000000000003E-5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123</v>
      </c>
      <c r="T104" s="158" t="s">
        <v>124</v>
      </c>
      <c r="U104" s="158">
        <v>7.0000000000000007E-2</v>
      </c>
      <c r="V104" s="158">
        <f>ROUND(E104*U104,2)</f>
        <v>6.73</v>
      </c>
      <c r="W104" s="158"/>
      <c r="X104" s="158" t="s">
        <v>125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126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3">
        <v>86</v>
      </c>
      <c r="B105" s="174" t="s">
        <v>307</v>
      </c>
      <c r="C105" s="182" t="s">
        <v>308</v>
      </c>
      <c r="D105" s="175" t="s">
        <v>122</v>
      </c>
      <c r="E105" s="176">
        <v>66.599999999999994</v>
      </c>
      <c r="F105" s="177"/>
      <c r="G105" s="178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1.5E-3</v>
      </c>
      <c r="O105" s="158">
        <f>ROUND(E105*N105,2)</f>
        <v>0.1</v>
      </c>
      <c r="P105" s="158">
        <v>0</v>
      </c>
      <c r="Q105" s="158">
        <f>ROUND(E105*P105,2)</f>
        <v>0</v>
      </c>
      <c r="R105" s="158"/>
      <c r="S105" s="158" t="s">
        <v>123</v>
      </c>
      <c r="T105" s="158" t="s">
        <v>124</v>
      </c>
      <c r="U105" s="158">
        <v>0</v>
      </c>
      <c r="V105" s="158">
        <f>ROUND(E105*U105,2)</f>
        <v>0</v>
      </c>
      <c r="W105" s="158"/>
      <c r="X105" s="158" t="s">
        <v>125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191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67">
        <v>87</v>
      </c>
      <c r="B106" s="168" t="s">
        <v>309</v>
      </c>
      <c r="C106" s="183" t="s">
        <v>310</v>
      </c>
      <c r="D106" s="169" t="s">
        <v>122</v>
      </c>
      <c r="E106" s="170">
        <v>73.260000000000005</v>
      </c>
      <c r="F106" s="171"/>
      <c r="G106" s="172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1.9199999999999998E-2</v>
      </c>
      <c r="O106" s="158">
        <f>ROUND(E106*N106,2)</f>
        <v>1.41</v>
      </c>
      <c r="P106" s="158">
        <v>0</v>
      </c>
      <c r="Q106" s="158">
        <f>ROUND(E106*P106,2)</f>
        <v>0</v>
      </c>
      <c r="R106" s="158" t="s">
        <v>275</v>
      </c>
      <c r="S106" s="158" t="s">
        <v>123</v>
      </c>
      <c r="T106" s="158" t="s">
        <v>124</v>
      </c>
      <c r="U106" s="158">
        <v>0</v>
      </c>
      <c r="V106" s="158">
        <f>ROUND(E106*U106,2)</f>
        <v>0</v>
      </c>
      <c r="W106" s="158"/>
      <c r="X106" s="158" t="s">
        <v>276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297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>
        <v>88</v>
      </c>
      <c r="B107" s="156" t="s">
        <v>311</v>
      </c>
      <c r="C107" s="184" t="s">
        <v>312</v>
      </c>
      <c r="D107" s="157" t="s">
        <v>0</v>
      </c>
      <c r="E107" s="179"/>
      <c r="F107" s="159"/>
      <c r="G107" s="158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123</v>
      </c>
      <c r="T107" s="158" t="s">
        <v>123</v>
      </c>
      <c r="U107" s="158">
        <v>0</v>
      </c>
      <c r="V107" s="158">
        <f>ROUND(E107*U107,2)</f>
        <v>0</v>
      </c>
      <c r="W107" s="158"/>
      <c r="X107" s="158" t="s">
        <v>185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1" t="s">
        <v>118</v>
      </c>
      <c r="B108" s="162" t="s">
        <v>78</v>
      </c>
      <c r="C108" s="181" t="s">
        <v>79</v>
      </c>
      <c r="D108" s="163"/>
      <c r="E108" s="164"/>
      <c r="F108" s="165"/>
      <c r="G108" s="166">
        <f>SUMIF(AG109:AG114,"&lt;&gt;NOR",G109:G114)</f>
        <v>0</v>
      </c>
      <c r="H108" s="160"/>
      <c r="I108" s="160">
        <f>SUM(I109:I114)</f>
        <v>0</v>
      </c>
      <c r="J108" s="160"/>
      <c r="K108" s="160">
        <f>SUM(K109:K114)</f>
        <v>0</v>
      </c>
      <c r="L108" s="160"/>
      <c r="M108" s="160">
        <f>SUM(M109:M114)</f>
        <v>0</v>
      </c>
      <c r="N108" s="160"/>
      <c r="O108" s="160">
        <f>SUM(O109:O114)</f>
        <v>3.41</v>
      </c>
      <c r="P108" s="160"/>
      <c r="Q108" s="160">
        <f>SUM(Q109:Q114)</f>
        <v>0</v>
      </c>
      <c r="R108" s="160"/>
      <c r="S108" s="160"/>
      <c r="T108" s="160"/>
      <c r="U108" s="160"/>
      <c r="V108" s="160">
        <f>SUM(V109:V114)</f>
        <v>201.89999999999998</v>
      </c>
      <c r="W108" s="160"/>
      <c r="X108" s="160"/>
      <c r="AG108" t="s">
        <v>119</v>
      </c>
    </row>
    <row r="109" spans="1:60" outlineLevel="1" x14ac:dyDescent="0.2">
      <c r="A109" s="173">
        <v>89</v>
      </c>
      <c r="B109" s="174" t="s">
        <v>313</v>
      </c>
      <c r="C109" s="182" t="s">
        <v>314</v>
      </c>
      <c r="D109" s="175" t="s">
        <v>129</v>
      </c>
      <c r="E109" s="176">
        <v>9.6</v>
      </c>
      <c r="F109" s="177"/>
      <c r="G109" s="178">
        <f t="shared" ref="G109:G114" si="42">ROUND(E109*F109,2)</f>
        <v>0</v>
      </c>
      <c r="H109" s="159"/>
      <c r="I109" s="158">
        <f t="shared" ref="I109:I114" si="43">ROUND(E109*H109,2)</f>
        <v>0</v>
      </c>
      <c r="J109" s="159"/>
      <c r="K109" s="158">
        <f t="shared" ref="K109:K114" si="44">ROUND(E109*J109,2)</f>
        <v>0</v>
      </c>
      <c r="L109" s="158">
        <v>21</v>
      </c>
      <c r="M109" s="158">
        <f t="shared" ref="M109:M114" si="45">G109*(1+L109/100)</f>
        <v>0</v>
      </c>
      <c r="N109" s="158">
        <v>0</v>
      </c>
      <c r="O109" s="158">
        <f t="shared" ref="O109:O114" si="46">ROUND(E109*N109,2)</f>
        <v>0</v>
      </c>
      <c r="P109" s="158">
        <v>0</v>
      </c>
      <c r="Q109" s="158">
        <f t="shared" ref="Q109:Q114" si="47">ROUND(E109*P109,2)</f>
        <v>0</v>
      </c>
      <c r="R109" s="158"/>
      <c r="S109" s="158" t="s">
        <v>123</v>
      </c>
      <c r="T109" s="158" t="s">
        <v>124</v>
      </c>
      <c r="U109" s="158">
        <v>0.61599999999999999</v>
      </c>
      <c r="V109" s="158">
        <f t="shared" ref="V109:V114" si="48">ROUND(E109*U109,2)</f>
        <v>5.91</v>
      </c>
      <c r="W109" s="158"/>
      <c r="X109" s="158" t="s">
        <v>125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191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3">
        <v>90</v>
      </c>
      <c r="B110" s="174" t="s">
        <v>315</v>
      </c>
      <c r="C110" s="182" t="s">
        <v>316</v>
      </c>
      <c r="D110" s="175" t="s">
        <v>122</v>
      </c>
      <c r="E110" s="176">
        <v>188.691</v>
      </c>
      <c r="F110" s="177"/>
      <c r="G110" s="178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8">
        <v>3.1800000000000001E-3</v>
      </c>
      <c r="O110" s="158">
        <f t="shared" si="46"/>
        <v>0.6</v>
      </c>
      <c r="P110" s="158">
        <v>0</v>
      </c>
      <c r="Q110" s="158">
        <f t="shared" si="47"/>
        <v>0</v>
      </c>
      <c r="R110" s="158"/>
      <c r="S110" s="158" t="s">
        <v>123</v>
      </c>
      <c r="T110" s="158" t="s">
        <v>124</v>
      </c>
      <c r="U110" s="158">
        <v>0.98399999999999999</v>
      </c>
      <c r="V110" s="158">
        <f t="shared" si="48"/>
        <v>185.67</v>
      </c>
      <c r="W110" s="158"/>
      <c r="X110" s="158" t="s">
        <v>125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191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3">
        <v>91</v>
      </c>
      <c r="B111" s="174" t="s">
        <v>317</v>
      </c>
      <c r="C111" s="182" t="s">
        <v>318</v>
      </c>
      <c r="D111" s="175" t="s">
        <v>129</v>
      </c>
      <c r="E111" s="176">
        <v>86</v>
      </c>
      <c r="F111" s="177"/>
      <c r="G111" s="178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8">
        <v>1.2999999999999999E-4</v>
      </c>
      <c r="O111" s="158">
        <f t="shared" si="46"/>
        <v>0.01</v>
      </c>
      <c r="P111" s="158">
        <v>0</v>
      </c>
      <c r="Q111" s="158">
        <f t="shared" si="47"/>
        <v>0</v>
      </c>
      <c r="R111" s="158"/>
      <c r="S111" s="158" t="s">
        <v>123</v>
      </c>
      <c r="T111" s="158" t="s">
        <v>123</v>
      </c>
      <c r="U111" s="158">
        <v>0.12</v>
      </c>
      <c r="V111" s="158">
        <f t="shared" si="48"/>
        <v>10.32</v>
      </c>
      <c r="W111" s="158"/>
      <c r="X111" s="158" t="s">
        <v>125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191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3">
        <v>92</v>
      </c>
      <c r="B112" s="174" t="s">
        <v>319</v>
      </c>
      <c r="C112" s="182" t="s">
        <v>320</v>
      </c>
      <c r="D112" s="175" t="s">
        <v>122</v>
      </c>
      <c r="E112" s="176">
        <v>146.91999999999999</v>
      </c>
      <c r="F112" s="177"/>
      <c r="G112" s="178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8">
        <v>1.3599999999999999E-2</v>
      </c>
      <c r="O112" s="158">
        <f t="shared" si="46"/>
        <v>2</v>
      </c>
      <c r="P112" s="158">
        <v>0</v>
      </c>
      <c r="Q112" s="158">
        <f t="shared" si="47"/>
        <v>0</v>
      </c>
      <c r="R112" s="158" t="s">
        <v>275</v>
      </c>
      <c r="S112" s="158" t="s">
        <v>123</v>
      </c>
      <c r="T112" s="158" t="s">
        <v>124</v>
      </c>
      <c r="U112" s="158">
        <v>0</v>
      </c>
      <c r="V112" s="158">
        <f t="shared" si="48"/>
        <v>0</v>
      </c>
      <c r="W112" s="158"/>
      <c r="X112" s="158" t="s">
        <v>276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277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7">
        <v>93</v>
      </c>
      <c r="B113" s="168" t="s">
        <v>321</v>
      </c>
      <c r="C113" s="183" t="s">
        <v>322</v>
      </c>
      <c r="D113" s="169" t="s">
        <v>122</v>
      </c>
      <c r="E113" s="170">
        <v>59.036999999999999</v>
      </c>
      <c r="F113" s="171"/>
      <c r="G113" s="172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8">
        <v>1.3599999999999999E-2</v>
      </c>
      <c r="O113" s="158">
        <f t="shared" si="46"/>
        <v>0.8</v>
      </c>
      <c r="P113" s="158">
        <v>0</v>
      </c>
      <c r="Q113" s="158">
        <f t="shared" si="47"/>
        <v>0</v>
      </c>
      <c r="R113" s="158" t="s">
        <v>275</v>
      </c>
      <c r="S113" s="158" t="s">
        <v>123</v>
      </c>
      <c r="T113" s="158" t="s">
        <v>124</v>
      </c>
      <c r="U113" s="158">
        <v>0</v>
      </c>
      <c r="V113" s="158">
        <f t="shared" si="48"/>
        <v>0</v>
      </c>
      <c r="W113" s="158"/>
      <c r="X113" s="158" t="s">
        <v>276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297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>
        <v>94</v>
      </c>
      <c r="B114" s="156" t="s">
        <v>323</v>
      </c>
      <c r="C114" s="184" t="s">
        <v>324</v>
      </c>
      <c r="D114" s="157" t="s">
        <v>0</v>
      </c>
      <c r="E114" s="179"/>
      <c r="F114" s="159"/>
      <c r="G114" s="158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8">
        <v>0</v>
      </c>
      <c r="O114" s="158">
        <f t="shared" si="46"/>
        <v>0</v>
      </c>
      <c r="P114" s="158">
        <v>0</v>
      </c>
      <c r="Q114" s="158">
        <f t="shared" si="47"/>
        <v>0</v>
      </c>
      <c r="R114" s="158"/>
      <c r="S114" s="158" t="s">
        <v>123</v>
      </c>
      <c r="T114" s="158" t="s">
        <v>123</v>
      </c>
      <c r="U114" s="158">
        <v>0</v>
      </c>
      <c r="V114" s="158">
        <f t="shared" si="48"/>
        <v>0</v>
      </c>
      <c r="W114" s="158"/>
      <c r="X114" s="158" t="s">
        <v>185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186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61" t="s">
        <v>118</v>
      </c>
      <c r="B115" s="162" t="s">
        <v>80</v>
      </c>
      <c r="C115" s="181" t="s">
        <v>81</v>
      </c>
      <c r="D115" s="163"/>
      <c r="E115" s="164"/>
      <c r="F115" s="165"/>
      <c r="G115" s="166">
        <f>SUMIF(AG116:AG118,"&lt;&gt;NOR",G116:G118)</f>
        <v>0</v>
      </c>
      <c r="H115" s="160"/>
      <c r="I115" s="160">
        <f>SUM(I116:I118)</f>
        <v>0</v>
      </c>
      <c r="J115" s="160"/>
      <c r="K115" s="160">
        <f>SUM(K116:K118)</f>
        <v>0</v>
      </c>
      <c r="L115" s="160"/>
      <c r="M115" s="160">
        <f>SUM(M116:M118)</f>
        <v>0</v>
      </c>
      <c r="N115" s="160"/>
      <c r="O115" s="160">
        <f>SUM(O116:O118)</f>
        <v>0.01</v>
      </c>
      <c r="P115" s="160"/>
      <c r="Q115" s="160">
        <f>SUM(Q116:Q118)</f>
        <v>0</v>
      </c>
      <c r="R115" s="160"/>
      <c r="S115" s="160"/>
      <c r="T115" s="160"/>
      <c r="U115" s="160"/>
      <c r="V115" s="160">
        <f>SUM(V116:V118)</f>
        <v>6.6800000000000006</v>
      </c>
      <c r="W115" s="160"/>
      <c r="X115" s="160"/>
      <c r="AG115" t="s">
        <v>119</v>
      </c>
    </row>
    <row r="116" spans="1:60" outlineLevel="1" x14ac:dyDescent="0.2">
      <c r="A116" s="173">
        <v>95</v>
      </c>
      <c r="B116" s="174" t="s">
        <v>325</v>
      </c>
      <c r="C116" s="182" t="s">
        <v>326</v>
      </c>
      <c r="D116" s="175" t="s">
        <v>122</v>
      </c>
      <c r="E116" s="176">
        <v>7.5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2.3000000000000001E-4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123</v>
      </c>
      <c r="T116" s="158" t="s">
        <v>124</v>
      </c>
      <c r="U116" s="158">
        <v>0.40300000000000002</v>
      </c>
      <c r="V116" s="158">
        <f>ROUND(E116*U116,2)</f>
        <v>3.02</v>
      </c>
      <c r="W116" s="158"/>
      <c r="X116" s="158" t="s">
        <v>125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191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3">
        <v>96</v>
      </c>
      <c r="B117" s="174" t="s">
        <v>327</v>
      </c>
      <c r="C117" s="182" t="s">
        <v>328</v>
      </c>
      <c r="D117" s="175" t="s">
        <v>122</v>
      </c>
      <c r="E117" s="176">
        <v>10.8</v>
      </c>
      <c r="F117" s="177"/>
      <c r="G117" s="17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4.8999999999999998E-4</v>
      </c>
      <c r="O117" s="158">
        <f>ROUND(E117*N117,2)</f>
        <v>0.01</v>
      </c>
      <c r="P117" s="158">
        <v>0</v>
      </c>
      <c r="Q117" s="158">
        <f>ROUND(E117*P117,2)</f>
        <v>0</v>
      </c>
      <c r="R117" s="158"/>
      <c r="S117" s="158" t="s">
        <v>123</v>
      </c>
      <c r="T117" s="158" t="s">
        <v>124</v>
      </c>
      <c r="U117" s="158">
        <v>0.24299999999999999</v>
      </c>
      <c r="V117" s="158">
        <f>ROUND(E117*U117,2)</f>
        <v>2.62</v>
      </c>
      <c r="W117" s="158"/>
      <c r="X117" s="158" t="s">
        <v>125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3">
        <v>97</v>
      </c>
      <c r="B118" s="174" t="s">
        <v>329</v>
      </c>
      <c r="C118" s="182" t="s">
        <v>330</v>
      </c>
      <c r="D118" s="175" t="s">
        <v>129</v>
      </c>
      <c r="E118" s="176">
        <v>12</v>
      </c>
      <c r="F118" s="177"/>
      <c r="G118" s="17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8">
        <v>6.9999999999999994E-5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123</v>
      </c>
      <c r="T118" s="158" t="s">
        <v>124</v>
      </c>
      <c r="U118" s="158">
        <v>8.6999999999999994E-2</v>
      </c>
      <c r="V118" s="158">
        <f>ROUND(E118*U118,2)</f>
        <v>1.04</v>
      </c>
      <c r="W118" s="158"/>
      <c r="X118" s="158" t="s">
        <v>125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126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1" t="s">
        <v>118</v>
      </c>
      <c r="B119" s="162" t="s">
        <v>82</v>
      </c>
      <c r="C119" s="181" t="s">
        <v>83</v>
      </c>
      <c r="D119" s="163"/>
      <c r="E119" s="164"/>
      <c r="F119" s="165"/>
      <c r="G119" s="166">
        <f>SUMIF(AG120:AG120,"&lt;&gt;NOR",G120:G120)</f>
        <v>0</v>
      </c>
      <c r="H119" s="160"/>
      <c r="I119" s="160">
        <f>SUM(I120:I120)</f>
        <v>0</v>
      </c>
      <c r="J119" s="160"/>
      <c r="K119" s="160">
        <f>SUM(K120:K120)</f>
        <v>0</v>
      </c>
      <c r="L119" s="160"/>
      <c r="M119" s="160">
        <f>SUM(M120:M120)</f>
        <v>0</v>
      </c>
      <c r="N119" s="160"/>
      <c r="O119" s="160">
        <f>SUM(O120:O120)</f>
        <v>0.13</v>
      </c>
      <c r="P119" s="160"/>
      <c r="Q119" s="160">
        <f>SUM(Q120:Q120)</f>
        <v>0</v>
      </c>
      <c r="R119" s="160"/>
      <c r="S119" s="160"/>
      <c r="T119" s="160"/>
      <c r="U119" s="160"/>
      <c r="V119" s="160">
        <f>SUM(V120:V120)</f>
        <v>27.92</v>
      </c>
      <c r="W119" s="160"/>
      <c r="X119" s="160"/>
      <c r="AG119" t="s">
        <v>119</v>
      </c>
    </row>
    <row r="120" spans="1:60" ht="22.5" outlineLevel="1" x14ac:dyDescent="0.2">
      <c r="A120" s="173">
        <v>98</v>
      </c>
      <c r="B120" s="174" t="s">
        <v>331</v>
      </c>
      <c r="C120" s="182" t="s">
        <v>332</v>
      </c>
      <c r="D120" s="175" t="s">
        <v>122</v>
      </c>
      <c r="E120" s="176">
        <v>207.74250000000001</v>
      </c>
      <c r="F120" s="177"/>
      <c r="G120" s="178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6.4000000000000005E-4</v>
      </c>
      <c r="O120" s="158">
        <f>ROUND(E120*N120,2)</f>
        <v>0.13</v>
      </c>
      <c r="P120" s="158">
        <v>0</v>
      </c>
      <c r="Q120" s="158">
        <f>ROUND(E120*P120,2)</f>
        <v>0</v>
      </c>
      <c r="R120" s="158"/>
      <c r="S120" s="158" t="s">
        <v>123</v>
      </c>
      <c r="T120" s="158" t="s">
        <v>124</v>
      </c>
      <c r="U120" s="158">
        <v>0.13439999999999999</v>
      </c>
      <c r="V120" s="158">
        <f>ROUND(E120*U120,2)</f>
        <v>27.92</v>
      </c>
      <c r="W120" s="158"/>
      <c r="X120" s="158" t="s">
        <v>125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191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161" t="s">
        <v>118</v>
      </c>
      <c r="B121" s="162" t="s">
        <v>84</v>
      </c>
      <c r="C121" s="181" t="s">
        <v>85</v>
      </c>
      <c r="D121" s="163"/>
      <c r="E121" s="164"/>
      <c r="F121" s="165"/>
      <c r="G121" s="166">
        <f>SUMIF(AG122:AG125,"&lt;&gt;NOR",G122:G125)</f>
        <v>0</v>
      </c>
      <c r="H121" s="160"/>
      <c r="I121" s="160">
        <f>SUM(I122:I125)</f>
        <v>0</v>
      </c>
      <c r="J121" s="160"/>
      <c r="K121" s="160">
        <f>SUM(K122:K125)</f>
        <v>0</v>
      </c>
      <c r="L121" s="160"/>
      <c r="M121" s="160">
        <f>SUM(M122:M125)</f>
        <v>0</v>
      </c>
      <c r="N121" s="160"/>
      <c r="O121" s="160">
        <f>SUM(O122:O125)</f>
        <v>0</v>
      </c>
      <c r="P121" s="160"/>
      <c r="Q121" s="160">
        <f>SUM(Q122:Q125)</f>
        <v>0</v>
      </c>
      <c r="R121" s="160"/>
      <c r="S121" s="160"/>
      <c r="T121" s="160"/>
      <c r="U121" s="160"/>
      <c r="V121" s="160">
        <f>SUM(V122:V125)</f>
        <v>8</v>
      </c>
      <c r="W121" s="160"/>
      <c r="X121" s="160"/>
      <c r="AG121" t="s">
        <v>119</v>
      </c>
    </row>
    <row r="122" spans="1:60" ht="22.5" outlineLevel="1" x14ac:dyDescent="0.2">
      <c r="A122" s="173">
        <v>99</v>
      </c>
      <c r="B122" s="174" t="s">
        <v>333</v>
      </c>
      <c r="C122" s="182" t="s">
        <v>334</v>
      </c>
      <c r="D122" s="175" t="s">
        <v>221</v>
      </c>
      <c r="E122" s="176">
        <v>1</v>
      </c>
      <c r="F122" s="177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181</v>
      </c>
      <c r="T122" s="158" t="s">
        <v>124</v>
      </c>
      <c r="U122" s="158">
        <v>0</v>
      </c>
      <c r="V122" s="158">
        <f>ROUND(E122*U122,2)</f>
        <v>0</v>
      </c>
      <c r="W122" s="158"/>
      <c r="X122" s="158" t="s">
        <v>125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3">
        <v>100</v>
      </c>
      <c r="B123" s="174" t="s">
        <v>335</v>
      </c>
      <c r="C123" s="182" t="s">
        <v>336</v>
      </c>
      <c r="D123" s="175" t="s">
        <v>168</v>
      </c>
      <c r="E123" s="176">
        <v>7</v>
      </c>
      <c r="F123" s="177"/>
      <c r="G123" s="17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181</v>
      </c>
      <c r="T123" s="158" t="s">
        <v>124</v>
      </c>
      <c r="U123" s="158">
        <v>0</v>
      </c>
      <c r="V123" s="158">
        <f>ROUND(E123*U123,2)</f>
        <v>0</v>
      </c>
      <c r="W123" s="158"/>
      <c r="X123" s="158" t="s">
        <v>125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126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3">
        <v>101</v>
      </c>
      <c r="B124" s="174" t="s">
        <v>337</v>
      </c>
      <c r="C124" s="182" t="s">
        <v>338</v>
      </c>
      <c r="D124" s="175" t="s">
        <v>168</v>
      </c>
      <c r="E124" s="176">
        <v>11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181</v>
      </c>
      <c r="T124" s="158" t="s">
        <v>124</v>
      </c>
      <c r="U124" s="158">
        <v>0</v>
      </c>
      <c r="V124" s="158">
        <f>ROUND(E124*U124,2)</f>
        <v>0</v>
      </c>
      <c r="W124" s="158"/>
      <c r="X124" s="158" t="s">
        <v>125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3">
        <v>102</v>
      </c>
      <c r="B125" s="174" t="s">
        <v>267</v>
      </c>
      <c r="C125" s="182" t="s">
        <v>339</v>
      </c>
      <c r="D125" s="175" t="s">
        <v>269</v>
      </c>
      <c r="E125" s="176">
        <v>8</v>
      </c>
      <c r="F125" s="177"/>
      <c r="G125" s="17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 t="s">
        <v>270</v>
      </c>
      <c r="S125" s="158" t="s">
        <v>123</v>
      </c>
      <c r="T125" s="158" t="s">
        <v>124</v>
      </c>
      <c r="U125" s="158">
        <v>1</v>
      </c>
      <c r="V125" s="158">
        <f>ROUND(E125*U125,2)</f>
        <v>8</v>
      </c>
      <c r="W125" s="158"/>
      <c r="X125" s="158" t="s">
        <v>271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272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1" t="s">
        <v>118</v>
      </c>
      <c r="B126" s="162" t="s">
        <v>86</v>
      </c>
      <c r="C126" s="181" t="s">
        <v>87</v>
      </c>
      <c r="D126" s="163"/>
      <c r="E126" s="164"/>
      <c r="F126" s="165"/>
      <c r="G126" s="166">
        <f>SUMIF(AG127:AG128,"&lt;&gt;NOR",G127:G128)</f>
        <v>0</v>
      </c>
      <c r="H126" s="160"/>
      <c r="I126" s="160">
        <f>SUM(I127:I128)</f>
        <v>0</v>
      </c>
      <c r="J126" s="160"/>
      <c r="K126" s="160">
        <f>SUM(K127:K128)</f>
        <v>0</v>
      </c>
      <c r="L126" s="160"/>
      <c r="M126" s="160">
        <f>SUM(M127:M128)</f>
        <v>0</v>
      </c>
      <c r="N126" s="160"/>
      <c r="O126" s="160">
        <f>SUM(O127:O128)</f>
        <v>0</v>
      </c>
      <c r="P126" s="160"/>
      <c r="Q126" s="160">
        <f>SUM(Q127:Q128)</f>
        <v>0.05</v>
      </c>
      <c r="R126" s="160"/>
      <c r="S126" s="160"/>
      <c r="T126" s="160"/>
      <c r="U126" s="160"/>
      <c r="V126" s="160">
        <f>SUM(V127:V128)</f>
        <v>2.35</v>
      </c>
      <c r="W126" s="160"/>
      <c r="X126" s="160"/>
      <c r="AG126" t="s">
        <v>119</v>
      </c>
    </row>
    <row r="127" spans="1:60" ht="22.5" outlineLevel="1" x14ac:dyDescent="0.2">
      <c r="A127" s="173">
        <v>103</v>
      </c>
      <c r="B127" s="174" t="s">
        <v>378</v>
      </c>
      <c r="C127" s="182" t="s">
        <v>379</v>
      </c>
      <c r="D127" s="175" t="s">
        <v>122</v>
      </c>
      <c r="E127" s="176">
        <v>4.5</v>
      </c>
      <c r="F127" s="177"/>
      <c r="G127" s="178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8">
        <v>0</v>
      </c>
      <c r="O127" s="158">
        <f>ROUND(E127*N127,2)</f>
        <v>0</v>
      </c>
      <c r="P127" s="158">
        <v>1.106E-2</v>
      </c>
      <c r="Q127" s="158">
        <f>ROUND(E127*P127,2)</f>
        <v>0.05</v>
      </c>
      <c r="R127" s="158"/>
      <c r="S127" s="158" t="s">
        <v>123</v>
      </c>
      <c r="T127" s="158" t="s">
        <v>124</v>
      </c>
      <c r="U127" s="158">
        <v>0.52200000000000002</v>
      </c>
      <c r="V127" s="158">
        <f>ROUND(E127*U127,2)</f>
        <v>2.35</v>
      </c>
      <c r="W127" s="158"/>
      <c r="X127" s="158" t="s">
        <v>125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126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3">
        <v>104</v>
      </c>
      <c r="B128" s="174" t="s">
        <v>340</v>
      </c>
      <c r="C128" s="182" t="s">
        <v>341</v>
      </c>
      <c r="D128" s="175" t="s">
        <v>168</v>
      </c>
      <c r="E128" s="176">
        <v>3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8"/>
      <c r="S128" s="158" t="s">
        <v>181</v>
      </c>
      <c r="T128" s="158" t="s">
        <v>124</v>
      </c>
      <c r="U128" s="158">
        <v>0</v>
      </c>
      <c r="V128" s="158">
        <f>ROUND(E128*U128,2)</f>
        <v>0</v>
      </c>
      <c r="W128" s="158"/>
      <c r="X128" s="158" t="s">
        <v>125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1" t="s">
        <v>118</v>
      </c>
      <c r="B129" s="162" t="s">
        <v>88</v>
      </c>
      <c r="C129" s="181" t="s">
        <v>89</v>
      </c>
      <c r="D129" s="163"/>
      <c r="E129" s="164"/>
      <c r="F129" s="165"/>
      <c r="G129" s="166">
        <f>SUMIF(AG130:AG138,"&lt;&gt;NOR",G130:G138)</f>
        <v>0</v>
      </c>
      <c r="H129" s="160"/>
      <c r="I129" s="160">
        <f>SUM(I130:I138)</f>
        <v>0</v>
      </c>
      <c r="J129" s="160"/>
      <c r="K129" s="160">
        <f>SUM(K130:K138)</f>
        <v>0</v>
      </c>
      <c r="L129" s="160"/>
      <c r="M129" s="160">
        <f>SUM(M130:M138)</f>
        <v>0</v>
      </c>
      <c r="N129" s="160"/>
      <c r="O129" s="160">
        <f>SUM(O130:O138)</f>
        <v>0</v>
      </c>
      <c r="P129" s="160"/>
      <c r="Q129" s="160">
        <f>SUM(Q130:Q138)</f>
        <v>0</v>
      </c>
      <c r="R129" s="160"/>
      <c r="S129" s="160"/>
      <c r="T129" s="160"/>
      <c r="U129" s="160"/>
      <c r="V129" s="160">
        <f>SUM(V130:V138)</f>
        <v>121.09</v>
      </c>
      <c r="W129" s="160"/>
      <c r="X129" s="160"/>
      <c r="AG129" t="s">
        <v>119</v>
      </c>
    </row>
    <row r="130" spans="1:60" outlineLevel="1" x14ac:dyDescent="0.2">
      <c r="A130" s="173">
        <v>105</v>
      </c>
      <c r="B130" s="174" t="s">
        <v>342</v>
      </c>
      <c r="C130" s="182" t="s">
        <v>343</v>
      </c>
      <c r="D130" s="175" t="s">
        <v>184</v>
      </c>
      <c r="E130" s="176">
        <v>24.26369</v>
      </c>
      <c r="F130" s="177"/>
      <c r="G130" s="178">
        <f t="shared" ref="G130:G138" si="49">ROUND(E130*F130,2)</f>
        <v>0</v>
      </c>
      <c r="H130" s="159"/>
      <c r="I130" s="158">
        <f t="shared" ref="I130:I138" si="50">ROUND(E130*H130,2)</f>
        <v>0</v>
      </c>
      <c r="J130" s="159"/>
      <c r="K130" s="158">
        <f t="shared" ref="K130:K138" si="51">ROUND(E130*J130,2)</f>
        <v>0</v>
      </c>
      <c r="L130" s="158">
        <v>21</v>
      </c>
      <c r="M130" s="158">
        <f t="shared" ref="M130:M138" si="52">G130*(1+L130/100)</f>
        <v>0</v>
      </c>
      <c r="N130" s="158">
        <v>0</v>
      </c>
      <c r="O130" s="158">
        <f t="shared" ref="O130:O138" si="53">ROUND(E130*N130,2)</f>
        <v>0</v>
      </c>
      <c r="P130" s="158">
        <v>0</v>
      </c>
      <c r="Q130" s="158">
        <f t="shared" ref="Q130:Q138" si="54">ROUND(E130*P130,2)</f>
        <v>0</v>
      </c>
      <c r="R130" s="158"/>
      <c r="S130" s="158" t="s">
        <v>123</v>
      </c>
      <c r="T130" s="158" t="s">
        <v>123</v>
      </c>
      <c r="U130" s="158">
        <v>0.16400000000000001</v>
      </c>
      <c r="V130" s="158">
        <f t="shared" ref="V130:V138" si="55">ROUND(E130*U130,2)</f>
        <v>3.98</v>
      </c>
      <c r="W130" s="158"/>
      <c r="X130" s="158" t="s">
        <v>344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345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3">
        <v>106</v>
      </c>
      <c r="B131" s="174" t="s">
        <v>346</v>
      </c>
      <c r="C131" s="182" t="s">
        <v>347</v>
      </c>
      <c r="D131" s="175" t="s">
        <v>184</v>
      </c>
      <c r="E131" s="176">
        <v>24.26369</v>
      </c>
      <c r="F131" s="177"/>
      <c r="G131" s="178">
        <f t="shared" si="49"/>
        <v>0</v>
      </c>
      <c r="H131" s="159"/>
      <c r="I131" s="158">
        <f t="shared" si="50"/>
        <v>0</v>
      </c>
      <c r="J131" s="159"/>
      <c r="K131" s="158">
        <f t="shared" si="51"/>
        <v>0</v>
      </c>
      <c r="L131" s="158">
        <v>21</v>
      </c>
      <c r="M131" s="158">
        <f t="shared" si="52"/>
        <v>0</v>
      </c>
      <c r="N131" s="158">
        <v>0</v>
      </c>
      <c r="O131" s="158">
        <f t="shared" si="53"/>
        <v>0</v>
      </c>
      <c r="P131" s="158">
        <v>0</v>
      </c>
      <c r="Q131" s="158">
        <f t="shared" si="54"/>
        <v>0</v>
      </c>
      <c r="R131" s="158"/>
      <c r="S131" s="158" t="s">
        <v>123</v>
      </c>
      <c r="T131" s="158" t="s">
        <v>124</v>
      </c>
      <c r="U131" s="158">
        <v>2.0089999999999999</v>
      </c>
      <c r="V131" s="158">
        <f t="shared" si="55"/>
        <v>48.75</v>
      </c>
      <c r="W131" s="158"/>
      <c r="X131" s="158" t="s">
        <v>344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345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3">
        <v>107</v>
      </c>
      <c r="B132" s="174" t="s">
        <v>348</v>
      </c>
      <c r="C132" s="182" t="s">
        <v>349</v>
      </c>
      <c r="D132" s="175" t="s">
        <v>184</v>
      </c>
      <c r="E132" s="176">
        <v>24.26369</v>
      </c>
      <c r="F132" s="177"/>
      <c r="G132" s="178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8">
        <v>0</v>
      </c>
      <c r="O132" s="158">
        <f t="shared" si="53"/>
        <v>0</v>
      </c>
      <c r="P132" s="158">
        <v>0</v>
      </c>
      <c r="Q132" s="158">
        <f t="shared" si="54"/>
        <v>0</v>
      </c>
      <c r="R132" s="158"/>
      <c r="S132" s="158" t="s">
        <v>123</v>
      </c>
      <c r="T132" s="158" t="s">
        <v>123</v>
      </c>
      <c r="U132" s="158">
        <v>0.95899999999999996</v>
      </c>
      <c r="V132" s="158">
        <f t="shared" si="55"/>
        <v>23.27</v>
      </c>
      <c r="W132" s="158"/>
      <c r="X132" s="158" t="s">
        <v>344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3">
        <v>108</v>
      </c>
      <c r="B133" s="174" t="s">
        <v>350</v>
      </c>
      <c r="C133" s="182" t="s">
        <v>351</v>
      </c>
      <c r="D133" s="175" t="s">
        <v>184</v>
      </c>
      <c r="E133" s="176">
        <v>24.26369</v>
      </c>
      <c r="F133" s="177"/>
      <c r="G133" s="178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8">
        <v>0</v>
      </c>
      <c r="O133" s="158">
        <f t="shared" si="53"/>
        <v>0</v>
      </c>
      <c r="P133" s="158">
        <v>0</v>
      </c>
      <c r="Q133" s="158">
        <f t="shared" si="54"/>
        <v>0</v>
      </c>
      <c r="R133" s="158"/>
      <c r="S133" s="158" t="s">
        <v>123</v>
      </c>
      <c r="T133" s="158" t="s">
        <v>124</v>
      </c>
      <c r="U133" s="158">
        <v>0.49</v>
      </c>
      <c r="V133" s="158">
        <f t="shared" si="55"/>
        <v>11.89</v>
      </c>
      <c r="W133" s="158"/>
      <c r="X133" s="158" t="s">
        <v>344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345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3">
        <v>109</v>
      </c>
      <c r="B134" s="174" t="s">
        <v>352</v>
      </c>
      <c r="C134" s="182" t="s">
        <v>353</v>
      </c>
      <c r="D134" s="175" t="s">
        <v>184</v>
      </c>
      <c r="E134" s="176">
        <v>242.63686000000001</v>
      </c>
      <c r="F134" s="177"/>
      <c r="G134" s="178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8">
        <v>0</v>
      </c>
      <c r="O134" s="158">
        <f t="shared" si="53"/>
        <v>0</v>
      </c>
      <c r="P134" s="158">
        <v>0</v>
      </c>
      <c r="Q134" s="158">
        <f t="shared" si="54"/>
        <v>0</v>
      </c>
      <c r="R134" s="158"/>
      <c r="S134" s="158" t="s">
        <v>123</v>
      </c>
      <c r="T134" s="158" t="s">
        <v>124</v>
      </c>
      <c r="U134" s="158">
        <v>0</v>
      </c>
      <c r="V134" s="158">
        <f t="shared" si="55"/>
        <v>0</v>
      </c>
      <c r="W134" s="158"/>
      <c r="X134" s="158" t="s">
        <v>344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345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3">
        <v>110</v>
      </c>
      <c r="B135" s="174" t="s">
        <v>354</v>
      </c>
      <c r="C135" s="182" t="s">
        <v>355</v>
      </c>
      <c r="D135" s="175" t="s">
        <v>184</v>
      </c>
      <c r="E135" s="176">
        <v>24.26369</v>
      </c>
      <c r="F135" s="177"/>
      <c r="G135" s="178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8">
        <v>0</v>
      </c>
      <c r="O135" s="158">
        <f t="shared" si="53"/>
        <v>0</v>
      </c>
      <c r="P135" s="158">
        <v>0</v>
      </c>
      <c r="Q135" s="158">
        <f t="shared" si="54"/>
        <v>0</v>
      </c>
      <c r="R135" s="158"/>
      <c r="S135" s="158" t="s">
        <v>123</v>
      </c>
      <c r="T135" s="158" t="s">
        <v>124</v>
      </c>
      <c r="U135" s="158">
        <v>0.94199999999999995</v>
      </c>
      <c r="V135" s="158">
        <f t="shared" si="55"/>
        <v>22.86</v>
      </c>
      <c r="W135" s="158"/>
      <c r="X135" s="158" t="s">
        <v>344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345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3">
        <v>111</v>
      </c>
      <c r="B136" s="174" t="s">
        <v>356</v>
      </c>
      <c r="C136" s="182" t="s">
        <v>357</v>
      </c>
      <c r="D136" s="175" t="s">
        <v>184</v>
      </c>
      <c r="E136" s="176">
        <v>97.054739999999995</v>
      </c>
      <c r="F136" s="177"/>
      <c r="G136" s="178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8">
        <v>0</v>
      </c>
      <c r="O136" s="158">
        <f t="shared" si="53"/>
        <v>0</v>
      </c>
      <c r="P136" s="158">
        <v>0</v>
      </c>
      <c r="Q136" s="158">
        <f t="shared" si="54"/>
        <v>0</v>
      </c>
      <c r="R136" s="158"/>
      <c r="S136" s="158" t="s">
        <v>123</v>
      </c>
      <c r="T136" s="158" t="s">
        <v>124</v>
      </c>
      <c r="U136" s="158">
        <v>0.105</v>
      </c>
      <c r="V136" s="158">
        <f t="shared" si="55"/>
        <v>10.19</v>
      </c>
      <c r="W136" s="158"/>
      <c r="X136" s="158" t="s">
        <v>344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345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3">
        <v>112</v>
      </c>
      <c r="B137" s="174" t="s">
        <v>358</v>
      </c>
      <c r="C137" s="182" t="s">
        <v>359</v>
      </c>
      <c r="D137" s="175" t="s">
        <v>184</v>
      </c>
      <c r="E137" s="176">
        <v>24.26369</v>
      </c>
      <c r="F137" s="177"/>
      <c r="G137" s="178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8">
        <v>0</v>
      </c>
      <c r="O137" s="158">
        <f t="shared" si="53"/>
        <v>0</v>
      </c>
      <c r="P137" s="158">
        <v>0</v>
      </c>
      <c r="Q137" s="158">
        <f t="shared" si="54"/>
        <v>0</v>
      </c>
      <c r="R137" s="158"/>
      <c r="S137" s="158" t="s">
        <v>123</v>
      </c>
      <c r="T137" s="158" t="s">
        <v>124</v>
      </c>
      <c r="U137" s="158">
        <v>0</v>
      </c>
      <c r="V137" s="158">
        <f t="shared" si="55"/>
        <v>0</v>
      </c>
      <c r="W137" s="158"/>
      <c r="X137" s="158" t="s">
        <v>344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345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3">
        <v>113</v>
      </c>
      <c r="B138" s="174" t="s">
        <v>360</v>
      </c>
      <c r="C138" s="182" t="s">
        <v>361</v>
      </c>
      <c r="D138" s="175" t="s">
        <v>184</v>
      </c>
      <c r="E138" s="176">
        <v>24.26369</v>
      </c>
      <c r="F138" s="177"/>
      <c r="G138" s="178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8">
        <v>0</v>
      </c>
      <c r="O138" s="158">
        <f t="shared" si="53"/>
        <v>0</v>
      </c>
      <c r="P138" s="158">
        <v>0</v>
      </c>
      <c r="Q138" s="158">
        <f t="shared" si="54"/>
        <v>0</v>
      </c>
      <c r="R138" s="158"/>
      <c r="S138" s="158" t="s">
        <v>123</v>
      </c>
      <c r="T138" s="158" t="s">
        <v>123</v>
      </c>
      <c r="U138" s="158">
        <v>6.0000000000000001E-3</v>
      </c>
      <c r="V138" s="158">
        <f t="shared" si="55"/>
        <v>0.15</v>
      </c>
      <c r="W138" s="158"/>
      <c r="X138" s="158" t="s">
        <v>344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345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1" t="s">
        <v>118</v>
      </c>
      <c r="B139" s="162" t="s">
        <v>91</v>
      </c>
      <c r="C139" s="181" t="s">
        <v>30</v>
      </c>
      <c r="D139" s="163"/>
      <c r="E139" s="164"/>
      <c r="F139" s="165"/>
      <c r="G139" s="166">
        <f>SUMIF(AG140:AG140,"&lt;&gt;NOR",G140:G140)</f>
        <v>0</v>
      </c>
      <c r="H139" s="160"/>
      <c r="I139" s="160">
        <f>SUM(I140:I140)</f>
        <v>0</v>
      </c>
      <c r="J139" s="160"/>
      <c r="K139" s="160">
        <f>SUM(K140:K140)</f>
        <v>0</v>
      </c>
      <c r="L139" s="160"/>
      <c r="M139" s="160">
        <f>SUM(M140:M140)</f>
        <v>0</v>
      </c>
      <c r="N139" s="160"/>
      <c r="O139" s="160">
        <f>SUM(O140:O140)</f>
        <v>0</v>
      </c>
      <c r="P139" s="160"/>
      <c r="Q139" s="160">
        <f>SUM(Q140:Q140)</f>
        <v>0</v>
      </c>
      <c r="R139" s="160"/>
      <c r="S139" s="160"/>
      <c r="T139" s="160"/>
      <c r="U139" s="160"/>
      <c r="V139" s="160">
        <f>SUM(V140:V140)</f>
        <v>0</v>
      </c>
      <c r="W139" s="160"/>
      <c r="X139" s="160"/>
      <c r="AG139" t="s">
        <v>119</v>
      </c>
    </row>
    <row r="140" spans="1:60" ht="22.5" outlineLevel="1" x14ac:dyDescent="0.2">
      <c r="A140" s="167">
        <v>114</v>
      </c>
      <c r="B140" s="168" t="s">
        <v>362</v>
      </c>
      <c r="C140" s="183" t="s">
        <v>363</v>
      </c>
      <c r="D140" s="169" t="s">
        <v>364</v>
      </c>
      <c r="E140" s="170">
        <v>1</v>
      </c>
      <c r="F140" s="171"/>
      <c r="G140" s="172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8">
        <v>0</v>
      </c>
      <c r="O140" s="158">
        <f>ROUND(E140*N140,2)</f>
        <v>0</v>
      </c>
      <c r="P140" s="158">
        <v>0</v>
      </c>
      <c r="Q140" s="158">
        <f>ROUND(E140*P140,2)</f>
        <v>0</v>
      </c>
      <c r="R140" s="158"/>
      <c r="S140" s="158" t="s">
        <v>181</v>
      </c>
      <c r="T140" s="158" t="s">
        <v>124</v>
      </c>
      <c r="U140" s="158">
        <v>0</v>
      </c>
      <c r="V140" s="158">
        <f>ROUND(E140*U140,2)</f>
        <v>0</v>
      </c>
      <c r="W140" s="158"/>
      <c r="X140" s="158" t="s">
        <v>365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366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3"/>
      <c r="B141" s="4"/>
      <c r="C141" s="185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105</v>
      </c>
    </row>
    <row r="142" spans="1:60" x14ac:dyDescent="0.2">
      <c r="A142" s="151"/>
      <c r="B142" s="152" t="s">
        <v>31</v>
      </c>
      <c r="C142" s="186"/>
      <c r="D142" s="153"/>
      <c r="E142" s="154"/>
      <c r="F142" s="154"/>
      <c r="G142" s="180">
        <f>G8+G12+G22+G25+G27+G29+G40+G42+G60+G88+G91+G102+G108+G115+G119+G121+G126+G129+G139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367</v>
      </c>
    </row>
    <row r="143" spans="1:60" x14ac:dyDescent="0.2">
      <c r="A143" s="3"/>
      <c r="B143" s="4"/>
      <c r="C143" s="185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3"/>
      <c r="B144" s="4"/>
      <c r="C144" s="18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64" t="s">
        <v>368</v>
      </c>
      <c r="B145" s="264"/>
      <c r="C145" s="26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45"/>
      <c r="B146" s="246"/>
      <c r="C146" s="247"/>
      <c r="D146" s="246"/>
      <c r="E146" s="246"/>
      <c r="F146" s="246"/>
      <c r="G146" s="24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G146" t="s">
        <v>369</v>
      </c>
    </row>
    <row r="147" spans="1:33" x14ac:dyDescent="0.2">
      <c r="A147" s="249"/>
      <c r="B147" s="250"/>
      <c r="C147" s="251"/>
      <c r="D147" s="250"/>
      <c r="E147" s="250"/>
      <c r="F147" s="250"/>
      <c r="G147" s="25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249"/>
      <c r="B148" s="250"/>
      <c r="C148" s="251"/>
      <c r="D148" s="250"/>
      <c r="E148" s="250"/>
      <c r="F148" s="250"/>
      <c r="G148" s="25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49"/>
      <c r="B149" s="250"/>
      <c r="C149" s="251"/>
      <c r="D149" s="250"/>
      <c r="E149" s="250"/>
      <c r="F149" s="250"/>
      <c r="G149" s="25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53"/>
      <c r="B150" s="254"/>
      <c r="C150" s="255"/>
      <c r="D150" s="254"/>
      <c r="E150" s="254"/>
      <c r="F150" s="254"/>
      <c r="G150" s="2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3"/>
      <c r="B151" s="4"/>
      <c r="C151" s="185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C152" s="187"/>
      <c r="D152" s="10"/>
      <c r="AG152" t="s">
        <v>370</v>
      </c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46:G150"/>
    <mergeCell ref="A1:G1"/>
    <mergeCell ref="C2:G2"/>
    <mergeCell ref="C3:G3"/>
    <mergeCell ref="C4:G4"/>
    <mergeCell ref="A145:C1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2023-04-12T07:35:26Z</dcterms:modified>
</cp:coreProperties>
</file>