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" sheetId="1" state="visible" r:id="rId2"/>
  </sheets>
  <definedNames>
    <definedName function="false" hidden="false" localSheetId="0" name="_xlnm.Print_Titles" vbProcedure="false">Sheet!$1:$1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<sst xmlns="http://schemas.openxmlformats.org/spreadsheetml/2006/main" count="351" uniqueCount="150">
  <si>
    <t xml:space="preserve">ČP</t>
  </si>
  <si>
    <t xml:space="preserve">TV</t>
  </si>
  <si>
    <t xml:space="preserve">Kód položky</t>
  </si>
  <si>
    <t xml:space="preserve">Plný popis</t>
  </si>
  <si>
    <t xml:space="preserve">MJ</t>
  </si>
  <si>
    <t xml:space="preserve">Množství</t>
  </si>
  <si>
    <t xml:space="preserve">Jednotková cena</t>
  </si>
  <si>
    <t xml:space="preserve">Celková cena</t>
  </si>
  <si>
    <t xml:space="preserve">Hmotnost jednotková</t>
  </si>
  <si>
    <t xml:space="preserve">Hmotnost celkem</t>
  </si>
  <si>
    <t xml:space="preserve">č.p.</t>
  </si>
  <si>
    <t xml:space="preserve">D</t>
  </si>
  <si>
    <t xml:space="preserve">HSV</t>
  </si>
  <si>
    <t xml:space="preserve">Práce a dodávky HSV</t>
  </si>
  <si>
    <t xml:space="preserve">1</t>
  </si>
  <si>
    <t xml:space="preserve">Zemní práce</t>
  </si>
  <si>
    <t xml:space="preserve">K</t>
  </si>
  <si>
    <t xml:space="preserve">184802111</t>
  </si>
  <si>
    <t xml:space="preserve">Chemické odplevelení půdy před založením kultury, trávníku nebo zpevněných ploch o výměře jednotlivě přes 20 m2 v rovině nebo na svahu do 1:5 postřikem na široko včetně dodávky herbicidu (trvalkové záhony a záhony růží )</t>
  </si>
  <si>
    <t xml:space="preserve">m2</t>
  </si>
  <si>
    <t xml:space="preserve">184802211</t>
  </si>
  <si>
    <t xml:space="preserve">Chemické odplevelení půdy před založením kultury, trávníku nebo zpevněných ploch o výměře jednotlivě přes 20 m2 na svahu přes 1:5 do 1:2 postřikem na široko včetně dodávky herbicidu (val)</t>
  </si>
  <si>
    <t xml:space="preserve">R</t>
  </si>
  <si>
    <t xml:space="preserve">Ruční odstranění pařezů a kořenů nežádoucích křovin</t>
  </si>
  <si>
    <t xml:space="preserve">183205111</t>
  </si>
  <si>
    <t xml:space="preserve">Založení záhonu pro výsadbu rostlin v rovině nebo na svahu do 1:5 v zemině tř. 1 až 2 (růže u pomníku a rododendrony)</t>
  </si>
  <si>
    <t xml:space="preserve">183205131</t>
  </si>
  <si>
    <t xml:space="preserve">Založení záhonu pro výsadbu rostlin na svahu přes 1:5 do 1:2 v zemině tř. 1 až 2 (keře na svahu)</t>
  </si>
  <si>
    <t xml:space="preserve">183211211</t>
  </si>
  <si>
    <t xml:space="preserve">Založení štěrkového záhonu pro výsadbu trvalek v zemině tř. 1 až 4 v rovině nebo na svahu do 1:5</t>
  </si>
  <si>
    <t xml:space="preserve">181111111</t>
  </si>
  <si>
    <t xml:space="preserve">Plošná úprava terénu v zemině tř. 1 až 4 s urovnáním povrchu bez doplnění ornice souvislé plochy do 500 m2 při nerovnostech terénu přes 50 do 100 mm v rovině nebo na svahu do 1:5</t>
  </si>
  <si>
    <t xml:space="preserve">181111112</t>
  </si>
  <si>
    <t xml:space="preserve">Plošná úprava terénu v zemině tř. 1 až 4 s urovnáním povrchu bez doplnění ornice souvislé plochy do 500 m2 při nerovnostech terénu přes 50 do 100 mm na svahu přes 1:5 do 1:2</t>
  </si>
  <si>
    <t xml:space="preserve">M</t>
  </si>
  <si>
    <t xml:space="preserve">Doplnění a rozprostření ornice / trávníkového substrátu, prům. 4 cm</t>
  </si>
  <si>
    <t xml:space="preserve">Ornice – kvalitní, bez kamenů a jílu, s podílem humusu</t>
  </si>
  <si>
    <t xml:space="preserve">m3</t>
  </si>
  <si>
    <t xml:space="preserve">103715000</t>
  </si>
  <si>
    <t xml:space="preserve">substrát pro trávníky A, volně ložený</t>
  </si>
  <si>
    <t xml:space="preserve">181411141</t>
  </si>
  <si>
    <t xml:space="preserve">Založení / obnova trávníku na půdě předem připravené plochy do 1000 m2 výsevem včetně utažení parterového v rovině nebo na svahu do 1:5</t>
  </si>
  <si>
    <t xml:space="preserve">005724150</t>
  </si>
  <si>
    <t xml:space="preserve">Osivo - travní parková směs exclusive</t>
  </si>
  <si>
    <t xml:space="preserve">kg</t>
  </si>
  <si>
    <t xml:space="preserve">181411142</t>
  </si>
  <si>
    <t xml:space="preserve">Založení trávníku na půdě předem připravené plochy do 1000 m2 výsevem včetně utažení parterového na svahu přes 1:5 do 1:2</t>
  </si>
  <si>
    <t xml:space="preserve">183101213</t>
  </si>
  <si>
    <t xml:space="preserve">Hloubení jamek pro vysazování rostlin v zemině tř.1 až 4 s výměnou půdy z 50% v rovině nebo na svahu do 1:5, objemu přes 0,05 do 0,125 m3</t>
  </si>
  <si>
    <t xml:space="preserve">kus</t>
  </si>
  <si>
    <t xml:space="preserve">103715100</t>
  </si>
  <si>
    <t xml:space="preserve">substrát zahradnický B, volně ložený</t>
  </si>
  <si>
    <t xml:space="preserve">103715102</t>
  </si>
  <si>
    <t xml:space="preserve">rašelina zahradní, volně ložená</t>
  </si>
  <si>
    <t xml:space="preserve">183102213</t>
  </si>
  <si>
    <t xml:space="preserve">183111211</t>
  </si>
  <si>
    <t xml:space="preserve">Hloubení jamek pro vysazování rostlin v zemině tř.1 až 4 s výměnou půdy z 50% v rovině nebo na svahu do 1:5, objemu do 0,002 m3 (trvalky)</t>
  </si>
  <si>
    <t xml:space="preserve">183111212</t>
  </si>
  <si>
    <t xml:space="preserve">Hloubení jamek pro vysazování rostlin v zemině tř.1 až 4 s výměnou půdy z 50% v rovině nebo na svahu do 1:5, objemu přes 0,002 do 0,005 m3</t>
  </si>
  <si>
    <t xml:space="preserve">183112212</t>
  </si>
  <si>
    <t xml:space="preserve">Hloubení jamek pro vysazování rostlin v zemině tř.1 až 4 s výměnou půdy z 50% na svahu přes 1:5 do 1:2, objemu přes 0,002 do 0,005 m3</t>
  </si>
  <si>
    <t xml:space="preserve">183211312</t>
  </si>
  <si>
    <t xml:space="preserve">Výsadba květin do připravené půdy se zalitím do připravené půdy, se zalitím trvalek</t>
  </si>
  <si>
    <t xml:space="preserve">trvalka kontejnerovaná, min K9,  (viz seznam rostlin k výsadbám)</t>
  </si>
  <si>
    <t xml:space="preserve">183211313</t>
  </si>
  <si>
    <t xml:space="preserve">Výsadba květin do připravené půdy se zalitím do připravené půdy, se zalitím cibulí nebo hlíz</t>
  </si>
  <si>
    <t xml:space="preserve">cibulovina (viz seznam rostlin k výsadbám)</t>
  </si>
  <si>
    <t xml:space="preserve">184102110</t>
  </si>
  <si>
    <t xml:space="preserve">Výsadba dřeviny s balem do předem vyhloubené jamky se zalitím v rovině nebo na svahu do 1:5, při průměru balu do 150 mm</t>
  </si>
  <si>
    <t xml:space="preserve">251911552</t>
  </si>
  <si>
    <t xml:space="preserve">hnojivo NPK pomalurozpustné (tablety 10 g)</t>
  </si>
  <si>
    <t xml:space="preserve">251911551</t>
  </si>
  <si>
    <t xml:space="preserve">Hydroabsorpční kondicionér (např. Hydrogel, Terracottem, a další …)</t>
  </si>
  <si>
    <t xml:space="preserve">026504161</t>
  </si>
  <si>
    <t xml:space="preserve">růže půdopokryvná, 20 - 40 cm, K  (viz seznam rostlin k výsadbám)</t>
  </si>
  <si>
    <t xml:space="preserve">026504181</t>
  </si>
  <si>
    <t xml:space="preserve">nízký rododendron, 20 - 40 cm, K  (viz seznam rostlin k výsadbám)</t>
  </si>
  <si>
    <t xml:space="preserve">184102111</t>
  </si>
  <si>
    <t xml:space="preserve">Výsadba dřeviny s balem do předem vyhloubené jamky se zalitím v rovině nebo na svahu do 1:5, při průměru balu přes 150 do 300 mm</t>
  </si>
  <si>
    <t xml:space="preserve">Hydroabsorpční kondicionér (např. Hydrogel, Terracottem,...)</t>
  </si>
  <si>
    <t xml:space="preserve">026504170</t>
  </si>
  <si>
    <t xml:space="preserve">keř listnatý, 60 – 80 cm, K (viz seznam rostlin k výsadbám)</t>
  </si>
  <si>
    <t xml:space="preserve">026504172</t>
  </si>
  <si>
    <t xml:space="preserve">vyšší rododendron, 40 – 60 cm, K  (viz seznam rostlin k výsadbám)</t>
  </si>
  <si>
    <t xml:space="preserve">184102120</t>
  </si>
  <si>
    <t xml:space="preserve">Výsadba dřeviny s balem do předem vyhloubené jamky se zalitím na svahu přes 1:5 do 1:2, při průměru balu do 150 mm</t>
  </si>
  <si>
    <t xml:space="preserve">026504160</t>
  </si>
  <si>
    <t xml:space="preserve">keř listnatý, 20 - 40 cm, K</t>
  </si>
  <si>
    <t xml:space="preserve">184102121</t>
  </si>
  <si>
    <t xml:space="preserve">Výsadba dřeviny s balem do předem vyhloubené jamky se zalitím na svahu přes 1:5 do 1:2, při průměru balu přes 150 do 300 mm</t>
  </si>
  <si>
    <t xml:space="preserve">026603000</t>
  </si>
  <si>
    <t xml:space="preserve">keř listnatý 60 – 80 cm, K  (viz seznam rostlin k výsadbám)</t>
  </si>
  <si>
    <t xml:space="preserve">184911161</t>
  </si>
  <si>
    <t xml:space="preserve">Mulčování záhonů kačírkem nebo drceným kamenivem tloušťky mulče přes 50 do 100 mm v rovině nebo na svahu do 1:5</t>
  </si>
  <si>
    <t xml:space="preserve">583374010</t>
  </si>
  <si>
    <t xml:space="preserve">kamenivo dekorační (kačírek) frakce 4/8/16</t>
  </si>
  <si>
    <t xml:space="preserve">t</t>
  </si>
  <si>
    <t xml:space="preserve">Založení dešťového štěrkového záhonu pro výsadbu trvalek v zemině tř. 1 až 4 v rovině nebo na svahu do 1:5</t>
  </si>
  <si>
    <t xml:space="preserve">1221011011</t>
  </si>
  <si>
    <t xml:space="preserve">Odkopávky a prokopávky nezapažené ručně s přehozením výkopku na vzdálenost do 2 m nebo s naložením na dopravní prostředek v horninách tř. 1 a 2 do 100 m3  (dešťový záhon, hl do 80 cm),strojně a ručně v okolí kořenů</t>
  </si>
  <si>
    <t xml:space="preserve">Rozprostření kameniva v dešťovém záhonu ve vrstvě 10-15 cm, f 16/32</t>
  </si>
  <si>
    <t xml:space="preserve">Rozprostření směsi substrátu v dešťovém záhonu ve vrstvě 60-80 cm</t>
  </si>
  <si>
    <t xml:space="preserve">kamenivo drcené / oblázky / kačírek f. 16/32 mm</t>
  </si>
  <si>
    <t xml:space="preserve">Písek frakce 0-4 mm</t>
  </si>
  <si>
    <t xml:space="preserve">182111111</t>
  </si>
  <si>
    <t xml:space="preserve">Zpevnění svahu jutovou, kokosovou nebo plastovou rohoží na svahu přes 1:5 do 1:2</t>
  </si>
  <si>
    <t xml:space="preserve">618940120</t>
  </si>
  <si>
    <t xml:space="preserve">síť protierozní z kokosových vláken 400 g/m2</t>
  </si>
  <si>
    <t xml:space="preserve">Plastová / ocelová skoba na uchycení kokosové rohože</t>
  </si>
  <si>
    <t xml:space="preserve">ks</t>
  </si>
  <si>
    <t xml:space="preserve">182911121</t>
  </si>
  <si>
    <t xml:space="preserve">Zpevnění svahu prkny v zemině tř. 1 až 4 na svahu přes 1:2 do 1:1</t>
  </si>
  <si>
    <t xml:space="preserve">605111200</t>
  </si>
  <si>
    <t xml:space="preserve">řezivo stavební prkna prismovaná (středová) tloušťky 18 -25 mm délky 2 - 5 m</t>
  </si>
  <si>
    <t xml:space="preserve">605912801</t>
  </si>
  <si>
    <t xml:space="preserve">ocelový kolík délky 0,3 - 0,5 m na upevnění tyče / prkna ve svahu</t>
  </si>
  <si>
    <t xml:space="preserve">184911312</t>
  </si>
  <si>
    <t xml:space="preserve">Položení mulčovací textilie proti prorůstání plevelů kolem vysázených rostlin na svahu přes 1:5 do 1:2</t>
  </si>
  <si>
    <t xml:space="preserve">693112150</t>
  </si>
  <si>
    <t xml:space="preserve">geotextilie tkaná do 90 g/m2</t>
  </si>
  <si>
    <t xml:space="preserve">184911421</t>
  </si>
  <si>
    <t xml:space="preserve">Mulčování vysazených rostlin mulčovací kůrou, tl. do 100 mm v rovině nebo na svahu do 1:5</t>
  </si>
  <si>
    <t xml:space="preserve">103911000</t>
  </si>
  <si>
    <t xml:space="preserve">kůra mulčovací drcená, volně ložená</t>
  </si>
  <si>
    <t xml:space="preserve">184911422</t>
  </si>
  <si>
    <t xml:space="preserve">Mulčování vysazených rostlin mulčovací kůrou, tl. do 100 mm na svahu přes 1:5 do 1:2</t>
  </si>
  <si>
    <t xml:space="preserve">916371211</t>
  </si>
  <si>
    <t xml:space="preserve">Osazení skrytého flexibilního zahradního obrubníku kovového jednostranným odkopáním   </t>
  </si>
  <si>
    <t xml:space="preserve">m</t>
  </si>
  <si>
    <t xml:space="preserve">272451750</t>
  </si>
  <si>
    <t xml:space="preserve">obrubník zahradní z recyklovaného materiálu 125 mm x 4 mm   (hloubka x šířka)</t>
  </si>
  <si>
    <t xml:space="preserve">185851121</t>
  </si>
  <si>
    <t xml:space="preserve">Dovoz vody pro zálivku rostlin na vzdálenost do 1000 m</t>
  </si>
  <si>
    <t xml:space="preserve">185804312</t>
  </si>
  <si>
    <t xml:space="preserve">Zalití rostlin vodou plochy záhonů jednotlivě přes 20 m2   </t>
  </si>
  <si>
    <t xml:space="preserve">998</t>
  </si>
  <si>
    <t xml:space="preserve">Přesun hmot</t>
  </si>
  <si>
    <t xml:space="preserve">998231311</t>
  </si>
  <si>
    <t xml:space="preserve">Přesun hmot pro sadovnické a krajinářské úpravy - strojně dopravní vzdálenost do 5000 m</t>
  </si>
  <si>
    <t xml:space="preserve">998231411</t>
  </si>
  <si>
    <t xml:space="preserve">Přesun hmot pro sadovnické a krajinářské úpravy - ručně bez užití mechanizace vodorovná dopravní vzdálenost do 100 m</t>
  </si>
  <si>
    <t xml:space="preserve">2 </t>
  </si>
  <si>
    <t xml:space="preserve">Vedlejší rozpočtové náklady</t>
  </si>
  <si>
    <t xml:space="preserve">Zařízení staveniště, zajištění bezpečnosti práce, omezení pohybu veřejnosti,…</t>
  </si>
  <si>
    <t xml:space="preserve">Vytýčení sítí TI v terénu</t>
  </si>
  <si>
    <t xml:space="preserve">Celkem cena za realizaci bez DPH (Kč):</t>
  </si>
  <si>
    <t xml:space="preserve">Celkem DPH 21 % (Kč):</t>
  </si>
  <si>
    <t xml:space="preserve">Celkem cena za realizaci včetně DPH (Kč):</t>
  </si>
  <si>
    <t xml:space="preserve">Vypracoval: ………………………………….</t>
  </si>
  <si>
    <t xml:space="preserve">Datum: ……………………………………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</si>
</sst>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0.0000"/>
    <numFmt numFmtId="166" formatCode="@"/>
    <numFmt numFmtId="167" formatCode="#,##0;#,##0;;"/>
    <numFmt numFmtId="168" formatCode="#,##0.000"/>
    <numFmt numFmtId="169" formatCode="#,##0.00"/>
    <numFmt numFmtId="170" formatCode="#,##0"/>
    <numFmt numFmtId="171" formatCode="#,##0.00\ [$Kč-405];[RED]\-#,##0.00\ [$Kč-405]"/>
  </numFmts>
  <fonts count="15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1"/>
    </font>
    <font>
      <sz val="8.25"/>
      <color rgb="FF000000"/>
      <name val="Tahoma"/>
      <family val="0"/>
      <charset val="1"/>
    </font>
    <font>
      <sz val="8.25"/>
      <name val="Tahoma"/>
      <family val="0"/>
      <charset val="1"/>
    </font>
    <font>
      <b val="true"/>
      <sz val="8.25"/>
      <color rgb="FF000000"/>
      <name val="Tahoma"/>
      <family val="0"/>
      <charset val="1"/>
    </font>
    <font>
      <b val="true"/>
      <sz val="8.25"/>
      <color rgb="FFFF0000"/>
      <name val="Tahoma"/>
      <family val="0"/>
      <charset val="1"/>
    </font>
    <font>
      <b val="true"/>
      <sz val="8.25"/>
      <name val="Tahoma"/>
      <family val="0"/>
      <charset val="1"/>
    </font>
    <font>
      <sz val="8.25"/>
      <color rgb="FF0065CE"/>
      <name val="Tahoma"/>
      <family val="0"/>
      <charset val="1"/>
    </font>
    <font>
      <sz val="8"/>
      <name val="Arial CE"/>
      <family val="2"/>
      <charset val="238"/>
    </font>
    <font>
      <sz val="8"/>
      <color rgb="FF000000"/>
      <name val="Arial CE"/>
      <family val="0"/>
      <charset val="238"/>
    </font>
    <font>
      <sz val="8"/>
      <name val="Arial CE"/>
      <family val="0"/>
      <charset val="238"/>
    </font>
    <font>
      <sz val="8"/>
      <color rgb="FF0065CE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tru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true"/>
    </xf>
    <xf numFmtId="165" fontId="5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true" hidden="true"/>
    </xf>
    <xf numFmtId="167" fontId="7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6" fontId="7" fillId="3" borderId="1" xfId="0" applyFont="true" applyBorder="true" applyAlignment="true" applyProtection="true">
      <alignment horizontal="center" vertical="center" textRotation="0" wrapText="false" indent="0" shrinkToFit="false" readingOrder="1"/>
      <protection locked="true" hidden="true"/>
    </xf>
    <xf numFmtId="166" fontId="7" fillId="3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6" fontId="7" fillId="3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6" fontId="7" fillId="4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8" fontId="8" fillId="4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9" fontId="9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9" fontId="7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5" fontId="7" fillId="3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8" fontId="7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70" fontId="5" fillId="4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6" fontId="5" fillId="3" borderId="1" xfId="0" applyFont="true" applyBorder="true" applyAlignment="true" applyProtection="true">
      <alignment horizontal="center" vertical="center" textRotation="0" wrapText="false" indent="0" shrinkToFit="false" readingOrder="1"/>
      <protection locked="true" hidden="true"/>
    </xf>
    <xf numFmtId="166" fontId="5" fillId="3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6" fontId="5" fillId="4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6" fontId="5" fillId="4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8" fontId="5" fillId="4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9" fontId="6" fillId="4" borderId="1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9" fontId="5" fillId="4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5" fontId="5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8" fontId="5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6" fontId="10" fillId="4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4" fontId="11" fillId="0" borderId="1" xfId="0" applyFont="true" applyBorder="true" applyAlignment="true" applyProtection="true">
      <alignment horizontal="left" vertical="bottom" textRotation="0" wrapText="true" indent="0" shrinkToFit="false"/>
      <protection locked="true" hidden="true"/>
    </xf>
    <xf numFmtId="166" fontId="12" fillId="3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6" fontId="6" fillId="4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8" fontId="6" fillId="4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6" fontId="13" fillId="4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6" fontId="14" fillId="4" borderId="1" xfId="0" applyFont="true" applyBorder="true" applyAlignment="true" applyProtection="true">
      <alignment horizontal="left" vertical="top" textRotation="0" wrapText="true" indent="0" shrinkToFit="false" readingOrder="1"/>
      <protection locked="true" hidden="true"/>
    </xf>
    <xf numFmtId="168" fontId="9" fillId="4" borderId="1" xfId="0" applyFont="true" applyBorder="true" applyAlignment="true" applyProtection="true">
      <alignment horizontal="right" vertical="center" textRotation="0" wrapText="false" indent="0" shrinkToFit="false" readingOrder="1"/>
      <protection locked="true" hidden="true"/>
    </xf>
    <xf numFmtId="169" fontId="9" fillId="3" borderId="1" xfId="0" applyFont="true" applyBorder="true" applyAlignment="true" applyProtection="true">
      <alignment horizontal="right" vertical="center" textRotation="0" wrapText="false" indent="0" shrinkToFit="false" readingOrder="1"/>
      <protection locked="false" hidden="false"/>
    </xf>
    <xf numFmtId="165" fontId="7" fillId="0" borderId="1" xfId="0" applyFont="true" applyBorder="true" applyAlignment="true" applyProtection="true">
      <alignment horizontal="left" vertical="center" textRotation="0" wrapText="false" indent="0" shrinkToFit="false" readingOrder="1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true"/>
    </xf>
    <xf numFmtId="171" fontId="0" fillId="0" borderId="1" xfId="0" applyFont="false" applyBorder="true" applyAlignment="true" applyProtection="true">
      <alignment horizontal="right" vertical="center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5CE"/>
      <rgbColor rgb="FFD3D3D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A87" activeCellId="0" sqref="A87"/>
    </sheetView>
  </sheetViews>
  <sheetFormatPr defaultColWidth="8.578125" defaultRowHeight="13.8" zeroHeight="false" outlineLevelRow="0" outlineLevelCol="0"/>
  <cols>
    <col collapsed="false" customWidth="true" hidden="false" outlineLevel="0" max="1" min="1" style="0" width="4.57"/>
    <col collapsed="false" customWidth="true" hidden="false" outlineLevel="0" max="2" min="2" style="0" width="4.29"/>
    <col collapsed="false" customWidth="true" hidden="false" outlineLevel="0" max="3" min="3" style="0" width="11.14"/>
    <col collapsed="false" customWidth="true" hidden="false" outlineLevel="0" max="4" min="4" style="0" width="50.43"/>
    <col collapsed="false" customWidth="true" hidden="false" outlineLevel="0" max="5" min="5" style="0" width="4.56"/>
    <col collapsed="false" customWidth="true" hidden="false" outlineLevel="0" max="6" min="6" style="0" width="9.62"/>
    <col collapsed="false" customWidth="true" hidden="false" outlineLevel="0" max="7" min="7" style="1" width="8.73"/>
    <col collapsed="false" customWidth="true" hidden="false" outlineLevel="0" max="8" min="8" style="0" width="12.98"/>
    <col collapsed="false" customWidth="true" hidden="false" outlineLevel="0" max="9" min="9" style="2" width="8.63"/>
    <col collapsed="false" customWidth="true" hidden="false" outlineLevel="0" max="10" min="10" style="0" width="10.72"/>
    <col collapsed="false" customWidth="true" hidden="false" outlineLevel="0" max="1024" min="1014" style="0" width="11.52"/>
  </cols>
  <sheetData>
    <row r="1" customFormat="false" ht="29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3" t="s">
        <v>7</v>
      </c>
      <c r="I1" s="5" t="s">
        <v>8</v>
      </c>
      <c r="J1" s="3" t="s">
        <v>9</v>
      </c>
    </row>
    <row r="2" customFormat="false" ht="13.8" hidden="false" customHeight="false" outlineLevel="0" collapsed="false">
      <c r="A2" s="6" t="s">
        <v>10</v>
      </c>
      <c r="B2" s="7" t="s">
        <v>11</v>
      </c>
      <c r="C2" s="8" t="s">
        <v>12</v>
      </c>
      <c r="D2" s="9" t="s">
        <v>13</v>
      </c>
      <c r="E2" s="10"/>
      <c r="F2" s="11"/>
      <c r="G2" s="12"/>
      <c r="H2" s="13" t="n">
        <f aca="false">H3+H81+H84</f>
        <v>0</v>
      </c>
      <c r="I2" s="14"/>
      <c r="J2" s="15" t="n">
        <f aca="false">J3+J81+J84</f>
        <v>208.16924</v>
      </c>
    </row>
    <row r="3" customFormat="false" ht="13.8" hidden="false" customHeight="false" outlineLevel="0" collapsed="false">
      <c r="A3" s="6" t="n">
        <v>0</v>
      </c>
      <c r="B3" s="7" t="s">
        <v>11</v>
      </c>
      <c r="C3" s="8" t="s">
        <v>14</v>
      </c>
      <c r="D3" s="9" t="s">
        <v>15</v>
      </c>
      <c r="E3" s="10"/>
      <c r="F3" s="11"/>
      <c r="G3" s="12"/>
      <c r="H3" s="13" t="n">
        <f aca="false">SUM(H4:H80)</f>
        <v>0</v>
      </c>
      <c r="I3" s="14"/>
      <c r="J3" s="15" t="n">
        <f aca="false">SUM(J4:J80)</f>
        <v>208.16924</v>
      </c>
    </row>
    <row r="4" customFormat="false" ht="40.25" hidden="false" customHeight="false" outlineLevel="0" collapsed="false">
      <c r="A4" s="16" t="n">
        <v>1</v>
      </c>
      <c r="B4" s="17" t="s">
        <v>16</v>
      </c>
      <c r="C4" s="18" t="s">
        <v>17</v>
      </c>
      <c r="D4" s="19" t="s">
        <v>18</v>
      </c>
      <c r="E4" s="20" t="s">
        <v>19</v>
      </c>
      <c r="F4" s="21" t="n">
        <v>505</v>
      </c>
      <c r="G4" s="22" t="n">
        <v>0</v>
      </c>
      <c r="H4" s="23" t="n">
        <f aca="false">F4*G4</f>
        <v>0</v>
      </c>
      <c r="I4" s="24" t="n">
        <v>0</v>
      </c>
      <c r="J4" s="25" t="n">
        <f aca="false">I4*F4</f>
        <v>0</v>
      </c>
    </row>
    <row r="5" customFormat="false" ht="30.55" hidden="false" customHeight="false" outlineLevel="0" collapsed="false">
      <c r="A5" s="16" t="n">
        <v>2</v>
      </c>
      <c r="B5" s="17" t="s">
        <v>16</v>
      </c>
      <c r="C5" s="18" t="s">
        <v>20</v>
      </c>
      <c r="D5" s="19" t="s">
        <v>21</v>
      </c>
      <c r="E5" s="20" t="s">
        <v>19</v>
      </c>
      <c r="F5" s="21" t="n">
        <v>380</v>
      </c>
      <c r="G5" s="22" t="n">
        <v>0</v>
      </c>
      <c r="H5" s="23" t="n">
        <f aca="false">F5*G5</f>
        <v>0</v>
      </c>
      <c r="I5" s="24" t="n">
        <v>0</v>
      </c>
      <c r="J5" s="25" t="n">
        <f aca="false">I5*F5</f>
        <v>0</v>
      </c>
    </row>
    <row r="6" customFormat="false" ht="13.8" hidden="false" customHeight="false" outlineLevel="0" collapsed="false">
      <c r="A6" s="16" t="n">
        <v>3</v>
      </c>
      <c r="B6" s="17" t="s">
        <v>16</v>
      </c>
      <c r="C6" s="18" t="s">
        <v>22</v>
      </c>
      <c r="D6" s="19" t="s">
        <v>23</v>
      </c>
      <c r="E6" s="20" t="s">
        <v>19</v>
      </c>
      <c r="F6" s="21" t="n">
        <v>555</v>
      </c>
      <c r="G6" s="22" t="n">
        <v>0</v>
      </c>
      <c r="H6" s="23" t="n">
        <f aca="false">F6*G6</f>
        <v>0</v>
      </c>
      <c r="I6" s="24" t="n">
        <v>0.001</v>
      </c>
      <c r="J6" s="25" t="n">
        <f aca="false">I6*F6</f>
        <v>0.555</v>
      </c>
    </row>
    <row r="7" customFormat="false" ht="20.85" hidden="false" customHeight="false" outlineLevel="0" collapsed="false">
      <c r="A7" s="16" t="n">
        <v>4</v>
      </c>
      <c r="B7" s="17" t="s">
        <v>16</v>
      </c>
      <c r="C7" s="18" t="s">
        <v>24</v>
      </c>
      <c r="D7" s="19" t="s">
        <v>25</v>
      </c>
      <c r="E7" s="20" t="s">
        <v>19</v>
      </c>
      <c r="F7" s="21" t="n">
        <v>175</v>
      </c>
      <c r="G7" s="22" t="n">
        <v>0</v>
      </c>
      <c r="H7" s="23" t="n">
        <f aca="false">F7*G7</f>
        <v>0</v>
      </c>
      <c r="I7" s="24" t="n">
        <v>0</v>
      </c>
      <c r="J7" s="25" t="n">
        <f aca="false">I7*F7</f>
        <v>0</v>
      </c>
    </row>
    <row r="8" customFormat="false" ht="20.85" hidden="false" customHeight="false" outlineLevel="0" collapsed="false">
      <c r="A8" s="16" t="n">
        <v>5</v>
      </c>
      <c r="B8" s="17" t="s">
        <v>16</v>
      </c>
      <c r="C8" s="18" t="s">
        <v>26</v>
      </c>
      <c r="D8" s="19" t="s">
        <v>27</v>
      </c>
      <c r="E8" s="20" t="s">
        <v>19</v>
      </c>
      <c r="F8" s="21" t="n">
        <v>190</v>
      </c>
      <c r="G8" s="22" t="n">
        <v>0</v>
      </c>
      <c r="H8" s="23" t="n">
        <f aca="false">F8*G8</f>
        <v>0</v>
      </c>
      <c r="I8" s="24" t="n">
        <v>0</v>
      </c>
      <c r="J8" s="25" t="n">
        <f aca="false">I8*F8</f>
        <v>0</v>
      </c>
    </row>
    <row r="9" customFormat="false" ht="20.85" hidden="false" customHeight="false" outlineLevel="0" collapsed="false">
      <c r="A9" s="16" t="n">
        <v>6</v>
      </c>
      <c r="B9" s="17" t="s">
        <v>16</v>
      </c>
      <c r="C9" s="18" t="s">
        <v>28</v>
      </c>
      <c r="D9" s="19" t="s">
        <v>29</v>
      </c>
      <c r="E9" s="20" t="s">
        <v>19</v>
      </c>
      <c r="F9" s="21" t="n">
        <v>290</v>
      </c>
      <c r="G9" s="22" t="n">
        <v>0</v>
      </c>
      <c r="H9" s="23" t="n">
        <f aca="false">F9*G9</f>
        <v>0</v>
      </c>
      <c r="I9" s="24" t="n">
        <v>0</v>
      </c>
      <c r="J9" s="25" t="n">
        <f aca="false">I9*F9</f>
        <v>0</v>
      </c>
    </row>
    <row r="10" customFormat="false" ht="30.55" hidden="false" customHeight="false" outlineLevel="0" collapsed="false">
      <c r="A10" s="16" t="n">
        <v>7</v>
      </c>
      <c r="B10" s="17" t="s">
        <v>16</v>
      </c>
      <c r="C10" s="18" t="s">
        <v>30</v>
      </c>
      <c r="D10" s="19" t="s">
        <v>31</v>
      </c>
      <c r="E10" s="20" t="s">
        <v>19</v>
      </c>
      <c r="F10" s="21" t="n">
        <v>800</v>
      </c>
      <c r="G10" s="22" t="n">
        <v>0</v>
      </c>
      <c r="H10" s="23" t="n">
        <f aca="false">F10*G10</f>
        <v>0</v>
      </c>
      <c r="I10" s="24" t="n">
        <v>0</v>
      </c>
      <c r="J10" s="25" t="n">
        <f aca="false">I10*F10</f>
        <v>0</v>
      </c>
    </row>
    <row r="11" customFormat="false" ht="30.55" hidden="false" customHeight="false" outlineLevel="0" collapsed="false">
      <c r="A11" s="16" t="n">
        <v>8</v>
      </c>
      <c r="B11" s="17" t="s">
        <v>16</v>
      </c>
      <c r="C11" s="18" t="s">
        <v>32</v>
      </c>
      <c r="D11" s="19" t="s">
        <v>33</v>
      </c>
      <c r="E11" s="20" t="s">
        <v>19</v>
      </c>
      <c r="F11" s="21" t="n">
        <v>380</v>
      </c>
      <c r="G11" s="22" t="n">
        <v>0</v>
      </c>
      <c r="H11" s="23" t="n">
        <f aca="false">F11*G11</f>
        <v>0</v>
      </c>
      <c r="I11" s="24" t="n">
        <v>0</v>
      </c>
      <c r="J11" s="25" t="n">
        <f aca="false">I11*F11</f>
        <v>0</v>
      </c>
    </row>
    <row r="12" customFormat="false" ht="13.8" hidden="false" customHeight="false" outlineLevel="0" collapsed="false">
      <c r="A12" s="16" t="n">
        <v>9</v>
      </c>
      <c r="B12" s="17" t="s">
        <v>34</v>
      </c>
      <c r="C12" s="18" t="s">
        <v>22</v>
      </c>
      <c r="D12" s="19" t="s">
        <v>35</v>
      </c>
      <c r="E12" s="20" t="s">
        <v>19</v>
      </c>
      <c r="F12" s="21" t="n">
        <v>630</v>
      </c>
      <c r="G12" s="22" t="n">
        <v>0</v>
      </c>
      <c r="H12" s="23" t="n">
        <f aca="false">F12*G12</f>
        <v>0</v>
      </c>
      <c r="I12" s="24" t="n">
        <v>0</v>
      </c>
      <c r="J12" s="25" t="n">
        <f aca="false">I12*F12</f>
        <v>0</v>
      </c>
    </row>
    <row r="13" customFormat="false" ht="13.8" hidden="false" customHeight="false" outlineLevel="0" collapsed="false">
      <c r="A13" s="16" t="n">
        <v>10</v>
      </c>
      <c r="B13" s="17" t="s">
        <v>34</v>
      </c>
      <c r="C13" s="18" t="s">
        <v>22</v>
      </c>
      <c r="D13" s="26" t="s">
        <v>36</v>
      </c>
      <c r="E13" s="20" t="s">
        <v>37</v>
      </c>
      <c r="F13" s="21" t="n">
        <v>15</v>
      </c>
      <c r="G13" s="22" t="n">
        <v>0</v>
      </c>
      <c r="H13" s="23" t="n">
        <f aca="false">F13*G13</f>
        <v>0</v>
      </c>
      <c r="I13" s="24" t="n">
        <v>0.9</v>
      </c>
      <c r="J13" s="25" t="n">
        <f aca="false">I13*F13</f>
        <v>13.5</v>
      </c>
    </row>
    <row r="14" customFormat="false" ht="13.8" hidden="false" customHeight="false" outlineLevel="0" collapsed="false">
      <c r="A14" s="16" t="n">
        <v>11</v>
      </c>
      <c r="B14" s="17" t="s">
        <v>34</v>
      </c>
      <c r="C14" s="27" t="s">
        <v>38</v>
      </c>
      <c r="D14" s="26" t="s">
        <v>39</v>
      </c>
      <c r="E14" s="20" t="s">
        <v>37</v>
      </c>
      <c r="F14" s="21" t="n">
        <v>10</v>
      </c>
      <c r="G14" s="22" t="n">
        <v>0</v>
      </c>
      <c r="H14" s="23" t="n">
        <f aca="false">F14*G14</f>
        <v>0</v>
      </c>
      <c r="I14" s="24" t="n">
        <v>0.4</v>
      </c>
      <c r="J14" s="25" t="n">
        <f aca="false">I14*F14</f>
        <v>4</v>
      </c>
    </row>
    <row r="15" customFormat="false" ht="20.85" hidden="false" customHeight="false" outlineLevel="0" collapsed="false">
      <c r="A15" s="16" t="n">
        <v>12</v>
      </c>
      <c r="B15" s="17" t="s">
        <v>16</v>
      </c>
      <c r="C15" s="18" t="s">
        <v>40</v>
      </c>
      <c r="D15" s="19" t="s">
        <v>41</v>
      </c>
      <c r="E15" s="20" t="s">
        <v>19</v>
      </c>
      <c r="F15" s="21" t="n">
        <v>630</v>
      </c>
      <c r="G15" s="22" t="n">
        <v>0</v>
      </c>
      <c r="H15" s="23" t="n">
        <f aca="false">F15*G15</f>
        <v>0</v>
      </c>
      <c r="I15" s="24" t="n">
        <v>0</v>
      </c>
      <c r="J15" s="25" t="n">
        <f aca="false">I15*F15</f>
        <v>0</v>
      </c>
    </row>
    <row r="16" customFormat="false" ht="13.8" hidden="false" customHeight="false" outlineLevel="0" collapsed="false">
      <c r="A16" s="16" t="n">
        <v>13</v>
      </c>
      <c r="B16" s="17" t="s">
        <v>34</v>
      </c>
      <c r="C16" s="18" t="s">
        <v>42</v>
      </c>
      <c r="D16" s="26" t="s">
        <v>43</v>
      </c>
      <c r="E16" s="20" t="s">
        <v>44</v>
      </c>
      <c r="F16" s="21" t="n">
        <v>18</v>
      </c>
      <c r="G16" s="22" t="n">
        <v>0</v>
      </c>
      <c r="H16" s="23" t="n">
        <f aca="false">F16*G16</f>
        <v>0</v>
      </c>
      <c r="I16" s="24" t="n">
        <v>0.018</v>
      </c>
      <c r="J16" s="25" t="n">
        <f aca="false">I16*F16</f>
        <v>0.324</v>
      </c>
    </row>
    <row r="17" customFormat="false" ht="20.85" hidden="false" customHeight="false" outlineLevel="0" collapsed="false">
      <c r="A17" s="16" t="n">
        <v>14</v>
      </c>
      <c r="B17" s="17" t="s">
        <v>16</v>
      </c>
      <c r="C17" s="18" t="s">
        <v>45</v>
      </c>
      <c r="D17" s="19" t="s">
        <v>46</v>
      </c>
      <c r="E17" s="20" t="s">
        <v>19</v>
      </c>
      <c r="F17" s="21" t="n">
        <v>220</v>
      </c>
      <c r="G17" s="22" t="n">
        <v>0</v>
      </c>
      <c r="H17" s="23" t="n">
        <f aca="false">F17*G17</f>
        <v>0</v>
      </c>
      <c r="I17" s="24" t="n">
        <v>0</v>
      </c>
      <c r="J17" s="25" t="n">
        <f aca="false">I17*F17</f>
        <v>0</v>
      </c>
    </row>
    <row r="18" customFormat="false" ht="13.8" hidden="false" customHeight="false" outlineLevel="0" collapsed="false">
      <c r="A18" s="16" t="n">
        <v>15</v>
      </c>
      <c r="B18" s="17" t="s">
        <v>34</v>
      </c>
      <c r="C18" s="18" t="s">
        <v>42</v>
      </c>
      <c r="D18" s="26" t="s">
        <v>43</v>
      </c>
      <c r="E18" s="20" t="s">
        <v>44</v>
      </c>
      <c r="F18" s="21" t="n">
        <v>6</v>
      </c>
      <c r="G18" s="22" t="n">
        <v>0</v>
      </c>
      <c r="H18" s="23" t="n">
        <f aca="false">F18*G18</f>
        <v>0</v>
      </c>
      <c r="I18" s="24" t="n">
        <v>0.006</v>
      </c>
      <c r="J18" s="25" t="n">
        <f aca="false">I18*F18</f>
        <v>0.036</v>
      </c>
    </row>
    <row r="19" customFormat="false" ht="20.85" hidden="false" customHeight="false" outlineLevel="0" collapsed="false">
      <c r="A19" s="16" t="n">
        <v>16</v>
      </c>
      <c r="B19" s="17" t="s">
        <v>16</v>
      </c>
      <c r="C19" s="18" t="s">
        <v>47</v>
      </c>
      <c r="D19" s="19" t="s">
        <v>48</v>
      </c>
      <c r="E19" s="20" t="s">
        <v>49</v>
      </c>
      <c r="F19" s="21" t="n">
        <v>39</v>
      </c>
      <c r="G19" s="22" t="n">
        <v>0</v>
      </c>
      <c r="H19" s="23" t="n">
        <f aca="false">F19*G19</f>
        <v>0</v>
      </c>
      <c r="I19" s="24" t="n">
        <v>0</v>
      </c>
      <c r="J19" s="25" t="n">
        <f aca="false">I19*F19</f>
        <v>0</v>
      </c>
    </row>
    <row r="20" customFormat="false" ht="13.8" hidden="false" customHeight="false" outlineLevel="0" collapsed="false">
      <c r="A20" s="16" t="n">
        <v>17</v>
      </c>
      <c r="B20" s="17" t="s">
        <v>34</v>
      </c>
      <c r="C20" s="18" t="s">
        <v>50</v>
      </c>
      <c r="D20" s="26" t="s">
        <v>51</v>
      </c>
      <c r="E20" s="20" t="s">
        <v>37</v>
      </c>
      <c r="F20" s="21" t="n">
        <f aca="false">18*0.005</f>
        <v>0.09</v>
      </c>
      <c r="G20" s="22" t="n">
        <v>0</v>
      </c>
      <c r="H20" s="23" t="n">
        <f aca="false">F20*G20</f>
        <v>0</v>
      </c>
      <c r="I20" s="24" t="n">
        <v>0.045</v>
      </c>
      <c r="J20" s="25" t="n">
        <f aca="false">I20*F20</f>
        <v>0.00405</v>
      </c>
    </row>
    <row r="21" customFormat="false" ht="13.8" hidden="false" customHeight="false" outlineLevel="0" collapsed="false">
      <c r="A21" s="16" t="n">
        <v>18</v>
      </c>
      <c r="B21" s="17" t="s">
        <v>34</v>
      </c>
      <c r="C21" s="18" t="s">
        <v>52</v>
      </c>
      <c r="D21" s="26" t="s">
        <v>53</v>
      </c>
      <c r="E21" s="20" t="s">
        <v>37</v>
      </c>
      <c r="F21" s="21" t="n">
        <f aca="false">21*0.05</f>
        <v>1.05</v>
      </c>
      <c r="G21" s="22" t="n">
        <v>0</v>
      </c>
      <c r="H21" s="23" t="n">
        <f aca="false">F21*G21</f>
        <v>0</v>
      </c>
      <c r="I21" s="24" t="n">
        <v>0.04</v>
      </c>
      <c r="J21" s="25" t="n">
        <f aca="false">I21*F21</f>
        <v>0.042</v>
      </c>
    </row>
    <row r="22" customFormat="false" ht="20.85" hidden="false" customHeight="false" outlineLevel="0" collapsed="false">
      <c r="A22" s="16" t="n">
        <v>19</v>
      </c>
      <c r="B22" s="17" t="s">
        <v>16</v>
      </c>
      <c r="C22" s="18" t="s">
        <v>54</v>
      </c>
      <c r="D22" s="19" t="s">
        <v>48</v>
      </c>
      <c r="E22" s="20" t="s">
        <v>49</v>
      </c>
      <c r="F22" s="21" t="n">
        <v>14</v>
      </c>
      <c r="G22" s="22" t="n">
        <v>0</v>
      </c>
      <c r="H22" s="23" t="n">
        <f aca="false">F22*G22</f>
        <v>0</v>
      </c>
      <c r="I22" s="24" t="n">
        <v>0</v>
      </c>
      <c r="J22" s="25" t="n">
        <f aca="false">I22*F22</f>
        <v>0</v>
      </c>
    </row>
    <row r="23" customFormat="false" ht="13.8" hidden="false" customHeight="false" outlineLevel="0" collapsed="false">
      <c r="A23" s="16" t="n">
        <v>20</v>
      </c>
      <c r="B23" s="17" t="s">
        <v>34</v>
      </c>
      <c r="C23" s="18" t="s">
        <v>50</v>
      </c>
      <c r="D23" s="26" t="s">
        <v>51</v>
      </c>
      <c r="E23" s="20" t="s">
        <v>37</v>
      </c>
      <c r="F23" s="21" t="n">
        <f aca="false">F22*0.005</f>
        <v>0.07</v>
      </c>
      <c r="G23" s="22" t="n">
        <v>0</v>
      </c>
      <c r="H23" s="23" t="n">
        <f aca="false">F23*G23</f>
        <v>0</v>
      </c>
      <c r="I23" s="24" t="n">
        <f aca="false">F23*0.4</f>
        <v>0.028</v>
      </c>
      <c r="J23" s="25" t="n">
        <f aca="false">I23*F23</f>
        <v>0.00196</v>
      </c>
    </row>
    <row r="24" customFormat="false" ht="20.85" hidden="false" customHeight="false" outlineLevel="0" collapsed="false">
      <c r="A24" s="16" t="n">
        <v>21</v>
      </c>
      <c r="B24" s="17" t="s">
        <v>16</v>
      </c>
      <c r="C24" s="18" t="s">
        <v>55</v>
      </c>
      <c r="D24" s="19" t="s">
        <v>56</v>
      </c>
      <c r="E24" s="20" t="s">
        <v>49</v>
      </c>
      <c r="F24" s="21" t="n">
        <v>2730</v>
      </c>
      <c r="G24" s="22" t="n">
        <v>0</v>
      </c>
      <c r="H24" s="23" t="n">
        <f aca="false">F24*G24</f>
        <v>0</v>
      </c>
      <c r="I24" s="24" t="n">
        <v>0</v>
      </c>
      <c r="J24" s="25" t="n">
        <f aca="false">I24*F24</f>
        <v>0</v>
      </c>
    </row>
    <row r="25" customFormat="false" ht="13.8" hidden="false" customHeight="false" outlineLevel="0" collapsed="false">
      <c r="A25" s="16" t="n">
        <v>22</v>
      </c>
      <c r="B25" s="17" t="s">
        <v>34</v>
      </c>
      <c r="C25" s="18" t="s">
        <v>50</v>
      </c>
      <c r="D25" s="26" t="s">
        <v>51</v>
      </c>
      <c r="E25" s="20" t="s">
        <v>37</v>
      </c>
      <c r="F25" s="21" t="n">
        <f aca="false">F24*0.001</f>
        <v>2.73</v>
      </c>
      <c r="G25" s="22" t="n">
        <v>0</v>
      </c>
      <c r="H25" s="23" t="n">
        <f aca="false">F25*G25</f>
        <v>0</v>
      </c>
      <c r="I25" s="24" t="n">
        <f aca="false">F25*0.4</f>
        <v>1.092</v>
      </c>
      <c r="J25" s="25" t="n">
        <f aca="false">I25*F25</f>
        <v>2.98116</v>
      </c>
    </row>
    <row r="26" customFormat="false" ht="20.85" hidden="false" customHeight="false" outlineLevel="0" collapsed="false">
      <c r="A26" s="16" t="n">
        <v>23</v>
      </c>
      <c r="B26" s="17" t="s">
        <v>16</v>
      </c>
      <c r="C26" s="18" t="s">
        <v>57</v>
      </c>
      <c r="D26" s="19" t="s">
        <v>58</v>
      </c>
      <c r="E26" s="20" t="s">
        <v>49</v>
      </c>
      <c r="F26" s="21" t="n">
        <v>685</v>
      </c>
      <c r="G26" s="22" t="n">
        <v>0</v>
      </c>
      <c r="H26" s="23" t="n">
        <f aca="false">F26*G26</f>
        <v>0</v>
      </c>
      <c r="I26" s="24" t="n">
        <v>0</v>
      </c>
      <c r="J26" s="25" t="n">
        <f aca="false">I26*F26</f>
        <v>0</v>
      </c>
    </row>
    <row r="27" customFormat="false" ht="13.8" hidden="false" customHeight="false" outlineLevel="0" collapsed="false">
      <c r="A27" s="16" t="n">
        <v>24</v>
      </c>
      <c r="B27" s="17" t="s">
        <v>34</v>
      </c>
      <c r="C27" s="18" t="s">
        <v>50</v>
      </c>
      <c r="D27" s="26" t="s">
        <v>51</v>
      </c>
      <c r="E27" s="20" t="s">
        <v>37</v>
      </c>
      <c r="F27" s="21" t="n">
        <f aca="false">F26*0.005</f>
        <v>3.425</v>
      </c>
      <c r="G27" s="22" t="n">
        <v>0</v>
      </c>
      <c r="H27" s="23" t="n">
        <f aca="false">F27*G27</f>
        <v>0</v>
      </c>
      <c r="I27" s="24" t="n">
        <f aca="false">F27*0.4</f>
        <v>1.37</v>
      </c>
      <c r="J27" s="25" t="n">
        <f aca="false">I27*F27</f>
        <v>4.69225</v>
      </c>
    </row>
    <row r="28" customFormat="false" ht="20.85" hidden="false" customHeight="false" outlineLevel="0" collapsed="false">
      <c r="A28" s="16" t="n">
        <v>25</v>
      </c>
      <c r="B28" s="17" t="s">
        <v>16</v>
      </c>
      <c r="C28" s="18" t="s">
        <v>57</v>
      </c>
      <c r="D28" s="19" t="s">
        <v>58</v>
      </c>
      <c r="E28" s="20" t="s">
        <v>49</v>
      </c>
      <c r="F28" s="21" t="n">
        <v>11</v>
      </c>
      <c r="G28" s="22" t="n">
        <v>0</v>
      </c>
      <c r="H28" s="23" t="n">
        <f aca="false">F28*G28</f>
        <v>0</v>
      </c>
      <c r="I28" s="24" t="n">
        <v>0</v>
      </c>
      <c r="J28" s="25" t="n">
        <f aca="false">I28*F28</f>
        <v>0</v>
      </c>
    </row>
    <row r="29" customFormat="false" ht="13.8" hidden="false" customHeight="false" outlineLevel="0" collapsed="false">
      <c r="A29" s="16" t="n">
        <v>26</v>
      </c>
      <c r="B29" s="17" t="s">
        <v>34</v>
      </c>
      <c r="C29" s="18" t="s">
        <v>52</v>
      </c>
      <c r="D29" s="26" t="s">
        <v>53</v>
      </c>
      <c r="E29" s="20" t="s">
        <v>37</v>
      </c>
      <c r="F29" s="21" t="n">
        <f aca="false">F28*0.03</f>
        <v>0.33</v>
      </c>
      <c r="G29" s="22" t="n">
        <v>0</v>
      </c>
      <c r="H29" s="23" t="n">
        <f aca="false">F29*G29</f>
        <v>0</v>
      </c>
      <c r="I29" s="24" t="n">
        <f aca="false">F29*0.35</f>
        <v>0.1155</v>
      </c>
      <c r="J29" s="25" t="n">
        <f aca="false">I29*F29</f>
        <v>0.038115</v>
      </c>
    </row>
    <row r="30" customFormat="false" ht="20.85" hidden="false" customHeight="false" outlineLevel="0" collapsed="false">
      <c r="A30" s="16" t="n">
        <v>27</v>
      </c>
      <c r="B30" s="17" t="s">
        <v>16</v>
      </c>
      <c r="C30" s="18" t="s">
        <v>59</v>
      </c>
      <c r="D30" s="19" t="s">
        <v>60</v>
      </c>
      <c r="E30" s="20" t="s">
        <v>49</v>
      </c>
      <c r="F30" s="21" t="n">
        <v>290</v>
      </c>
      <c r="G30" s="22" t="n">
        <v>0</v>
      </c>
      <c r="H30" s="23" t="n">
        <f aca="false">F30*G30</f>
        <v>0</v>
      </c>
      <c r="I30" s="24" t="n">
        <v>0</v>
      </c>
      <c r="J30" s="25" t="n">
        <f aca="false">I30*F30</f>
        <v>0</v>
      </c>
    </row>
    <row r="31" customFormat="false" ht="13.8" hidden="false" customHeight="false" outlineLevel="0" collapsed="false">
      <c r="A31" s="16" t="n">
        <v>28</v>
      </c>
      <c r="B31" s="17" t="s">
        <v>34</v>
      </c>
      <c r="C31" s="18" t="s">
        <v>50</v>
      </c>
      <c r="D31" s="26" t="s">
        <v>51</v>
      </c>
      <c r="E31" s="20" t="s">
        <v>37</v>
      </c>
      <c r="F31" s="21" t="n">
        <f aca="false">F30*0.005</f>
        <v>1.45</v>
      </c>
      <c r="G31" s="22" t="n">
        <v>0</v>
      </c>
      <c r="H31" s="23" t="n">
        <f aca="false">F31*G31</f>
        <v>0</v>
      </c>
      <c r="I31" s="24" t="n">
        <f aca="false">F31*0.4</f>
        <v>0.58</v>
      </c>
      <c r="J31" s="25" t="n">
        <f aca="false">I31*F31</f>
        <v>0.841</v>
      </c>
    </row>
    <row r="32" customFormat="false" ht="20.85" hidden="false" customHeight="false" outlineLevel="0" collapsed="false">
      <c r="A32" s="16" t="n">
        <v>29</v>
      </c>
      <c r="B32" s="17" t="s">
        <v>16</v>
      </c>
      <c r="C32" s="18" t="s">
        <v>61</v>
      </c>
      <c r="D32" s="19" t="s">
        <v>62</v>
      </c>
      <c r="E32" s="20" t="s">
        <v>49</v>
      </c>
      <c r="F32" s="21" t="n">
        <v>2730</v>
      </c>
      <c r="G32" s="22" t="n">
        <v>0</v>
      </c>
      <c r="H32" s="23" t="n">
        <f aca="false">F32*G32</f>
        <v>0</v>
      </c>
      <c r="I32" s="24" t="n">
        <v>0</v>
      </c>
      <c r="J32" s="25" t="n">
        <f aca="false">I32*F32</f>
        <v>0</v>
      </c>
    </row>
    <row r="33" customFormat="false" ht="13.8" hidden="false" customHeight="false" outlineLevel="0" collapsed="false">
      <c r="A33" s="16" t="n">
        <v>30</v>
      </c>
      <c r="B33" s="17" t="s">
        <v>34</v>
      </c>
      <c r="C33" s="18" t="s">
        <v>22</v>
      </c>
      <c r="D33" s="26" t="s">
        <v>63</v>
      </c>
      <c r="E33" s="20" t="s">
        <v>49</v>
      </c>
      <c r="F33" s="21" t="n">
        <f aca="false">F32</f>
        <v>2730</v>
      </c>
      <c r="G33" s="22" t="n">
        <v>0</v>
      </c>
      <c r="H33" s="23" t="n">
        <f aca="false">F33*G33</f>
        <v>0</v>
      </c>
      <c r="I33" s="24" t="n">
        <v>0.0003</v>
      </c>
      <c r="J33" s="25" t="n">
        <f aca="false">I33*F33</f>
        <v>0.819</v>
      </c>
    </row>
    <row r="34" customFormat="false" ht="20.85" hidden="false" customHeight="false" outlineLevel="0" collapsed="false">
      <c r="A34" s="16" t="n">
        <v>31</v>
      </c>
      <c r="B34" s="17" t="s">
        <v>16</v>
      </c>
      <c r="C34" s="18" t="s">
        <v>64</v>
      </c>
      <c r="D34" s="19" t="s">
        <v>65</v>
      </c>
      <c r="E34" s="20" t="s">
        <v>49</v>
      </c>
      <c r="F34" s="21" t="n">
        <v>3900</v>
      </c>
      <c r="G34" s="22" t="n">
        <v>0</v>
      </c>
      <c r="H34" s="23" t="n">
        <f aca="false">F34*G34</f>
        <v>0</v>
      </c>
      <c r="I34" s="24" t="n">
        <v>0</v>
      </c>
      <c r="J34" s="25" t="n">
        <f aca="false">I34*F34</f>
        <v>0</v>
      </c>
    </row>
    <row r="35" customFormat="false" ht="13.8" hidden="false" customHeight="false" outlineLevel="0" collapsed="false">
      <c r="A35" s="16" t="n">
        <v>32</v>
      </c>
      <c r="B35" s="17" t="s">
        <v>34</v>
      </c>
      <c r="C35" s="18" t="s">
        <v>22</v>
      </c>
      <c r="D35" s="26" t="s">
        <v>66</v>
      </c>
      <c r="E35" s="20" t="s">
        <v>49</v>
      </c>
      <c r="F35" s="21" t="n">
        <f aca="false">F34</f>
        <v>3900</v>
      </c>
      <c r="G35" s="22" t="n">
        <v>0</v>
      </c>
      <c r="H35" s="23" t="n">
        <f aca="false">F35*G35</f>
        <v>0</v>
      </c>
      <c r="I35" s="24" t="n">
        <v>0.0001</v>
      </c>
      <c r="J35" s="25" t="n">
        <f aca="false">I35*F35</f>
        <v>0.39</v>
      </c>
    </row>
    <row r="36" customFormat="false" ht="20.85" hidden="false" customHeight="false" outlineLevel="0" collapsed="false">
      <c r="A36" s="16" t="n">
        <v>33</v>
      </c>
      <c r="B36" s="17" t="s">
        <v>16</v>
      </c>
      <c r="C36" s="18" t="s">
        <v>67</v>
      </c>
      <c r="D36" s="19" t="s">
        <v>68</v>
      </c>
      <c r="E36" s="20" t="s">
        <v>49</v>
      </c>
      <c r="F36" s="21" t="n">
        <v>696</v>
      </c>
      <c r="G36" s="22" t="n">
        <v>0</v>
      </c>
      <c r="H36" s="23" t="n">
        <f aca="false">F36*G36</f>
        <v>0</v>
      </c>
      <c r="I36" s="24" t="n">
        <v>0</v>
      </c>
      <c r="J36" s="25" t="n">
        <f aca="false">I36*F36</f>
        <v>0</v>
      </c>
    </row>
    <row r="37" customFormat="false" ht="13.8" hidden="false" customHeight="false" outlineLevel="0" collapsed="false">
      <c r="A37" s="16" t="n">
        <v>34</v>
      </c>
      <c r="B37" s="17" t="s">
        <v>34</v>
      </c>
      <c r="C37" s="18" t="s">
        <v>69</v>
      </c>
      <c r="D37" s="26" t="s">
        <v>70</v>
      </c>
      <c r="E37" s="20" t="s">
        <v>44</v>
      </c>
      <c r="F37" s="21" t="n">
        <f aca="false">F39*0.01</f>
        <v>6.85</v>
      </c>
      <c r="G37" s="22" t="n">
        <v>0</v>
      </c>
      <c r="H37" s="23" t="n">
        <f aca="false">F37*G37</f>
        <v>0</v>
      </c>
      <c r="I37" s="24" t="n">
        <v>0.001</v>
      </c>
      <c r="J37" s="25" t="n">
        <f aca="false">I37*F37</f>
        <v>0.00685</v>
      </c>
    </row>
    <row r="38" customFormat="false" ht="13.8" hidden="false" customHeight="false" outlineLevel="0" collapsed="false">
      <c r="A38" s="16" t="n">
        <v>35</v>
      </c>
      <c r="B38" s="17" t="s">
        <v>34</v>
      </c>
      <c r="C38" s="18" t="s">
        <v>71</v>
      </c>
      <c r="D38" s="26" t="s">
        <v>72</v>
      </c>
      <c r="E38" s="20" t="s">
        <v>44</v>
      </c>
      <c r="F38" s="21" t="n">
        <f aca="false">F36*0.015</f>
        <v>10.44</v>
      </c>
      <c r="G38" s="22" t="n">
        <v>0</v>
      </c>
      <c r="H38" s="23" t="n">
        <f aca="false">F38*G38</f>
        <v>0</v>
      </c>
      <c r="I38" s="24" t="n">
        <v>0.001</v>
      </c>
      <c r="J38" s="25" t="n">
        <f aca="false">I38*F38</f>
        <v>0.01044</v>
      </c>
    </row>
    <row r="39" customFormat="false" ht="13.8" hidden="false" customHeight="false" outlineLevel="0" collapsed="false">
      <c r="A39" s="16" t="n">
        <v>36</v>
      </c>
      <c r="B39" s="17" t="s">
        <v>34</v>
      </c>
      <c r="C39" s="18" t="s">
        <v>73</v>
      </c>
      <c r="D39" s="26" t="s">
        <v>74</v>
      </c>
      <c r="E39" s="20" t="s">
        <v>49</v>
      </c>
      <c r="F39" s="21" t="n">
        <v>685</v>
      </c>
      <c r="G39" s="22" t="n">
        <v>0</v>
      </c>
      <c r="H39" s="23" t="n">
        <f aca="false">F39*G39</f>
        <v>0</v>
      </c>
      <c r="I39" s="24" t="n">
        <v>0.0003</v>
      </c>
      <c r="J39" s="25" t="n">
        <f aca="false">I39*F39</f>
        <v>0.2055</v>
      </c>
    </row>
    <row r="40" customFormat="false" ht="13.8" hidden="false" customHeight="false" outlineLevel="0" collapsed="false">
      <c r="A40" s="16" t="n">
        <v>37</v>
      </c>
      <c r="B40" s="17" t="s">
        <v>34</v>
      </c>
      <c r="C40" s="18" t="s">
        <v>75</v>
      </c>
      <c r="D40" s="26" t="s">
        <v>76</v>
      </c>
      <c r="E40" s="20" t="s">
        <v>49</v>
      </c>
      <c r="F40" s="21" t="n">
        <v>11</v>
      </c>
      <c r="G40" s="22" t="n">
        <v>0</v>
      </c>
      <c r="H40" s="23" t="n">
        <f aca="false">F40*G40</f>
        <v>0</v>
      </c>
      <c r="I40" s="24" t="n">
        <v>0.0003</v>
      </c>
      <c r="J40" s="25" t="n">
        <f aca="false">I40*F40</f>
        <v>0.0033</v>
      </c>
    </row>
    <row r="41" customFormat="false" ht="20.85" hidden="false" customHeight="false" outlineLevel="0" collapsed="false">
      <c r="A41" s="16" t="n">
        <v>38</v>
      </c>
      <c r="B41" s="17" t="s">
        <v>16</v>
      </c>
      <c r="C41" s="18" t="s">
        <v>77</v>
      </c>
      <c r="D41" s="19" t="s">
        <v>78</v>
      </c>
      <c r="E41" s="20" t="s">
        <v>49</v>
      </c>
      <c r="F41" s="21" t="n">
        <v>41</v>
      </c>
      <c r="G41" s="22" t="n">
        <v>0</v>
      </c>
      <c r="H41" s="23" t="n">
        <f aca="false">F41*G41</f>
        <v>0</v>
      </c>
      <c r="I41" s="24" t="n">
        <v>0</v>
      </c>
      <c r="J41" s="25" t="n">
        <f aca="false">I41*F41</f>
        <v>0</v>
      </c>
    </row>
    <row r="42" customFormat="false" ht="13.8" hidden="false" customHeight="false" outlineLevel="0" collapsed="false">
      <c r="A42" s="16" t="n">
        <v>39</v>
      </c>
      <c r="B42" s="17" t="s">
        <v>34</v>
      </c>
      <c r="C42" s="18" t="s">
        <v>69</v>
      </c>
      <c r="D42" s="26" t="s">
        <v>70</v>
      </c>
      <c r="E42" s="20" t="s">
        <v>44</v>
      </c>
      <c r="F42" s="21" t="n">
        <f aca="false">0.01*20</f>
        <v>0.2</v>
      </c>
      <c r="G42" s="22" t="n">
        <v>0</v>
      </c>
      <c r="H42" s="23" t="n">
        <f aca="false">F42*G42</f>
        <v>0</v>
      </c>
      <c r="I42" s="24" t="n">
        <v>0.001</v>
      </c>
      <c r="J42" s="25" t="n">
        <f aca="false">I42*F42</f>
        <v>0.0002</v>
      </c>
    </row>
    <row r="43" customFormat="false" ht="13.8" hidden="false" customHeight="false" outlineLevel="0" collapsed="false">
      <c r="A43" s="16" t="n">
        <v>40</v>
      </c>
      <c r="B43" s="17" t="s">
        <v>34</v>
      </c>
      <c r="C43" s="18" t="s">
        <v>71</v>
      </c>
      <c r="D43" s="26" t="s">
        <v>79</v>
      </c>
      <c r="E43" s="20" t="s">
        <v>44</v>
      </c>
      <c r="F43" s="21" t="n">
        <f aca="false">F41*0.015</f>
        <v>0.615</v>
      </c>
      <c r="G43" s="22" t="n">
        <v>0</v>
      </c>
      <c r="H43" s="23" t="n">
        <f aca="false">F43*G43</f>
        <v>0</v>
      </c>
      <c r="I43" s="24" t="n">
        <v>0.001</v>
      </c>
      <c r="J43" s="25" t="n">
        <f aca="false">I43*F43</f>
        <v>0.000615</v>
      </c>
    </row>
    <row r="44" customFormat="false" ht="13.8" hidden="false" customHeight="false" outlineLevel="0" collapsed="false">
      <c r="A44" s="16" t="n">
        <v>41</v>
      </c>
      <c r="B44" s="17" t="s">
        <v>34</v>
      </c>
      <c r="C44" s="18" t="s">
        <v>80</v>
      </c>
      <c r="D44" s="26" t="s">
        <v>81</v>
      </c>
      <c r="E44" s="20" t="s">
        <v>49</v>
      </c>
      <c r="F44" s="21" t="n">
        <v>20</v>
      </c>
      <c r="G44" s="22" t="n">
        <v>0</v>
      </c>
      <c r="H44" s="23" t="n">
        <f aca="false">F44*G44</f>
        <v>0</v>
      </c>
      <c r="I44" s="24" t="n">
        <v>0.001</v>
      </c>
      <c r="J44" s="25" t="n">
        <f aca="false">I44*F44</f>
        <v>0.02</v>
      </c>
    </row>
    <row r="45" customFormat="false" ht="13.8" hidden="false" customHeight="false" outlineLevel="0" collapsed="false">
      <c r="A45" s="16" t="n">
        <v>42</v>
      </c>
      <c r="B45" s="17" t="s">
        <v>34</v>
      </c>
      <c r="C45" s="18" t="s">
        <v>82</v>
      </c>
      <c r="D45" s="26" t="s">
        <v>83</v>
      </c>
      <c r="E45" s="20" t="s">
        <v>49</v>
      </c>
      <c r="F45" s="21" t="n">
        <v>21</v>
      </c>
      <c r="G45" s="22" t="n">
        <v>0</v>
      </c>
      <c r="H45" s="23" t="n">
        <f aca="false">F45*G45</f>
        <v>0</v>
      </c>
      <c r="I45" s="24" t="n">
        <v>0.0007</v>
      </c>
      <c r="J45" s="25" t="n">
        <f aca="false">I45*F45</f>
        <v>0.0147</v>
      </c>
    </row>
    <row r="46" customFormat="false" ht="20.85" hidden="false" customHeight="false" outlineLevel="0" collapsed="false">
      <c r="A46" s="16" t="n">
        <v>43</v>
      </c>
      <c r="B46" s="17" t="s">
        <v>16</v>
      </c>
      <c r="C46" s="18" t="s">
        <v>84</v>
      </c>
      <c r="D46" s="19" t="s">
        <v>85</v>
      </c>
      <c r="E46" s="20" t="s">
        <v>49</v>
      </c>
      <c r="F46" s="21" t="n">
        <v>330</v>
      </c>
      <c r="G46" s="22" t="n">
        <v>0</v>
      </c>
      <c r="H46" s="23" t="n">
        <f aca="false">F46*G46</f>
        <v>0</v>
      </c>
      <c r="I46" s="24" t="n">
        <v>0</v>
      </c>
      <c r="J46" s="25" t="n">
        <f aca="false">I46*F46</f>
        <v>0</v>
      </c>
    </row>
    <row r="47" customFormat="false" ht="13.8" hidden="false" customHeight="false" outlineLevel="0" collapsed="false">
      <c r="A47" s="16" t="n">
        <v>44</v>
      </c>
      <c r="B47" s="17" t="s">
        <v>34</v>
      </c>
      <c r="C47" s="18" t="s">
        <v>69</v>
      </c>
      <c r="D47" s="26" t="s">
        <v>70</v>
      </c>
      <c r="E47" s="20" t="s">
        <v>44</v>
      </c>
      <c r="F47" s="21" t="n">
        <f aca="false">F46*0.01</f>
        <v>3.3</v>
      </c>
      <c r="G47" s="22" t="n">
        <v>0</v>
      </c>
      <c r="H47" s="23" t="n">
        <f aca="false">F47*G47</f>
        <v>0</v>
      </c>
      <c r="I47" s="24" t="n">
        <v>0.001</v>
      </c>
      <c r="J47" s="25" t="n">
        <f aca="false">I47*F47</f>
        <v>0.0033</v>
      </c>
    </row>
    <row r="48" customFormat="false" ht="13.8" hidden="false" customHeight="false" outlineLevel="0" collapsed="false">
      <c r="A48" s="16" t="n">
        <v>45</v>
      </c>
      <c r="B48" s="17" t="s">
        <v>34</v>
      </c>
      <c r="C48" s="18" t="s">
        <v>71</v>
      </c>
      <c r="D48" s="26" t="s">
        <v>79</v>
      </c>
      <c r="E48" s="20" t="s">
        <v>44</v>
      </c>
      <c r="F48" s="21" t="n">
        <f aca="false">F46*0.015</f>
        <v>4.95</v>
      </c>
      <c r="G48" s="22" t="n">
        <v>0</v>
      </c>
      <c r="H48" s="23" t="n">
        <f aca="false">F48*G48</f>
        <v>0</v>
      </c>
      <c r="I48" s="24" t="n">
        <v>0.001</v>
      </c>
      <c r="J48" s="25" t="n">
        <f aca="false">I48*F48</f>
        <v>0.00495</v>
      </c>
    </row>
    <row r="49" customFormat="false" ht="13.8" hidden="false" customHeight="false" outlineLevel="0" collapsed="false">
      <c r="A49" s="16" t="n">
        <v>46</v>
      </c>
      <c r="B49" s="17" t="s">
        <v>34</v>
      </c>
      <c r="C49" s="18" t="s">
        <v>86</v>
      </c>
      <c r="D49" s="26" t="s">
        <v>87</v>
      </c>
      <c r="E49" s="20" t="s">
        <v>49</v>
      </c>
      <c r="F49" s="21" t="n">
        <v>290</v>
      </c>
      <c r="G49" s="22" t="n">
        <v>0</v>
      </c>
      <c r="H49" s="23" t="n">
        <f aca="false">F49*G49</f>
        <v>0</v>
      </c>
      <c r="I49" s="24" t="n">
        <v>0.003</v>
      </c>
      <c r="J49" s="25" t="n">
        <f aca="false">I49*F49</f>
        <v>0.87</v>
      </c>
    </row>
    <row r="50" customFormat="false" ht="13.8" hidden="false" customHeight="false" outlineLevel="0" collapsed="false">
      <c r="A50" s="16" t="n">
        <v>47</v>
      </c>
      <c r="B50" s="17" t="s">
        <v>34</v>
      </c>
      <c r="C50" s="18" t="s">
        <v>86</v>
      </c>
      <c r="D50" s="26" t="s">
        <v>74</v>
      </c>
      <c r="E50" s="20" t="s">
        <v>49</v>
      </c>
      <c r="F50" s="21" t="n">
        <v>40</v>
      </c>
      <c r="G50" s="22" t="n">
        <v>0</v>
      </c>
      <c r="H50" s="23" t="n">
        <f aca="false">F50*G50</f>
        <v>0</v>
      </c>
      <c r="I50" s="24" t="n">
        <v>0.0003</v>
      </c>
      <c r="J50" s="25" t="n">
        <f aca="false">I50*F50</f>
        <v>0.012</v>
      </c>
    </row>
    <row r="51" customFormat="false" ht="20.85" hidden="false" customHeight="false" outlineLevel="0" collapsed="false">
      <c r="A51" s="16" t="n">
        <v>48</v>
      </c>
      <c r="B51" s="17" t="s">
        <v>16</v>
      </c>
      <c r="C51" s="18" t="s">
        <v>88</v>
      </c>
      <c r="D51" s="19" t="s">
        <v>89</v>
      </c>
      <c r="E51" s="20" t="s">
        <v>49</v>
      </c>
      <c r="F51" s="21" t="n">
        <v>14</v>
      </c>
      <c r="G51" s="22" t="n">
        <v>0</v>
      </c>
      <c r="H51" s="23" t="n">
        <f aca="false">F51*G51</f>
        <v>0</v>
      </c>
      <c r="I51" s="24" t="n">
        <v>0</v>
      </c>
      <c r="J51" s="25" t="n">
        <f aca="false">I51*F51</f>
        <v>0</v>
      </c>
    </row>
    <row r="52" customFormat="false" ht="13.8" hidden="false" customHeight="false" outlineLevel="0" collapsed="false">
      <c r="A52" s="16" t="n">
        <v>49</v>
      </c>
      <c r="B52" s="17" t="s">
        <v>34</v>
      </c>
      <c r="C52" s="18" t="s">
        <v>69</v>
      </c>
      <c r="D52" s="26" t="s">
        <v>70</v>
      </c>
      <c r="E52" s="20" t="s">
        <v>44</v>
      </c>
      <c r="F52" s="21" t="n">
        <f aca="false">F51*0.01</f>
        <v>0.14</v>
      </c>
      <c r="G52" s="22" t="n">
        <v>0</v>
      </c>
      <c r="H52" s="23" t="n">
        <f aca="false">F52*G52</f>
        <v>0</v>
      </c>
      <c r="I52" s="24" t="n">
        <v>0.001</v>
      </c>
      <c r="J52" s="25" t="n">
        <f aca="false">I52*F52</f>
        <v>0.00014</v>
      </c>
    </row>
    <row r="53" customFormat="false" ht="13.8" hidden="false" customHeight="false" outlineLevel="0" collapsed="false">
      <c r="A53" s="16" t="n">
        <v>50</v>
      </c>
      <c r="B53" s="17" t="s">
        <v>34</v>
      </c>
      <c r="C53" s="18" t="s">
        <v>71</v>
      </c>
      <c r="D53" s="26" t="s">
        <v>79</v>
      </c>
      <c r="E53" s="20" t="s">
        <v>44</v>
      </c>
      <c r="F53" s="21" t="n">
        <f aca="false">F51*0.015</f>
        <v>0.21</v>
      </c>
      <c r="G53" s="22" t="n">
        <v>0</v>
      </c>
      <c r="H53" s="23" t="n">
        <f aca="false">F53*G53</f>
        <v>0</v>
      </c>
      <c r="I53" s="24" t="n">
        <v>0.001</v>
      </c>
      <c r="J53" s="25" t="n">
        <f aca="false">I53*F53</f>
        <v>0.00021</v>
      </c>
    </row>
    <row r="54" customFormat="false" ht="13.8" hidden="false" customHeight="false" outlineLevel="0" collapsed="false">
      <c r="A54" s="16" t="n">
        <v>51</v>
      </c>
      <c r="B54" s="17" t="s">
        <v>34</v>
      </c>
      <c r="C54" s="18" t="s">
        <v>90</v>
      </c>
      <c r="D54" s="26" t="s">
        <v>91</v>
      </c>
      <c r="E54" s="20" t="s">
        <v>49</v>
      </c>
      <c r="F54" s="21" t="n">
        <v>14</v>
      </c>
      <c r="G54" s="22" t="n">
        <v>0</v>
      </c>
      <c r="H54" s="23" t="n">
        <f aca="false">F54*G54</f>
        <v>0</v>
      </c>
      <c r="I54" s="24" t="n">
        <v>0.001</v>
      </c>
      <c r="J54" s="25" t="n">
        <f aca="false">I54*F54</f>
        <v>0.014</v>
      </c>
    </row>
    <row r="55" customFormat="false" ht="20.85" hidden="false" customHeight="false" outlineLevel="0" collapsed="false">
      <c r="A55" s="16" t="n">
        <v>52</v>
      </c>
      <c r="B55" s="17" t="s">
        <v>16</v>
      </c>
      <c r="C55" s="18" t="s">
        <v>92</v>
      </c>
      <c r="D55" s="19" t="s">
        <v>93</v>
      </c>
      <c r="E55" s="20" t="s">
        <v>19</v>
      </c>
      <c r="F55" s="21" t="n">
        <v>330</v>
      </c>
      <c r="G55" s="22" t="n">
        <v>0</v>
      </c>
      <c r="H55" s="23" t="n">
        <f aca="false">F55*G55</f>
        <v>0</v>
      </c>
      <c r="I55" s="24" t="n">
        <v>0</v>
      </c>
      <c r="J55" s="25" t="n">
        <f aca="false">I55*F55</f>
        <v>0</v>
      </c>
    </row>
    <row r="56" customFormat="false" ht="13.8" hidden="false" customHeight="false" outlineLevel="0" collapsed="false">
      <c r="A56" s="16" t="n">
        <v>53</v>
      </c>
      <c r="B56" s="17" t="s">
        <v>34</v>
      </c>
      <c r="C56" s="18" t="s">
        <v>94</v>
      </c>
      <c r="D56" s="26" t="s">
        <v>95</v>
      </c>
      <c r="E56" s="20" t="s">
        <v>96</v>
      </c>
      <c r="F56" s="21" t="n">
        <v>55</v>
      </c>
      <c r="G56" s="22" t="n">
        <v>0</v>
      </c>
      <c r="H56" s="23" t="n">
        <f aca="false">F56*G56</f>
        <v>0</v>
      </c>
      <c r="I56" s="24" t="n">
        <v>1.7</v>
      </c>
      <c r="J56" s="25" t="n">
        <f aca="false">I56*F56</f>
        <v>93.5</v>
      </c>
    </row>
    <row r="57" customFormat="false" ht="20.85" hidden="false" customHeight="false" outlineLevel="0" collapsed="false">
      <c r="A57" s="16" t="n">
        <v>54</v>
      </c>
      <c r="B57" s="17" t="s">
        <v>16</v>
      </c>
      <c r="C57" s="18" t="s">
        <v>22</v>
      </c>
      <c r="D57" s="19" t="s">
        <v>97</v>
      </c>
      <c r="E57" s="20" t="s">
        <v>19</v>
      </c>
      <c r="F57" s="21" t="n">
        <v>40</v>
      </c>
      <c r="G57" s="22" t="n">
        <v>0</v>
      </c>
      <c r="H57" s="23" t="n">
        <f aca="false">F57*G57</f>
        <v>0</v>
      </c>
      <c r="I57" s="24" t="n">
        <v>0</v>
      </c>
      <c r="J57" s="25" t="n">
        <f aca="false">I57*F57</f>
        <v>0</v>
      </c>
    </row>
    <row r="58" customFormat="false" ht="40.25" hidden="false" customHeight="false" outlineLevel="0" collapsed="false">
      <c r="A58" s="16" t="n">
        <v>55</v>
      </c>
      <c r="B58" s="17" t="s">
        <v>16</v>
      </c>
      <c r="C58" s="28" t="s">
        <v>98</v>
      </c>
      <c r="D58" s="29" t="s">
        <v>99</v>
      </c>
      <c r="E58" s="20" t="s">
        <v>37</v>
      </c>
      <c r="F58" s="21" t="n">
        <v>32</v>
      </c>
      <c r="G58" s="22" t="n">
        <v>0</v>
      </c>
      <c r="H58" s="23" t="n">
        <f aca="false">F58*G58</f>
        <v>0</v>
      </c>
      <c r="I58" s="24" t="n">
        <v>0.9</v>
      </c>
      <c r="J58" s="25" t="n">
        <f aca="false">I58*F58</f>
        <v>28.8</v>
      </c>
    </row>
    <row r="59" customFormat="false" ht="13.8" hidden="false" customHeight="false" outlineLevel="0" collapsed="false">
      <c r="A59" s="16" t="n">
        <v>56</v>
      </c>
      <c r="B59" s="17" t="s">
        <v>16</v>
      </c>
      <c r="C59" s="18" t="s">
        <v>22</v>
      </c>
      <c r="D59" s="19" t="s">
        <v>100</v>
      </c>
      <c r="E59" s="20" t="s">
        <v>19</v>
      </c>
      <c r="F59" s="21" t="n">
        <v>40</v>
      </c>
      <c r="G59" s="22" t="n">
        <v>0</v>
      </c>
      <c r="H59" s="23" t="n">
        <f aca="false">F59*G59</f>
        <v>0</v>
      </c>
      <c r="I59" s="24" t="n">
        <v>0</v>
      </c>
      <c r="J59" s="25" t="n">
        <f aca="false">I59*F59</f>
        <v>0</v>
      </c>
    </row>
    <row r="60" customFormat="false" ht="13.8" hidden="false" customHeight="false" outlineLevel="0" collapsed="false">
      <c r="A60" s="16" t="n">
        <v>57</v>
      </c>
      <c r="B60" s="17" t="s">
        <v>16</v>
      </c>
      <c r="C60" s="18" t="s">
        <v>22</v>
      </c>
      <c r="D60" s="19" t="s">
        <v>101</v>
      </c>
      <c r="E60" s="20" t="s">
        <v>19</v>
      </c>
      <c r="F60" s="21" t="n">
        <v>40</v>
      </c>
      <c r="G60" s="22" t="n">
        <v>0</v>
      </c>
      <c r="H60" s="23" t="n">
        <f aca="false">F60*G60</f>
        <v>0</v>
      </c>
      <c r="I60" s="24" t="n">
        <v>0</v>
      </c>
      <c r="J60" s="25" t="n">
        <f aca="false">I60*F60</f>
        <v>0</v>
      </c>
    </row>
    <row r="61" customFormat="false" ht="13.8" hidden="false" customHeight="false" outlineLevel="0" collapsed="false">
      <c r="A61" s="16" t="n">
        <v>58</v>
      </c>
      <c r="B61" s="17" t="s">
        <v>34</v>
      </c>
      <c r="C61" s="18" t="s">
        <v>22</v>
      </c>
      <c r="D61" s="26" t="s">
        <v>102</v>
      </c>
      <c r="E61" s="20" t="s">
        <v>96</v>
      </c>
      <c r="F61" s="21" t="n">
        <v>10</v>
      </c>
      <c r="G61" s="22" t="n">
        <v>0</v>
      </c>
      <c r="H61" s="23" t="n">
        <f aca="false">F61*G61</f>
        <v>0</v>
      </c>
      <c r="I61" s="24" t="n">
        <v>1.6</v>
      </c>
      <c r="J61" s="25" t="n">
        <f aca="false">I61*F61</f>
        <v>16</v>
      </c>
    </row>
    <row r="62" customFormat="false" ht="13.8" hidden="false" customHeight="false" outlineLevel="0" collapsed="false">
      <c r="A62" s="16" t="n">
        <v>59</v>
      </c>
      <c r="B62" s="17" t="s">
        <v>34</v>
      </c>
      <c r="C62" s="18" t="s">
        <v>50</v>
      </c>
      <c r="D62" s="26" t="s">
        <v>51</v>
      </c>
      <c r="E62" s="20" t="s">
        <v>37</v>
      </c>
      <c r="F62" s="21" t="n">
        <v>1.5</v>
      </c>
      <c r="G62" s="22" t="n">
        <v>0</v>
      </c>
      <c r="H62" s="23" t="n">
        <f aca="false">F62*G62</f>
        <v>0</v>
      </c>
      <c r="I62" s="24" t="n">
        <v>0.4</v>
      </c>
      <c r="J62" s="25" t="n">
        <f aca="false">I62*F62</f>
        <v>0.6</v>
      </c>
    </row>
    <row r="63" customFormat="false" ht="13.8" hidden="false" customHeight="false" outlineLevel="0" collapsed="false">
      <c r="A63" s="16" t="n">
        <v>60</v>
      </c>
      <c r="B63" s="17" t="s">
        <v>34</v>
      </c>
      <c r="C63" s="18" t="s">
        <v>22</v>
      </c>
      <c r="D63" s="26" t="s">
        <v>36</v>
      </c>
      <c r="E63" s="20" t="s">
        <v>37</v>
      </c>
      <c r="F63" s="21" t="n">
        <v>1</v>
      </c>
      <c r="G63" s="22" t="n">
        <v>0</v>
      </c>
      <c r="H63" s="23" t="n">
        <f aca="false">F63*G63</f>
        <v>0</v>
      </c>
      <c r="I63" s="24" t="n">
        <v>0.8</v>
      </c>
      <c r="J63" s="25" t="n">
        <f aca="false">I63*F63</f>
        <v>0.8</v>
      </c>
    </row>
    <row r="64" customFormat="false" ht="13.8" hidden="false" customHeight="false" outlineLevel="0" collapsed="false">
      <c r="A64" s="16" t="n">
        <v>61</v>
      </c>
      <c r="B64" s="17" t="s">
        <v>34</v>
      </c>
      <c r="C64" s="18" t="s">
        <v>22</v>
      </c>
      <c r="D64" s="26" t="s">
        <v>103</v>
      </c>
      <c r="E64" s="20" t="s">
        <v>37</v>
      </c>
      <c r="F64" s="21" t="n">
        <v>0.5</v>
      </c>
      <c r="G64" s="22" t="n">
        <v>0</v>
      </c>
      <c r="H64" s="23" t="n">
        <f aca="false">F64*G64</f>
        <v>0</v>
      </c>
      <c r="I64" s="24" t="n">
        <v>1.2</v>
      </c>
      <c r="J64" s="25" t="n">
        <f aca="false">I64*F64</f>
        <v>0.6</v>
      </c>
    </row>
    <row r="65" customFormat="false" ht="20.85" hidden="false" customHeight="false" outlineLevel="0" collapsed="false">
      <c r="A65" s="16" t="n">
        <v>62</v>
      </c>
      <c r="B65" s="17" t="s">
        <v>16</v>
      </c>
      <c r="C65" s="18" t="s">
        <v>104</v>
      </c>
      <c r="D65" s="19" t="s">
        <v>105</v>
      </c>
      <c r="E65" s="20" t="s">
        <v>19</v>
      </c>
      <c r="F65" s="30" t="n">
        <v>365</v>
      </c>
      <c r="G65" s="22" t="n">
        <v>0</v>
      </c>
      <c r="H65" s="23" t="n">
        <f aca="false">F65*G65</f>
        <v>0</v>
      </c>
      <c r="I65" s="24" t="n">
        <v>0</v>
      </c>
      <c r="J65" s="25" t="n">
        <f aca="false">I65*F65</f>
        <v>0</v>
      </c>
    </row>
    <row r="66" customFormat="false" ht="13.8" hidden="false" customHeight="false" outlineLevel="0" collapsed="false">
      <c r="A66" s="16" t="n">
        <v>63</v>
      </c>
      <c r="B66" s="17" t="s">
        <v>34</v>
      </c>
      <c r="C66" s="18" t="s">
        <v>106</v>
      </c>
      <c r="D66" s="26" t="s">
        <v>107</v>
      </c>
      <c r="E66" s="20" t="s">
        <v>19</v>
      </c>
      <c r="F66" s="30" t="n">
        <v>500</v>
      </c>
      <c r="G66" s="22" t="n">
        <v>0</v>
      </c>
      <c r="H66" s="23" t="n">
        <f aca="false">F66*G66</f>
        <v>0</v>
      </c>
      <c r="I66" s="24" t="n">
        <v>0.0001</v>
      </c>
      <c r="J66" s="25" t="n">
        <f aca="false">I66*F66</f>
        <v>0.05</v>
      </c>
    </row>
    <row r="67" customFormat="false" ht="13.8" hidden="false" customHeight="false" outlineLevel="0" collapsed="false">
      <c r="A67" s="16" t="n">
        <v>64</v>
      </c>
      <c r="B67" s="17" t="s">
        <v>34</v>
      </c>
      <c r="C67" s="18" t="s">
        <v>22</v>
      </c>
      <c r="D67" s="26" t="s">
        <v>108</v>
      </c>
      <c r="E67" s="20" t="s">
        <v>109</v>
      </c>
      <c r="F67" s="30" t="n">
        <v>1825</v>
      </c>
      <c r="G67" s="22" t="n">
        <v>0</v>
      </c>
      <c r="H67" s="23" t="n">
        <f aca="false">F67*G67</f>
        <v>0</v>
      </c>
      <c r="I67" s="24" t="n">
        <v>0.0001</v>
      </c>
      <c r="J67" s="25" t="n">
        <f aca="false">I67*F67</f>
        <v>0.1825</v>
      </c>
    </row>
    <row r="68" customFormat="false" ht="13.8" hidden="false" customHeight="false" outlineLevel="0" collapsed="false">
      <c r="A68" s="16" t="n">
        <v>65</v>
      </c>
      <c r="B68" s="17" t="s">
        <v>16</v>
      </c>
      <c r="C68" s="18" t="s">
        <v>110</v>
      </c>
      <c r="D68" s="19" t="s">
        <v>111</v>
      </c>
      <c r="E68" s="20" t="s">
        <v>19</v>
      </c>
      <c r="F68" s="30" t="n">
        <v>190</v>
      </c>
      <c r="G68" s="22" t="n">
        <v>0</v>
      </c>
      <c r="H68" s="23" t="n">
        <f aca="false">F68*G68</f>
        <v>0</v>
      </c>
      <c r="I68" s="24" t="n">
        <v>0</v>
      </c>
      <c r="J68" s="25" t="n">
        <f aca="false">I68*F68</f>
        <v>0</v>
      </c>
    </row>
    <row r="69" customFormat="false" ht="20.85" hidden="false" customHeight="false" outlineLevel="0" collapsed="false">
      <c r="A69" s="16" t="n">
        <v>66</v>
      </c>
      <c r="B69" s="17" t="s">
        <v>34</v>
      </c>
      <c r="C69" s="18" t="s">
        <v>112</v>
      </c>
      <c r="D69" s="26" t="s">
        <v>113</v>
      </c>
      <c r="E69" s="20" t="s">
        <v>37</v>
      </c>
      <c r="F69" s="30" t="n">
        <v>1</v>
      </c>
      <c r="G69" s="22" t="n">
        <v>0</v>
      </c>
      <c r="H69" s="23" t="n">
        <f aca="false">F69*G69</f>
        <v>0</v>
      </c>
      <c r="I69" s="24" t="n">
        <v>0.75</v>
      </c>
      <c r="J69" s="25" t="n">
        <f aca="false">I69*F69</f>
        <v>0.75</v>
      </c>
    </row>
    <row r="70" customFormat="false" ht="13.8" hidden="false" customHeight="false" outlineLevel="0" collapsed="false">
      <c r="A70" s="16" t="n">
        <v>67</v>
      </c>
      <c r="B70" s="17" t="s">
        <v>34</v>
      </c>
      <c r="C70" s="18" t="s">
        <v>114</v>
      </c>
      <c r="D70" s="26" t="s">
        <v>115</v>
      </c>
      <c r="E70" s="20" t="s">
        <v>49</v>
      </c>
      <c r="F70" s="30" t="n">
        <v>380</v>
      </c>
      <c r="G70" s="22" t="n">
        <v>0</v>
      </c>
      <c r="H70" s="23" t="n">
        <f aca="false">F70*G70</f>
        <v>0</v>
      </c>
      <c r="I70" s="24" t="n">
        <v>0.0002</v>
      </c>
      <c r="J70" s="25" t="n">
        <f aca="false">I70*F70</f>
        <v>0.076</v>
      </c>
    </row>
    <row r="71" customFormat="false" ht="20.85" hidden="false" customHeight="false" outlineLevel="0" collapsed="false">
      <c r="A71" s="16" t="n">
        <v>68</v>
      </c>
      <c r="B71" s="17" t="s">
        <v>16</v>
      </c>
      <c r="C71" s="18" t="s">
        <v>116</v>
      </c>
      <c r="D71" s="19" t="s">
        <v>117</v>
      </c>
      <c r="E71" s="20" t="s">
        <v>19</v>
      </c>
      <c r="F71" s="30" t="n">
        <v>365</v>
      </c>
      <c r="G71" s="22" t="n">
        <v>0</v>
      </c>
      <c r="H71" s="23" t="n">
        <f aca="false">F71*G71</f>
        <v>0</v>
      </c>
      <c r="I71" s="24" t="n">
        <v>0</v>
      </c>
      <c r="J71" s="25" t="n">
        <f aca="false">I71*F71</f>
        <v>0</v>
      </c>
    </row>
    <row r="72" customFormat="false" ht="13.8" hidden="false" customHeight="false" outlineLevel="0" collapsed="false">
      <c r="A72" s="16" t="n">
        <v>69</v>
      </c>
      <c r="B72" s="17" t="s">
        <v>34</v>
      </c>
      <c r="C72" s="18" t="s">
        <v>118</v>
      </c>
      <c r="D72" s="26" t="s">
        <v>119</v>
      </c>
      <c r="E72" s="20" t="s">
        <v>19</v>
      </c>
      <c r="F72" s="30" t="n">
        <v>500</v>
      </c>
      <c r="G72" s="22" t="n">
        <v>0</v>
      </c>
      <c r="H72" s="23" t="n">
        <f aca="false">F72*G72</f>
        <v>0</v>
      </c>
      <c r="I72" s="24" t="n">
        <v>5E-005</v>
      </c>
      <c r="J72" s="25" t="n">
        <f aca="false">I72*F72</f>
        <v>0.025</v>
      </c>
    </row>
    <row r="73" customFormat="false" ht="20.85" hidden="false" customHeight="false" outlineLevel="0" collapsed="false">
      <c r="A73" s="16" t="n">
        <v>70</v>
      </c>
      <c r="B73" s="17" t="s">
        <v>16</v>
      </c>
      <c r="C73" s="18" t="s">
        <v>120</v>
      </c>
      <c r="D73" s="19" t="s">
        <v>121</v>
      </c>
      <c r="E73" s="20" t="s">
        <v>19</v>
      </c>
      <c r="F73" s="30" t="n">
        <v>175</v>
      </c>
      <c r="G73" s="22" t="n">
        <v>0</v>
      </c>
      <c r="H73" s="23" t="n">
        <f aca="false">F73*G73</f>
        <v>0</v>
      </c>
      <c r="I73" s="24" t="n">
        <v>0</v>
      </c>
      <c r="J73" s="25" t="n">
        <f aca="false">I73*F73</f>
        <v>0</v>
      </c>
    </row>
    <row r="74" customFormat="false" ht="13.8" hidden="false" customHeight="false" outlineLevel="0" collapsed="false">
      <c r="A74" s="16" t="n">
        <v>71</v>
      </c>
      <c r="B74" s="17" t="s">
        <v>34</v>
      </c>
      <c r="C74" s="18" t="s">
        <v>122</v>
      </c>
      <c r="D74" s="26" t="s">
        <v>123</v>
      </c>
      <c r="E74" s="20" t="s">
        <v>37</v>
      </c>
      <c r="F74" s="30" t="n">
        <v>17.5</v>
      </c>
      <c r="G74" s="22" t="n">
        <v>0</v>
      </c>
      <c r="H74" s="23" t="n">
        <f aca="false">F74*G74</f>
        <v>0</v>
      </c>
      <c r="I74" s="24" t="n">
        <v>0.25</v>
      </c>
      <c r="J74" s="25" t="n">
        <f aca="false">I74*F74</f>
        <v>4.375</v>
      </c>
    </row>
    <row r="75" customFormat="false" ht="20.85" hidden="false" customHeight="false" outlineLevel="0" collapsed="false">
      <c r="A75" s="16" t="n">
        <v>72</v>
      </c>
      <c r="B75" s="17" t="s">
        <v>16</v>
      </c>
      <c r="C75" s="18" t="s">
        <v>124</v>
      </c>
      <c r="D75" s="19" t="s">
        <v>125</v>
      </c>
      <c r="E75" s="20" t="s">
        <v>19</v>
      </c>
      <c r="F75" s="30" t="n">
        <v>120</v>
      </c>
      <c r="G75" s="22" t="n">
        <v>0</v>
      </c>
      <c r="H75" s="23" t="n">
        <f aca="false">F75*G75</f>
        <v>0</v>
      </c>
      <c r="I75" s="24" t="n">
        <v>0</v>
      </c>
      <c r="J75" s="25" t="n">
        <f aca="false">I75*F75</f>
        <v>0</v>
      </c>
    </row>
    <row r="76" customFormat="false" ht="13.8" hidden="false" customHeight="false" outlineLevel="0" collapsed="false">
      <c r="A76" s="16" t="n">
        <v>73</v>
      </c>
      <c r="B76" s="17" t="s">
        <v>34</v>
      </c>
      <c r="C76" s="18" t="s">
        <v>122</v>
      </c>
      <c r="D76" s="26" t="s">
        <v>123</v>
      </c>
      <c r="E76" s="20" t="s">
        <v>37</v>
      </c>
      <c r="F76" s="30" t="n">
        <v>12</v>
      </c>
      <c r="G76" s="22" t="n">
        <v>0</v>
      </c>
      <c r="H76" s="23" t="n">
        <f aca="false">F76*G76</f>
        <v>0</v>
      </c>
      <c r="I76" s="24" t="n">
        <v>0.25</v>
      </c>
      <c r="J76" s="25" t="n">
        <f aca="false">I76*F76</f>
        <v>3</v>
      </c>
    </row>
    <row r="77" customFormat="false" ht="19.4" hidden="false" customHeight="false" outlineLevel="0" collapsed="false">
      <c r="A77" s="16" t="n">
        <v>74</v>
      </c>
      <c r="B77" s="17" t="s">
        <v>16</v>
      </c>
      <c r="C77" s="28" t="s">
        <v>126</v>
      </c>
      <c r="D77" s="31" t="s">
        <v>127</v>
      </c>
      <c r="E77" s="20" t="s">
        <v>128</v>
      </c>
      <c r="F77" s="30" t="n">
        <v>100</v>
      </c>
      <c r="G77" s="22" t="n">
        <v>0</v>
      </c>
      <c r="H77" s="23" t="n">
        <f aca="false">F77*G77</f>
        <v>0</v>
      </c>
      <c r="I77" s="24" t="n">
        <v>0</v>
      </c>
      <c r="J77" s="25" t="n">
        <f aca="false">I77*F77</f>
        <v>0</v>
      </c>
    </row>
    <row r="78" customFormat="false" ht="19.4" hidden="false" customHeight="false" outlineLevel="0" collapsed="false">
      <c r="A78" s="16" t="n">
        <v>75</v>
      </c>
      <c r="B78" s="17" t="s">
        <v>34</v>
      </c>
      <c r="C78" s="28" t="s">
        <v>129</v>
      </c>
      <c r="D78" s="32" t="s">
        <v>130</v>
      </c>
      <c r="E78" s="20" t="s">
        <v>128</v>
      </c>
      <c r="F78" s="30" t="n">
        <v>100</v>
      </c>
      <c r="G78" s="22" t="n">
        <v>0</v>
      </c>
      <c r="H78" s="23" t="n">
        <f aca="false">F78*G78</f>
        <v>0</v>
      </c>
      <c r="I78" s="24" t="n">
        <v>0.0002</v>
      </c>
      <c r="J78" s="25" t="n">
        <f aca="false">I78*F78</f>
        <v>0.02</v>
      </c>
    </row>
    <row r="79" customFormat="false" ht="13.8" hidden="false" customHeight="false" outlineLevel="0" collapsed="false">
      <c r="A79" s="16" t="n">
        <v>76</v>
      </c>
      <c r="B79" s="17" t="s">
        <v>16</v>
      </c>
      <c r="C79" s="18" t="s">
        <v>131</v>
      </c>
      <c r="D79" s="19" t="s">
        <v>132</v>
      </c>
      <c r="E79" s="20" t="s">
        <v>37</v>
      </c>
      <c r="F79" s="30" t="n">
        <v>30</v>
      </c>
      <c r="G79" s="22" t="n">
        <v>0</v>
      </c>
      <c r="H79" s="23" t="n">
        <f aca="false">F79*G79</f>
        <v>0</v>
      </c>
      <c r="I79" s="24" t="n">
        <v>1</v>
      </c>
      <c r="J79" s="25" t="n">
        <f aca="false">I79*F79</f>
        <v>30</v>
      </c>
    </row>
    <row r="80" customFormat="false" ht="13.8" hidden="false" customHeight="false" outlineLevel="0" collapsed="false">
      <c r="A80" s="16" t="n">
        <v>77</v>
      </c>
      <c r="B80" s="17"/>
      <c r="C80" s="28" t="s">
        <v>133</v>
      </c>
      <c r="D80" s="19" t="s">
        <v>134</v>
      </c>
      <c r="E80" s="20" t="s">
        <v>19</v>
      </c>
      <c r="F80" s="30" t="n">
        <v>600</v>
      </c>
      <c r="G80" s="22" t="n">
        <v>0</v>
      </c>
      <c r="H80" s="23" t="n">
        <f aca="false">F80*G80</f>
        <v>0</v>
      </c>
      <c r="I80" s="24" t="n">
        <v>0</v>
      </c>
      <c r="J80" s="25" t="n">
        <f aca="false">I80*F80</f>
        <v>0</v>
      </c>
    </row>
    <row r="81" customFormat="false" ht="13.8" hidden="false" customHeight="false" outlineLevel="0" collapsed="false">
      <c r="A81" s="6" t="n">
        <v>0</v>
      </c>
      <c r="B81" s="7" t="s">
        <v>11</v>
      </c>
      <c r="C81" s="8" t="s">
        <v>135</v>
      </c>
      <c r="D81" s="9" t="s">
        <v>136</v>
      </c>
      <c r="E81" s="10"/>
      <c r="F81" s="33"/>
      <c r="G81" s="34"/>
      <c r="H81" s="13" t="n">
        <f aca="false">SUM(H82:H83)</f>
        <v>0</v>
      </c>
      <c r="I81" s="35"/>
      <c r="J81" s="15" t="n">
        <v>0</v>
      </c>
    </row>
    <row r="82" customFormat="false" ht="20.25" hidden="false" customHeight="false" outlineLevel="0" collapsed="false">
      <c r="A82" s="16" t="n">
        <v>78</v>
      </c>
      <c r="B82" s="17" t="s">
        <v>16</v>
      </c>
      <c r="C82" s="18" t="s">
        <v>137</v>
      </c>
      <c r="D82" s="19" t="s">
        <v>138</v>
      </c>
      <c r="E82" s="20" t="s">
        <v>96</v>
      </c>
      <c r="F82" s="30" t="n">
        <f aca="false">J2</f>
        <v>208.16924</v>
      </c>
      <c r="G82" s="22" t="n">
        <v>0</v>
      </c>
      <c r="H82" s="23" t="n">
        <f aca="false">F82*G82</f>
        <v>0</v>
      </c>
      <c r="I82" s="24" t="n">
        <v>0</v>
      </c>
      <c r="J82" s="25" t="n">
        <f aca="false">I82*F82</f>
        <v>0</v>
      </c>
    </row>
    <row r="83" customFormat="false" ht="20.25" hidden="false" customHeight="false" outlineLevel="0" collapsed="false">
      <c r="A83" s="16" t="n">
        <v>79</v>
      </c>
      <c r="B83" s="17" t="s">
        <v>16</v>
      </c>
      <c r="C83" s="18" t="s">
        <v>139</v>
      </c>
      <c r="D83" s="19" t="s">
        <v>140</v>
      </c>
      <c r="E83" s="20" t="s">
        <v>96</v>
      </c>
      <c r="F83" s="30" t="n">
        <v>101</v>
      </c>
      <c r="G83" s="22" t="n">
        <v>0</v>
      </c>
      <c r="H83" s="23" t="n">
        <f aca="false">F83*G83</f>
        <v>0</v>
      </c>
      <c r="I83" s="24" t="n">
        <v>0</v>
      </c>
      <c r="J83" s="25" t="n">
        <f aca="false">I83*F83</f>
        <v>0</v>
      </c>
    </row>
    <row r="84" customFormat="false" ht="13.8" hidden="false" customHeight="false" outlineLevel="0" collapsed="false">
      <c r="A84" s="6" t="n">
        <v>0</v>
      </c>
      <c r="B84" s="7" t="s">
        <v>11</v>
      </c>
      <c r="C84" s="8" t="s">
        <v>141</v>
      </c>
      <c r="D84" s="9" t="s">
        <v>142</v>
      </c>
      <c r="E84" s="10"/>
      <c r="F84" s="33"/>
      <c r="G84" s="34"/>
      <c r="H84" s="13" t="n">
        <f aca="false">SUM(H85:H86)</f>
        <v>0</v>
      </c>
      <c r="I84" s="35"/>
      <c r="J84" s="15" t="n">
        <v>0</v>
      </c>
    </row>
    <row r="85" customFormat="false" ht="20.25" hidden="false" customHeight="false" outlineLevel="0" collapsed="false">
      <c r="A85" s="16" t="n">
        <v>80</v>
      </c>
      <c r="B85" s="17" t="s">
        <v>16</v>
      </c>
      <c r="C85" s="18" t="s">
        <v>22</v>
      </c>
      <c r="D85" s="19" t="s">
        <v>143</v>
      </c>
      <c r="E85" s="20" t="s">
        <v>109</v>
      </c>
      <c r="F85" s="30" t="n">
        <v>1</v>
      </c>
      <c r="G85" s="22" t="n">
        <v>0</v>
      </c>
      <c r="H85" s="23" t="n">
        <f aca="false">F85*G85</f>
        <v>0</v>
      </c>
      <c r="I85" s="24" t="n">
        <v>0</v>
      </c>
      <c r="J85" s="25" t="n">
        <f aca="false">I85*F85</f>
        <v>0</v>
      </c>
    </row>
    <row r="86" customFormat="false" ht="13.8" hidden="false" customHeight="false" outlineLevel="0" collapsed="false">
      <c r="A86" s="16" t="n">
        <v>81</v>
      </c>
      <c r="B86" s="17" t="s">
        <v>16</v>
      </c>
      <c r="C86" s="18" t="s">
        <v>22</v>
      </c>
      <c r="D86" s="19" t="s">
        <v>144</v>
      </c>
      <c r="E86" s="20" t="s">
        <v>109</v>
      </c>
      <c r="F86" s="30" t="n">
        <v>2</v>
      </c>
      <c r="G86" s="22" t="n">
        <v>0</v>
      </c>
      <c r="H86" s="23" t="n">
        <f aca="false">F86*G86</f>
        <v>0</v>
      </c>
      <c r="I86" s="24" t="n">
        <v>0</v>
      </c>
      <c r="J86" s="25" t="n">
        <f aca="false">I86*F86</f>
        <v>0</v>
      </c>
    </row>
    <row r="87" customFormat="false" ht="13.8" hidden="false" customHeight="false" outlineLevel="0" collapsed="false">
      <c r="A87" s="36"/>
      <c r="B87" s="36"/>
      <c r="C87" s="36"/>
      <c r="D87" s="36"/>
      <c r="E87" s="36"/>
      <c r="F87" s="36"/>
      <c r="G87" s="37"/>
      <c r="H87" s="36"/>
      <c r="I87" s="38"/>
      <c r="J87" s="36"/>
    </row>
    <row r="88" customFormat="false" ht="13.8" hidden="false" customHeight="false" outlineLevel="0" collapsed="false">
      <c r="A88" s="36"/>
      <c r="B88" s="39" t="s">
        <v>145</v>
      </c>
      <c r="C88" s="39"/>
      <c r="D88" s="39"/>
      <c r="E88" s="39"/>
      <c r="F88" s="39"/>
      <c r="G88" s="39"/>
      <c r="H88" s="40" t="n">
        <f aca="false">H2</f>
        <v>0</v>
      </c>
      <c r="I88" s="38"/>
      <c r="J88" s="36"/>
    </row>
    <row r="89" customFormat="false" ht="13.8" hidden="false" customHeight="false" outlineLevel="0" collapsed="false">
      <c r="A89" s="36"/>
      <c r="B89" s="39" t="s">
        <v>146</v>
      </c>
      <c r="C89" s="39"/>
      <c r="D89" s="39"/>
      <c r="E89" s="39"/>
      <c r="F89" s="39"/>
      <c r="G89" s="39"/>
      <c r="H89" s="40" t="n">
        <f aca="false">H88*0.21</f>
        <v>0</v>
      </c>
      <c r="I89" s="38"/>
      <c r="J89" s="36"/>
    </row>
    <row r="90" customFormat="false" ht="13.8" hidden="false" customHeight="false" outlineLevel="0" collapsed="false">
      <c r="A90" s="36"/>
      <c r="B90" s="39" t="s">
        <v>147</v>
      </c>
      <c r="C90" s="39"/>
      <c r="D90" s="39"/>
      <c r="E90" s="39"/>
      <c r="F90" s="39"/>
      <c r="G90" s="39"/>
      <c r="H90" s="40" t="n">
        <f aca="false">SUM(H88:H89)</f>
        <v>0</v>
      </c>
      <c r="I90" s="38"/>
      <c r="J90" s="36"/>
    </row>
    <row r="92" customFormat="false" ht="13.8" hidden="false" customHeight="false" outlineLevel="0" collapsed="false">
      <c r="A92" s="0" t="s">
        <v>148</v>
      </c>
      <c r="F92" s="0" t="s">
        <v>149</v>
      </c>
    </row>
    <row r="1048576" customFormat="false" ht="12.8" hidden="false" customHeight="false" outlineLevel="0" collapsed="false"/>
  </sheetData>
  <sheetProtection sheet="true" objects="true" scenarios="true"/>
  <mergeCells count="3">
    <mergeCell ref="B88:G88"/>
    <mergeCell ref="B89:G89"/>
    <mergeCell ref="B90:G90"/>
  </mergeCells>
  <printOptions headings="false" gridLines="false" gridLinesSet="true" horizontalCentered="false" verticalCentered="false"/>
  <pageMargins left="0.472222222222222" right="0.275694444444444" top="0.718055555555556" bottom="0.638888888888889" header="0.39375" footer="0.275694444444444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&amp;L&amp;"Arial,obyčejné"&amp;10Položkový rozpočet -  výsadby&amp;R&amp;"Times New Roman,obyčejné"&amp;12Revitalizace Steidlova parku v Domažlicích</oddHeader>
    <oddFooter>&amp;R&amp;"Times New Roman,obyčejné"&amp;12strana &amp;P ze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2066</TotalTime>
  <Application>LibreOffice/7.2.6.2$Windows_X86_64 LibreOffice_project/b0ec3a565991f7569a5a7f5d24fed7f52653d754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2020-04-06T23:48:24Z</dcterms:created>
  <dc:creator/>
  <dc:description/>
  <dc:language>cs-CZ</dc:language>
  <cp:lastModifiedBy/>
  <dcterms:modified xsi:type="dcterms:W3CDTF">2022-08-03T15:40:31Z</dcterms:modified>
  <cp:revision>89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16.1.8.16350</vt:lpwstr>
  </property>
</Properties>
</file>