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mazlickelesy.sharepoint.com/sites/Dokumenty/Sdilene dokumenty/Investice_projektove_dokumentace/VZ_2022_oprava_cesty_jubilejni_hajek/"/>
    </mc:Choice>
  </mc:AlternateContent>
  <xr:revisionPtr revIDLastSave="2" documentId="8_{34D4D71C-CD62-4154-BBD2-3453B9DAE309}" xr6:coauthVersionLast="47" xr6:coauthVersionMax="47" xr10:uidLastSave="{35E3D0EC-FAF2-47E9-BB91-99D83FC75D5E}"/>
  <bookViews>
    <workbookView xWindow="-2314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2 Pol'!$A$1:$X$33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I10" i="12" s="1"/>
  <c r="K11" i="12"/>
  <c r="M11" i="12"/>
  <c r="O11" i="12"/>
  <c r="Q11" i="12"/>
  <c r="Q10" i="12" s="1"/>
  <c r="V11" i="12"/>
  <c r="G12" i="12"/>
  <c r="M12" i="12" s="1"/>
  <c r="I12" i="12"/>
  <c r="K12" i="12"/>
  <c r="K10" i="12" s="1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I14" i="12" s="1"/>
  <c r="K15" i="12"/>
  <c r="O15" i="12"/>
  <c r="Q15" i="12"/>
  <c r="Q14" i="12" s="1"/>
  <c r="V15" i="12"/>
  <c r="G16" i="12"/>
  <c r="M16" i="12" s="1"/>
  <c r="I16" i="12"/>
  <c r="K16" i="12"/>
  <c r="K14" i="12" s="1"/>
  <c r="O16" i="12"/>
  <c r="O14" i="12" s="1"/>
  <c r="Q16" i="12"/>
  <c r="V16" i="12"/>
  <c r="G18" i="12"/>
  <c r="G17" i="12" s="1"/>
  <c r="I52" i="1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53" i="1" s="1"/>
  <c r="V20" i="12"/>
  <c r="G21" i="12"/>
  <c r="I21" i="12"/>
  <c r="I20" i="12" s="1"/>
  <c r="K21" i="12"/>
  <c r="K20" i="12" s="1"/>
  <c r="M21" i="12"/>
  <c r="M20" i="12" s="1"/>
  <c r="O21" i="12"/>
  <c r="O20" i="12" s="1"/>
  <c r="Q21" i="12"/>
  <c r="Q20" i="12" s="1"/>
  <c r="V21" i="12"/>
  <c r="AE23" i="12"/>
  <c r="F39" i="1" s="1"/>
  <c r="I20" i="1"/>
  <c r="I19" i="1"/>
  <c r="I18" i="1"/>
  <c r="I17" i="1"/>
  <c r="H42" i="1"/>
  <c r="F42" i="1" l="1"/>
  <c r="G23" i="1" s="1"/>
  <c r="I17" i="12"/>
  <c r="V14" i="12"/>
  <c r="F40" i="1"/>
  <c r="F41" i="1"/>
  <c r="V17" i="12"/>
  <c r="I49" i="1"/>
  <c r="Q17" i="12"/>
  <c r="O17" i="12"/>
  <c r="V10" i="12"/>
  <c r="K17" i="12"/>
  <c r="O10" i="12"/>
  <c r="M14" i="12"/>
  <c r="M10" i="12"/>
  <c r="G10" i="12"/>
  <c r="I50" i="1" s="1"/>
  <c r="I54" i="1" s="1"/>
  <c r="G14" i="12"/>
  <c r="I51" i="1" s="1"/>
  <c r="AF23" i="12"/>
  <c r="M18" i="12"/>
  <c r="M17" i="12" s="1"/>
  <c r="J28" i="1"/>
  <c r="J26" i="1"/>
  <c r="G38" i="1"/>
  <c r="F38" i="1"/>
  <c r="J23" i="1"/>
  <c r="J24" i="1"/>
  <c r="J25" i="1"/>
  <c r="J27" i="1"/>
  <c r="E24" i="1"/>
  <c r="G24" i="1"/>
  <c r="E26" i="1"/>
  <c r="G26" i="1"/>
  <c r="J51" i="1" l="1"/>
  <c r="J53" i="1"/>
  <c r="J52" i="1"/>
  <c r="J50" i="1"/>
  <c r="J49" i="1"/>
  <c r="J54" i="1" s="1"/>
  <c r="I41" i="1"/>
  <c r="G23" i="12"/>
  <c r="G39" i="1"/>
  <c r="G41" i="1"/>
  <c r="G40" i="1"/>
  <c r="I40" i="1" s="1"/>
  <c r="I16" i="1"/>
  <c r="I21" i="1" s="1"/>
  <c r="G42" i="1" l="1"/>
  <c r="G25" i="1" s="1"/>
  <c r="A27" i="1" s="1"/>
  <c r="I39" i="1"/>
  <c r="I42" i="1" s="1"/>
  <c r="J41" i="1" l="1"/>
  <c r="J40" i="1"/>
  <c r="J39" i="1"/>
  <c r="J42" i="1" s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Aleš Ligas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<sst xmlns="http://schemas.openxmlformats.org/spreadsheetml/2006/main" count="214" uniqueCount="128">
  <si>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</si>
  <si>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</si>
  <si>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</si>
  <si>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</si>
  <si>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</si>
  <si>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</si>
  <si>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</si>
  <si>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</si>
  <si>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</si>
  <si>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</si>
  <si>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</si>
  <si>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</si>
  <si>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</si>
  <si>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</si>
  <si>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</si>
  <si>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</si>
  <si>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</si>
  <si>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</si>
  <si>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</si>
  <si>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</si>
  <si>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</si>
  <si>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</si>
  <si>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</si>
  <si>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</si>
  <si>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</si>
  <si>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</si>
  <si>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</si>
  <si>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</si>
  <si>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</si>
  <si>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</si>
  <si>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</si>
  <si>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</si>
  <si>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</si>
  <si>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</si>
  <si>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</si>
  <si>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</si>
  <si>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</si>
  <si>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</si>
  <si>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</si>
  <si>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</si>
  <si>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</si>
  <si>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</si>
  <si>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</si>
  <si>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</si>
  <si>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Rozpočet - š. 3,50m</t>
  </si>
  <si>
    <t>SO 01</t>
  </si>
  <si>
    <t>Komunikace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</si>
  <si>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</si>
  <si>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</si>
  <si>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</si>
  <si>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</si>
  <si>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</si>
  <si>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</si>
  <si>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</si>
  <si>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</si>
  <si>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</si>
  <si>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</si>
  <si>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</si>
  <si>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</si>
  <si>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</si>
  <si>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</si>
  <si>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</si>
  <si>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</si>
  <si>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</si>
  <si>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</si>
  <si>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</si>
  <si>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</si>
  <si>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</si>
  <si>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</si>
  <si>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</si>
  <si>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</si>
  <si>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</si>
  <si>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</si>
  <si>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</si>
  <si>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</si>
  <si>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</si>
  <si>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</si>
  <si>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</si>
  <si>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</si>
  <si>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</si>
  <si>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</si>
  <si>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</si>
  <si>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</si>
  <si>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</si>
  <si>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</si>
  <si>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</si>
  <si>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</si>
  <si>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</si>
  <si>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</si>
  <si>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</si>
  <si>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</si>
  <si>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</si>
  <si>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</si>
  <si>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938909611</t>
  </si>
  <si>
    <t>Odstranění nánosu na krajnicích tl. do 10 cm</t>
  </si>
  <si>
    <t>m2</t>
  </si>
  <si>
    <t>RTS 22/ I</t>
  </si>
  <si>
    <t>Indiv</t>
  </si>
  <si>
    <t>Práce</t>
  </si>
  <si>
    <t>POL1_1</t>
  </si>
  <si>
    <t>577112113</t>
  </si>
  <si>
    <t>Beton asfalt. ACO 11 S š. do 3 m, tl.4 cm</t>
  </si>
  <si>
    <t>565131111</t>
  </si>
  <si>
    <t>Podklad z obal kamen. ACP 16/ACP 22, š. do 3 m, tl. 5 cm</t>
  </si>
  <si>
    <t>POL1_</t>
  </si>
  <si>
    <t>569831111</t>
  </si>
  <si>
    <t>Zpevnění krajnic štěrkodrtí tloušťky  10 cm</t>
  </si>
  <si>
    <t>573-000-1T</t>
  </si>
  <si>
    <t>Zalití napojení asfaltovou emulzí vč. zaříznutí, zarovnání, dobourání do tl. 10cm</t>
  </si>
  <si>
    <t>m</t>
  </si>
  <si>
    <t>Vlastní</t>
  </si>
  <si>
    <t>938909111</t>
  </si>
  <si>
    <t>Odstranění nánosu s povrchu podkladu štěrkového</t>
  </si>
  <si>
    <t>998225111</t>
  </si>
  <si>
    <t>Přesun hmot, pozemní komunikace, kryt živičný</t>
  </si>
  <si>
    <t>t</t>
  </si>
  <si>
    <t>99-000-01</t>
  </si>
  <si>
    <t>Přesun stavební mechanizace na místo stavby</t>
  </si>
  <si>
    <t>kpl</t>
  </si>
  <si>
    <t>979082113</t>
  </si>
  <si>
    <t>Vodorovná přemístění suti po suchu do 50 m s uložením</t>
  </si>
  <si>
    <t>Přesun suti</t>
  </si>
  <si>
    <t>POL8_</t>
  </si>
  <si>
    <t>SUM</t>
  </si>
  <si>
    <t>Poznámky uchazeče k zadání</t>
  </si>
  <si>
    <t>POPUZIV</t>
  </si>
  <si>
    <t>END</t>
  </si>
  <si>
    <t>Oprava lesní cesty LC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</si>
</sst>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SheetLayoutView="75" workbookViewId="0">
      <selection activeCell="M4" sqref="M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0" t="s">
        <v>4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2"/>
      <c r="B2" s="77" t="s">
        <v>24</v>
      </c>
      <c r="C2" s="78"/>
      <c r="D2" s="79"/>
      <c r="E2" s="199" t="s">
        <v>127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80" t="s">
        <v>47</v>
      </c>
      <c r="C3" s="78"/>
      <c r="D3" s="81"/>
      <c r="E3" s="202" t="s">
        <v>46</v>
      </c>
      <c r="F3" s="203"/>
      <c r="G3" s="203"/>
      <c r="H3" s="203"/>
      <c r="I3" s="203"/>
      <c r="J3" s="204"/>
    </row>
    <row r="4" spans="1:15" ht="23.25" customHeight="1" x14ac:dyDescent="0.2">
      <c r="A4" s="76">
        <v>7880</v>
      </c>
      <c r="B4" s="82" t="s">
        <v>48</v>
      </c>
      <c r="C4" s="83"/>
      <c r="D4" s="84"/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6"/>
      <c r="E11" s="206"/>
      <c r="F11" s="206"/>
      <c r="G11" s="206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5"/>
      <c r="F15" s="205"/>
      <c r="G15" s="207"/>
      <c r="H15" s="207"/>
      <c r="I15" s="207" t="s">
        <v>31</v>
      </c>
      <c r="J15" s="208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SUMIF(F49:F53,A16,I49:I53)+SUMIF(F49:F53,"PSU",I49:I53)</f>
        <v>0</v>
      </c>
      <c r="J16" s="198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SUMIF(F49:F53,A17,I49:I53)</f>
        <v>0</v>
      </c>
      <c r="J17" s="198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SUMIF(F49:F53,A18,I49:I53)</f>
        <v>0</v>
      </c>
      <c r="J18" s="198"/>
    </row>
    <row r="19" spans="1:10" ht="23.25" customHeight="1" x14ac:dyDescent="0.2">
      <c r="A19" s="143" t="s">
        <v>64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SUMIF(F49:F53,A19,I49:I53)</f>
        <v>0</v>
      </c>
      <c r="J19" s="198"/>
    </row>
    <row r="20" spans="1:10" ht="23.25" customHeight="1" x14ac:dyDescent="0.2">
      <c r="A20" s="143" t="s">
        <v>65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SUMIF(F49:F53,A20,I49:I53)</f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10"/>
      <c r="G21" s="209"/>
      <c r="H21" s="210"/>
      <c r="I21" s="209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4">
        <f>I23*E23/100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3">
        <f>I25*E25/100</f>
        <v>0</v>
      </c>
      <c r="H26" s="194"/>
      <c r="I26" s="19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5">
        <f>CenaCelkemBezDPH-(ZakladDPHSni+ZakladDPHZakl)</f>
        <v>0</v>
      </c>
      <c r="H27" s="195"/>
      <c r="I27" s="19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30">
        <f>A27</f>
        <v>0</v>
      </c>
      <c r="H28" s="230"/>
      <c r="I28" s="230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29">
        <f>ZakladDPHSni+DPHSni+ZakladDPHZakl+DPHZakl+Zaokrouhleni</f>
        <v>0</v>
      </c>
      <c r="H29" s="229"/>
      <c r="I29" s="229"/>
      <c r="J29" s="124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49</v>
      </c>
      <c r="C39" s="237"/>
      <c r="D39" s="237"/>
      <c r="E39" s="237"/>
      <c r="F39" s="101">
        <f>'SO 01 2 Pol'!AE23</f>
        <v>0</v>
      </c>
      <c r="G39" s="102">
        <f>'SO 01 2 Pol'!AF23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45</v>
      </c>
      <c r="C40" s="238" t="s">
        <v>46</v>
      </c>
      <c r="D40" s="238"/>
      <c r="E40" s="238"/>
      <c r="F40" s="107">
        <f>'SO 01 2 Pol'!AE23</f>
        <v>0</v>
      </c>
      <c r="G40" s="108">
        <f>'SO 01 2 Pol'!AF23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43</v>
      </c>
      <c r="C41" s="237" t="s">
        <v>44</v>
      </c>
      <c r="D41" s="237"/>
      <c r="E41" s="237"/>
      <c r="F41" s="112">
        <f>'SO 01 2 Pol'!AE23</f>
        <v>0</v>
      </c>
      <c r="G41" s="103">
        <f>'SO 01 2 Pol'!AF23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239" t="s">
        <v>50</v>
      </c>
      <c r="C42" s="240"/>
      <c r="D42" s="240"/>
      <c r="E42" s="240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5" t="s">
        <v>52</v>
      </c>
    </row>
    <row r="48" spans="1:10" ht="25.5" customHeight="1" x14ac:dyDescent="0.2">
      <c r="A48" s="127"/>
      <c r="B48" s="130" t="s">
        <v>18</v>
      </c>
      <c r="C48" s="130" t="s">
        <v>6</v>
      </c>
      <c r="D48" s="131"/>
      <c r="E48" s="131"/>
      <c r="F48" s="132" t="s">
        <v>53</v>
      </c>
      <c r="G48" s="132"/>
      <c r="H48" s="132"/>
      <c r="I48" s="132" t="s">
        <v>31</v>
      </c>
      <c r="J48" s="132" t="s">
        <v>0</v>
      </c>
    </row>
    <row r="49" spans="1:10" ht="36.75" customHeight="1" x14ac:dyDescent="0.2">
      <c r="A49" s="128"/>
      <c r="B49" s="133" t="s">
        <v>54</v>
      </c>
      <c r="C49" s="235" t="s">
        <v>55</v>
      </c>
      <c r="D49" s="236"/>
      <c r="E49" s="236"/>
      <c r="F49" s="139" t="s">
        <v>26</v>
      </c>
      <c r="G49" s="140"/>
      <c r="H49" s="140"/>
      <c r="I49" s="140">
        <f>'SO 01 2 Pol'!G8</f>
        <v>0</v>
      </c>
      <c r="J49" s="137" t="str">
        <f>IF(I54=0,"",I49/I54*100)</f>
        <v/>
      </c>
    </row>
    <row r="50" spans="1:10" ht="36.75" customHeight="1" x14ac:dyDescent="0.2">
      <c r="A50" s="128"/>
      <c r="B50" s="133" t="s">
        <v>56</v>
      </c>
      <c r="C50" s="235" t="s">
        <v>46</v>
      </c>
      <c r="D50" s="236"/>
      <c r="E50" s="236"/>
      <c r="F50" s="139" t="s">
        <v>26</v>
      </c>
      <c r="G50" s="140"/>
      <c r="H50" s="140"/>
      <c r="I50" s="140">
        <f>'SO 01 2 Pol'!G10</f>
        <v>0</v>
      </c>
      <c r="J50" s="137" t="str">
        <f>IF(I54=0,"",I50/I54*100)</f>
        <v/>
      </c>
    </row>
    <row r="51" spans="1:10" ht="36.75" customHeight="1" x14ac:dyDescent="0.2">
      <c r="A51" s="128"/>
      <c r="B51" s="133" t="s">
        <v>57</v>
      </c>
      <c r="C51" s="235" t="s">
        <v>58</v>
      </c>
      <c r="D51" s="236"/>
      <c r="E51" s="236"/>
      <c r="F51" s="139" t="s">
        <v>26</v>
      </c>
      <c r="G51" s="140"/>
      <c r="H51" s="140"/>
      <c r="I51" s="140">
        <f>'SO 01 2 Pol'!G14</f>
        <v>0</v>
      </c>
      <c r="J51" s="137" t="str">
        <f>IF(I54=0,"",I51/I54*100)</f>
        <v/>
      </c>
    </row>
    <row r="52" spans="1:10" ht="36.75" customHeight="1" x14ac:dyDescent="0.2">
      <c r="A52" s="128"/>
      <c r="B52" s="133" t="s">
        <v>59</v>
      </c>
      <c r="C52" s="235" t="s">
        <v>60</v>
      </c>
      <c r="D52" s="236"/>
      <c r="E52" s="236"/>
      <c r="F52" s="139" t="s">
        <v>26</v>
      </c>
      <c r="G52" s="140"/>
      <c r="H52" s="140"/>
      <c r="I52" s="140">
        <f>'SO 01 2 Pol'!G17</f>
        <v>0</v>
      </c>
      <c r="J52" s="137" t="str">
        <f>IF(I54=0,"",I52/I54*100)</f>
        <v/>
      </c>
    </row>
    <row r="53" spans="1:10" ht="36.75" customHeight="1" x14ac:dyDescent="0.2">
      <c r="A53" s="128"/>
      <c r="B53" s="133" t="s">
        <v>61</v>
      </c>
      <c r="C53" s="235" t="s">
        <v>62</v>
      </c>
      <c r="D53" s="236"/>
      <c r="E53" s="236"/>
      <c r="F53" s="139" t="s">
        <v>63</v>
      </c>
      <c r="G53" s="140"/>
      <c r="H53" s="140"/>
      <c r="I53" s="140">
        <f>'SO 01 2 Pol'!G20</f>
        <v>0</v>
      </c>
      <c r="J53" s="137" t="str">
        <f>IF(I54=0,"",I53/I54*100)</f>
        <v/>
      </c>
    </row>
    <row r="54" spans="1:10" ht="25.5" customHeight="1" x14ac:dyDescent="0.2">
      <c r="A54" s="129"/>
      <c r="B54" s="134" t="s">
        <v>1</v>
      </c>
      <c r="C54" s="135"/>
      <c r="D54" s="136"/>
      <c r="E54" s="136"/>
      <c r="F54" s="141"/>
      <c r="G54" s="142"/>
      <c r="H54" s="142"/>
      <c r="I54" s="142">
        <f>SUM(I49:I53)</f>
        <v>0</v>
      </c>
      <c r="J54" s="138">
        <f>SUM(J49:J53)</f>
        <v>0</v>
      </c>
    </row>
    <row r="55" spans="1:10" x14ac:dyDescent="0.2">
      <c r="F55" s="87"/>
      <c r="G55" s="87"/>
      <c r="H55" s="87"/>
      <c r="I55" s="87"/>
      <c r="J55" s="88"/>
    </row>
    <row r="56" spans="1:10" x14ac:dyDescent="0.2">
      <c r="F56" s="87"/>
      <c r="G56" s="87"/>
      <c r="H56" s="87"/>
      <c r="I56" s="87"/>
      <c r="J56" s="88"/>
    </row>
    <row r="57" spans="1:10" x14ac:dyDescent="0.2">
      <c r="F57" s="87"/>
      <c r="G57" s="87"/>
      <c r="H57" s="87"/>
      <c r="I57" s="87"/>
      <c r="J5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28515625" customWidth="1"/>
    <col min="2" max="2" width="12.42578125" style="126" customWidth="1"/>
    <col min="3" max="3" width="38.140625" style="126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66</v>
      </c>
    </row>
    <row r="2" spans="1:60" ht="25.15" customHeight="1" x14ac:dyDescent="0.2">
      <c r="A2" s="144" t="s">
        <v>8</v>
      </c>
      <c r="B2" s="49"/>
      <c r="C2" s="258" t="s">
        <v>127</v>
      </c>
      <c r="D2" s="259"/>
      <c r="E2" s="259"/>
      <c r="F2" s="259"/>
      <c r="G2" s="260"/>
      <c r="AG2" t="s">
        <v>67</v>
      </c>
    </row>
    <row r="3" spans="1:60" ht="25.15" customHeight="1" x14ac:dyDescent="0.2">
      <c r="A3" s="144" t="s">
        <v>9</v>
      </c>
      <c r="B3" s="49"/>
      <c r="C3" s="258" t="s">
        <v>46</v>
      </c>
      <c r="D3" s="259"/>
      <c r="E3" s="259"/>
      <c r="F3" s="259"/>
      <c r="G3" s="260"/>
      <c r="AC3" s="126" t="s">
        <v>67</v>
      </c>
      <c r="AG3" t="s">
        <v>68</v>
      </c>
    </row>
    <row r="4" spans="1:60" ht="25.15" customHeight="1" x14ac:dyDescent="0.2">
      <c r="A4" s="145" t="s">
        <v>10</v>
      </c>
      <c r="B4" s="146"/>
      <c r="C4" s="261" t="s">
        <v>44</v>
      </c>
      <c r="D4" s="262"/>
      <c r="E4" s="262"/>
      <c r="F4" s="262"/>
      <c r="G4" s="263"/>
      <c r="AG4" t="s">
        <v>69</v>
      </c>
    </row>
    <row r="5" spans="1:60" x14ac:dyDescent="0.2">
      <c r="D5" s="10"/>
    </row>
    <row r="6" spans="1:60" ht="38.25" x14ac:dyDescent="0.2">
      <c r="A6" s="148" t="s">
        <v>70</v>
      </c>
      <c r="B6" s="150" t="s">
        <v>71</v>
      </c>
      <c r="C6" s="150" t="s">
        <v>72</v>
      </c>
      <c r="D6" s="149" t="s">
        <v>73</v>
      </c>
      <c r="E6" s="148" t="s">
        <v>74</v>
      </c>
      <c r="F6" s="147" t="s">
        <v>75</v>
      </c>
      <c r="G6" s="148" t="s">
        <v>31</v>
      </c>
      <c r="H6" s="151" t="s">
        <v>32</v>
      </c>
      <c r="I6" s="151" t="s">
        <v>76</v>
      </c>
      <c r="J6" s="151" t="s">
        <v>33</v>
      </c>
      <c r="K6" s="151" t="s">
        <v>77</v>
      </c>
      <c r="L6" s="151" t="s">
        <v>78</v>
      </c>
      <c r="M6" s="151" t="s">
        <v>79</v>
      </c>
      <c r="N6" s="151" t="s">
        <v>80</v>
      </c>
      <c r="O6" s="151" t="s">
        <v>81</v>
      </c>
      <c r="P6" s="151" t="s">
        <v>82</v>
      </c>
      <c r="Q6" s="151" t="s">
        <v>83</v>
      </c>
      <c r="R6" s="151" t="s">
        <v>84</v>
      </c>
      <c r="S6" s="151" t="s">
        <v>85</v>
      </c>
      <c r="T6" s="151" t="s">
        <v>86</v>
      </c>
      <c r="U6" s="151" t="s">
        <v>87</v>
      </c>
      <c r="V6" s="151" t="s">
        <v>88</v>
      </c>
      <c r="W6" s="151" t="s">
        <v>89</v>
      </c>
      <c r="X6" s="151" t="s">
        <v>90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4" t="s">
        <v>91</v>
      </c>
      <c r="B8" s="165" t="s">
        <v>54</v>
      </c>
      <c r="C8" s="183" t="s">
        <v>55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2"/>
      <c r="O8" s="162">
        <f>SUM(O9:O9)</f>
        <v>0</v>
      </c>
      <c r="P8" s="162"/>
      <c r="Q8" s="162">
        <f>SUM(Q9:Q9)</f>
        <v>201.6</v>
      </c>
      <c r="R8" s="163"/>
      <c r="S8" s="163"/>
      <c r="T8" s="163"/>
      <c r="U8" s="163"/>
      <c r="V8" s="163">
        <f>SUM(V9:V9)</f>
        <v>54.4</v>
      </c>
      <c r="W8" s="163"/>
      <c r="X8" s="163"/>
      <c r="AG8" t="s">
        <v>92</v>
      </c>
    </row>
    <row r="9" spans="1:60" outlineLevel="1" x14ac:dyDescent="0.2">
      <c r="A9" s="177">
        <v>1</v>
      </c>
      <c r="B9" s="178" t="s">
        <v>93</v>
      </c>
      <c r="C9" s="184" t="s">
        <v>94</v>
      </c>
      <c r="D9" s="179" t="s">
        <v>95</v>
      </c>
      <c r="E9" s="180">
        <v>1600</v>
      </c>
      <c r="F9" s="181"/>
      <c r="G9" s="182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0.126</v>
      </c>
      <c r="Q9" s="159">
        <f>ROUND(E9*P9,2)</f>
        <v>201.6</v>
      </c>
      <c r="R9" s="160"/>
      <c r="S9" s="160" t="s">
        <v>96</v>
      </c>
      <c r="T9" s="160" t="s">
        <v>97</v>
      </c>
      <c r="U9" s="160">
        <v>3.4000000000000002E-2</v>
      </c>
      <c r="V9" s="160">
        <f>ROUND(E9*U9,2)</f>
        <v>54.4</v>
      </c>
      <c r="W9" s="160"/>
      <c r="X9" s="160" t="s">
        <v>98</v>
      </c>
      <c r="Y9" s="152"/>
      <c r="Z9" s="152"/>
      <c r="AA9" s="152"/>
      <c r="AB9" s="152"/>
      <c r="AC9" s="152"/>
      <c r="AD9" s="152"/>
      <c r="AE9" s="152"/>
      <c r="AF9" s="152"/>
      <c r="AG9" s="152" t="s">
        <v>99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4" t="s">
        <v>91</v>
      </c>
      <c r="B10" s="165" t="s">
        <v>56</v>
      </c>
      <c r="C10" s="183" t="s">
        <v>46</v>
      </c>
      <c r="D10" s="166"/>
      <c r="E10" s="167"/>
      <c r="F10" s="168"/>
      <c r="G10" s="169">
        <f>SUMIF(AG11:AG13,"&lt;&gt;NOR",G11:G13)</f>
        <v>0</v>
      </c>
      <c r="H10" s="163"/>
      <c r="I10" s="163">
        <f>SUM(I11:I13)</f>
        <v>0</v>
      </c>
      <c r="J10" s="163"/>
      <c r="K10" s="163">
        <f>SUM(K11:K13)</f>
        <v>0</v>
      </c>
      <c r="L10" s="163"/>
      <c r="M10" s="163">
        <f>SUM(M11:M13)</f>
        <v>0</v>
      </c>
      <c r="N10" s="162"/>
      <c r="O10" s="162">
        <f>SUM(O11:O13)</f>
        <v>817.3</v>
      </c>
      <c r="P10" s="162"/>
      <c r="Q10" s="162">
        <f>SUM(Q11:Q13)</f>
        <v>0</v>
      </c>
      <c r="R10" s="163"/>
      <c r="S10" s="163"/>
      <c r="T10" s="163"/>
      <c r="U10" s="163"/>
      <c r="V10" s="163">
        <f>SUM(V11:V13)</f>
        <v>359.85</v>
      </c>
      <c r="W10" s="163"/>
      <c r="X10" s="163"/>
      <c r="AG10" t="s">
        <v>92</v>
      </c>
    </row>
    <row r="11" spans="1:60" outlineLevel="1" x14ac:dyDescent="0.2">
      <c r="A11" s="177">
        <v>2</v>
      </c>
      <c r="B11" s="178" t="s">
        <v>100</v>
      </c>
      <c r="C11" s="184" t="s">
        <v>101</v>
      </c>
      <c r="D11" s="179" t="s">
        <v>95</v>
      </c>
      <c r="E11" s="180">
        <v>2765</v>
      </c>
      <c r="F11" s="181"/>
      <c r="G11" s="182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0.10373</v>
      </c>
      <c r="O11" s="159">
        <f>ROUND(E11*N11,2)</f>
        <v>286.81</v>
      </c>
      <c r="P11" s="159">
        <v>0</v>
      </c>
      <c r="Q11" s="159">
        <f>ROUND(E11*P11,2)</f>
        <v>0</v>
      </c>
      <c r="R11" s="160"/>
      <c r="S11" s="160" t="s">
        <v>96</v>
      </c>
      <c r="T11" s="160" t="s">
        <v>97</v>
      </c>
      <c r="U11" s="160">
        <v>6.4000000000000001E-2</v>
      </c>
      <c r="V11" s="160">
        <f>ROUND(E11*U11,2)</f>
        <v>176.96</v>
      </c>
      <c r="W11" s="160"/>
      <c r="X11" s="160" t="s">
        <v>98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99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7">
        <v>3</v>
      </c>
      <c r="B12" s="178" t="s">
        <v>102</v>
      </c>
      <c r="C12" s="184" t="s">
        <v>103</v>
      </c>
      <c r="D12" s="179" t="s">
        <v>95</v>
      </c>
      <c r="E12" s="180">
        <v>2883.5</v>
      </c>
      <c r="F12" s="181"/>
      <c r="G12" s="182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59">
        <v>0.13188</v>
      </c>
      <c r="O12" s="159">
        <f>ROUND(E12*N12,2)</f>
        <v>380.28</v>
      </c>
      <c r="P12" s="159">
        <v>0</v>
      </c>
      <c r="Q12" s="159">
        <f>ROUND(E12*P12,2)</f>
        <v>0</v>
      </c>
      <c r="R12" s="160"/>
      <c r="S12" s="160" t="s">
        <v>96</v>
      </c>
      <c r="T12" s="160" t="s">
        <v>97</v>
      </c>
      <c r="U12" s="160">
        <v>4.9000000000000002E-2</v>
      </c>
      <c r="V12" s="160">
        <f>ROUND(E12*U12,2)</f>
        <v>141.29</v>
      </c>
      <c r="W12" s="160"/>
      <c r="X12" s="160" t="s">
        <v>98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104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7">
        <v>4</v>
      </c>
      <c r="B13" s="178" t="s">
        <v>105</v>
      </c>
      <c r="C13" s="184" t="s">
        <v>106</v>
      </c>
      <c r="D13" s="179" t="s">
        <v>95</v>
      </c>
      <c r="E13" s="180">
        <v>800</v>
      </c>
      <c r="F13" s="181"/>
      <c r="G13" s="182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0.18776000000000001</v>
      </c>
      <c r="O13" s="159">
        <f>ROUND(E13*N13,2)</f>
        <v>150.21</v>
      </c>
      <c r="P13" s="159">
        <v>0</v>
      </c>
      <c r="Q13" s="159">
        <f>ROUND(E13*P13,2)</f>
        <v>0</v>
      </c>
      <c r="R13" s="160"/>
      <c r="S13" s="160" t="s">
        <v>96</v>
      </c>
      <c r="T13" s="160" t="s">
        <v>97</v>
      </c>
      <c r="U13" s="160">
        <v>5.1999999999999998E-2</v>
      </c>
      <c r="V13" s="160">
        <f>ROUND(E13*U13,2)</f>
        <v>41.6</v>
      </c>
      <c r="W13" s="160"/>
      <c r="X13" s="160" t="s">
        <v>98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104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4" t="s">
        <v>91</v>
      </c>
      <c r="B14" s="165" t="s">
        <v>57</v>
      </c>
      <c r="C14" s="183" t="s">
        <v>58</v>
      </c>
      <c r="D14" s="166"/>
      <c r="E14" s="167"/>
      <c r="F14" s="168"/>
      <c r="G14" s="169">
        <f>SUMIF(AG15:AG16,"&lt;&gt;NOR",G15:G16)</f>
        <v>0</v>
      </c>
      <c r="H14" s="163"/>
      <c r="I14" s="163">
        <f>SUM(I15:I16)</f>
        <v>0</v>
      </c>
      <c r="J14" s="163"/>
      <c r="K14" s="163">
        <f>SUM(K15:K16)</f>
        <v>0</v>
      </c>
      <c r="L14" s="163"/>
      <c r="M14" s="163">
        <f>SUM(M15:M16)</f>
        <v>0</v>
      </c>
      <c r="N14" s="162"/>
      <c r="O14" s="162">
        <f>SUM(O15:O16)</f>
        <v>0</v>
      </c>
      <c r="P14" s="162"/>
      <c r="Q14" s="162">
        <f>SUM(Q15:Q16)</f>
        <v>0</v>
      </c>
      <c r="R14" s="163"/>
      <c r="S14" s="163"/>
      <c r="T14" s="163"/>
      <c r="U14" s="163"/>
      <c r="V14" s="163">
        <f>SUM(V15:V16)</f>
        <v>8.65</v>
      </c>
      <c r="W14" s="163"/>
      <c r="X14" s="163"/>
      <c r="AG14" t="s">
        <v>92</v>
      </c>
    </row>
    <row r="15" spans="1:60" ht="22.5" outlineLevel="1" x14ac:dyDescent="0.2">
      <c r="A15" s="177">
        <v>5</v>
      </c>
      <c r="B15" s="178" t="s">
        <v>107</v>
      </c>
      <c r="C15" s="184" t="s">
        <v>108</v>
      </c>
      <c r="D15" s="179" t="s">
        <v>109</v>
      </c>
      <c r="E15" s="180">
        <v>10</v>
      </c>
      <c r="F15" s="181"/>
      <c r="G15" s="182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60"/>
      <c r="S15" s="160" t="s">
        <v>110</v>
      </c>
      <c r="T15" s="160" t="s">
        <v>97</v>
      </c>
      <c r="U15" s="160">
        <v>0</v>
      </c>
      <c r="V15" s="160">
        <f>ROUND(E15*U15,2)</f>
        <v>0</v>
      </c>
      <c r="W15" s="160"/>
      <c r="X15" s="160" t="s">
        <v>98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99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7">
        <v>6</v>
      </c>
      <c r="B16" s="178" t="s">
        <v>111</v>
      </c>
      <c r="C16" s="184" t="s">
        <v>112</v>
      </c>
      <c r="D16" s="179" t="s">
        <v>95</v>
      </c>
      <c r="E16" s="180">
        <v>2883.5</v>
      </c>
      <c r="F16" s="181"/>
      <c r="G16" s="182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96</v>
      </c>
      <c r="T16" s="160" t="s">
        <v>97</v>
      </c>
      <c r="U16" s="160">
        <v>3.0000000000000001E-3</v>
      </c>
      <c r="V16" s="160">
        <f>ROUND(E16*U16,2)</f>
        <v>8.65</v>
      </c>
      <c r="W16" s="160"/>
      <c r="X16" s="160" t="s">
        <v>98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99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x14ac:dyDescent="0.2">
      <c r="A17" s="164" t="s">
        <v>91</v>
      </c>
      <c r="B17" s="165" t="s">
        <v>59</v>
      </c>
      <c r="C17" s="183" t="s">
        <v>60</v>
      </c>
      <c r="D17" s="166"/>
      <c r="E17" s="167"/>
      <c r="F17" s="168"/>
      <c r="G17" s="169">
        <f>SUMIF(AG18:AG19,"&lt;&gt;NOR",G18:G19)</f>
        <v>0</v>
      </c>
      <c r="H17" s="163"/>
      <c r="I17" s="163">
        <f>SUM(I18:I19)</f>
        <v>0</v>
      </c>
      <c r="J17" s="163"/>
      <c r="K17" s="163">
        <f>SUM(K18:K19)</f>
        <v>0</v>
      </c>
      <c r="L17" s="163"/>
      <c r="M17" s="163">
        <f>SUM(M18:M19)</f>
        <v>0</v>
      </c>
      <c r="N17" s="162"/>
      <c r="O17" s="162">
        <f>SUM(O18:O19)</f>
        <v>0</v>
      </c>
      <c r="P17" s="162"/>
      <c r="Q17" s="162">
        <f>SUM(Q18:Q19)</f>
        <v>0</v>
      </c>
      <c r="R17" s="163"/>
      <c r="S17" s="163"/>
      <c r="T17" s="163"/>
      <c r="U17" s="163"/>
      <c r="V17" s="163">
        <f>SUM(V18:V19)</f>
        <v>15.43</v>
      </c>
      <c r="W17" s="163"/>
      <c r="X17" s="163"/>
      <c r="AG17" t="s">
        <v>92</v>
      </c>
    </row>
    <row r="18" spans="1:60" outlineLevel="1" x14ac:dyDescent="0.2">
      <c r="A18" s="177">
        <v>7</v>
      </c>
      <c r="B18" s="178" t="s">
        <v>113</v>
      </c>
      <c r="C18" s="184" t="s">
        <v>114</v>
      </c>
      <c r="D18" s="179" t="s">
        <v>115</v>
      </c>
      <c r="E18" s="180">
        <v>964.5</v>
      </c>
      <c r="F18" s="181"/>
      <c r="G18" s="182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60"/>
      <c r="S18" s="160" t="s">
        <v>96</v>
      </c>
      <c r="T18" s="160" t="s">
        <v>97</v>
      </c>
      <c r="U18" s="160">
        <v>1.6E-2</v>
      </c>
      <c r="V18" s="160">
        <f>ROUND(E18*U18,2)</f>
        <v>15.43</v>
      </c>
      <c r="W18" s="160"/>
      <c r="X18" s="160" t="s">
        <v>98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7">
        <v>8</v>
      </c>
      <c r="B19" s="178" t="s">
        <v>116</v>
      </c>
      <c r="C19" s="184" t="s">
        <v>117</v>
      </c>
      <c r="D19" s="179" t="s">
        <v>118</v>
      </c>
      <c r="E19" s="180">
        <v>1</v>
      </c>
      <c r="F19" s="181"/>
      <c r="G19" s="182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60"/>
      <c r="S19" s="160" t="s">
        <v>110</v>
      </c>
      <c r="T19" s="160" t="s">
        <v>97</v>
      </c>
      <c r="U19" s="160">
        <v>0</v>
      </c>
      <c r="V19" s="160">
        <f>ROUND(E19*U19,2)</f>
        <v>0</v>
      </c>
      <c r="W19" s="160"/>
      <c r="X19" s="160" t="s">
        <v>98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104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4" t="s">
        <v>91</v>
      </c>
      <c r="B20" s="165" t="s">
        <v>61</v>
      </c>
      <c r="C20" s="183" t="s">
        <v>62</v>
      </c>
      <c r="D20" s="166"/>
      <c r="E20" s="167"/>
      <c r="F20" s="168"/>
      <c r="G20" s="169">
        <f>SUMIF(AG21:AG21,"&lt;&gt;NOR",G21:G21)</f>
        <v>0</v>
      </c>
      <c r="H20" s="163"/>
      <c r="I20" s="163">
        <f>SUM(I21:I21)</f>
        <v>0</v>
      </c>
      <c r="J20" s="163"/>
      <c r="K20" s="163">
        <f>SUM(K21:K21)</f>
        <v>0</v>
      </c>
      <c r="L20" s="163"/>
      <c r="M20" s="163">
        <f>SUM(M21:M21)</f>
        <v>0</v>
      </c>
      <c r="N20" s="162"/>
      <c r="O20" s="162">
        <f>SUM(O21:O21)</f>
        <v>0</v>
      </c>
      <c r="P20" s="162"/>
      <c r="Q20" s="162">
        <f>SUM(Q21:Q21)</f>
        <v>0</v>
      </c>
      <c r="R20" s="163"/>
      <c r="S20" s="163"/>
      <c r="T20" s="163"/>
      <c r="U20" s="163"/>
      <c r="V20" s="163">
        <f>SUM(V21:V21)</f>
        <v>0.6</v>
      </c>
      <c r="W20" s="163"/>
      <c r="X20" s="163"/>
      <c r="AG20" t="s">
        <v>92</v>
      </c>
    </row>
    <row r="21" spans="1:60" ht="22.5" outlineLevel="1" x14ac:dyDescent="0.2">
      <c r="A21" s="171">
        <v>9</v>
      </c>
      <c r="B21" s="172" t="s">
        <v>119</v>
      </c>
      <c r="C21" s="185" t="s">
        <v>120</v>
      </c>
      <c r="D21" s="173" t="s">
        <v>115</v>
      </c>
      <c r="E21" s="174">
        <v>201.6</v>
      </c>
      <c r="F21" s="175"/>
      <c r="G21" s="176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96</v>
      </c>
      <c r="T21" s="160" t="s">
        <v>97</v>
      </c>
      <c r="U21" s="160">
        <v>3.0000000000000001E-3</v>
      </c>
      <c r="V21" s="160">
        <f>ROUND(E21*U21,2)</f>
        <v>0.6</v>
      </c>
      <c r="W21" s="160"/>
      <c r="X21" s="160" t="s">
        <v>121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122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3"/>
      <c r="B22" s="4"/>
      <c r="C22" s="18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78</v>
      </c>
    </row>
    <row r="23" spans="1:60" x14ac:dyDescent="0.2">
      <c r="A23" s="155"/>
      <c r="B23" s="156" t="s">
        <v>31</v>
      </c>
      <c r="C23" s="187"/>
      <c r="D23" s="157"/>
      <c r="E23" s="158"/>
      <c r="F23" s="158"/>
      <c r="G23" s="170">
        <f>G8+G10+G14+G17+G20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123</v>
      </c>
    </row>
    <row r="24" spans="1:60" x14ac:dyDescent="0.2">
      <c r="A24" s="3"/>
      <c r="B24" s="4"/>
      <c r="C24" s="18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3"/>
      <c r="B25" s="4"/>
      <c r="C25" s="18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64" t="s">
        <v>124</v>
      </c>
      <c r="B26" s="264"/>
      <c r="C26" s="26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45"/>
      <c r="B27" s="246"/>
      <c r="C27" s="247"/>
      <c r="D27" s="246"/>
      <c r="E27" s="246"/>
      <c r="F27" s="246"/>
      <c r="G27" s="24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125</v>
      </c>
    </row>
    <row r="28" spans="1:60" x14ac:dyDescent="0.2">
      <c r="A28" s="249"/>
      <c r="B28" s="250"/>
      <c r="C28" s="251"/>
      <c r="D28" s="250"/>
      <c r="E28" s="250"/>
      <c r="F28" s="250"/>
      <c r="G28" s="25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49"/>
      <c r="B29" s="250"/>
      <c r="C29" s="251"/>
      <c r="D29" s="250"/>
      <c r="E29" s="250"/>
      <c r="F29" s="250"/>
      <c r="G29" s="25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49"/>
      <c r="B30" s="250"/>
      <c r="C30" s="251"/>
      <c r="D30" s="250"/>
      <c r="E30" s="250"/>
      <c r="F30" s="250"/>
      <c r="G30" s="25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53"/>
      <c r="B31" s="254"/>
      <c r="C31" s="255"/>
      <c r="D31" s="254"/>
      <c r="E31" s="254"/>
      <c r="F31" s="254"/>
      <c r="G31" s="25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">
      <c r="C33" s="188"/>
      <c r="D33" s="10"/>
      <c r="AG33" t="s">
        <v>126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2" ma:contentTypeDescription="Vytvoří nový dokument" ma:contentTypeScope="" ma:versionID="3411f0a75c8c89e0fde7d1f25a00a3c3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91f44ba76ac2524245708cee5c3e75b3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96EA7B-CEB4-442A-B5A6-7D5B6A5A4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5ac84-ffae-4f69-904f-34fe58abc48e"/>
    <ds:schemaRef ds:uri="f08e78ba-7a0e-416a-bcee-7a519529d4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32A906-821C-49CB-979D-CD13B940F5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2 Pol'!Názvy_tisku</vt:lpstr>
      <vt:lpstr>oadresa</vt:lpstr>
      <vt:lpstr>Stavba!Objednatel</vt:lpstr>
      <vt:lpstr>Stavba!Objekt</vt:lpstr>
      <vt:lpstr>'SO 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Jindřiška Deckerová</cp:lastModifiedBy>
  <cp:lastPrinted>2019-03-19T12:27:02Z</cp:lastPrinted>
  <dcterms:created xsi:type="dcterms:W3CDTF">2009-04-08T07:15:50Z</dcterms:created>
  <dcterms:modified xsi:type="dcterms:W3CDTF">2022-07-12T13:57:31Z</dcterms:modified>
</cp:coreProperties>
</file>