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" sheetId="1" r:id="rId1"/>
  </sheets>
  <definedNames>
    <definedName name="_xlnm.Print_Titles" localSheetId="0">'Sheet'!$1:$1</definedName>
  </definedNames>
  <calcPr calcId="145621"/>
  <extLst/>
</workbook>
</file>

<file path=xl/sharedStrings.xml><?xml version="1.0" encoding="utf-8"?>
<sst xmlns="http://schemas.openxmlformats.org/spreadsheetml/2006/main" count="355" uniqueCount="152">
  <si>
    <t>ČP</t>
  </si>
  <si>
    <t>TV</t>
  </si>
  <si>
    <t>Kód položky</t>
  </si>
  <si>
    <t>Plný popis</t>
  </si>
  <si>
    <t>MJ</t>
  </si>
  <si>
    <t>Množství</t>
  </si>
  <si>
    <t>Jednotková cena</t>
  </si>
  <si>
    <t>Celková cena</t>
  </si>
  <si>
    <t>Hmotnost jednotková</t>
  </si>
  <si>
    <t>Hmotnost celkem</t>
  </si>
  <si>
    <t>č.p.</t>
  </si>
  <si>
    <t>D</t>
  </si>
  <si>
    <t>HSV</t>
  </si>
  <si>
    <t>Práce a dodávky HSV</t>
  </si>
  <si>
    <t>1</t>
  </si>
  <si>
    <t>Zemní práce</t>
  </si>
  <si>
    <t>K</t>
  </si>
  <si>
    <t>184802111</t>
  </si>
  <si>
    <t>Chemické odplevelení půdy před založením kultury, trávníku nebo zpevněných ploch o výměře jednotlivě přes 20 m2 v rovině nebo na svahu do 1:5 postřikem na široko včetně dodávky herbicidu (trvalkové záhony a záhony růží )</t>
  </si>
  <si>
    <t>m2</t>
  </si>
  <si>
    <t>184802211</t>
  </si>
  <si>
    <t>Chemické odplevelení půdy před založením kultury, trávníku nebo zpevněných ploch o výměře jednotlivě přes 20 m2 na svahu přes 1:5 do 1:2 postřikem na široko včetně dodávky herbicidu (val)</t>
  </si>
  <si>
    <t>112201101</t>
  </si>
  <si>
    <t>Odstranění pařezů frézováním ve svahu přes 1:5 do 1:2, do hloubky 25 cm, včetně kořenových náběhů a včetně odstranění dřevní hmoty a doplnění ornice, včetně dodávky ornice</t>
  </si>
  <si>
    <t>R</t>
  </si>
  <si>
    <t>Ruční odstranění pařezů a kořenů nežádoucích křovin</t>
  </si>
  <si>
    <t>183205111</t>
  </si>
  <si>
    <t>Založení záhonu pro výsadbu rostlin v rovině nebo na svahu do 1:5 v zemině tř. 1 až 2 (růže u pomníku a rododendrony)</t>
  </si>
  <si>
    <t>183205131</t>
  </si>
  <si>
    <t>Založení záhonu pro výsadbu rostlin na svahu přes 1:5 do 1:2 v zemině tř. 1 až 2 (keře na svahu)</t>
  </si>
  <si>
    <t>183211211</t>
  </si>
  <si>
    <t>Založení štěrkového záhonu pro výsadbu trvalek v zemině tř. 1 až 4 v rovině nebo na svahu do 1:5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</si>
  <si>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</si>
  <si>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</si>
  <si>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181111112</t>
  </si>
  <si>
    <t>Plošná úprava terénu v zemině tř. 1 až 4 s urovnáním povrchu bez doplnění ornice souvislé plochy do 500 m2 při nerovnostech terénu přes 50 do 100 mm na svahu přes 1:5 do 1:2</t>
  </si>
  <si>
    <t>M</t>
  </si>
  <si>
    <t>Doplnění a rozprostření ornice / trávníkového substrátu, prům. 4 cm</t>
  </si>
  <si>
    <t>Ornice – kvalitní, bez kamenů a jílu, s podílem humusu</t>
  </si>
  <si>
    <t>m3</t>
  </si>
  <si>
    <t>103715000</t>
  </si>
  <si>
    <t>substrát pro trávníky A, volně ložený</t>
  </si>
  <si>
    <t>181411141</t>
  </si>
  <si>
    <t>Založení / obnova trávníku na půdě předem připravené plochy do 1000 m2 výsevem včetně utažení parterového v rovině nebo na svahu do 1:5</t>
  </si>
  <si>
    <t>005724150</t>
  </si>
  <si>
    <t>Osivo - travní parková směs exclusive</t>
  </si>
  <si>
    <t>kg</t>
  </si>
  <si>
    <t>181411142</t>
  </si>
  <si>
    <t>Založení trávníku na půdě předem připravené plochy do 1000 m2 výsevem včetně utažení parterového na svahu přes 1:5 do 1:2</t>
  </si>
  <si>
    <t>183101213</t>
  </si>
  <si>
    <t>Hloubení jamek pro vysazování rostlin v zemině tř.1 až 4 s výměnou půdy z 50% v rovině nebo na svahu do 1:5, objemu přes 0,05 do 0,125 m3</t>
  </si>
  <si>
    <t>kus</t>
  </si>
  <si>
    <t>103715100</t>
  </si>
  <si>
    <t>substrát zahradnický B, volně ložený</t>
  </si>
  <si>
    <t>103715102</t>
  </si>
  <si>
    <t>rašelina zahradní, volně ložená</t>
  </si>
  <si>
    <t>183102213</t>
  </si>
  <si>
    <t>183111211</t>
  </si>
  <si>
    <t>Hloubení jamek pro vysazování rostlin v zemině tř.1 až 4 s výměnou půdy z 50% v rovině nebo na svahu do 1:5, objemu do 0,002 m3 (trvalky)</t>
  </si>
  <si>
    <t>183111212</t>
  </si>
  <si>
    <t>Hloubení jamek pro vysazování rostlin v zemině tř.1 až 4 s výměnou půdy z 50% v rovině nebo na svahu do 1:5, objemu přes 0,002 do 0,005 m3</t>
  </si>
  <si>
    <t>183112212</t>
  </si>
  <si>
    <t>Hloubení jamek pro vysazování rostlin v zemině tř.1 až 4 s výměnou půdy z 50% na svahu přes 1:5 do 1:2, objemu přes 0,002 do 0,005 m3</t>
  </si>
  <si>
    <t>183211312</t>
  </si>
  <si>
    <t>Výsadba květin do připravené půdy se zalitím do připravené půdy, se zalitím trvalek</t>
  </si>
  <si>
    <t>trvalka kontejnerovaná, min K9,  (viz seznam rostlin k výsadbám)</t>
  </si>
  <si>
    <t>183211313</t>
  </si>
  <si>
    <t>Výsadba květin do připravené půdy se zalitím do připravené půdy, se zalitím cibulí nebo hlíz</t>
  </si>
  <si>
    <t>cibulovina (viz seznam rostlin k výsadbám)</t>
  </si>
  <si>
    <t>184102110</t>
  </si>
  <si>
    <t>Výsadba dřeviny s balem do předem vyhloubené jamky se zalitím v rovině nebo na svahu do 1:5, při průměru balu do 150 mm</t>
  </si>
  <si>
    <t>251911552</t>
  </si>
  <si>
    <t>hnojivo NPK pomalurozpustné (tablety 10 g)</t>
  </si>
  <si>
    <t>251911551</t>
  </si>
  <si>
    <t>Hydroabsorpční kondicionér (např. Hydrogel, Terracottem, a další …)</t>
  </si>
  <si>
    <t>026504161</t>
  </si>
  <si>
    <t>růže půdopokryvná, 20 - 40 cm, K  (viz seznam rostlin k výsadbám)</t>
  </si>
  <si>
    <t>026504181</t>
  </si>
  <si>
    <t>nízký rododendron, 20 - 40 cm, K  (viz seznam rostlin k výsadbám)</t>
  </si>
  <si>
    <t>184102111</t>
  </si>
  <si>
    <t>Výsadba dřeviny s balem do předem vyhloubené jamky se zalitím v rovině nebo na svahu do 1:5, při průměru balu přes 150 do 300 mm</t>
  </si>
  <si>
    <t>Hydroabsorpční kondicionér (např. Hydrogel, Terracottem,...)</t>
  </si>
  <si>
    <t>026504170</t>
  </si>
  <si>
    <t>keř listnatý, 60 – 80 cm, K (viz seznam rostlin k výsadbám)</t>
  </si>
  <si>
    <t>026504172</t>
  </si>
  <si>
    <t>vyšší rododendron, 40 – 60 cm, K  (viz seznam rostlin k výsadbám)</t>
  </si>
  <si>
    <t>184102120</t>
  </si>
  <si>
    <t>Výsadba dřeviny s balem do předem vyhloubené jamky se zalitím na svahu přes 1:5 do 1:2, při průměru balu do 150 mm</t>
  </si>
  <si>
    <t>026504160</t>
  </si>
  <si>
    <t>keř listnatý, 20 - 40 cm, K</t>
  </si>
  <si>
    <t>184102121</t>
  </si>
  <si>
    <t>Výsadba dřeviny s balem do předem vyhloubené jamky se zalitím na svahu přes 1:5 do 1:2, při průměru balu přes 150 do 300 mm</t>
  </si>
  <si>
    <t>026603000</t>
  </si>
  <si>
    <t>keř listnatý 60 – 80 cm, K  (viz seznam rostlin k výsadbám)</t>
  </si>
  <si>
    <t>184911161</t>
  </si>
  <si>
    <t>Mulčování záhonů kačírkem nebo drceným kamenivem tloušťky mulče přes 50 do 100 mm v rovině nebo na svahu do 1:5</t>
  </si>
  <si>
    <t>583374010</t>
  </si>
  <si>
    <t>kamenivo dekorační (kačírek) frakce 4/8/16</t>
  </si>
  <si>
    <t>t</t>
  </si>
  <si>
    <t>Založení dešťového štěrkového záhonu pro výsadbu trvalek v zemině tř. 1 až 4 v rovině nebo na svahu do 1:5</t>
  </si>
  <si>
    <t>1221011011</t>
  </si>
  <si>
    <t>Odkopávky a prokopávky nezapažené ručně s přehozením výkopku na vzdálenost do 2 m nebo s naložením na dopravní prostředek v horninách tř. 1 a 2 do 100 m3  (dešťový záhon, hl do 80 cm),strojně a ručně v okolí kořenů</t>
  </si>
  <si>
    <t>Rozprostření kameniva v dešťovém záhonu ve vrstvě 10-15 cm, f 16/32</t>
  </si>
  <si>
    <t>Rozprostření směsi substrátu v dešťovém záhonu ve vrstvě 60-80 cm</t>
  </si>
  <si>
    <t>kamenivo drcené / oblázky / kačírek f. 16/32 mm</t>
  </si>
  <si>
    <t>Písek frakce 0-4 mm</t>
  </si>
  <si>
    <t>182111111</t>
  </si>
  <si>
    <t>Zpevnění svahu jutovou, kokosovou nebo plastovou rohoží na svahu přes 1:5 do 1:2</t>
  </si>
  <si>
    <t>618940120</t>
  </si>
  <si>
    <t>síť protierozní z kokosových vláken 400 g/m2</t>
  </si>
  <si>
    <t>Plastová / ocelová skoba na uchycení kokosové rohože</t>
  </si>
  <si>
    <t>ks</t>
  </si>
  <si>
    <t>182911121</t>
  </si>
  <si>
    <t>Zpevnění svahu prkny v zemině tř. 1 až 4 na svahu přes 1:2 do 1:1</t>
  </si>
  <si>
    <t>605111200</t>
  </si>
  <si>
    <t>řezivo stavební prkna prismovaná (středová) tloušťky 18 -25 mm délky 2 - 5 m</t>
  </si>
  <si>
    <t>605912801</t>
  </si>
  <si>
    <t>ocelový kolík délky 0,3 - 0,5 m na upevnění tyče / prkna ve svahu</t>
  </si>
  <si>
    <t>184911312</t>
  </si>
  <si>
    <t>Položení mulčovací textilie proti prorůstání plevelů kolem vysázených rostlin na svahu přes 1:5 do 1:2</t>
  </si>
  <si>
    <t>693112150</t>
  </si>
  <si>
    <t>geotextilie tkaná do 90 g/m2</t>
  </si>
  <si>
    <t>184911421</t>
  </si>
  <si>
    <t>Mulčování vysazených rostlin mulčovací kůrou, tl. do 100 mm v rovině nebo na svahu do 1:5</t>
  </si>
  <si>
    <t>103911000</t>
  </si>
  <si>
    <t>kůra mulčovací drcená, volně ložená</t>
  </si>
  <si>
    <t>184911422</t>
  </si>
  <si>
    <t>Mulčování vysazených rostlin mulčovací kůrou, tl. do 100 mm na svahu přes 1:5 do 1:2</t>
  </si>
  <si>
    <t>916371211</t>
  </si>
  <si>
    <t xml:space="preserve">Osazení skrytého flexibilního zahradního obrubníku kovového jednostranným odkopáním   </t>
  </si>
  <si>
    <t>m</t>
  </si>
  <si>
    <t>272451750</t>
  </si>
  <si>
    <t>obrubník zahradní z recyklovaného materiálu 125 mm x 4 mm   (hloubka x šířka)</t>
  </si>
  <si>
    <t>185851121</t>
  </si>
  <si>
    <t>Dovoz vody pro zálivku rostlin na vzdálenost do 1000 m</t>
  </si>
  <si>
    <t>185804312</t>
  </si>
  <si>
    <t xml:space="preserve">Zalití rostlin vodou plochy záhonů jednotlivě přes 20 m2   </t>
  </si>
  <si>
    <t>998</t>
  </si>
  <si>
    <t>Přesun hmot</t>
  </si>
  <si>
    <t>998231311</t>
  </si>
  <si>
    <t>Přesun hmot pro sadovnické a krajinářské úpravy - strojně dopravní vzdálenost do 5000 m</t>
  </si>
  <si>
    <t>998231411</t>
  </si>
  <si>
    <t>Přesun hmot pro sadovnické a krajinářské úpravy - ručně bez užití mechanizace vodorovná dopravní vzdálenost do 100 m</t>
  </si>
  <si>
    <t xml:space="preserve">2 </t>
  </si>
  <si>
    <t>Vedlejší rozpočtové náklady</t>
  </si>
  <si>
    <t>Zařízení staveniště, zajištění bezpečnosti práce, omezení pohybu veřejnosti,…</t>
  </si>
  <si>
    <t>Vytýčení sítí TI v terénu</t>
  </si>
  <si>
    <t>Celkem cena za realizaci bez DPH (Kč):</t>
  </si>
  <si>
    <t>Celkem DPH 21 % (Kč):</t>
  </si>
  <si>
    <t>Celkem cena za realizaci včetně DPH (Kč):</t>
  </si>
  <si>
    <t>Vypracoval: ………………………………….</t>
  </si>
  <si>
    <t>Datum: ……………………………………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</si>
</sst>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;#,##0;;"/>
    <numFmt numFmtId="168" formatCode="#,##0.000"/>
    <numFmt numFmtId="169" formatCode="#,##0.00"/>
    <numFmt numFmtId="170" formatCode="#,##0"/>
    <numFmt numFmtId="171" formatCode="#,##0.00\ [$Kč-405];[RED]\-#,##0.00\ [$Kč-405]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.25"/>
      <color rgb="FF000000"/>
      <name val="Tahoma"/>
      <family val="0"/>
    </font>
    <font>
      <sz val="8.25"/>
      <name val="Tahoma"/>
      <family val="0"/>
    </font>
    <font>
      <b/>
      <sz val="8.25"/>
      <color rgb="FF000000"/>
      <name val="Tahoma"/>
      <family val="0"/>
    </font>
    <font>
      <b/>
      <sz val="8.25"/>
      <color rgb="FFFF0000"/>
      <name val="Tahoma"/>
      <family val="0"/>
    </font>
    <font>
      <b/>
      <sz val="8.25"/>
      <name val="Tahoma"/>
      <family val="0"/>
    </font>
    <font>
      <sz val="8"/>
      <color rgb="FF000000"/>
      <name val="Arial CE"/>
      <family val="0"/>
    </font>
    <font>
      <sz val="8.25"/>
      <color rgb="FF0065CE"/>
      <name val="Tahoma"/>
      <family val="0"/>
    </font>
    <font>
      <sz val="8"/>
      <name val="Arial CE"/>
      <family val="2"/>
    </font>
    <font>
      <sz val="8"/>
      <color rgb="FF0065CE"/>
      <name val="Arial CE"/>
      <family val="0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6" fontId="3" fillId="2" borderId="1" xfId="0" applyFont="1" applyBorder="1" applyAlignment="1" applyProtection="1">
      <alignment horizontal="center" vertical="center" wrapText="1" readingOrder="1"/>
      <protection hidden="1"/>
    </xf>
    <xf numFmtId="166" fontId="4" fillId="2" borderId="1" xfId="0" applyFont="1" applyBorder="1" applyAlignment="1" applyProtection="1">
      <alignment horizontal="center" vertical="center" wrapText="1" readingOrder="1"/>
      <protection hidden="1"/>
    </xf>
    <xf numFmtId="165" fontId="3" fillId="2" borderId="1" xfId="0" applyFont="1" applyBorder="1" applyAlignment="1" applyProtection="1">
      <alignment horizontal="center" vertical="center" wrapText="1" readingOrder="1"/>
      <protection hidden="1"/>
    </xf>
    <xf numFmtId="167" fontId="5" fillId="3" borderId="1" xfId="0" applyFont="1" applyBorder="1" applyAlignment="1" applyProtection="1">
      <alignment horizontal="right" vertical="center" readingOrder="1"/>
      <protection hidden="1"/>
    </xf>
    <xf numFmtId="166" fontId="5" fillId="3" borderId="1" xfId="0" applyFont="1" applyBorder="1" applyAlignment="1" applyProtection="1">
      <alignment horizontal="center" vertical="center" readingOrder="1"/>
      <protection hidden="1"/>
    </xf>
    <xf numFmtId="166" fontId="5" fillId="3" borderId="1" xfId="0" applyFont="1" applyBorder="1" applyAlignment="1" applyProtection="1">
      <alignment horizontal="left" vertical="center" readingOrder="1"/>
      <protection hidden="1"/>
    </xf>
    <xf numFmtId="166" fontId="5" fillId="3" borderId="1" xfId="0" applyFont="1" applyBorder="1" applyAlignment="1" applyProtection="1">
      <alignment horizontal="left" vertical="top" wrapText="1" readingOrder="1"/>
      <protection hidden="1"/>
    </xf>
    <xf numFmtId="166" fontId="5" fillId="4" borderId="1" xfId="0" applyFont="1" applyBorder="1" applyAlignment="1" applyProtection="1">
      <alignment horizontal="left" vertical="center" readingOrder="1"/>
      <protection hidden="1"/>
    </xf>
    <xf numFmtId="168" fontId="6" fillId="4" borderId="1" xfId="0" applyFont="1" applyBorder="1" applyAlignment="1" applyProtection="1">
      <alignment horizontal="right" vertical="center" readingOrder="1"/>
      <protection hidden="1"/>
    </xf>
    <xf numFmtId="169" fontId="7" fillId="3" borderId="1" xfId="0" applyFont="1" applyBorder="1" applyAlignment="1" applyProtection="1">
      <alignment horizontal="right" vertical="center" readingOrder="1"/>
      <protection hidden="1"/>
    </xf>
    <xf numFmtId="169" fontId="5" fillId="3" borderId="1" xfId="0" applyFont="1" applyBorder="1" applyAlignment="1" applyProtection="1">
      <alignment horizontal="right" vertical="center" readingOrder="1"/>
      <protection hidden="1"/>
    </xf>
    <xf numFmtId="165" fontId="5" fillId="3" borderId="1" xfId="0" applyFont="1" applyBorder="1" applyAlignment="1" applyProtection="1">
      <alignment horizontal="left" vertical="center" readingOrder="1"/>
      <protection hidden="1"/>
    </xf>
    <xf numFmtId="168" fontId="5" fillId="3" borderId="1" xfId="0" applyFont="1" applyBorder="1" applyAlignment="1" applyProtection="1">
      <alignment horizontal="right" vertical="center" readingOrder="1"/>
      <protection hidden="1"/>
    </xf>
    <xf numFmtId="170" fontId="3" fillId="4" borderId="1" xfId="0" applyFont="1" applyBorder="1" applyAlignment="1" applyProtection="1">
      <alignment horizontal="right" vertical="center" readingOrder="1"/>
      <protection hidden="1"/>
    </xf>
    <xf numFmtId="166" fontId="3" fillId="3" borderId="1" xfId="0" applyFont="1" applyBorder="1" applyAlignment="1" applyProtection="1">
      <alignment horizontal="center" vertical="center" readingOrder="1"/>
      <protection hidden="1"/>
    </xf>
    <xf numFmtId="166" fontId="3" fillId="3" borderId="1" xfId="0" applyFont="1" applyBorder="1" applyAlignment="1" applyProtection="1">
      <alignment horizontal="left" vertical="center" readingOrder="1"/>
      <protection hidden="1"/>
    </xf>
    <xf numFmtId="166" fontId="3" fillId="4" borderId="1" xfId="0" applyFont="1" applyBorder="1" applyAlignment="1" applyProtection="1">
      <alignment horizontal="left" vertical="top" wrapText="1" readingOrder="1"/>
      <protection hidden="1"/>
    </xf>
    <xf numFmtId="166" fontId="3" fillId="4" borderId="1" xfId="0" applyFont="1" applyBorder="1" applyAlignment="1" applyProtection="1">
      <alignment horizontal="left" vertical="center" readingOrder="1"/>
      <protection hidden="1"/>
    </xf>
    <xf numFmtId="168" fontId="3" fillId="4" borderId="1" xfId="0" applyFont="1" applyBorder="1" applyAlignment="1" applyProtection="1">
      <alignment horizontal="right" vertical="center" readingOrder="1"/>
      <protection hidden="1"/>
    </xf>
    <xf numFmtId="169" fontId="4" fillId="4" borderId="1" xfId="0" applyFont="1" applyBorder="1" applyAlignment="1" applyProtection="1">
      <alignment horizontal="right" vertical="center" readingOrder="1"/>
      <protection hidden="1"/>
    </xf>
    <xf numFmtId="169" fontId="3" fillId="4" borderId="1" xfId="0" applyFont="1" applyBorder="1" applyAlignment="1" applyProtection="1">
      <alignment horizontal="right" vertical="center" readingOrder="1"/>
      <protection hidden="1"/>
    </xf>
    <xf numFmtId="165" fontId="3" fillId="3" borderId="1" xfId="0" applyFont="1" applyBorder="1" applyAlignment="1" applyProtection="1">
      <alignment horizontal="right" vertical="center" readingOrder="1"/>
      <protection hidden="1"/>
    </xf>
    <xf numFmtId="168" fontId="3" fillId="3" borderId="1" xfId="0" applyFont="1" applyBorder="1" applyAlignment="1" applyProtection="1">
      <alignment horizontal="right" vertical="center" readingOrder="1"/>
      <protection hidden="1"/>
    </xf>
    <xf numFmtId="166" fontId="8" fillId="3" borderId="1" xfId="0" applyFont="1" applyBorder="1" applyAlignment="1" applyProtection="1">
      <alignment horizontal="left" vertical="center" readingOrder="1"/>
      <protection hidden="1"/>
    </xf>
    <xf numFmtId="166" fontId="9" fillId="4" borderId="1" xfId="0" applyFont="1" applyBorder="1" applyAlignment="1" applyProtection="1">
      <alignment horizontal="left" vertical="top" wrapText="1" readingOrder="1"/>
      <protection hidden="1"/>
    </xf>
    <xf numFmtId="164" fontId="10" fillId="0" borderId="1" xfId="0" applyFont="1" applyBorder="1" applyAlignment="1" applyProtection="1">
      <alignment horizontal="left" wrapText="1"/>
      <protection hidden="1"/>
    </xf>
    <xf numFmtId="166" fontId="4" fillId="4" borderId="1" xfId="0" applyFont="1" applyBorder="1" applyAlignment="1" applyProtection="1">
      <alignment horizontal="left" vertical="top" wrapText="1" readingOrder="1"/>
      <protection hidden="1"/>
    </xf>
    <xf numFmtId="168" fontId="4" fillId="4" borderId="1" xfId="0" applyFont="1" applyBorder="1" applyAlignment="1" applyProtection="1">
      <alignment horizontal="right" vertical="center" readingOrder="1"/>
      <protection hidden="1"/>
    </xf>
    <xf numFmtId="166" fontId="10" fillId="4" borderId="1" xfId="0" applyFont="1" applyBorder="1" applyAlignment="1" applyProtection="1">
      <alignment horizontal="left" vertical="top" wrapText="1" readingOrder="1"/>
      <protection hidden="1"/>
    </xf>
    <xf numFmtId="166" fontId="11" fillId="4" borderId="1" xfId="0" applyFont="1" applyBorder="1" applyAlignment="1" applyProtection="1">
      <alignment horizontal="left" vertical="top" wrapText="1" readingOrder="1"/>
      <protection hidden="1"/>
    </xf>
    <xf numFmtId="168" fontId="7" fillId="4" borderId="1" xfId="0" applyFont="1" applyBorder="1" applyAlignment="1" applyProtection="1">
      <alignment horizontal="right" vertical="center" readingOrder="1"/>
      <protection hidden="1"/>
    </xf>
    <xf numFmtId="169" fontId="7" fillId="3" borderId="1" xfId="0" applyFont="1" applyBorder="1" applyAlignment="1" applyProtection="1">
      <alignment horizontal="right" vertical="center" readingOrder="1"/>
      <protection hidden="1"/>
    </xf>
    <xf numFmtId="165" fontId="5" fillId="0" borderId="1" xfId="0" applyFont="1" applyBorder="1" applyAlignment="1" applyProtection="1">
      <alignment horizontal="left" vertical="center" readingOrder="1"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 horizontal="left" vertical="center"/>
      <protection hidden="1"/>
    </xf>
    <xf numFmtId="171" fontId="0" fillId="0" borderId="1" xfId="0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5CE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="140" zoomScaleNormal="140" workbookViewId="0" topLeftCell="A1">
      <selection activeCell="G5" sqref="G5"/>
    </sheetView>
  </sheetViews>
  <sheetFormatPr defaultColWidth="8.57421875" defaultRowHeight="15"/>
  <cols>
    <col min="1" max="1" width="4.57421875" style="0" customWidth="1"/>
    <col min="2" max="2" width="4.28125" style="0" customWidth="1"/>
    <col min="3" max="3" width="11.140625" style="0" customWidth="1"/>
    <col min="4" max="4" width="50.421875" style="0" customWidth="1"/>
    <col min="5" max="5" width="4.57421875" style="0" customWidth="1"/>
    <col min="6" max="6" width="9.57421875" style="0" customWidth="1"/>
    <col min="7" max="7" width="8.7109375" style="1" customWidth="1"/>
    <col min="8" max="8" width="12.421875" style="0" customWidth="1"/>
    <col min="9" max="9" width="8.57421875" style="2" customWidth="1"/>
    <col min="10" max="10" width="10.7109375" style="0" customWidth="1"/>
    <col min="1014" max="1024" width="11.57421875" style="0" customWidth="1"/>
  </cols>
  <sheetData>
    <row r="1" spans="1:10" ht="29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3" t="s">
        <v>9</v>
      </c>
    </row>
    <row r="2" spans="1:10" ht="13.8">
      <c r="A2" s="6" t="s">
        <v>10</v>
      </c>
      <c r="B2" s="7" t="s">
        <v>11</v>
      </c>
      <c r="C2" s="8" t="s">
        <v>12</v>
      </c>
      <c r="D2" s="9" t="s">
        <v>13</v>
      </c>
      <c r="E2" s="10"/>
      <c r="F2" s="11"/>
      <c r="G2" s="12"/>
      <c r="H2" s="13">
        <f>H3+H82+H85</f>
        <v>0</v>
      </c>
      <c r="I2" s="14"/>
      <c r="J2" s="15">
        <f>J3+J82+J85</f>
        <v>210.56924</v>
      </c>
    </row>
    <row r="3" spans="1:10" ht="13.8">
      <c r="A3" s="6">
        <v>0</v>
      </c>
      <c r="B3" s="7" t="s">
        <v>11</v>
      </c>
      <c r="C3" s="8" t="s">
        <v>14</v>
      </c>
      <c r="D3" s="9" t="s">
        <v>15</v>
      </c>
      <c r="E3" s="10"/>
      <c r="F3" s="11"/>
      <c r="G3" s="12"/>
      <c r="H3" s="13">
        <f>SUM(H4:H81)</f>
        <v>0</v>
      </c>
      <c r="I3" s="14"/>
      <c r="J3" s="15">
        <f>SUM(J4:J81)</f>
        <v>210.56924</v>
      </c>
    </row>
    <row r="4" spans="1:10" ht="39.95">
      <c r="A4" s="16">
        <v>1</v>
      </c>
      <c r="B4" s="17" t="s">
        <v>16</v>
      </c>
      <c r="C4" s="18" t="s">
        <v>17</v>
      </c>
      <c r="D4" s="19" t="s">
        <v>18</v>
      </c>
      <c r="E4" s="20" t="s">
        <v>19</v>
      </c>
      <c r="F4" s="21">
        <v>505</v>
      </c>
      <c r="G4" s="22">
        <v>0</v>
      </c>
      <c r="H4" s="23">
        <f>F4*G4</f>
        <v>0</v>
      </c>
      <c r="I4" s="24">
        <v>0</v>
      </c>
      <c r="J4" s="25">
        <f>I4*F4</f>
        <v>0</v>
      </c>
    </row>
    <row r="5" spans="1:10" ht="30.35">
      <c r="A5" s="16">
        <v>2</v>
      </c>
      <c r="B5" s="17" t="s">
        <v>16</v>
      </c>
      <c r="C5" s="18" t="s">
        <v>20</v>
      </c>
      <c r="D5" s="19" t="s">
        <v>21</v>
      </c>
      <c r="E5" s="20" t="s">
        <v>19</v>
      </c>
      <c r="F5" s="21">
        <v>380</v>
      </c>
      <c r="G5" s="22">
        <v>0</v>
      </c>
      <c r="H5" s="23">
        <f>F5*G5</f>
        <v>0</v>
      </c>
      <c r="I5" s="24">
        <v>0</v>
      </c>
      <c r="J5" s="25">
        <f>I5*F5</f>
        <v>0</v>
      </c>
    </row>
    <row r="6" spans="1:10" ht="30.35">
      <c r="A6" s="16">
        <v>3</v>
      </c>
      <c r="B6" s="17" t="s">
        <v>16</v>
      </c>
      <c r="C6" s="26" t="s">
        <v>22</v>
      </c>
      <c r="D6" s="19" t="s">
        <v>23</v>
      </c>
      <c r="E6" s="20" t="s">
        <v>19</v>
      </c>
      <c r="F6" s="21">
        <v>8</v>
      </c>
      <c r="G6" s="22">
        <v>0</v>
      </c>
      <c r="H6" s="23">
        <f>F6*G6</f>
        <v>0</v>
      </c>
      <c r="I6" s="24">
        <v>0.3</v>
      </c>
      <c r="J6" s="25">
        <f>I6*F6</f>
        <v>2.4</v>
      </c>
    </row>
    <row r="7" spans="1:10" ht="13.8">
      <c r="A7" s="16">
        <v>4</v>
      </c>
      <c r="B7" s="17" t="s">
        <v>16</v>
      </c>
      <c r="C7" s="18" t="s">
        <v>24</v>
      </c>
      <c r="D7" s="19" t="s">
        <v>25</v>
      </c>
      <c r="E7" s="20" t="s">
        <v>19</v>
      </c>
      <c r="F7" s="21">
        <v>555</v>
      </c>
      <c r="G7" s="22">
        <v>0</v>
      </c>
      <c r="H7" s="23">
        <f>F7*G7</f>
        <v>0</v>
      </c>
      <c r="I7" s="24">
        <v>0.001</v>
      </c>
      <c r="J7" s="25">
        <f>I7*F7</f>
        <v>0.555</v>
      </c>
    </row>
    <row r="8" spans="1:10" ht="20.25">
      <c r="A8" s="16">
        <v>5</v>
      </c>
      <c r="B8" s="17" t="s">
        <v>16</v>
      </c>
      <c r="C8" s="18" t="s">
        <v>26</v>
      </c>
      <c r="D8" s="19" t="s">
        <v>27</v>
      </c>
      <c r="E8" s="20" t="s">
        <v>19</v>
      </c>
      <c r="F8" s="21">
        <v>175</v>
      </c>
      <c r="G8" s="22">
        <v>0</v>
      </c>
      <c r="H8" s="23">
        <f>F8*G8</f>
        <v>0</v>
      </c>
      <c r="I8" s="24">
        <v>0</v>
      </c>
      <c r="J8" s="25">
        <f>I8*F8</f>
        <v>0</v>
      </c>
    </row>
    <row r="9" spans="1:10" ht="20.25">
      <c r="A9" s="16">
        <v>6</v>
      </c>
      <c r="B9" s="17" t="s">
        <v>16</v>
      </c>
      <c r="C9" s="18" t="s">
        <v>28</v>
      </c>
      <c r="D9" s="19" t="s">
        <v>29</v>
      </c>
      <c r="E9" s="20" t="s">
        <v>19</v>
      </c>
      <c r="F9" s="21">
        <v>190</v>
      </c>
      <c r="G9" s="22">
        <v>0</v>
      </c>
      <c r="H9" s="23">
        <f>F9*G9</f>
        <v>0</v>
      </c>
      <c r="I9" s="24">
        <v>0</v>
      </c>
      <c r="J9" s="25">
        <f>I9*F9</f>
        <v>0</v>
      </c>
    </row>
    <row r="10" spans="1:10" ht="20.25">
      <c r="A10" s="16">
        <v>7</v>
      </c>
      <c r="B10" s="17" t="s">
        <v>16</v>
      </c>
      <c r="C10" s="18" t="s">
        <v>30</v>
      </c>
      <c r="D10" s="19" t="s">
        <v>31</v>
      </c>
      <c r="E10" s="20" t="s">
        <v>19</v>
      </c>
      <c r="F10" s="21">
        <v>290</v>
      </c>
      <c r="G10" s="22">
        <v>0</v>
      </c>
      <c r="H10" s="23">
        <f>F10*G10</f>
        <v>0</v>
      </c>
      <c r="I10" s="24">
        <v>0</v>
      </c>
      <c r="J10" s="25">
        <f>I10*F10</f>
        <v>0</v>
      </c>
    </row>
    <row r="11" spans="1:10" ht="30.35">
      <c r="A11" s="16">
        <v>8</v>
      </c>
      <c r="B11" s="17" t="s">
        <v>16</v>
      </c>
      <c r="C11" s="18" t="s">
        <v>32</v>
      </c>
      <c r="D11" s="19" t="s">
        <v>33</v>
      </c>
      <c r="E11" s="20" t="s">
        <v>19</v>
      </c>
      <c r="F11" s="21">
        <v>800</v>
      </c>
      <c r="G11" s="22">
        <v>0</v>
      </c>
      <c r="H11" s="23">
        <f>F11*G11</f>
        <v>0</v>
      </c>
      <c r="I11" s="24">
        <v>0</v>
      </c>
      <c r="J11" s="25">
        <f>I11*F11</f>
        <v>0</v>
      </c>
    </row>
    <row r="12" spans="1:10" ht="30.35">
      <c r="A12" s="16">
        <v>9</v>
      </c>
      <c r="B12" s="17" t="s">
        <v>16</v>
      </c>
      <c r="C12" s="18" t="s">
        <v>34</v>
      </c>
      <c r="D12" s="19" t="s">
        <v>35</v>
      </c>
      <c r="E12" s="20" t="s">
        <v>19</v>
      </c>
      <c r="F12" s="21">
        <v>380</v>
      </c>
      <c r="G12" s="22">
        <v>0</v>
      </c>
      <c r="H12" s="23">
        <f>F12*G12</f>
        <v>0</v>
      </c>
      <c r="I12" s="24">
        <v>0</v>
      </c>
      <c r="J12" s="25">
        <f>I12*F12</f>
        <v>0</v>
      </c>
    </row>
    <row r="13" spans="1:10" ht="13.8">
      <c r="A13" s="16">
        <v>10</v>
      </c>
      <c r="B13" s="17" t="s">
        <v>36</v>
      </c>
      <c r="C13" s="18" t="s">
        <v>24</v>
      </c>
      <c r="D13" s="19" t="s">
        <v>37</v>
      </c>
      <c r="E13" s="20" t="s">
        <v>19</v>
      </c>
      <c r="F13" s="21">
        <v>630</v>
      </c>
      <c r="G13" s="22">
        <v>0</v>
      </c>
      <c r="H13" s="23">
        <f>F13*G13</f>
        <v>0</v>
      </c>
      <c r="I13" s="24">
        <v>0</v>
      </c>
      <c r="J13" s="25">
        <f>I13*F13</f>
        <v>0</v>
      </c>
    </row>
    <row r="14" spans="1:10" ht="13.8">
      <c r="A14" s="16">
        <v>11</v>
      </c>
      <c r="B14" s="17" t="s">
        <v>36</v>
      </c>
      <c r="C14" s="18" t="s">
        <v>24</v>
      </c>
      <c r="D14" s="27" t="s">
        <v>38</v>
      </c>
      <c r="E14" s="20" t="s">
        <v>39</v>
      </c>
      <c r="F14" s="21">
        <v>15</v>
      </c>
      <c r="G14" s="22">
        <v>0</v>
      </c>
      <c r="H14" s="23">
        <f>F14*G14</f>
        <v>0</v>
      </c>
      <c r="I14" s="24">
        <v>0.9</v>
      </c>
      <c r="J14" s="25">
        <f>I14*F14</f>
        <v>13.5</v>
      </c>
    </row>
    <row r="15" spans="1:10" ht="13.8">
      <c r="A15" s="16">
        <v>12</v>
      </c>
      <c r="B15" s="17" t="s">
        <v>36</v>
      </c>
      <c r="C15" s="28" t="s">
        <v>40</v>
      </c>
      <c r="D15" s="27" t="s">
        <v>41</v>
      </c>
      <c r="E15" s="20" t="s">
        <v>39</v>
      </c>
      <c r="F15" s="21">
        <v>10</v>
      </c>
      <c r="G15" s="22">
        <v>0</v>
      </c>
      <c r="H15" s="23">
        <f>F15*G15</f>
        <v>0</v>
      </c>
      <c r="I15" s="24">
        <v>0.4</v>
      </c>
      <c r="J15" s="25">
        <f>I15*F15</f>
        <v>4</v>
      </c>
    </row>
    <row r="16" spans="1:10" ht="20.25">
      <c r="A16" s="16">
        <v>13</v>
      </c>
      <c r="B16" s="17" t="s">
        <v>16</v>
      </c>
      <c r="C16" s="18" t="s">
        <v>42</v>
      </c>
      <c r="D16" s="19" t="s">
        <v>43</v>
      </c>
      <c r="E16" s="20" t="s">
        <v>19</v>
      </c>
      <c r="F16" s="21">
        <v>630</v>
      </c>
      <c r="G16" s="22">
        <v>0</v>
      </c>
      <c r="H16" s="23">
        <f>F16*G16</f>
        <v>0</v>
      </c>
      <c r="I16" s="24">
        <v>0</v>
      </c>
      <c r="J16" s="25">
        <f>I16*F16</f>
        <v>0</v>
      </c>
    </row>
    <row r="17" spans="1:10" ht="13.8">
      <c r="A17" s="16">
        <v>14</v>
      </c>
      <c r="B17" s="17" t="s">
        <v>36</v>
      </c>
      <c r="C17" s="18" t="s">
        <v>44</v>
      </c>
      <c r="D17" s="27" t="s">
        <v>45</v>
      </c>
      <c r="E17" s="20" t="s">
        <v>46</v>
      </c>
      <c r="F17" s="21">
        <v>18</v>
      </c>
      <c r="G17" s="22">
        <v>0</v>
      </c>
      <c r="H17" s="23">
        <f>F17*G17</f>
        <v>0</v>
      </c>
      <c r="I17" s="24">
        <v>0.018</v>
      </c>
      <c r="J17" s="25">
        <f>I17*F17</f>
        <v>0.324</v>
      </c>
    </row>
    <row r="18" spans="1:10" ht="20.25">
      <c r="A18" s="16">
        <v>15</v>
      </c>
      <c r="B18" s="17" t="s">
        <v>16</v>
      </c>
      <c r="C18" s="18" t="s">
        <v>47</v>
      </c>
      <c r="D18" s="19" t="s">
        <v>48</v>
      </c>
      <c r="E18" s="20" t="s">
        <v>19</v>
      </c>
      <c r="F18" s="21">
        <v>220</v>
      </c>
      <c r="G18" s="22">
        <v>0</v>
      </c>
      <c r="H18" s="23">
        <f>F18*G18</f>
        <v>0</v>
      </c>
      <c r="I18" s="24">
        <v>0</v>
      </c>
      <c r="J18" s="25">
        <f>I18*F18</f>
        <v>0</v>
      </c>
    </row>
    <row r="19" spans="1:10" ht="13.8">
      <c r="A19" s="16">
        <v>16</v>
      </c>
      <c r="B19" s="17" t="s">
        <v>36</v>
      </c>
      <c r="C19" s="18" t="s">
        <v>44</v>
      </c>
      <c r="D19" s="27" t="s">
        <v>45</v>
      </c>
      <c r="E19" s="20" t="s">
        <v>46</v>
      </c>
      <c r="F19" s="21">
        <v>6</v>
      </c>
      <c r="G19" s="22">
        <v>0</v>
      </c>
      <c r="H19" s="23">
        <f>F19*G19</f>
        <v>0</v>
      </c>
      <c r="I19" s="24">
        <v>0.006</v>
      </c>
      <c r="J19" s="25">
        <f>I19*F19</f>
        <v>0.036</v>
      </c>
    </row>
    <row r="20" spans="1:10" ht="20.25">
      <c r="A20" s="16">
        <v>17</v>
      </c>
      <c r="B20" s="17" t="s">
        <v>16</v>
      </c>
      <c r="C20" s="18" t="s">
        <v>49</v>
      </c>
      <c r="D20" s="19" t="s">
        <v>50</v>
      </c>
      <c r="E20" s="20" t="s">
        <v>51</v>
      </c>
      <c r="F20" s="21">
        <v>39</v>
      </c>
      <c r="G20" s="22">
        <v>0</v>
      </c>
      <c r="H20" s="23">
        <f>F20*G20</f>
        <v>0</v>
      </c>
      <c r="I20" s="24">
        <v>0</v>
      </c>
      <c r="J20" s="25">
        <f>I20*F20</f>
        <v>0</v>
      </c>
    </row>
    <row r="21" spans="1:10" ht="13.8">
      <c r="A21" s="16">
        <v>18</v>
      </c>
      <c r="B21" s="17" t="s">
        <v>36</v>
      </c>
      <c r="C21" s="18" t="s">
        <v>52</v>
      </c>
      <c r="D21" s="27" t="s">
        <v>53</v>
      </c>
      <c r="E21" s="20" t="s">
        <v>39</v>
      </c>
      <c r="F21" s="21">
        <f>18*0.005</f>
        <v>0.09</v>
      </c>
      <c r="G21" s="22">
        <v>0</v>
      </c>
      <c r="H21" s="23">
        <f>F21*G21</f>
        <v>0</v>
      </c>
      <c r="I21" s="24">
        <v>0.045</v>
      </c>
      <c r="J21" s="25">
        <f>I21*F21</f>
        <v>0.00405</v>
      </c>
    </row>
    <row r="22" spans="1:10" ht="13.8">
      <c r="A22" s="16">
        <v>19</v>
      </c>
      <c r="B22" s="17" t="s">
        <v>36</v>
      </c>
      <c r="C22" s="18" t="s">
        <v>54</v>
      </c>
      <c r="D22" s="27" t="s">
        <v>55</v>
      </c>
      <c r="E22" s="20" t="s">
        <v>39</v>
      </c>
      <c r="F22" s="21">
        <f>21*0.05</f>
        <v>1.05</v>
      </c>
      <c r="G22" s="22">
        <v>0</v>
      </c>
      <c r="H22" s="23">
        <f>F22*G22</f>
        <v>0</v>
      </c>
      <c r="I22" s="24">
        <v>0.04</v>
      </c>
      <c r="J22" s="25">
        <f>I22*F22</f>
        <v>0.042</v>
      </c>
    </row>
    <row r="23" spans="1:10" ht="20.25">
      <c r="A23" s="16">
        <v>20</v>
      </c>
      <c r="B23" s="17" t="s">
        <v>16</v>
      </c>
      <c r="C23" s="18" t="s">
        <v>56</v>
      </c>
      <c r="D23" s="19" t="s">
        <v>50</v>
      </c>
      <c r="E23" s="20" t="s">
        <v>51</v>
      </c>
      <c r="F23" s="21">
        <v>14</v>
      </c>
      <c r="G23" s="22">
        <v>0</v>
      </c>
      <c r="H23" s="23">
        <f>F23*G23</f>
        <v>0</v>
      </c>
      <c r="I23" s="24">
        <v>0</v>
      </c>
      <c r="J23" s="25">
        <f>I23*F23</f>
        <v>0</v>
      </c>
    </row>
    <row r="24" spans="1:10" ht="13.8">
      <c r="A24" s="16">
        <v>21</v>
      </c>
      <c r="B24" s="17" t="s">
        <v>36</v>
      </c>
      <c r="C24" s="18" t="s">
        <v>52</v>
      </c>
      <c r="D24" s="27" t="s">
        <v>53</v>
      </c>
      <c r="E24" s="20" t="s">
        <v>39</v>
      </c>
      <c r="F24" s="21">
        <f>F23*0.005</f>
        <v>0.07</v>
      </c>
      <c r="G24" s="22">
        <v>0</v>
      </c>
      <c r="H24" s="23">
        <f>F24*G24</f>
        <v>0</v>
      </c>
      <c r="I24" s="24">
        <f>F24*0.4</f>
        <v>0.028</v>
      </c>
      <c r="J24" s="25">
        <f>I24*F24</f>
        <v>0.00196</v>
      </c>
    </row>
    <row r="25" spans="1:10" ht="20.25">
      <c r="A25" s="16">
        <v>22</v>
      </c>
      <c r="B25" s="17" t="s">
        <v>16</v>
      </c>
      <c r="C25" s="18" t="s">
        <v>57</v>
      </c>
      <c r="D25" s="19" t="s">
        <v>58</v>
      </c>
      <c r="E25" s="20" t="s">
        <v>51</v>
      </c>
      <c r="F25" s="21">
        <v>2730</v>
      </c>
      <c r="G25" s="22">
        <v>0</v>
      </c>
      <c r="H25" s="23">
        <f>F25*G25</f>
        <v>0</v>
      </c>
      <c r="I25" s="24">
        <v>0</v>
      </c>
      <c r="J25" s="25">
        <f>I25*F25</f>
        <v>0</v>
      </c>
    </row>
    <row r="26" spans="1:10" ht="13.8">
      <c r="A26" s="16">
        <v>23</v>
      </c>
      <c r="B26" s="17" t="s">
        <v>36</v>
      </c>
      <c r="C26" s="18" t="s">
        <v>52</v>
      </c>
      <c r="D26" s="27" t="s">
        <v>53</v>
      </c>
      <c r="E26" s="20" t="s">
        <v>39</v>
      </c>
      <c r="F26" s="21">
        <f>F25*0.001</f>
        <v>2.73</v>
      </c>
      <c r="G26" s="22">
        <v>0</v>
      </c>
      <c r="H26" s="23">
        <f>F26*G26</f>
        <v>0</v>
      </c>
      <c r="I26" s="24">
        <f>F26*0.4</f>
        <v>1.092</v>
      </c>
      <c r="J26" s="25">
        <f>I26*F26</f>
        <v>2.98116</v>
      </c>
    </row>
    <row r="27" spans="1:10" ht="20.25">
      <c r="A27" s="16">
        <v>24</v>
      </c>
      <c r="B27" s="17" t="s">
        <v>16</v>
      </c>
      <c r="C27" s="18" t="s">
        <v>59</v>
      </c>
      <c r="D27" s="19" t="s">
        <v>60</v>
      </c>
      <c r="E27" s="20" t="s">
        <v>51</v>
      </c>
      <c r="F27" s="21">
        <v>685</v>
      </c>
      <c r="G27" s="22">
        <v>0</v>
      </c>
      <c r="H27" s="23">
        <f>F27*G27</f>
        <v>0</v>
      </c>
      <c r="I27" s="24">
        <v>0</v>
      </c>
      <c r="J27" s="25">
        <f>I27*F27</f>
        <v>0</v>
      </c>
    </row>
    <row r="28" spans="1:10" ht="13.8">
      <c r="A28" s="16">
        <v>25</v>
      </c>
      <c r="B28" s="17" t="s">
        <v>36</v>
      </c>
      <c r="C28" s="18" t="s">
        <v>52</v>
      </c>
      <c r="D28" s="27" t="s">
        <v>53</v>
      </c>
      <c r="E28" s="20" t="s">
        <v>39</v>
      </c>
      <c r="F28" s="21">
        <f>F27*0.005</f>
        <v>3.425</v>
      </c>
      <c r="G28" s="22">
        <v>0</v>
      </c>
      <c r="H28" s="23">
        <f>F28*G28</f>
        <v>0</v>
      </c>
      <c r="I28" s="24">
        <f>F28*0.4</f>
        <v>1.37</v>
      </c>
      <c r="J28" s="25">
        <f>I28*F28</f>
        <v>4.69225</v>
      </c>
    </row>
    <row r="29" spans="1:10" ht="20.25">
      <c r="A29" s="16">
        <v>26</v>
      </c>
      <c r="B29" s="17" t="s">
        <v>16</v>
      </c>
      <c r="C29" s="18" t="s">
        <v>59</v>
      </c>
      <c r="D29" s="19" t="s">
        <v>60</v>
      </c>
      <c r="E29" s="20" t="s">
        <v>51</v>
      </c>
      <c r="F29" s="21">
        <v>11</v>
      </c>
      <c r="G29" s="22">
        <v>0</v>
      </c>
      <c r="H29" s="23">
        <f>F29*G29</f>
        <v>0</v>
      </c>
      <c r="I29" s="24">
        <v>0</v>
      </c>
      <c r="J29" s="25">
        <f>I29*F29</f>
        <v>0</v>
      </c>
    </row>
    <row r="30" spans="1:10" ht="13.8">
      <c r="A30" s="16">
        <v>27</v>
      </c>
      <c r="B30" s="17" t="s">
        <v>36</v>
      </c>
      <c r="C30" s="18" t="s">
        <v>54</v>
      </c>
      <c r="D30" s="27" t="s">
        <v>55</v>
      </c>
      <c r="E30" s="20" t="s">
        <v>39</v>
      </c>
      <c r="F30" s="21">
        <f>F29*0.03</f>
        <v>0.33</v>
      </c>
      <c r="G30" s="22">
        <v>0</v>
      </c>
      <c r="H30" s="23">
        <f>F30*G30</f>
        <v>0</v>
      </c>
      <c r="I30" s="24">
        <f>F30*0.35</f>
        <v>0.1155</v>
      </c>
      <c r="J30" s="25">
        <f>I30*F30</f>
        <v>0.038115</v>
      </c>
    </row>
    <row r="31" spans="1:10" ht="20.25">
      <c r="A31" s="16">
        <v>28</v>
      </c>
      <c r="B31" s="17" t="s">
        <v>16</v>
      </c>
      <c r="C31" s="18" t="s">
        <v>61</v>
      </c>
      <c r="D31" s="19" t="s">
        <v>62</v>
      </c>
      <c r="E31" s="20" t="s">
        <v>51</v>
      </c>
      <c r="F31" s="21">
        <v>290</v>
      </c>
      <c r="G31" s="22">
        <v>0</v>
      </c>
      <c r="H31" s="23">
        <f>F31*G31</f>
        <v>0</v>
      </c>
      <c r="I31" s="24">
        <v>0</v>
      </c>
      <c r="J31" s="25">
        <f>I31*F31</f>
        <v>0</v>
      </c>
    </row>
    <row r="32" spans="1:10" ht="13.8">
      <c r="A32" s="16">
        <v>29</v>
      </c>
      <c r="B32" s="17" t="s">
        <v>36</v>
      </c>
      <c r="C32" s="18" t="s">
        <v>52</v>
      </c>
      <c r="D32" s="27" t="s">
        <v>53</v>
      </c>
      <c r="E32" s="20" t="s">
        <v>39</v>
      </c>
      <c r="F32" s="21">
        <f>F31*0.005</f>
        <v>1.45</v>
      </c>
      <c r="G32" s="22">
        <v>0</v>
      </c>
      <c r="H32" s="23">
        <f>F32*G32</f>
        <v>0</v>
      </c>
      <c r="I32" s="24">
        <f>F32*0.4</f>
        <v>0.58</v>
      </c>
      <c r="J32" s="25">
        <f>I32*F32</f>
        <v>0.841</v>
      </c>
    </row>
    <row r="33" spans="1:10" ht="20.25">
      <c r="A33" s="16">
        <v>30</v>
      </c>
      <c r="B33" s="17" t="s">
        <v>16</v>
      </c>
      <c r="C33" s="18" t="s">
        <v>63</v>
      </c>
      <c r="D33" s="19" t="s">
        <v>64</v>
      </c>
      <c r="E33" s="20" t="s">
        <v>51</v>
      </c>
      <c r="F33" s="21">
        <v>2730</v>
      </c>
      <c r="G33" s="22">
        <v>0</v>
      </c>
      <c r="H33" s="23">
        <f>F33*G33</f>
        <v>0</v>
      </c>
      <c r="I33" s="24">
        <v>0</v>
      </c>
      <c r="J33" s="25">
        <f>I33*F33</f>
        <v>0</v>
      </c>
    </row>
    <row r="34" spans="1:10" ht="13.8">
      <c r="A34" s="16">
        <v>31</v>
      </c>
      <c r="B34" s="17" t="s">
        <v>36</v>
      </c>
      <c r="C34" s="18" t="s">
        <v>24</v>
      </c>
      <c r="D34" s="27" t="s">
        <v>65</v>
      </c>
      <c r="E34" s="20" t="s">
        <v>51</v>
      </c>
      <c r="F34" s="21">
        <f>F33</f>
        <v>2730</v>
      </c>
      <c r="G34" s="22">
        <v>0</v>
      </c>
      <c r="H34" s="23">
        <f>F34*G34</f>
        <v>0</v>
      </c>
      <c r="I34" s="24">
        <v>0.0003</v>
      </c>
      <c r="J34" s="25">
        <f>I34*F34</f>
        <v>0.819</v>
      </c>
    </row>
    <row r="35" spans="1:10" ht="20.25">
      <c r="A35" s="16">
        <v>32</v>
      </c>
      <c r="B35" s="17" t="s">
        <v>16</v>
      </c>
      <c r="C35" s="18" t="s">
        <v>66</v>
      </c>
      <c r="D35" s="19" t="s">
        <v>67</v>
      </c>
      <c r="E35" s="20" t="s">
        <v>51</v>
      </c>
      <c r="F35" s="21">
        <v>3900</v>
      </c>
      <c r="G35" s="22">
        <v>0</v>
      </c>
      <c r="H35" s="23">
        <f>F35*G35</f>
        <v>0</v>
      </c>
      <c r="I35" s="24">
        <v>0</v>
      </c>
      <c r="J35" s="25">
        <f>I35*F35</f>
        <v>0</v>
      </c>
    </row>
    <row r="36" spans="1:10" ht="13.8">
      <c r="A36" s="16">
        <v>33</v>
      </c>
      <c r="B36" s="17" t="s">
        <v>36</v>
      </c>
      <c r="C36" s="18" t="s">
        <v>24</v>
      </c>
      <c r="D36" s="27" t="s">
        <v>68</v>
      </c>
      <c r="E36" s="20" t="s">
        <v>51</v>
      </c>
      <c r="F36" s="21">
        <f>F35</f>
        <v>3900</v>
      </c>
      <c r="G36" s="22">
        <v>0</v>
      </c>
      <c r="H36" s="23">
        <f>F36*G36</f>
        <v>0</v>
      </c>
      <c r="I36" s="24">
        <v>0.0001</v>
      </c>
      <c r="J36" s="25">
        <f>I36*F36</f>
        <v>0.39</v>
      </c>
    </row>
    <row r="37" spans="1:10" ht="20.25">
      <c r="A37" s="16">
        <v>34</v>
      </c>
      <c r="B37" s="17" t="s">
        <v>16</v>
      </c>
      <c r="C37" s="18" t="s">
        <v>69</v>
      </c>
      <c r="D37" s="19" t="s">
        <v>70</v>
      </c>
      <c r="E37" s="20" t="s">
        <v>51</v>
      </c>
      <c r="F37" s="21">
        <v>696</v>
      </c>
      <c r="G37" s="22">
        <v>0</v>
      </c>
      <c r="H37" s="23">
        <f>F37*G37</f>
        <v>0</v>
      </c>
      <c r="I37" s="24">
        <v>0</v>
      </c>
      <c r="J37" s="25">
        <f>I37*F37</f>
        <v>0</v>
      </c>
    </row>
    <row r="38" spans="1:10" ht="13.8">
      <c r="A38" s="16">
        <v>35</v>
      </c>
      <c r="B38" s="17" t="s">
        <v>36</v>
      </c>
      <c r="C38" s="18" t="s">
        <v>71</v>
      </c>
      <c r="D38" s="27" t="s">
        <v>72</v>
      </c>
      <c r="E38" s="20" t="s">
        <v>46</v>
      </c>
      <c r="F38" s="21">
        <f>F40*0.01</f>
        <v>6.85</v>
      </c>
      <c r="G38" s="22">
        <v>0</v>
      </c>
      <c r="H38" s="23">
        <f>F38*G38</f>
        <v>0</v>
      </c>
      <c r="I38" s="24">
        <v>0.001</v>
      </c>
      <c r="J38" s="25">
        <f>I38*F38</f>
        <v>0.00685</v>
      </c>
    </row>
    <row r="39" spans="1:10" ht="13.8">
      <c r="A39" s="16">
        <v>36</v>
      </c>
      <c r="B39" s="17" t="s">
        <v>36</v>
      </c>
      <c r="C39" s="18" t="s">
        <v>73</v>
      </c>
      <c r="D39" s="27" t="s">
        <v>74</v>
      </c>
      <c r="E39" s="20" t="s">
        <v>46</v>
      </c>
      <c r="F39" s="21">
        <f>F37*0.015</f>
        <v>10.44</v>
      </c>
      <c r="G39" s="22">
        <v>0</v>
      </c>
      <c r="H39" s="23">
        <f>F39*G39</f>
        <v>0</v>
      </c>
      <c r="I39" s="24">
        <v>0.001</v>
      </c>
      <c r="J39" s="25">
        <f>I39*F39</f>
        <v>0.01044</v>
      </c>
    </row>
    <row r="40" spans="1:10" ht="13.8">
      <c r="A40" s="16">
        <v>37</v>
      </c>
      <c r="B40" s="17" t="s">
        <v>36</v>
      </c>
      <c r="C40" s="18" t="s">
        <v>75</v>
      </c>
      <c r="D40" s="27" t="s">
        <v>76</v>
      </c>
      <c r="E40" s="20" t="s">
        <v>51</v>
      </c>
      <c r="F40" s="21">
        <v>685</v>
      </c>
      <c r="G40" s="22">
        <v>0</v>
      </c>
      <c r="H40" s="23">
        <f>F40*G40</f>
        <v>0</v>
      </c>
      <c r="I40" s="24">
        <v>0.0003</v>
      </c>
      <c r="J40" s="25">
        <f>I40*F40</f>
        <v>0.2055</v>
      </c>
    </row>
    <row r="41" spans="1:10" ht="13.8">
      <c r="A41" s="16">
        <v>38</v>
      </c>
      <c r="B41" s="17" t="s">
        <v>36</v>
      </c>
      <c r="C41" s="18" t="s">
        <v>77</v>
      </c>
      <c r="D41" s="27" t="s">
        <v>78</v>
      </c>
      <c r="E41" s="20" t="s">
        <v>51</v>
      </c>
      <c r="F41" s="21">
        <v>11</v>
      </c>
      <c r="G41" s="22">
        <v>0</v>
      </c>
      <c r="H41" s="23">
        <f>F41*G41</f>
        <v>0</v>
      </c>
      <c r="I41" s="24">
        <v>0.0003</v>
      </c>
      <c r="J41" s="25">
        <f>I41*F41</f>
        <v>0.0033</v>
      </c>
    </row>
    <row r="42" spans="1:10" ht="20.25">
      <c r="A42" s="16">
        <v>39</v>
      </c>
      <c r="B42" s="17" t="s">
        <v>16</v>
      </c>
      <c r="C42" s="18" t="s">
        <v>79</v>
      </c>
      <c r="D42" s="19" t="s">
        <v>80</v>
      </c>
      <c r="E42" s="20" t="s">
        <v>51</v>
      </c>
      <c r="F42" s="21">
        <v>41</v>
      </c>
      <c r="G42" s="22">
        <v>0</v>
      </c>
      <c r="H42" s="23">
        <f>F42*G42</f>
        <v>0</v>
      </c>
      <c r="I42" s="24">
        <v>0</v>
      </c>
      <c r="J42" s="25">
        <f>I42*F42</f>
        <v>0</v>
      </c>
    </row>
    <row r="43" spans="1:10" ht="13.8">
      <c r="A43" s="16">
        <v>40</v>
      </c>
      <c r="B43" s="17" t="s">
        <v>36</v>
      </c>
      <c r="C43" s="18" t="s">
        <v>71</v>
      </c>
      <c r="D43" s="27" t="s">
        <v>72</v>
      </c>
      <c r="E43" s="20" t="s">
        <v>46</v>
      </c>
      <c r="F43" s="21">
        <f>0.01*20</f>
        <v>0.2</v>
      </c>
      <c r="G43" s="22">
        <v>0</v>
      </c>
      <c r="H43" s="23">
        <f>F43*G43</f>
        <v>0</v>
      </c>
      <c r="I43" s="24">
        <v>0.001</v>
      </c>
      <c r="J43" s="25">
        <f>I43*F43</f>
        <v>0.0002</v>
      </c>
    </row>
    <row r="44" spans="1:10" ht="13.8">
      <c r="A44" s="16">
        <v>41</v>
      </c>
      <c r="B44" s="17" t="s">
        <v>36</v>
      </c>
      <c r="C44" s="18" t="s">
        <v>73</v>
      </c>
      <c r="D44" s="27" t="s">
        <v>81</v>
      </c>
      <c r="E44" s="20" t="s">
        <v>46</v>
      </c>
      <c r="F44" s="21">
        <f>F42*0.015</f>
        <v>0.615</v>
      </c>
      <c r="G44" s="22">
        <v>0</v>
      </c>
      <c r="H44" s="23">
        <f>F44*G44</f>
        <v>0</v>
      </c>
      <c r="I44" s="24">
        <v>0.001</v>
      </c>
      <c r="J44" s="25">
        <f>I44*F44</f>
        <v>0.000615</v>
      </c>
    </row>
    <row r="45" spans="1:10" ht="13.8">
      <c r="A45" s="16">
        <v>42</v>
      </c>
      <c r="B45" s="17" t="s">
        <v>36</v>
      </c>
      <c r="C45" s="18" t="s">
        <v>82</v>
      </c>
      <c r="D45" s="27" t="s">
        <v>83</v>
      </c>
      <c r="E45" s="20" t="s">
        <v>51</v>
      </c>
      <c r="F45" s="21">
        <v>20</v>
      </c>
      <c r="G45" s="22">
        <v>0</v>
      </c>
      <c r="H45" s="23">
        <f>F45*G45</f>
        <v>0</v>
      </c>
      <c r="I45" s="24">
        <v>0.001</v>
      </c>
      <c r="J45" s="25">
        <f>I45*F45</f>
        <v>0.02</v>
      </c>
    </row>
    <row r="46" spans="1:10" ht="13.8">
      <c r="A46" s="16">
        <v>43</v>
      </c>
      <c r="B46" s="17" t="s">
        <v>36</v>
      </c>
      <c r="C46" s="18" t="s">
        <v>84</v>
      </c>
      <c r="D46" s="27" t="s">
        <v>85</v>
      </c>
      <c r="E46" s="20" t="s">
        <v>51</v>
      </c>
      <c r="F46" s="21">
        <v>21</v>
      </c>
      <c r="G46" s="22">
        <v>0</v>
      </c>
      <c r="H46" s="23">
        <f>F46*G46</f>
        <v>0</v>
      </c>
      <c r="I46" s="24">
        <v>0.0007</v>
      </c>
      <c r="J46" s="25">
        <f>I46*F46</f>
        <v>0.0147</v>
      </c>
    </row>
    <row r="47" spans="1:10" ht="20.25">
      <c r="A47" s="16">
        <v>44</v>
      </c>
      <c r="B47" s="17" t="s">
        <v>16</v>
      </c>
      <c r="C47" s="18" t="s">
        <v>86</v>
      </c>
      <c r="D47" s="19" t="s">
        <v>87</v>
      </c>
      <c r="E47" s="20" t="s">
        <v>51</v>
      </c>
      <c r="F47" s="21">
        <v>330</v>
      </c>
      <c r="G47" s="22">
        <v>0</v>
      </c>
      <c r="H47" s="23">
        <f>F47*G47</f>
        <v>0</v>
      </c>
      <c r="I47" s="24">
        <v>0</v>
      </c>
      <c r="J47" s="25">
        <f>I47*F47</f>
        <v>0</v>
      </c>
    </row>
    <row r="48" spans="1:10" ht="13.8">
      <c r="A48" s="16">
        <v>45</v>
      </c>
      <c r="B48" s="17" t="s">
        <v>36</v>
      </c>
      <c r="C48" s="18" t="s">
        <v>71</v>
      </c>
      <c r="D48" s="27" t="s">
        <v>72</v>
      </c>
      <c r="E48" s="20" t="s">
        <v>46</v>
      </c>
      <c r="F48" s="21">
        <f>F47*0.01</f>
        <v>3.3</v>
      </c>
      <c r="G48" s="22">
        <v>0</v>
      </c>
      <c r="H48" s="23">
        <f>F48*G48</f>
        <v>0</v>
      </c>
      <c r="I48" s="24">
        <v>0.001</v>
      </c>
      <c r="J48" s="25">
        <f>I48*F48</f>
        <v>0.0033</v>
      </c>
    </row>
    <row r="49" spans="1:10" ht="13.8">
      <c r="A49" s="16">
        <v>46</v>
      </c>
      <c r="B49" s="17" t="s">
        <v>36</v>
      </c>
      <c r="C49" s="18" t="s">
        <v>73</v>
      </c>
      <c r="D49" s="27" t="s">
        <v>81</v>
      </c>
      <c r="E49" s="20" t="s">
        <v>46</v>
      </c>
      <c r="F49" s="21">
        <f>F47*0.015</f>
        <v>4.95</v>
      </c>
      <c r="G49" s="22">
        <v>0</v>
      </c>
      <c r="H49" s="23">
        <f>F49*G49</f>
        <v>0</v>
      </c>
      <c r="I49" s="24">
        <v>0.001</v>
      </c>
      <c r="J49" s="25">
        <f>I49*F49</f>
        <v>0.00495</v>
      </c>
    </row>
    <row r="50" spans="1:10" ht="13.8">
      <c r="A50" s="16">
        <v>47</v>
      </c>
      <c r="B50" s="17" t="s">
        <v>36</v>
      </c>
      <c r="C50" s="18" t="s">
        <v>88</v>
      </c>
      <c r="D50" s="27" t="s">
        <v>89</v>
      </c>
      <c r="E50" s="20" t="s">
        <v>51</v>
      </c>
      <c r="F50" s="21">
        <v>290</v>
      </c>
      <c r="G50" s="22">
        <v>0</v>
      </c>
      <c r="H50" s="23">
        <f>F50*G50</f>
        <v>0</v>
      </c>
      <c r="I50" s="24">
        <v>0.003</v>
      </c>
      <c r="J50" s="25">
        <f>I50*F50</f>
        <v>0.87</v>
      </c>
    </row>
    <row r="51" spans="1:10" ht="13.8">
      <c r="A51" s="16">
        <v>48</v>
      </c>
      <c r="B51" s="17" t="s">
        <v>36</v>
      </c>
      <c r="C51" s="18" t="s">
        <v>88</v>
      </c>
      <c r="D51" s="27" t="s">
        <v>76</v>
      </c>
      <c r="E51" s="20" t="s">
        <v>51</v>
      </c>
      <c r="F51" s="21">
        <v>40</v>
      </c>
      <c r="G51" s="22">
        <v>0</v>
      </c>
      <c r="H51" s="23">
        <f>F51*G51</f>
        <v>0</v>
      </c>
      <c r="I51" s="24">
        <v>0.0003</v>
      </c>
      <c r="J51" s="25">
        <f>I51*F51</f>
        <v>0.012</v>
      </c>
    </row>
    <row r="52" spans="1:10" ht="20.25">
      <c r="A52" s="16">
        <v>49</v>
      </c>
      <c r="B52" s="17" t="s">
        <v>16</v>
      </c>
      <c r="C52" s="18" t="s">
        <v>90</v>
      </c>
      <c r="D52" s="19" t="s">
        <v>91</v>
      </c>
      <c r="E52" s="20" t="s">
        <v>51</v>
      </c>
      <c r="F52" s="21">
        <v>14</v>
      </c>
      <c r="G52" s="22">
        <v>0</v>
      </c>
      <c r="H52" s="23">
        <f>F52*G52</f>
        <v>0</v>
      </c>
      <c r="I52" s="24">
        <v>0</v>
      </c>
      <c r="J52" s="25">
        <f>I52*F52</f>
        <v>0</v>
      </c>
    </row>
    <row r="53" spans="1:10" ht="13.8">
      <c r="A53" s="16">
        <v>50</v>
      </c>
      <c r="B53" s="17" t="s">
        <v>36</v>
      </c>
      <c r="C53" s="18" t="s">
        <v>71</v>
      </c>
      <c r="D53" s="27" t="s">
        <v>72</v>
      </c>
      <c r="E53" s="20" t="s">
        <v>46</v>
      </c>
      <c r="F53" s="21">
        <f>F52*0.01</f>
        <v>0.14</v>
      </c>
      <c r="G53" s="22">
        <v>0</v>
      </c>
      <c r="H53" s="23">
        <f>F53*G53</f>
        <v>0</v>
      </c>
      <c r="I53" s="24">
        <v>0.001</v>
      </c>
      <c r="J53" s="25">
        <f>I53*F53</f>
        <v>0.00014</v>
      </c>
    </row>
    <row r="54" spans="1:10" ht="13.8">
      <c r="A54" s="16">
        <v>51</v>
      </c>
      <c r="B54" s="17" t="s">
        <v>36</v>
      </c>
      <c r="C54" s="18" t="s">
        <v>73</v>
      </c>
      <c r="D54" s="27" t="s">
        <v>81</v>
      </c>
      <c r="E54" s="20" t="s">
        <v>46</v>
      </c>
      <c r="F54" s="21">
        <f>F52*0.015</f>
        <v>0.21</v>
      </c>
      <c r="G54" s="22">
        <v>0</v>
      </c>
      <c r="H54" s="23">
        <f>F54*G54</f>
        <v>0</v>
      </c>
      <c r="I54" s="24">
        <v>0.001</v>
      </c>
      <c r="J54" s="25">
        <f>I54*F54</f>
        <v>0.00021</v>
      </c>
    </row>
    <row r="55" spans="1:10" ht="13.8">
      <c r="A55" s="16">
        <v>52</v>
      </c>
      <c r="B55" s="17" t="s">
        <v>36</v>
      </c>
      <c r="C55" s="18" t="s">
        <v>92</v>
      </c>
      <c r="D55" s="27" t="s">
        <v>93</v>
      </c>
      <c r="E55" s="20" t="s">
        <v>51</v>
      </c>
      <c r="F55" s="21">
        <v>14</v>
      </c>
      <c r="G55" s="22">
        <v>0</v>
      </c>
      <c r="H55" s="23">
        <f>F55*G55</f>
        <v>0</v>
      </c>
      <c r="I55" s="24">
        <v>0.001</v>
      </c>
      <c r="J55" s="25">
        <f>I55*F55</f>
        <v>0.014</v>
      </c>
    </row>
    <row r="56" spans="1:10" ht="20.25">
      <c r="A56" s="16">
        <v>53</v>
      </c>
      <c r="B56" s="17" t="s">
        <v>16</v>
      </c>
      <c r="C56" s="18" t="s">
        <v>94</v>
      </c>
      <c r="D56" s="19" t="s">
        <v>95</v>
      </c>
      <c r="E56" s="20" t="s">
        <v>19</v>
      </c>
      <c r="F56" s="21">
        <v>330</v>
      </c>
      <c r="G56" s="22">
        <v>0</v>
      </c>
      <c r="H56" s="23">
        <f>F56*G56</f>
        <v>0</v>
      </c>
      <c r="I56" s="24">
        <v>0</v>
      </c>
      <c r="J56" s="25">
        <f>I56*F56</f>
        <v>0</v>
      </c>
    </row>
    <row r="57" spans="1:10" ht="13.8">
      <c r="A57" s="16">
        <v>54</v>
      </c>
      <c r="B57" s="17" t="s">
        <v>36</v>
      </c>
      <c r="C57" s="18" t="s">
        <v>96</v>
      </c>
      <c r="D57" s="27" t="s">
        <v>97</v>
      </c>
      <c r="E57" s="20" t="s">
        <v>98</v>
      </c>
      <c r="F57" s="21">
        <v>55</v>
      </c>
      <c r="G57" s="22">
        <v>0</v>
      </c>
      <c r="H57" s="23">
        <f>F57*G57</f>
        <v>0</v>
      </c>
      <c r="I57" s="24">
        <v>1.7</v>
      </c>
      <c r="J57" s="25">
        <f>I57*F57</f>
        <v>93.5</v>
      </c>
    </row>
    <row r="58" spans="1:10" ht="20.25">
      <c r="A58" s="16">
        <v>55</v>
      </c>
      <c r="B58" s="17" t="s">
        <v>16</v>
      </c>
      <c r="C58" s="18" t="s">
        <v>24</v>
      </c>
      <c r="D58" s="19" t="s">
        <v>99</v>
      </c>
      <c r="E58" s="20" t="s">
        <v>19</v>
      </c>
      <c r="F58" s="21">
        <v>40</v>
      </c>
      <c r="G58" s="22">
        <v>0</v>
      </c>
      <c r="H58" s="23">
        <f>F58*G58</f>
        <v>0</v>
      </c>
      <c r="I58" s="24">
        <v>0</v>
      </c>
      <c r="J58" s="25">
        <f>I58*F58</f>
        <v>0</v>
      </c>
    </row>
    <row r="59" spans="1:10" ht="39.95">
      <c r="A59" s="16">
        <v>56</v>
      </c>
      <c r="B59" s="17" t="s">
        <v>16</v>
      </c>
      <c r="C59" s="26" t="s">
        <v>100</v>
      </c>
      <c r="D59" s="29" t="s">
        <v>101</v>
      </c>
      <c r="E59" s="20" t="s">
        <v>39</v>
      </c>
      <c r="F59" s="21">
        <v>32</v>
      </c>
      <c r="G59" s="22">
        <v>0</v>
      </c>
      <c r="H59" s="23">
        <f>F59*G59</f>
        <v>0</v>
      </c>
      <c r="I59" s="24">
        <v>0.9</v>
      </c>
      <c r="J59" s="25">
        <f>I59*F59</f>
        <v>28.8</v>
      </c>
    </row>
    <row r="60" spans="1:10" ht="13.8">
      <c r="A60" s="16">
        <v>57</v>
      </c>
      <c r="B60" s="17" t="s">
        <v>16</v>
      </c>
      <c r="C60" s="18" t="s">
        <v>24</v>
      </c>
      <c r="D60" s="19" t="s">
        <v>102</v>
      </c>
      <c r="E60" s="20" t="s">
        <v>19</v>
      </c>
      <c r="F60" s="21">
        <v>40</v>
      </c>
      <c r="G60" s="22">
        <v>0</v>
      </c>
      <c r="H60" s="23">
        <f>F60*G60</f>
        <v>0</v>
      </c>
      <c r="I60" s="24">
        <v>0</v>
      </c>
      <c r="J60" s="25">
        <f>I60*F60</f>
        <v>0</v>
      </c>
    </row>
    <row r="61" spans="1:10" ht="13.8">
      <c r="A61" s="16">
        <v>58</v>
      </c>
      <c r="B61" s="17" t="s">
        <v>16</v>
      </c>
      <c r="C61" s="18" t="s">
        <v>24</v>
      </c>
      <c r="D61" s="19" t="s">
        <v>103</v>
      </c>
      <c r="E61" s="20" t="s">
        <v>19</v>
      </c>
      <c r="F61" s="21">
        <v>40</v>
      </c>
      <c r="G61" s="22">
        <v>0</v>
      </c>
      <c r="H61" s="23">
        <f>F61*G61</f>
        <v>0</v>
      </c>
      <c r="I61" s="24">
        <v>0</v>
      </c>
      <c r="J61" s="25">
        <f>I61*F61</f>
        <v>0</v>
      </c>
    </row>
    <row r="62" spans="1:10" ht="13.8">
      <c r="A62" s="16">
        <v>59</v>
      </c>
      <c r="B62" s="17" t="s">
        <v>36</v>
      </c>
      <c r="C62" s="18" t="s">
        <v>24</v>
      </c>
      <c r="D62" s="27" t="s">
        <v>104</v>
      </c>
      <c r="E62" s="20" t="s">
        <v>98</v>
      </c>
      <c r="F62" s="21">
        <v>10</v>
      </c>
      <c r="G62" s="22">
        <v>0</v>
      </c>
      <c r="H62" s="23">
        <f>F62*G62</f>
        <v>0</v>
      </c>
      <c r="I62" s="24">
        <v>1.6</v>
      </c>
      <c r="J62" s="25">
        <f>I62*F62</f>
        <v>16</v>
      </c>
    </row>
    <row r="63" spans="1:10" ht="13.8">
      <c r="A63" s="16">
        <v>60</v>
      </c>
      <c r="B63" s="17" t="s">
        <v>36</v>
      </c>
      <c r="C63" s="18" t="s">
        <v>52</v>
      </c>
      <c r="D63" s="27" t="s">
        <v>53</v>
      </c>
      <c r="E63" s="20" t="s">
        <v>39</v>
      </c>
      <c r="F63" s="21">
        <v>1.5</v>
      </c>
      <c r="G63" s="22">
        <v>0</v>
      </c>
      <c r="H63" s="23">
        <f>F63*G63</f>
        <v>0</v>
      </c>
      <c r="I63" s="24">
        <v>0.4</v>
      </c>
      <c r="J63" s="25">
        <f>I63*F63</f>
        <v>0.6</v>
      </c>
    </row>
    <row r="64" spans="1:10" ht="13.8">
      <c r="A64" s="16">
        <v>61</v>
      </c>
      <c r="B64" s="17" t="s">
        <v>36</v>
      </c>
      <c r="C64" s="18" t="s">
        <v>24</v>
      </c>
      <c r="D64" s="27" t="s">
        <v>38</v>
      </c>
      <c r="E64" s="20" t="s">
        <v>39</v>
      </c>
      <c r="F64" s="21">
        <v>1</v>
      </c>
      <c r="G64" s="22">
        <v>0</v>
      </c>
      <c r="H64" s="23">
        <f>F64*G64</f>
        <v>0</v>
      </c>
      <c r="I64" s="24">
        <v>0.8</v>
      </c>
      <c r="J64" s="25">
        <f>I64*F64</f>
        <v>0.8</v>
      </c>
    </row>
    <row r="65" spans="1:10" ht="13.8">
      <c r="A65" s="16">
        <v>62</v>
      </c>
      <c r="B65" s="17" t="s">
        <v>36</v>
      </c>
      <c r="C65" s="18" t="s">
        <v>24</v>
      </c>
      <c r="D65" s="27" t="s">
        <v>105</v>
      </c>
      <c r="E65" s="20" t="s">
        <v>39</v>
      </c>
      <c r="F65" s="21">
        <v>0.5</v>
      </c>
      <c r="G65" s="22">
        <v>0</v>
      </c>
      <c r="H65" s="23">
        <f>F65*G65</f>
        <v>0</v>
      </c>
      <c r="I65" s="24">
        <v>1.2</v>
      </c>
      <c r="J65" s="25">
        <f>I65*F65</f>
        <v>0.6</v>
      </c>
    </row>
    <row r="66" spans="1:10" ht="20.25">
      <c r="A66" s="16">
        <v>63</v>
      </c>
      <c r="B66" s="17" t="s">
        <v>16</v>
      </c>
      <c r="C66" s="18" t="s">
        <v>106</v>
      </c>
      <c r="D66" s="19" t="s">
        <v>107</v>
      </c>
      <c r="E66" s="20" t="s">
        <v>19</v>
      </c>
      <c r="F66" s="30">
        <v>365</v>
      </c>
      <c r="G66" s="22">
        <v>0</v>
      </c>
      <c r="H66" s="23">
        <f>F66*G66</f>
        <v>0</v>
      </c>
      <c r="I66" s="24">
        <v>0</v>
      </c>
      <c r="J66" s="25">
        <f>I66*F66</f>
        <v>0</v>
      </c>
    </row>
    <row r="67" spans="1:10" ht="13.8">
      <c r="A67" s="16">
        <v>64</v>
      </c>
      <c r="B67" s="17" t="s">
        <v>36</v>
      </c>
      <c r="C67" s="18" t="s">
        <v>108</v>
      </c>
      <c r="D67" s="27" t="s">
        <v>109</v>
      </c>
      <c r="E67" s="20" t="s">
        <v>19</v>
      </c>
      <c r="F67" s="30">
        <v>500</v>
      </c>
      <c r="G67" s="22">
        <v>0</v>
      </c>
      <c r="H67" s="23">
        <f>F67*G67</f>
        <v>0</v>
      </c>
      <c r="I67" s="24">
        <v>0.0001</v>
      </c>
      <c r="J67" s="25">
        <f>I67*F67</f>
        <v>0.05</v>
      </c>
    </row>
    <row r="68" spans="1:10" ht="13.8">
      <c r="A68" s="16">
        <v>65</v>
      </c>
      <c r="B68" s="17" t="s">
        <v>36</v>
      </c>
      <c r="C68" s="18" t="s">
        <v>24</v>
      </c>
      <c r="D68" s="27" t="s">
        <v>110</v>
      </c>
      <c r="E68" s="20" t="s">
        <v>111</v>
      </c>
      <c r="F68" s="30">
        <v>1825</v>
      </c>
      <c r="G68" s="22">
        <v>0</v>
      </c>
      <c r="H68" s="23">
        <f>F68*G68</f>
        <v>0</v>
      </c>
      <c r="I68" s="24">
        <v>0.0001</v>
      </c>
      <c r="J68" s="25">
        <f>I68*F68</f>
        <v>0.1825</v>
      </c>
    </row>
    <row r="69" spans="1:10" ht="13.8">
      <c r="A69" s="16">
        <v>66</v>
      </c>
      <c r="B69" s="17" t="s">
        <v>16</v>
      </c>
      <c r="C69" s="18" t="s">
        <v>112</v>
      </c>
      <c r="D69" s="19" t="s">
        <v>113</v>
      </c>
      <c r="E69" s="20" t="s">
        <v>19</v>
      </c>
      <c r="F69" s="30">
        <v>190</v>
      </c>
      <c r="G69" s="22">
        <v>0</v>
      </c>
      <c r="H69" s="23">
        <f>F69*G69</f>
        <v>0</v>
      </c>
      <c r="I69" s="24">
        <v>0</v>
      </c>
      <c r="J69" s="25">
        <f>I69*F69</f>
        <v>0</v>
      </c>
    </row>
    <row r="70" spans="1:10" ht="20.25">
      <c r="A70" s="16">
        <v>67</v>
      </c>
      <c r="B70" s="17" t="s">
        <v>36</v>
      </c>
      <c r="C70" s="18" t="s">
        <v>114</v>
      </c>
      <c r="D70" s="27" t="s">
        <v>115</v>
      </c>
      <c r="E70" s="20" t="s">
        <v>39</v>
      </c>
      <c r="F70" s="30">
        <v>1</v>
      </c>
      <c r="G70" s="22">
        <v>0</v>
      </c>
      <c r="H70" s="23">
        <f>F70*G70</f>
        <v>0</v>
      </c>
      <c r="I70" s="24">
        <v>0.75</v>
      </c>
      <c r="J70" s="25">
        <f>I70*F70</f>
        <v>0.75</v>
      </c>
    </row>
    <row r="71" spans="1:10" ht="13.8">
      <c r="A71" s="16">
        <v>68</v>
      </c>
      <c r="B71" s="17" t="s">
        <v>36</v>
      </c>
      <c r="C71" s="18" t="s">
        <v>116</v>
      </c>
      <c r="D71" s="27" t="s">
        <v>117</v>
      </c>
      <c r="E71" s="20" t="s">
        <v>51</v>
      </c>
      <c r="F71" s="30">
        <v>380</v>
      </c>
      <c r="G71" s="22">
        <v>0</v>
      </c>
      <c r="H71" s="23">
        <f>F71*G71</f>
        <v>0</v>
      </c>
      <c r="I71" s="24">
        <v>0.0002</v>
      </c>
      <c r="J71" s="25">
        <f>I71*F71</f>
        <v>0.076</v>
      </c>
    </row>
    <row r="72" spans="1:10" ht="20.25">
      <c r="A72" s="16">
        <v>69</v>
      </c>
      <c r="B72" s="17" t="s">
        <v>16</v>
      </c>
      <c r="C72" s="18" t="s">
        <v>118</v>
      </c>
      <c r="D72" s="19" t="s">
        <v>119</v>
      </c>
      <c r="E72" s="20" t="s">
        <v>19</v>
      </c>
      <c r="F72" s="30">
        <v>365</v>
      </c>
      <c r="G72" s="22">
        <v>0</v>
      </c>
      <c r="H72" s="23">
        <f>F72*G72</f>
        <v>0</v>
      </c>
      <c r="I72" s="24">
        <v>0</v>
      </c>
      <c r="J72" s="25">
        <f>I72*F72</f>
        <v>0</v>
      </c>
    </row>
    <row r="73" spans="1:10" ht="13.8">
      <c r="A73" s="16">
        <v>70</v>
      </c>
      <c r="B73" s="17" t="s">
        <v>36</v>
      </c>
      <c r="C73" s="18" t="s">
        <v>120</v>
      </c>
      <c r="D73" s="27" t="s">
        <v>121</v>
      </c>
      <c r="E73" s="20" t="s">
        <v>19</v>
      </c>
      <c r="F73" s="30">
        <v>500</v>
      </c>
      <c r="G73" s="22">
        <v>0</v>
      </c>
      <c r="H73" s="23">
        <f>F73*G73</f>
        <v>0</v>
      </c>
      <c r="I73" s="24">
        <v>5E-05</v>
      </c>
      <c r="J73" s="25">
        <f>I73*F73</f>
        <v>0.025</v>
      </c>
    </row>
    <row r="74" spans="1:10" ht="20.25">
      <c r="A74" s="16">
        <v>71</v>
      </c>
      <c r="B74" s="17" t="s">
        <v>16</v>
      </c>
      <c r="C74" s="18" t="s">
        <v>122</v>
      </c>
      <c r="D74" s="19" t="s">
        <v>123</v>
      </c>
      <c r="E74" s="20" t="s">
        <v>19</v>
      </c>
      <c r="F74" s="30">
        <v>175</v>
      </c>
      <c r="G74" s="22">
        <v>0</v>
      </c>
      <c r="H74" s="23">
        <f>F74*G74</f>
        <v>0</v>
      </c>
      <c r="I74" s="24">
        <v>0</v>
      </c>
      <c r="J74" s="25">
        <f>I74*F74</f>
        <v>0</v>
      </c>
    </row>
    <row r="75" spans="1:10" ht="13.8">
      <c r="A75" s="16">
        <v>72</v>
      </c>
      <c r="B75" s="17" t="s">
        <v>36</v>
      </c>
      <c r="C75" s="18" t="s">
        <v>124</v>
      </c>
      <c r="D75" s="27" t="s">
        <v>125</v>
      </c>
      <c r="E75" s="20" t="s">
        <v>39</v>
      </c>
      <c r="F75" s="30">
        <v>17.5</v>
      </c>
      <c r="G75" s="22">
        <v>0</v>
      </c>
      <c r="H75" s="23">
        <f>F75*G75</f>
        <v>0</v>
      </c>
      <c r="I75" s="24">
        <v>0.25</v>
      </c>
      <c r="J75" s="25">
        <f>I75*F75</f>
        <v>4.375</v>
      </c>
    </row>
    <row r="76" spans="1:10" ht="20.25">
      <c r="A76" s="16">
        <v>73</v>
      </c>
      <c r="B76" s="17" t="s">
        <v>16</v>
      </c>
      <c r="C76" s="18" t="s">
        <v>126</v>
      </c>
      <c r="D76" s="19" t="s">
        <v>127</v>
      </c>
      <c r="E76" s="20" t="s">
        <v>19</v>
      </c>
      <c r="F76" s="30">
        <v>120</v>
      </c>
      <c r="G76" s="22">
        <v>0</v>
      </c>
      <c r="H76" s="23">
        <f>F76*G76</f>
        <v>0</v>
      </c>
      <c r="I76" s="24">
        <v>0</v>
      </c>
      <c r="J76" s="25">
        <f>I76*F76</f>
        <v>0</v>
      </c>
    </row>
    <row r="77" spans="1:10" ht="13.8">
      <c r="A77" s="16">
        <v>74</v>
      </c>
      <c r="B77" s="17" t="s">
        <v>36</v>
      </c>
      <c r="C77" s="18" t="s">
        <v>124</v>
      </c>
      <c r="D77" s="27" t="s">
        <v>125</v>
      </c>
      <c r="E77" s="20" t="s">
        <v>39</v>
      </c>
      <c r="F77" s="30">
        <v>12</v>
      </c>
      <c r="G77" s="22">
        <v>0</v>
      </c>
      <c r="H77" s="23">
        <f>F77*G77</f>
        <v>0</v>
      </c>
      <c r="I77" s="24">
        <v>0.25</v>
      </c>
      <c r="J77" s="25">
        <f>I77*F77</f>
        <v>3</v>
      </c>
    </row>
    <row r="78" spans="1:10" ht="19.15">
      <c r="A78" s="16">
        <v>75</v>
      </c>
      <c r="B78" s="17" t="s">
        <v>16</v>
      </c>
      <c r="C78" s="26" t="s">
        <v>128</v>
      </c>
      <c r="D78" s="31" t="s">
        <v>129</v>
      </c>
      <c r="E78" s="20" t="s">
        <v>130</v>
      </c>
      <c r="F78" s="30">
        <v>100</v>
      </c>
      <c r="G78" s="22">
        <v>0</v>
      </c>
      <c r="H78" s="23">
        <f>F78*G78</f>
        <v>0</v>
      </c>
      <c r="I78" s="24">
        <v>0</v>
      </c>
      <c r="J78" s="25">
        <f>I78*F78</f>
        <v>0</v>
      </c>
    </row>
    <row r="79" spans="1:10" ht="19.15">
      <c r="A79" s="16">
        <v>76</v>
      </c>
      <c r="B79" s="17" t="s">
        <v>36</v>
      </c>
      <c r="C79" s="26" t="s">
        <v>131</v>
      </c>
      <c r="D79" s="32" t="s">
        <v>132</v>
      </c>
      <c r="E79" s="20" t="s">
        <v>130</v>
      </c>
      <c r="F79" s="30">
        <v>100</v>
      </c>
      <c r="G79" s="22">
        <v>0</v>
      </c>
      <c r="H79" s="23">
        <f>F79*G79</f>
        <v>0</v>
      </c>
      <c r="I79" s="24">
        <v>0.0002</v>
      </c>
      <c r="J79" s="25">
        <f>I79*F79</f>
        <v>0.02</v>
      </c>
    </row>
    <row r="80" spans="1:10" ht="13.8">
      <c r="A80" s="16">
        <v>77</v>
      </c>
      <c r="B80" s="17" t="s">
        <v>16</v>
      </c>
      <c r="C80" s="18" t="s">
        <v>133</v>
      </c>
      <c r="D80" s="19" t="s">
        <v>134</v>
      </c>
      <c r="E80" s="20" t="s">
        <v>39</v>
      </c>
      <c r="F80" s="30">
        <v>30</v>
      </c>
      <c r="G80" s="22">
        <v>0</v>
      </c>
      <c r="H80" s="23">
        <f>F80*G80</f>
        <v>0</v>
      </c>
      <c r="I80" s="24">
        <v>1</v>
      </c>
      <c r="J80" s="25">
        <f>I80*F80</f>
        <v>30</v>
      </c>
    </row>
    <row r="81" spans="1:10" ht="13.8">
      <c r="A81" s="16">
        <v>78</v>
      </c>
      <c r="B81" s="17"/>
      <c r="C81" s="26" t="s">
        <v>135</v>
      </c>
      <c r="D81" s="19" t="s">
        <v>136</v>
      </c>
      <c r="E81" s="20" t="s">
        <v>19</v>
      </c>
      <c r="F81" s="30">
        <v>600</v>
      </c>
      <c r="G81" s="22">
        <v>0</v>
      </c>
      <c r="H81" s="23">
        <f>F81*G81</f>
        <v>0</v>
      </c>
      <c r="I81" s="24">
        <v>0</v>
      </c>
      <c r="J81" s="25">
        <f>I81*F81</f>
        <v>0</v>
      </c>
    </row>
    <row r="82" spans="1:10" ht="13.8">
      <c r="A82" s="6">
        <v>0</v>
      </c>
      <c r="B82" s="7" t="s">
        <v>11</v>
      </c>
      <c r="C82" s="8" t="s">
        <v>137</v>
      </c>
      <c r="D82" s="9" t="s">
        <v>138</v>
      </c>
      <c r="E82" s="10"/>
      <c r="F82" s="33"/>
      <c r="G82" s="34"/>
      <c r="H82" s="13">
        <f>SUM(H83:H84)</f>
        <v>0</v>
      </c>
      <c r="I82" s="35"/>
      <c r="J82" s="15">
        <v>0</v>
      </c>
    </row>
    <row r="83" spans="1:10" ht="20.25">
      <c r="A83" s="16">
        <v>79</v>
      </c>
      <c r="B83" s="17" t="s">
        <v>16</v>
      </c>
      <c r="C83" s="18" t="s">
        <v>139</v>
      </c>
      <c r="D83" s="19" t="s">
        <v>140</v>
      </c>
      <c r="E83" s="20" t="s">
        <v>98</v>
      </c>
      <c r="F83" s="30">
        <f>J2</f>
        <v>210.56924</v>
      </c>
      <c r="G83" s="22">
        <v>0</v>
      </c>
      <c r="H83" s="23">
        <f>F83*G83</f>
        <v>0</v>
      </c>
      <c r="I83" s="24">
        <v>0</v>
      </c>
      <c r="J83" s="25">
        <f>I83*F83</f>
        <v>0</v>
      </c>
    </row>
    <row r="84" spans="1:10" ht="20.25">
      <c r="A84" s="16">
        <v>80</v>
      </c>
      <c r="B84" s="17" t="s">
        <v>16</v>
      </c>
      <c r="C84" s="18" t="s">
        <v>141</v>
      </c>
      <c r="D84" s="19" t="s">
        <v>142</v>
      </c>
      <c r="E84" s="20" t="s">
        <v>98</v>
      </c>
      <c r="F84" s="30">
        <v>101</v>
      </c>
      <c r="G84" s="22">
        <v>0</v>
      </c>
      <c r="H84" s="23">
        <f>F84*G84</f>
        <v>0</v>
      </c>
      <c r="I84" s="24">
        <v>0</v>
      </c>
      <c r="J84" s="25">
        <f>I84*F84</f>
        <v>0</v>
      </c>
    </row>
    <row r="85" spans="1:10" ht="13.8">
      <c r="A85" s="6">
        <v>0</v>
      </c>
      <c r="B85" s="7" t="s">
        <v>11</v>
      </c>
      <c r="C85" s="8" t="s">
        <v>143</v>
      </c>
      <c r="D85" s="9" t="s">
        <v>144</v>
      </c>
      <c r="E85" s="10"/>
      <c r="F85" s="33"/>
      <c r="G85" s="34"/>
      <c r="H85" s="13">
        <f>SUM(H86:H87)</f>
        <v>0</v>
      </c>
      <c r="I85" s="35"/>
      <c r="J85" s="15">
        <v>0</v>
      </c>
    </row>
    <row r="86" spans="1:10" ht="20.25">
      <c r="A86" s="16">
        <v>81</v>
      </c>
      <c r="B86" s="17" t="s">
        <v>16</v>
      </c>
      <c r="C86" s="18" t="s">
        <v>24</v>
      </c>
      <c r="D86" s="19" t="s">
        <v>145</v>
      </c>
      <c r="E86" s="20" t="s">
        <v>111</v>
      </c>
      <c r="F86" s="30">
        <v>1</v>
      </c>
      <c r="G86" s="22">
        <v>0</v>
      </c>
      <c r="H86" s="23">
        <f>F86*G86</f>
        <v>0</v>
      </c>
      <c r="I86" s="24">
        <v>0</v>
      </c>
      <c r="J86" s="25">
        <f>I86*F86</f>
        <v>0</v>
      </c>
    </row>
    <row r="87" spans="1:10" ht="13.8">
      <c r="A87" s="16">
        <v>82</v>
      </c>
      <c r="B87" s="17" t="s">
        <v>16</v>
      </c>
      <c r="C87" s="18" t="s">
        <v>24</v>
      </c>
      <c r="D87" s="19" t="s">
        <v>146</v>
      </c>
      <c r="E87" s="20" t="s">
        <v>111</v>
      </c>
      <c r="F87" s="30">
        <v>2</v>
      </c>
      <c r="G87" s="22">
        <v>0</v>
      </c>
      <c r="H87" s="23">
        <f>F87*G87</f>
        <v>0</v>
      </c>
      <c r="I87" s="24">
        <v>0</v>
      </c>
      <c r="J87" s="25">
        <f>I87*F87</f>
        <v>0</v>
      </c>
    </row>
    <row r="88" spans="1:10" ht="13.8">
      <c r="A88" s="36"/>
      <c r="B88" s="36"/>
      <c r="C88" s="36"/>
      <c r="D88" s="36"/>
      <c r="E88" s="36"/>
      <c r="F88" s="36"/>
      <c r="G88" s="37"/>
      <c r="H88" s="36"/>
      <c r="I88" s="38"/>
      <c r="J88" s="36"/>
    </row>
    <row r="89" spans="1:10" ht="13.8">
      <c r="A89" s="36"/>
      <c r="B89" s="39" t="s">
        <v>147</v>
      </c>
      <c r="C89" s="39"/>
      <c r="D89" s="39"/>
      <c r="E89" s="39"/>
      <c r="F89" s="39"/>
      <c r="G89" s="39"/>
      <c r="H89" s="40">
        <f>H2</f>
        <v>0</v>
      </c>
      <c r="I89" s="38"/>
      <c r="J89" s="36"/>
    </row>
    <row r="90" spans="1:10" ht="13.8">
      <c r="A90" s="36"/>
      <c r="B90" s="39" t="s">
        <v>148</v>
      </c>
      <c r="C90" s="39"/>
      <c r="D90" s="39"/>
      <c r="E90" s="39"/>
      <c r="F90" s="39"/>
      <c r="G90" s="39"/>
      <c r="H90" s="40">
        <f>H89*0.21</f>
        <v>0</v>
      </c>
      <c r="I90" s="38"/>
      <c r="J90" s="36"/>
    </row>
    <row r="91" spans="1:10" ht="13.8">
      <c r="A91" s="36"/>
      <c r="B91" s="39" t="s">
        <v>149</v>
      </c>
      <c r="C91" s="39"/>
      <c r="D91" s="39"/>
      <c r="E91" s="39"/>
      <c r="F91" s="39"/>
      <c r="G91" s="39"/>
      <c r="H91" s="40">
        <f>SUM(H89:H90)</f>
        <v>0</v>
      </c>
      <c r="I91" s="38"/>
      <c r="J91" s="36"/>
    </row>
    <row r="93" spans="1:6" ht="13.8">
      <c r="A93" t="s">
        <v>150</v>
      </c>
      <c r="F93" t="s">
        <v>151</v>
      </c>
    </row>
  </sheetData>
  <sheetProtection sheet="1" objects="1" scenarios="1"/>
  <mergeCells count="3">
    <mergeCell ref="B89:G89"/>
    <mergeCell ref="B90:G90"/>
    <mergeCell ref="B91:G91"/>
  </mergeCells>
  <printOptions/>
  <pageMargins left="0.472222222222222" right="0.275694444444444" top="0.718055555555556" bottom="0.638888888888889" header="0.39375" footer="0.275694444444444"/>
  <pageSetup horizontalDpi="300" verticalDpi="300" orientation="landscape" paperSize="9" copies="1"/>
  <headerFooter>
    <oddHeader>&amp;L&amp;"Arial,obyčejné"&amp;10Položkový rozpočet -  výsadby&amp;R&amp;"Times New Roman,obyčejné"&amp;12Revitalizace Steidlova parku v Domažlicích</oddHeader>
    <oddFooter>&amp;R&amp;"Times New Roman,obyčejné"&amp;12strana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LibreOffice/6.4.4.2$Windows_X86_64 LibreOffice_project/3d775be2011f3886db32dfd395a6a6d1ca2630ff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2020-04-06T23:48:24Z</dcterms:created>
  <dcterms:modified xsi:type="dcterms:W3CDTF">2022-05-26T01:03:22Z</dcterms:modified>
  <cp:category/>
  <cp:version/>
  <cp:contentType/>
  <cp:contentStatus/>
  <cp:revision>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16.1.8.16350</vt:lpwstr>
  </property>
</Properties>
</file>