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ataMisa\Domažlice kasárny\DPS\Výkaz výměr, oceněné náklady stavby a výpočty\"/>
    </mc:Choice>
  </mc:AlternateContent>
  <bookViews>
    <workbookView xWindow="0" yWindow="0" windowWidth="0" windowHeight="0"/>
  </bookViews>
  <sheets>
    <sheet name="Rekapitulace stavby" sheetId="1" r:id="rId1"/>
    <sheet name="02.1 - SPLAŠKOVÉ KANALIZA..." sheetId="2" r:id="rId2"/>
    <sheet name="02.3 - VODOVODNÍ PŘÍPOJKY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'02.1 - SPLAŠKOVÉ KANALIZA...'!$C$92:$K$194</definedName>
    <definedName name="_xlnm.Print_Area" localSheetId="1">'02.1 - SPLAŠKOVÉ KANALIZA...'!$C$4:$J$41,'02.1 - SPLAŠKOVÉ KANALIZA...'!$C$47:$J$72,'02.1 - SPLAŠKOVÉ KANALIZA...'!$C$78:$K$194</definedName>
    <definedName name="_xlnm.Print_Titles" localSheetId="1">'02.1 - SPLAŠKOVÉ KANALIZA...'!$92:$92</definedName>
    <definedName name="_xlnm._FilterDatabase" localSheetId="2" hidden="1">'02.3 - VODOVODNÍ PŘÍPOJKY'!$C$92:$K$203</definedName>
    <definedName name="_xlnm.Print_Area" localSheetId="2">'02.3 - VODOVODNÍ PŘÍPOJKY'!$C$4:$J$41,'02.3 - VODOVODNÍ PŘÍPOJKY'!$C$47:$J$72,'02.3 - VODOVODNÍ PŘÍPOJKY'!$C$78:$K$203</definedName>
    <definedName name="_xlnm.Print_Titles" localSheetId="2">'02.3 - VODOVODNÍ PŘÍPOJKY'!$92:$92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9"/>
  <c r="J38"/>
  <c i="1" r="AY57"/>
  <c i="3" r="J37"/>
  <c i="1" r="AX57"/>
  <c i="3" r="BI203"/>
  <c r="BH203"/>
  <c r="BG203"/>
  <c r="BF203"/>
  <c r="T203"/>
  <c r="T202"/>
  <c r="R203"/>
  <c r="R202"/>
  <c r="P203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T186"/>
  <c r="R187"/>
  <c r="R186"/>
  <c r="P187"/>
  <c r="P186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T147"/>
  <c r="R148"/>
  <c r="R147"/>
  <c r="P148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81"/>
  <c i="2" r="J39"/>
  <c r="J38"/>
  <c i="1" r="AY56"/>
  <c i="2" r="J37"/>
  <c i="1" r="AX56"/>
  <c i="2" r="BI194"/>
  <c r="BH194"/>
  <c r="BG194"/>
  <c r="BF194"/>
  <c r="T194"/>
  <c r="T193"/>
  <c r="R194"/>
  <c r="R193"/>
  <c r="P194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T157"/>
  <c r="R158"/>
  <c r="R157"/>
  <c r="P158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50"/>
  <c i="1" r="L50"/>
  <c r="AM50"/>
  <c r="AM49"/>
  <c r="L49"/>
  <c r="AM47"/>
  <c r="L47"/>
  <c r="L45"/>
  <c r="L44"/>
  <c i="2" r="BK129"/>
  <c i="3" r="J175"/>
  <c r="J128"/>
  <c r="BK199"/>
  <c r="J151"/>
  <c i="2" r="J139"/>
  <c r="BK132"/>
  <c r="J114"/>
  <c i="3" r="J154"/>
  <c i="2" r="J111"/>
  <c i="3" r="BK161"/>
  <c r="J187"/>
  <c i="2" r="BK114"/>
  <c r="J152"/>
  <c r="J154"/>
  <c r="BK99"/>
  <c r="J134"/>
  <c i="3" r="J108"/>
  <c i="2" r="J129"/>
  <c r="J158"/>
  <c i="3" r="J182"/>
  <c i="2" r="BK171"/>
  <c i="3" r="BK136"/>
  <c i="2" r="J190"/>
  <c i="3" r="J177"/>
  <c i="2" r="J178"/>
  <c r="BK123"/>
  <c i="3" r="J136"/>
  <c r="BK99"/>
  <c r="BK187"/>
  <c i="2" r="BK155"/>
  <c i="3" r="J191"/>
  <c i="2" r="BK154"/>
  <c i="3" r="J180"/>
  <c i="2" r="BK176"/>
  <c i="3" r="BK203"/>
  <c i="2" r="J168"/>
  <c r="BK178"/>
  <c i="3" r="BK120"/>
  <c i="2" r="BK139"/>
  <c i="3" r="BK105"/>
  <c r="BK134"/>
  <c r="J148"/>
  <c r="BK175"/>
  <c i="2" r="J174"/>
  <c i="3" r="J178"/>
  <c i="2" r="J132"/>
  <c i="3" r="J111"/>
  <c r="BK171"/>
  <c i="2" r="BK102"/>
  <c i="3" r="J120"/>
  <c i="2" r="BK137"/>
  <c i="3" r="J179"/>
  <c i="2" r="J142"/>
  <c i="3" r="J140"/>
  <c i="2" r="J176"/>
  <c r="BK111"/>
  <c r="BK142"/>
  <c r="BK146"/>
  <c i="3" r="BK182"/>
  <c r="BK142"/>
  <c r="BK170"/>
  <c r="J125"/>
  <c i="2" r="J96"/>
  <c i="3" r="J158"/>
  <c r="BK140"/>
  <c i="2" r="BK161"/>
  <c i="3" r="J99"/>
  <c i="2" r="BK187"/>
  <c i="3" r="BK181"/>
  <c r="J181"/>
  <c i="2" r="J155"/>
  <c r="BK164"/>
  <c i="3" r="BK167"/>
  <c i="2" r="BK174"/>
  <c r="J99"/>
  <c i="3" r="BK191"/>
  <c r="BK148"/>
  <c i="2" r="BK148"/>
  <c i="3" r="BK151"/>
  <c i="2" r="J105"/>
  <c i="3" r="BK130"/>
  <c r="BK111"/>
  <c i="2" r="BK117"/>
  <c r="BK134"/>
  <c i="3" r="BK132"/>
  <c i="2" r="J150"/>
  <c i="3" r="J132"/>
  <c r="BK114"/>
  <c r="J134"/>
  <c r="J130"/>
  <c r="BK108"/>
  <c r="BK172"/>
  <c i="2" r="J161"/>
  <c i="3" r="BK145"/>
  <c r="BK117"/>
  <c i="2" r="J117"/>
  <c r="BK184"/>
  <c i="3" r="J117"/>
  <c r="BK158"/>
  <c r="J185"/>
  <c r="J176"/>
  <c i="2" r="BK182"/>
  <c i="3" r="J172"/>
  <c i="2" r="J146"/>
  <c r="J171"/>
  <c i="3" r="BK102"/>
  <c r="BK138"/>
  <c i="2" r="BK144"/>
  <c r="BK105"/>
  <c i="3" r="J144"/>
  <c r="BK193"/>
  <c i="2" r="BK168"/>
  <c i="3" r="BK185"/>
  <c r="J138"/>
  <c i="2" r="J102"/>
  <c r="J123"/>
  <c i="3" r="J171"/>
  <c i="2" r="J194"/>
  <c i="3" r="J174"/>
  <c i="2" r="J120"/>
  <c i="3" r="J114"/>
  <c i="2" r="BK194"/>
  <c r="BK158"/>
  <c i="3" r="J193"/>
  <c i="2" r="BK150"/>
  <c i="3" r="J96"/>
  <c r="J142"/>
  <c r="J168"/>
  <c i="2" r="BK108"/>
  <c i="3" r="BK196"/>
  <c i="2" r="J148"/>
  <c i="3" r="BK165"/>
  <c r="BK179"/>
  <c r="J102"/>
  <c i="2" r="J164"/>
  <c i="3" r="J199"/>
  <c r="BK96"/>
  <c r="J170"/>
  <c r="BK144"/>
  <c r="BK154"/>
  <c r="J167"/>
  <c i="2" r="BK96"/>
  <c i="3" r="J196"/>
  <c i="1" r="AS55"/>
  <c i="2" r="BK173"/>
  <c i="3" r="BK178"/>
  <c i="2" r="BK152"/>
  <c i="3" r="BK176"/>
  <c i="2" r="BK120"/>
  <c i="3" r="J105"/>
  <c r="BK177"/>
  <c i="2" r="J173"/>
  <c i="3" r="BK180"/>
  <c i="2" r="J182"/>
  <c r="J137"/>
  <c i="3" r="BK174"/>
  <c r="BK168"/>
  <c i="2" r="J144"/>
  <c i="3" r="J165"/>
  <c i="2" r="J108"/>
  <c i="3" r="J161"/>
  <c i="2" r="J184"/>
  <c r="J187"/>
  <c i="3" r="J203"/>
  <c r="J145"/>
  <c r="BK125"/>
  <c i="2" r="BK190"/>
  <c i="3" r="BK128"/>
  <c i="2" l="1" r="P167"/>
  <c r="T160"/>
  <c r="R181"/>
  <c r="BK181"/>
  <c r="J181"/>
  <c r="J70"/>
  <c i="3" r="R95"/>
  <c r="T150"/>
  <c i="2" r="P160"/>
  <c r="T181"/>
  <c i="3" r="P95"/>
  <c r="BK150"/>
  <c r="J150"/>
  <c r="J67"/>
  <c r="P150"/>
  <c i="2" r="BK95"/>
  <c r="J95"/>
  <c r="J65"/>
  <c r="BK160"/>
  <c r="J160"/>
  <c r="J67"/>
  <c r="P181"/>
  <c i="3" r="T95"/>
  <c r="P157"/>
  <c i="2" r="BK167"/>
  <c r="J167"/>
  <c r="J68"/>
  <c i="3" r="T157"/>
  <c r="BK190"/>
  <c r="J190"/>
  <c r="J70"/>
  <c i="2" r="T95"/>
  <c r="T94"/>
  <c r="T93"/>
  <c r="T167"/>
  <c i="3" r="R150"/>
  <c r="T190"/>
  <c i="2" r="P95"/>
  <c r="P94"/>
  <c r="P93"/>
  <c i="1" r="AU56"/>
  <c i="2" r="R167"/>
  <c i="3" r="BK95"/>
  <c r="J95"/>
  <c r="J65"/>
  <c r="R157"/>
  <c r="P190"/>
  <c i="2" r="R95"/>
  <c r="R94"/>
  <c r="R93"/>
  <c r="R160"/>
  <c i="3" r="BK157"/>
  <c r="J157"/>
  <c r="J68"/>
  <c r="R190"/>
  <c i="2" r="BK157"/>
  <c r="J157"/>
  <c r="J66"/>
  <c r="BK193"/>
  <c r="J193"/>
  <c r="J71"/>
  <c i="3" r="BK147"/>
  <c r="J147"/>
  <c r="J66"/>
  <c r="BK186"/>
  <c r="J186"/>
  <c r="J69"/>
  <c i="2" r="BK177"/>
  <c r="J177"/>
  <c r="J69"/>
  <c i="3" r="BK202"/>
  <c r="J202"/>
  <c r="J71"/>
  <c r="F59"/>
  <c r="BE114"/>
  <c r="BE125"/>
  <c r="BE142"/>
  <c r="BE167"/>
  <c r="BE170"/>
  <c r="BE177"/>
  <c r="BE193"/>
  <c r="E50"/>
  <c r="BE108"/>
  <c r="BE117"/>
  <c r="BE136"/>
  <c r="BE148"/>
  <c r="J56"/>
  <c r="BE138"/>
  <c r="BE145"/>
  <c r="BE158"/>
  <c r="BE174"/>
  <c r="BE191"/>
  <c r="BE203"/>
  <c r="BE120"/>
  <c r="BE134"/>
  <c r="BE180"/>
  <c r="BE199"/>
  <c r="BE151"/>
  <c r="BE168"/>
  <c r="BE175"/>
  <c r="BE102"/>
  <c r="BE140"/>
  <c r="BE179"/>
  <c r="BE187"/>
  <c i="2" r="BK94"/>
  <c r="BK93"/>
  <c r="J93"/>
  <c i="3" r="BE99"/>
  <c r="BE128"/>
  <c r="BE132"/>
  <c r="BE144"/>
  <c r="BE161"/>
  <c r="BE171"/>
  <c r="BE196"/>
  <c r="BE154"/>
  <c r="BE172"/>
  <c r="BE178"/>
  <c r="BE182"/>
  <c r="BE130"/>
  <c r="BE165"/>
  <c r="BE105"/>
  <c r="BE176"/>
  <c r="BE185"/>
  <c r="BE96"/>
  <c r="BE111"/>
  <c r="BE181"/>
  <c i="2" r="BE114"/>
  <c r="J56"/>
  <c r="BE96"/>
  <c r="BE105"/>
  <c r="BE120"/>
  <c r="BE123"/>
  <c r="BE132"/>
  <c r="BE142"/>
  <c r="BE146"/>
  <c r="BE154"/>
  <c r="BE155"/>
  <c r="BE171"/>
  <c r="BE174"/>
  <c r="BE190"/>
  <c r="E81"/>
  <c r="BE102"/>
  <c r="BE139"/>
  <c r="BE144"/>
  <c r="BE148"/>
  <c r="BE164"/>
  <c r="BE176"/>
  <c r="F59"/>
  <c r="BE117"/>
  <c r="BE129"/>
  <c r="BE137"/>
  <c r="BE150"/>
  <c r="BE158"/>
  <c r="BE173"/>
  <c r="BE184"/>
  <c r="BE99"/>
  <c r="BE108"/>
  <c r="BE111"/>
  <c r="BE134"/>
  <c r="BE152"/>
  <c r="BE161"/>
  <c r="BE168"/>
  <c r="BE178"/>
  <c r="BE182"/>
  <c r="BE187"/>
  <c r="BE194"/>
  <c i="3" r="J36"/>
  <c i="1" r="AW57"/>
  <c i="2" r="J32"/>
  <c i="3" r="F37"/>
  <c i="1" r="BB57"/>
  <c i="2" r="J36"/>
  <c i="1" r="AW56"/>
  <c i="3" r="F39"/>
  <c i="1" r="BD57"/>
  <c i="2" r="F38"/>
  <c i="1" r="BC56"/>
  <c i="3" r="F38"/>
  <c i="1" r="BC57"/>
  <c r="AS54"/>
  <c i="2" r="F39"/>
  <c i="1" r="BD56"/>
  <c i="2" r="F36"/>
  <c i="1" r="BA56"/>
  <c i="3" r="F36"/>
  <c i="1" r="BA57"/>
  <c i="2" r="F37"/>
  <c i="1" r="BB56"/>
  <c i="3" l="1" r="R94"/>
  <c r="R93"/>
  <c r="P94"/>
  <c r="P93"/>
  <c i="1" r="AU57"/>
  <c i="3" r="T94"/>
  <c r="T93"/>
  <c r="BK94"/>
  <c r="J94"/>
  <c r="J64"/>
  <c i="1" r="AG56"/>
  <c i="2" r="J94"/>
  <c r="J64"/>
  <c r="J63"/>
  <c r="J35"/>
  <c i="1" r="AV56"/>
  <c r="AT56"/>
  <c r="AN56"/>
  <c r="AU55"/>
  <c r="AU54"/>
  <c r="BC55"/>
  <c r="AY55"/>
  <c i="3" r="J35"/>
  <c i="1" r="AV57"/>
  <c r="AT57"/>
  <c r="BB55"/>
  <c r="AX55"/>
  <c i="3" r="F35"/>
  <c i="1" r="AZ57"/>
  <c i="2" r="F35"/>
  <c i="1" r="AZ56"/>
  <c r="BA55"/>
  <c r="AW55"/>
  <c r="BD55"/>
  <c r="BD54"/>
  <c r="W33"/>
  <c i="3" l="1" r="BK93"/>
  <c r="J93"/>
  <c r="J63"/>
  <c i="2" r="J41"/>
  <c i="1" r="BC54"/>
  <c r="AY54"/>
  <c r="AZ55"/>
  <c r="AV55"/>
  <c r="AT55"/>
  <c r="BA54"/>
  <c r="AW54"/>
  <c r="AK30"/>
  <c r="BB54"/>
  <c r="W31"/>
  <c i="3" l="1" r="J32"/>
  <c i="1" r="AG57"/>
  <c r="AG55"/>
  <c r="AG54"/>
  <c r="AK26"/>
  <c r="W32"/>
  <c r="AX54"/>
  <c r="AZ54"/>
  <c r="W29"/>
  <c r="W30"/>
  <c i="3" l="1" r="J41"/>
  <c i="1" r="AN57"/>
  <c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<sst xmlns="http://schemas.openxmlformats.org/spreadsheetml/2006/main">
  <si>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</si>
  <si>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</si>
  <si>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</si>
  <si>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</si>
  <si>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</si>
  <si>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{85cb5955-c6f0-4d9d-95a1-60c52f08b9df}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</si>
  <si>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</si>
  <si>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</si>
  <si>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</si>
  <si>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</si>
  <si>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</si>
  <si>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</si>
  <si>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</si>
  <si>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</si>
  <si>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21_02_1R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</si>
  <si>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</si>
  <si>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</si>
  <si>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 302 KANALIZAČNÍ A VODOVODNÍ PŘÍPOJKY</t>
  </si>
  <si>
    <t>KSO:</t>
  </si>
  <si>
    <t/>
  </si>
  <si>
    <t>CC-CZ:</t>
  </si>
  <si>
    <t>Místo:</t>
  </si>
  <si>
    <t>Domažlice</t>
  </si>
  <si>
    <t>Datum:</t>
  </si>
  <si>
    <t>22. 2. 2021</t>
  </si>
  <si>
    <t>Zadavatel:</t>
  </si>
  <si>
    <t>IČ:</t>
  </si>
  <si>
    <t>00253316</t>
  </si>
  <si>
    <t>Město Domažlice</t>
  </si>
  <si>
    <t>DIČ:</t>
  </si>
  <si>
    <t>Uchazeč:</t>
  </si>
  <si>
    <t>Vyplň údaj</t>
  </si>
  <si>
    <t>Projektant:</t>
  </si>
  <si>
    <t>03861082</t>
  </si>
  <si>
    <t>Ing. Michaela Tanczošová</t>
  </si>
  <si>
    <t>True</t>
  </si>
  <si>
    <t>Zpracovatel:</t>
  </si>
  <si>
    <t>08811547</t>
  </si>
  <si>
    <t>Stanislav Tanczoš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</si>
  <si>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</si>
  <si>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</si>
  <si>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</si>
  <si>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</si>
  <si>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</si>
  <si>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</si>
  <si>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</si>
  <si>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</si>
  <si>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</si>
  <si>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</si>
  <si>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</si>
  <si>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</si>
  <si>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</si>
  <si>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</si>
  <si>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</si>
  <si>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</si>
  <si>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</si>
  <si>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</si>
  <si>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</si>
  <si>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</si>
  <si>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</si>
  <si>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</si>
  <si>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</si>
  <si>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</si>
  <si>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</si>
  <si>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</si>
  <si>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</si>
  <si>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</si>
  <si>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</si>
  <si>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</si>
  <si>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</si>
  <si>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</si>
  <si>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</si>
  <si>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</si>
  <si>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</si>
  <si>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</si>
  <si>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</si>
  <si>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</si>
  <si>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</si>
  <si>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</si>
  <si>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02</t>
  </si>
  <si>
    <t>KANALIZAČNÍ A VODOVODNÍ PŘÍPOJKY</t>
  </si>
  <si>
    <t>STA</t>
  </si>
  <si>
    <t>1</t>
  </si>
  <si>
    <t>{021dad4b-ce69-43a0-bfb7-5dfce97875be}</t>
  </si>
  <si>
    <t>2</t>
  </si>
  <si>
    <t>/</t>
  </si>
  <si>
    <t>02.1</t>
  </si>
  <si>
    <t>SPLAŠKOVÉ KANALIZAČNÍ PŘÍPOJKY</t>
  </si>
  <si>
    <t>Soupis</t>
  </si>
  <si>
    <t>{e5b14d65-de9c-443e-8056-bdba20622ed3}</t>
  </si>
  <si>
    <t>02.3</t>
  </si>
  <si>
    <t>VODOVODNÍ PŘÍPOJKY</t>
  </si>
  <si>
    <t>{3cfed887-24b0-4602-8650-6516a8e7200a}</t>
  </si>
  <si>
    <t>KRYCÍ LIST SOUPISU PRACÍ</t>
  </si>
  <si>
    <t>Objekt:</t>
  </si>
  <si>
    <t>02 - KANALIZAČNÍ A VODOVODNÍ PŘÍPOJKY</t>
  </si>
  <si>
    <t>Soupis:</t>
  </si>
  <si>
    <t>02.1 - SPLAŠKOVÉ KANALIZAČNÍ PŘÍPOJKY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</si>
  <si>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</si>
  <si>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</si>
  <si>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</si>
  <si>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</si>
  <si>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</si>
  <si>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</si>
  <si>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</si>
  <si>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</si>
  <si>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</si>
  <si>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</si>
  <si>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</si>
  <si>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</si>
  <si>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</si>
  <si>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</si>
  <si>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</si>
  <si>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</si>
  <si>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</si>
  <si>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</si>
  <si>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</si>
  <si>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</si>
  <si>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</si>
  <si>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</si>
  <si>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</si>
  <si>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</si>
  <si>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</si>
  <si>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</si>
  <si>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</si>
  <si>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</si>
  <si>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</si>
  <si>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</si>
  <si>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</si>
  <si>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</si>
  <si>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m2</t>
  </si>
  <si>
    <t>CS ÚRS 2021 01</t>
  </si>
  <si>
    <t>4</t>
  </si>
  <si>
    <t>606182499</t>
  </si>
  <si>
    <t>Online PSC</t>
  </si>
  <si>
    <t>https://podminky.urs.cz/item/CS_URS_2021_01/113107322</t>
  </si>
  <si>
    <t>VV</t>
  </si>
  <si>
    <t>"Komunikace v areálu kasárna" 27,26*0,8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</si>
  <si>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</si>
  <si>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</si>
  <si>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-836780328</t>
  </si>
  <si>
    <t>https://podminky.urs.cz/item/CS_URS_2021_01/113107342</t>
  </si>
  <si>
    <t>3</t>
  </si>
  <si>
    <t>119001401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</si>
  <si>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</si>
  <si>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m</t>
  </si>
  <si>
    <t>-353483958</t>
  </si>
  <si>
    <t>https://podminky.urs.cz/item/CS_URS_2021_01/119001401</t>
  </si>
  <si>
    <t>"Vodovod 3x" 3*0,8</t>
  </si>
  <si>
    <t>119001406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</si>
  <si>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přes 200 do 500 mm</t>
  </si>
  <si>
    <t>-1897009772</t>
  </si>
  <si>
    <t>https://podminky.urs.cz/item/CS_URS_2021_01/119001406</t>
  </si>
  <si>
    <t xml:space="preserve">"Dešťová kanalizace 3x" 3*0,8 </t>
  </si>
  <si>
    <t>5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</si>
  <si>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</si>
  <si>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</si>
  <si>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147653407</t>
  </si>
  <si>
    <t>https://podminky.urs.cz/item/CS_URS_2021_01/119001421</t>
  </si>
  <si>
    <t xml:space="preserve">"Silové vedení 3x" 3*0,8 </t>
  </si>
  <si>
    <t>6</t>
  </si>
  <si>
    <t>121151103</t>
  </si>
  <si>
    <t>Sejmutí ornice strojně při souvislé ploše do 100 m2, tl. vrstvy do 200 mm</t>
  </si>
  <si>
    <t>-2021808321</t>
  </si>
  <si>
    <t>https://podminky.urs.cz/item/CS_URS_2021_01/121151103</t>
  </si>
  <si>
    <t>3,74*0,8</t>
  </si>
  <si>
    <t>7</t>
  </si>
  <si>
    <t>132151256</t>
  </si>
  <si>
    <t>Hloubení nezapažených rýh šířky přes 800 do 2 000 mm strojně s urovnáním dna do předepsaného profilu a spádu v hornině třídy těžitelnosti I skupiny 1 a 2 přes 1 000 do 5 000 m3</t>
  </si>
  <si>
    <t>m3</t>
  </si>
  <si>
    <t>-608645763</t>
  </si>
  <si>
    <t>https://podminky.urs.cz/item/CS_URS_2021_01/132151256</t>
  </si>
  <si>
    <t>"45% celkového objemu" ((2,68-0,3)*27,26*0,8+(2,68-0,1)*3,74*0,8)*0,45</t>
  </si>
  <si>
    <t>8</t>
  </si>
  <si>
    <t>132251256</t>
  </si>
  <si>
    <t>Hloubení nezapažených rýh šířky přes 800 do 2 000 mm strojně s urovnáním dna do předepsaného profilu a spádu v hornině třídy těžitelnosti I skupiny 3 přes 1 000 do 5 000 m3</t>
  </si>
  <si>
    <t>1961666356</t>
  </si>
  <si>
    <t>https://podminky.urs.cz/item/CS_URS_2021_01/132251256</t>
  </si>
  <si>
    <t>"50% celkového objemu" ((2,68-0,3)*27,26*0,8+(2,68-0,1)*3,74*0,8)*0,50</t>
  </si>
  <si>
    <t>9</t>
  </si>
  <si>
    <t>132351256</t>
  </si>
  <si>
    <t>Hloubení nezapažených rýh šířky přes 800 do 2 000 mm strojně s urovnáním dna do předepsaného profilu a spádu v hornině třídy těžitelnosti II skupiny 4 přes 1 000 do 5 000 m3</t>
  </si>
  <si>
    <t>471251372</t>
  </si>
  <si>
    <t>https://podminky.urs.cz/item/CS_URS_2021_01/132351256</t>
  </si>
  <si>
    <t>"5% celkového objemu" ((2,68-0,3)*27,26*0,8+(2,68-0,1)*3,74*0,8)*0,05</t>
  </si>
  <si>
    <t>10</t>
  </si>
  <si>
    <t>139001101</t>
  </si>
  <si>
    <t>Příplatek k cenám hloubených vykopávek za ztížení vykopávky v blízkosti podzemního vedení nebo výbušnin pro jakoukoliv třídu horniny</t>
  </si>
  <si>
    <t>-783094129</t>
  </si>
  <si>
    <t>https://podminky.urs.cz/item/CS_URS_2021_01/139001101</t>
  </si>
  <si>
    <t>"Vodovod" 3*1,6*1,0*0,8</t>
  </si>
  <si>
    <t>"Dešťová kanalizace" 3*1,8*1,0*0,8</t>
  </si>
  <si>
    <t>"Silové vedení 3x" 3*1,5*1,0*0,8</t>
  </si>
  <si>
    <t>Součet</t>
  </si>
  <si>
    <t>11</t>
  </si>
  <si>
    <t>151101102</t>
  </si>
  <si>
    <t>Zřízení pažení a rozepření stěn rýh pro podzemní vedení příložné pro jakoukoliv mezerovitost, hloubky do 4 m</t>
  </si>
  <si>
    <t>1474537377</t>
  </si>
  <si>
    <t>https://podminky.urs.cz/item/CS_URS_2021_01/151101102</t>
  </si>
  <si>
    <t>2,68*31,0*2</t>
  </si>
  <si>
    <t>12</t>
  </si>
  <si>
    <t>151101112</t>
  </si>
  <si>
    <t>Odstranění pažení a rozepření stěn rýh pro podzemní vedení s uložením materiálu na vzdálenost do 3 m od kraje výkopu příložné, hloubky přes 2 do 4 m</t>
  </si>
  <si>
    <t>-409429132</t>
  </si>
  <si>
    <t>https://podminky.urs.cz/item/CS_URS_2021_01/151101112</t>
  </si>
  <si>
    <t>13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</si>
  <si>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</si>
  <si>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</si>
  <si>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622538266</t>
  </si>
  <si>
    <t>https://podminky.urs.cz/item/CS_URS_2021_01/162351103</t>
  </si>
  <si>
    <t>"Na mezideponii a zpět 30%, zbytek výkopku ponechán vedle rýhy" 29,811*2*0,3</t>
  </si>
  <si>
    <t>14</t>
  </si>
  <si>
    <t>162701105R</t>
  </si>
  <si>
    <t>Vodorovné přemístění výkopku nebo sypaniny hor. tř.1 - 4 včetně likvidace v souladu se zákonem o odpadech 185/2001 Sb.</t>
  </si>
  <si>
    <t>-1183974961</t>
  </si>
  <si>
    <t>"Převoz výkopku na skládku včetně poplatku za skládkovné." 59,622-33,557</t>
  </si>
  <si>
    <t>167151111</t>
  </si>
  <si>
    <t>Nakládání, skládání a překládání neulehlého výkopku nebo sypaniny strojně nakládání, množství přes 100 m3, z hornin třídy těžitelnosti I, skupiny 1 až 3</t>
  </si>
  <si>
    <t>-679290743</t>
  </si>
  <si>
    <t>https://podminky.urs.cz/item/CS_URS_2021_01/167151111</t>
  </si>
  <si>
    <t>"Výkopek na mezideponii" 29,811*0,3</t>
  </si>
  <si>
    <t>16</t>
  </si>
  <si>
    <t>174101101</t>
  </si>
  <si>
    <t>Zásyp sypaninou z jakékoliv horniny strojně s uložením výkopku ve vrstvách se zhutněním jam, šachet, rýh nebo kolem objektů v těchto vykopávkách</t>
  </si>
  <si>
    <t>-332159785</t>
  </si>
  <si>
    <t>(2,68-0,42)*27,26*0,8+(2,68-0,1)*3,74*0,8-10,904-11,427-2,48+0,1*0,1*3,14*31</t>
  </si>
  <si>
    <t>17</t>
  </si>
  <si>
    <t>174101101R</t>
  </si>
  <si>
    <t>Zásyp sypaninou z vhodného materiálu strojně s uložením výkopku ve vrstvách se zhutněním jam, šachet, rýh nebo kolem objektů v těchto vykopávkách</t>
  </si>
  <si>
    <t>-529321321</t>
  </si>
  <si>
    <t>"Sanace aktivní zóny ŠD 0/63." 27,26*0,8*0,5</t>
  </si>
  <si>
    <t>18</t>
  </si>
  <si>
    <t>M</t>
  </si>
  <si>
    <t>58331200R</t>
  </si>
  <si>
    <t>štěrkodrť 0-63 pro zpětný zásyp v komunikaci - sanace aktivní zóny</t>
  </si>
  <si>
    <t>t</t>
  </si>
  <si>
    <t>-892029479</t>
  </si>
  <si>
    <t>"Včetně dovozu na stavbu a naložení" 10,904*1,8</t>
  </si>
  <si>
    <t>19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</si>
  <si>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</si>
  <si>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</si>
  <si>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758754400</t>
  </si>
  <si>
    <t>"Výpočet v příloze 1" 31,0*0,8*0,5-(3,14*0,1*0,1*31)</t>
  </si>
  <si>
    <t>20</t>
  </si>
  <si>
    <t>58331200</t>
  </si>
  <si>
    <t>štěrkopísek netříděný zásypový</t>
  </si>
  <si>
    <t>-50836858</t>
  </si>
  <si>
    <t>"Včetně dovozu na stavbu a naložení" 11,427*1,65</t>
  </si>
  <si>
    <t>181351003</t>
  </si>
  <si>
    <t>Rozprostření a urovnání ornice v rovině nebo ve svahu sklonu do 1:5 strojně při souvislé ploše do 100 m2, tl. vrstvy do 200 mm</t>
  </si>
  <si>
    <t>699462594</t>
  </si>
  <si>
    <t>https://podminky.urs.cz/item/CS_URS_2021_01/181351003</t>
  </si>
  <si>
    <t>22</t>
  </si>
  <si>
    <t>181411131</t>
  </si>
  <si>
    <t>Založení trávníku na půdě předem připravené plochy do 1000 m2 výsevem včetně utažení parkového v rovině nebo na svahu do 1:5</t>
  </si>
  <si>
    <t>2050126269</t>
  </si>
  <si>
    <t>23</t>
  </si>
  <si>
    <t>005724700</t>
  </si>
  <si>
    <t>osivo směs travní univerzál</t>
  </si>
  <si>
    <t>kg</t>
  </si>
  <si>
    <t>-1235145625</t>
  </si>
  <si>
    <t>0,02*2,992</t>
  </si>
  <si>
    <t>Vodorovné konstrukce</t>
  </si>
  <si>
    <t>24</t>
  </si>
  <si>
    <t>451573111</t>
  </si>
  <si>
    <t>Lože pod potrubí, stoky a drobné objekty v otevřeném výkopu z písku a štěrkopísku do 63 mm</t>
  </si>
  <si>
    <t>1393631763</t>
  </si>
  <si>
    <t>31*0,1*0,8</t>
  </si>
  <si>
    <t>Komunikace pozemní</t>
  </si>
  <si>
    <t>25</t>
  </si>
  <si>
    <t>564851111</t>
  </si>
  <si>
    <t>Podklad ze štěrkodrti ŠD s rozprostřením a zhutněním, po zhutnění tl. 150 mm</t>
  </si>
  <si>
    <t>-1179691534</t>
  </si>
  <si>
    <t>https://podminky.urs.cz/item/CS_URS_2021_01/564851111</t>
  </si>
  <si>
    <t>"Dvě vrstvy 150 mm" 27,26*0,8*2</t>
  </si>
  <si>
    <t>26</t>
  </si>
  <si>
    <t>564931512</t>
  </si>
  <si>
    <t>Podklad nebo podsyp z R-materiálu s rozprostřením a zhutněním, po zhutnění tl. 100 mm</t>
  </si>
  <si>
    <t>-653654553</t>
  </si>
  <si>
    <t>https://podminky.urs.cz/item/CS_URS_2021_01/564931512</t>
  </si>
  <si>
    <t>"Kryt z asfaltového recyklátu" 27,26*0,8</t>
  </si>
  <si>
    <t>Trubní vedení</t>
  </si>
  <si>
    <t>27</t>
  </si>
  <si>
    <t>871355221</t>
  </si>
  <si>
    <t>Kanalizační potrubí z tvrdého PVC v otevřeném výkopu ve sklonu do 20 %, hladkého plnostěnného jednovrstvého, tuhost třídy SN 8 DN 200</t>
  </si>
  <si>
    <t>-496959787</t>
  </si>
  <si>
    <t>https://podminky.urs.cz/item/CS_URS_2021_01/871355221</t>
  </si>
  <si>
    <t>10,2+10,3+10,5</t>
  </si>
  <si>
    <t>28</t>
  </si>
  <si>
    <t>877355211</t>
  </si>
  <si>
    <t>Montáž tvarovek na kanalizačním potrubí z trub z plastu z tvrdého PVC nebo z polypropylenu v otevřeném výkopu jednoosých DN 200</t>
  </si>
  <si>
    <t>kus</t>
  </si>
  <si>
    <t>-1770348986</t>
  </si>
  <si>
    <t>https://podminky.urs.cz/item/CS_URS_2021_01/877355211</t>
  </si>
  <si>
    <t>29</t>
  </si>
  <si>
    <t>28611366</t>
  </si>
  <si>
    <t>koleno kanalizace PVC KG 200x45°</t>
  </si>
  <si>
    <t>-1352486496</t>
  </si>
  <si>
    <t>30</t>
  </si>
  <si>
    <t>877355231</t>
  </si>
  <si>
    <t>Montáž tvarovek na kanalizačním potrubí z trub z plastu z tvrdého PVC nebo z polypropylenu v otevřeném výkopu víček DN 200</t>
  </si>
  <si>
    <t>-1134073324</t>
  </si>
  <si>
    <t>https://podminky.urs.cz/item/CS_URS_2021_01/877355231</t>
  </si>
  <si>
    <t>31</t>
  </si>
  <si>
    <t>28611590</t>
  </si>
  <si>
    <t>zátka kanalizace plastové KG DN 200</t>
  </si>
  <si>
    <t>-2012234598</t>
  </si>
  <si>
    <t>Ostatní konstrukce a práce, bourání</t>
  </si>
  <si>
    <t>32</t>
  </si>
  <si>
    <t>919735112</t>
  </si>
  <si>
    <t>Řezání stávajícího živičného krytu nebo podkladu hloubky přes 50 do 100 mm</t>
  </si>
  <si>
    <t>1545580797</t>
  </si>
  <si>
    <t>https://podminky.urs.cz/item/CS_URS_2021_01/919735112</t>
  </si>
  <si>
    <t>"Komunikace v areálu kasárna" 27,26*2</t>
  </si>
  <si>
    <t>997</t>
  </si>
  <si>
    <t>Přesun sutě</t>
  </si>
  <si>
    <t>33</t>
  </si>
  <si>
    <t>997002511</t>
  </si>
  <si>
    <t>Vodorovné přemístění suti a vybouraných hmot bez naložení, se složením a hrubým urovnáním na vzdálenost do 1 km</t>
  </si>
  <si>
    <t>488795641</t>
  </si>
  <si>
    <t>https://podminky.urs.cz/item/CS_URS_2021_01/997002511</t>
  </si>
  <si>
    <t>34</t>
  </si>
  <si>
    <t>997002519</t>
  </si>
  <si>
    <t>Vodorovné přemístění suti a vybouraných hmot bez naložení, se složením a hrubým urovnáním Příplatek k ceně za každý další i započatý 1 km přes 1 km</t>
  </si>
  <si>
    <t>-2050481048</t>
  </si>
  <si>
    <t>https://podminky.urs.cz/item/CS_URS_2021_01/997002519</t>
  </si>
  <si>
    <t>8*11,122</t>
  </si>
  <si>
    <t>35</t>
  </si>
  <si>
    <t>997221873</t>
  </si>
  <si>
    <t>Poplatek za uložení stavebního odpadu na recyklační skládce (skládkovné) zeminy a kamení zatříděného do Katalogu odpadů pod kódem 17 05 04</t>
  </si>
  <si>
    <t>-156455487</t>
  </si>
  <si>
    <t>https://podminky.urs.cz/item/CS_URS_2021_01/997221873</t>
  </si>
  <si>
    <t>"Položka 113107322" 6,324</t>
  </si>
  <si>
    <t>36</t>
  </si>
  <si>
    <t>997221875</t>
  </si>
  <si>
    <t>Poplatek za uložení stavebního odpadu na recyklační skládce (skládkovné) asfaltového bez obsahu dehtu zatříděného do Katalogu odpadů pod kódem 17 03 02</t>
  </si>
  <si>
    <t>650596548</t>
  </si>
  <si>
    <t>https://podminky.urs.cz/item/CS_URS_2021_01/997221875</t>
  </si>
  <si>
    <t>"Položka 113107342" 4,798</t>
  </si>
  <si>
    <t>998</t>
  </si>
  <si>
    <t>Přesun hmot</t>
  </si>
  <si>
    <t>37</t>
  </si>
  <si>
    <t>998276101</t>
  </si>
  <si>
    <t>Přesun hmot pro trubní vedení hloubené z trub z plastických hmot nebo sklolaminátových pro vodovody nebo kanalizace v otevřeném výkopu dopravní vzdálenost do 15 m</t>
  </si>
  <si>
    <t>-184661627</t>
  </si>
  <si>
    <t>02.3 - VODOVODNÍ PŘÍPOJKY</t>
  </si>
  <si>
    <t>2116316130</t>
  </si>
  <si>
    <t>"Komunikace v areálu kasárna" 19*0,8</t>
  </si>
  <si>
    <t>-2072397611</t>
  </si>
  <si>
    <t>"Komunikace v areálu kasárna" 19,0*0,8</t>
  </si>
  <si>
    <t>-644796679</t>
  </si>
  <si>
    <t>-146813249</t>
  </si>
  <si>
    <t>-737569689</t>
  </si>
  <si>
    <t>7,3*0,8</t>
  </si>
  <si>
    <t>131111321</t>
  </si>
  <si>
    <t>Vrtání jamek ručně mechanickým vrtákem průměru do 100 mm</t>
  </si>
  <si>
    <t>CS ÚRS 2020 01</t>
  </si>
  <si>
    <t>63017828</t>
  </si>
  <si>
    <t>Pro orientační sloupky</t>
  </si>
  <si>
    <t>3*0,8</t>
  </si>
  <si>
    <t>342916648</t>
  </si>
  <si>
    <t>"70% celkového objemu" ((1,6-0,3)*19,0*0,8+(1,6-0,1)*7,3*0,8)*0,70</t>
  </si>
  <si>
    <t>1286686549</t>
  </si>
  <si>
    <t>"30% celkového objemu" ((1,6-0,3)*19,0*0,8+(1,6-0,1)*7,3*0,8)*0,30</t>
  </si>
  <si>
    <t>1447903913</t>
  </si>
  <si>
    <t>151101101</t>
  </si>
  <si>
    <t>Zřízení pažení a rozepření stěn rýh pro podzemní vedení příložné pro jakoukoliv mezerovitost, hloubky do 2 m</t>
  </si>
  <si>
    <t>731413031</t>
  </si>
  <si>
    <t>https://podminky.urs.cz/item/CS_URS_2021_01/151101101</t>
  </si>
  <si>
    <t>1,6*26,3*2</t>
  </si>
  <si>
    <t>151101111</t>
  </si>
  <si>
    <t>Odstranění pažení a rozepření stěn rýh pro podzemní vedení s uložením materiálu na vzdálenost do 3 m od kraje výkopu příložné, hloubky do 2 m</t>
  </si>
  <si>
    <t>-23507427</t>
  </si>
  <si>
    <t>https://podminky.urs.cz/item/CS_URS_2021_01/151101111</t>
  </si>
  <si>
    <t>2033042945</t>
  </si>
  <si>
    <t>"Převoz výkopku na skládku včetně poplatku za skládkovné." 28,52-11,452</t>
  </si>
  <si>
    <t>-1511690894</t>
  </si>
  <si>
    <t>((1,6-0,3)*19,0*0,8+(1,6-0,1)*7,3*0,8)-7,6-7,364-2,104</t>
  </si>
  <si>
    <t>-2144794279</t>
  </si>
  <si>
    <t>"Sanace aktivní zóny ŠD 0/63." 19,0*0,8*0,5</t>
  </si>
  <si>
    <t>-2059020392</t>
  </si>
  <si>
    <t>"Včetně dovozu na stavbu a naložení" 7,6*1,8</t>
  </si>
  <si>
    <t>-1033184251</t>
  </si>
  <si>
    <t>"Výpočet v příloze 1" 26,3*0,8*0,35</t>
  </si>
  <si>
    <t>-1641629550</t>
  </si>
  <si>
    <t>"Včetně dovozu na stavbu a naložení" 7,364*1,65</t>
  </si>
  <si>
    <t>-922121737</t>
  </si>
  <si>
    <t>86097995</t>
  </si>
  <si>
    <t>493483559</t>
  </si>
  <si>
    <t>0,02*5,84</t>
  </si>
  <si>
    <t>-944369081</t>
  </si>
  <si>
    <t>26,3*0,1*0,8</t>
  </si>
  <si>
    <t>-240369588</t>
  </si>
  <si>
    <t>"Dvě vrstvy 150 mm" 19,0*0,8*2</t>
  </si>
  <si>
    <t>725535927</t>
  </si>
  <si>
    <t>"Kryt z asfaltového recyklátu" 19,0*0,8</t>
  </si>
  <si>
    <t>871211141</t>
  </si>
  <si>
    <t>Montáž vodovodního potrubí z plastů v otevřeném výkopu z polyetylenu PE 100 svařovaných na tupo SDR 11/PN16 D 63 x 5,8 mm</t>
  </si>
  <si>
    <t>1875891110</t>
  </si>
  <si>
    <t>https://podminky.urs.cz/item/CS_URS_2021_01/871211141</t>
  </si>
  <si>
    <t>8,5+8,7+9,1</t>
  </si>
  <si>
    <t>28613113</t>
  </si>
  <si>
    <t>trubka vodovodní PE100 PN 16 SDR11 63x5,8mm</t>
  </si>
  <si>
    <t>383113536</t>
  </si>
  <si>
    <t>"Potrubí ve výkopu" 8,5+8,7+9,1</t>
  </si>
  <si>
    <t>"Potrubí smotané v zemi" 3*15,0</t>
  </si>
  <si>
    <t>877211118</t>
  </si>
  <si>
    <t>Montáž tvarovek na vodovodním plastovém potrubí z polyetylenu PE 100 elektrotvarovek SDR 11/PN16 záslepek d 63</t>
  </si>
  <si>
    <t>-1201321576</t>
  </si>
  <si>
    <t>https://podminky.urs.cz/item/CS_URS_2021_01/877211118</t>
  </si>
  <si>
    <t>28615313</t>
  </si>
  <si>
    <t>záslepka SDR11 PE 100 D 63mm</t>
  </si>
  <si>
    <t>1354454631</t>
  </si>
  <si>
    <t>891211112</t>
  </si>
  <si>
    <t>Montáž vodovodních armatur na potrubí šoupátek nebo klapek uzavíracích v otevřeném výkopu nebo v šachtách s osazením zemní soupravy (bez poklopů) DN 50</t>
  </si>
  <si>
    <t>-665841184</t>
  </si>
  <si>
    <t>https://podminky.urs.cz/item/CS_URS_2021_01/891211112</t>
  </si>
  <si>
    <t>42221424</t>
  </si>
  <si>
    <t>šoupátko přípojkové přímé DN 50 ISO/vnější závit PN16, 63x2"</t>
  </si>
  <si>
    <t>1814723062</t>
  </si>
  <si>
    <t>42291072R</t>
  </si>
  <si>
    <t>zemní souprava pro armatury domovní přípojky 3/4"-2" dl. 1,3-1,8 m</t>
  </si>
  <si>
    <t>-759709902</t>
  </si>
  <si>
    <t>891249111</t>
  </si>
  <si>
    <t>Montáž vodovodních armatur na potrubí navrtávacích pasů s ventilem Jt 1 MPa, na potrubí z trub litinových, ocelových nebo plastických hmot DN 80</t>
  </si>
  <si>
    <t>225827320</t>
  </si>
  <si>
    <t>https://podminky.urs.cz/item/CS_URS_2021_01/891249111</t>
  </si>
  <si>
    <t>42273484</t>
  </si>
  <si>
    <t xml:space="preserve">pás navrtávací uzávěrový z tvárné litiny DN 80, pro litinové a ocelové potrubí, se závitovým  výstupem 2"</t>
  </si>
  <si>
    <t>-669092768</t>
  </si>
  <si>
    <t>892233122R</t>
  </si>
  <si>
    <t>Proplach a dezinfekce vodovodního potrubí DN 25</t>
  </si>
  <si>
    <t>-1960838656</t>
  </si>
  <si>
    <t>892241111</t>
  </si>
  <si>
    <t>Tlakové zkoušky vodou na potrubí DN do 80</t>
  </si>
  <si>
    <t>192495870</t>
  </si>
  <si>
    <t>899401111</t>
  </si>
  <si>
    <t>Osazení poklopů litinových ventilových</t>
  </si>
  <si>
    <t>1209256657</t>
  </si>
  <si>
    <t>42291402</t>
  </si>
  <si>
    <t>poklop litinový ventilový</t>
  </si>
  <si>
    <t>-483987996</t>
  </si>
  <si>
    <t>56230636</t>
  </si>
  <si>
    <t>deska podkladová uličního poklopu plastového ventilkového a šoupatového</t>
  </si>
  <si>
    <t>1121058385</t>
  </si>
  <si>
    <t>38</t>
  </si>
  <si>
    <t>899713111</t>
  </si>
  <si>
    <t>Orientační tabulky na vodovodních a kanalizačních řadech na sloupku ocelovém nebo betonovém</t>
  </si>
  <si>
    <t>1881497538</t>
  </si>
  <si>
    <t>39</t>
  </si>
  <si>
    <t>55342253R</t>
  </si>
  <si>
    <t>SLOUPEK orientační voda ocel (modro-bílý) dl. 2,1 m (0,6 m uložení do země), včetně zabetonování betonem C12/15</t>
  </si>
  <si>
    <t>-373643753</t>
  </si>
  <si>
    <t>40</t>
  </si>
  <si>
    <t>899721111</t>
  </si>
  <si>
    <t>Signalizační vodič na potrubí DN do 150 mm</t>
  </si>
  <si>
    <t>-630065544</t>
  </si>
  <si>
    <t>https://podminky.urs.cz/item/CS_URS_2021_01/899721111</t>
  </si>
  <si>
    <t>26,3+1,9*3</t>
  </si>
  <si>
    <t>41</t>
  </si>
  <si>
    <t>899722111</t>
  </si>
  <si>
    <t>Krytí potrubí z plastů výstražnou fólií z PVC šířky 20 cm</t>
  </si>
  <si>
    <t>2056016145</t>
  </si>
  <si>
    <t>42</t>
  </si>
  <si>
    <t>-1501262955</t>
  </si>
  <si>
    <t>"Komunikace v areálu kasárna" 19*2</t>
  </si>
  <si>
    <t>43</t>
  </si>
  <si>
    <t>1279115766</t>
  </si>
  <si>
    <t>44</t>
  </si>
  <si>
    <t>1684102732</t>
  </si>
  <si>
    <t>8*7,752</t>
  </si>
  <si>
    <t>45</t>
  </si>
  <si>
    <t>1971006803</t>
  </si>
  <si>
    <t>"Položka 113107322" 4,408</t>
  </si>
  <si>
    <t>46</t>
  </si>
  <si>
    <t>2138748635</t>
  </si>
  <si>
    <t>"Položka 113107342" 3,344</t>
  </si>
  <si>
    <t>47</t>
  </si>
  <si>
    <t>133459576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</si>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</sst>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7322" TargetMode="External" /><Relationship Id="rId2" Type="http://schemas.openxmlformats.org/officeDocument/2006/relationships/hyperlink" Target="https://podminky.urs.cz/item/CS_URS_2021_01/113107342" TargetMode="External" /><Relationship Id="rId3" Type="http://schemas.openxmlformats.org/officeDocument/2006/relationships/hyperlink" Target="https://podminky.urs.cz/item/CS_URS_2021_01/119001401" TargetMode="External" /><Relationship Id="rId4" Type="http://schemas.openxmlformats.org/officeDocument/2006/relationships/hyperlink" Target="https://podminky.urs.cz/item/CS_URS_2021_01/119001406" TargetMode="External" /><Relationship Id="rId5" Type="http://schemas.openxmlformats.org/officeDocument/2006/relationships/hyperlink" Target="https://podminky.urs.cz/item/CS_URS_2021_01/119001421" TargetMode="External" /><Relationship Id="rId6" Type="http://schemas.openxmlformats.org/officeDocument/2006/relationships/hyperlink" Target="https://podminky.urs.cz/item/CS_URS_2021_01/121151103" TargetMode="External" /><Relationship Id="rId7" Type="http://schemas.openxmlformats.org/officeDocument/2006/relationships/hyperlink" Target="https://podminky.urs.cz/item/CS_URS_2021_01/132151256" TargetMode="External" /><Relationship Id="rId8" Type="http://schemas.openxmlformats.org/officeDocument/2006/relationships/hyperlink" Target="https://podminky.urs.cz/item/CS_URS_2021_01/132251256" TargetMode="External" /><Relationship Id="rId9" Type="http://schemas.openxmlformats.org/officeDocument/2006/relationships/hyperlink" Target="https://podminky.urs.cz/item/CS_URS_2021_01/132351256" TargetMode="External" /><Relationship Id="rId10" Type="http://schemas.openxmlformats.org/officeDocument/2006/relationships/hyperlink" Target="https://podminky.urs.cz/item/CS_URS_2021_01/139001101" TargetMode="External" /><Relationship Id="rId11" Type="http://schemas.openxmlformats.org/officeDocument/2006/relationships/hyperlink" Target="https://podminky.urs.cz/item/CS_URS_2021_01/151101102" TargetMode="External" /><Relationship Id="rId12" Type="http://schemas.openxmlformats.org/officeDocument/2006/relationships/hyperlink" Target="https://podminky.urs.cz/item/CS_URS_2021_01/151101112" TargetMode="External" /><Relationship Id="rId13" Type="http://schemas.openxmlformats.org/officeDocument/2006/relationships/hyperlink" Target="https://podminky.urs.cz/item/CS_URS_2021_01/162351103" TargetMode="External" /><Relationship Id="rId14" Type="http://schemas.openxmlformats.org/officeDocument/2006/relationships/hyperlink" Target="https://podminky.urs.cz/item/CS_URS_2021_01/167151111" TargetMode="External" /><Relationship Id="rId15" Type="http://schemas.openxmlformats.org/officeDocument/2006/relationships/hyperlink" Target="https://podminky.urs.cz/item/CS_URS_2021_01/181351003" TargetMode="External" /><Relationship Id="rId16" Type="http://schemas.openxmlformats.org/officeDocument/2006/relationships/hyperlink" Target="https://podminky.urs.cz/item/CS_URS_2021_01/564851111" TargetMode="External" /><Relationship Id="rId17" Type="http://schemas.openxmlformats.org/officeDocument/2006/relationships/hyperlink" Target="https://podminky.urs.cz/item/CS_URS_2021_01/564931512" TargetMode="External" /><Relationship Id="rId18" Type="http://schemas.openxmlformats.org/officeDocument/2006/relationships/hyperlink" Target="https://podminky.urs.cz/item/CS_URS_2021_01/871355221" TargetMode="External" /><Relationship Id="rId19" Type="http://schemas.openxmlformats.org/officeDocument/2006/relationships/hyperlink" Target="https://podminky.urs.cz/item/CS_URS_2021_01/877355211" TargetMode="External" /><Relationship Id="rId20" Type="http://schemas.openxmlformats.org/officeDocument/2006/relationships/hyperlink" Target="https://podminky.urs.cz/item/CS_URS_2021_01/877355231" TargetMode="External" /><Relationship Id="rId21" Type="http://schemas.openxmlformats.org/officeDocument/2006/relationships/hyperlink" Target="https://podminky.urs.cz/item/CS_URS_2021_01/919735112" TargetMode="External" /><Relationship Id="rId22" Type="http://schemas.openxmlformats.org/officeDocument/2006/relationships/hyperlink" Target="https://podminky.urs.cz/item/CS_URS_2021_01/997002511" TargetMode="External" /><Relationship Id="rId23" Type="http://schemas.openxmlformats.org/officeDocument/2006/relationships/hyperlink" Target="https://podminky.urs.cz/item/CS_URS_2021_01/997002519" TargetMode="External" /><Relationship Id="rId24" Type="http://schemas.openxmlformats.org/officeDocument/2006/relationships/hyperlink" Target="https://podminky.urs.cz/item/CS_URS_2021_01/997221873" TargetMode="External" /><Relationship Id="rId25" Type="http://schemas.openxmlformats.org/officeDocument/2006/relationships/hyperlink" Target="https://podminky.urs.cz/item/CS_URS_2021_01/997221875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07322" TargetMode="External" /><Relationship Id="rId2" Type="http://schemas.openxmlformats.org/officeDocument/2006/relationships/hyperlink" Target="https://podminky.urs.cz/item/CS_URS_2021_01/113107342" TargetMode="External" /><Relationship Id="rId3" Type="http://schemas.openxmlformats.org/officeDocument/2006/relationships/hyperlink" Target="https://podminky.urs.cz/item/CS_URS_2021_01/119001406" TargetMode="External" /><Relationship Id="rId4" Type="http://schemas.openxmlformats.org/officeDocument/2006/relationships/hyperlink" Target="https://podminky.urs.cz/item/CS_URS_2021_01/119001421" TargetMode="External" /><Relationship Id="rId5" Type="http://schemas.openxmlformats.org/officeDocument/2006/relationships/hyperlink" Target="https://podminky.urs.cz/item/CS_URS_2021_01/121151103" TargetMode="External" /><Relationship Id="rId6" Type="http://schemas.openxmlformats.org/officeDocument/2006/relationships/hyperlink" Target="https://podminky.urs.cz/item/CS_URS_2021_01/132151256" TargetMode="External" /><Relationship Id="rId7" Type="http://schemas.openxmlformats.org/officeDocument/2006/relationships/hyperlink" Target="https://podminky.urs.cz/item/CS_URS_2021_01/132251256" TargetMode="External" /><Relationship Id="rId8" Type="http://schemas.openxmlformats.org/officeDocument/2006/relationships/hyperlink" Target="https://podminky.urs.cz/item/CS_URS_2021_01/139001101" TargetMode="External" /><Relationship Id="rId9" Type="http://schemas.openxmlformats.org/officeDocument/2006/relationships/hyperlink" Target="https://podminky.urs.cz/item/CS_URS_2021_01/151101101" TargetMode="External" /><Relationship Id="rId10" Type="http://schemas.openxmlformats.org/officeDocument/2006/relationships/hyperlink" Target="https://podminky.urs.cz/item/CS_URS_2021_01/151101111" TargetMode="External" /><Relationship Id="rId11" Type="http://schemas.openxmlformats.org/officeDocument/2006/relationships/hyperlink" Target="https://podminky.urs.cz/item/CS_URS_2021_01/181351003" TargetMode="External" /><Relationship Id="rId12" Type="http://schemas.openxmlformats.org/officeDocument/2006/relationships/hyperlink" Target="https://podminky.urs.cz/item/CS_URS_2021_01/564851111" TargetMode="External" /><Relationship Id="rId13" Type="http://schemas.openxmlformats.org/officeDocument/2006/relationships/hyperlink" Target="https://podminky.urs.cz/item/CS_URS_2021_01/564931512" TargetMode="External" /><Relationship Id="rId14" Type="http://schemas.openxmlformats.org/officeDocument/2006/relationships/hyperlink" Target="https://podminky.urs.cz/item/CS_URS_2021_01/871211141" TargetMode="External" /><Relationship Id="rId15" Type="http://schemas.openxmlformats.org/officeDocument/2006/relationships/hyperlink" Target="https://podminky.urs.cz/item/CS_URS_2021_01/877211118" TargetMode="External" /><Relationship Id="rId16" Type="http://schemas.openxmlformats.org/officeDocument/2006/relationships/hyperlink" Target="https://podminky.urs.cz/item/CS_URS_2021_01/891211112" TargetMode="External" /><Relationship Id="rId17" Type="http://schemas.openxmlformats.org/officeDocument/2006/relationships/hyperlink" Target="https://podminky.urs.cz/item/CS_URS_2021_01/891249111" TargetMode="External" /><Relationship Id="rId18" Type="http://schemas.openxmlformats.org/officeDocument/2006/relationships/hyperlink" Target="https://podminky.urs.cz/item/CS_URS_2021_01/899721111" TargetMode="External" /><Relationship Id="rId19" Type="http://schemas.openxmlformats.org/officeDocument/2006/relationships/hyperlink" Target="https://podminky.urs.cz/item/CS_URS_2021_01/919735112" TargetMode="External" /><Relationship Id="rId20" Type="http://schemas.openxmlformats.org/officeDocument/2006/relationships/hyperlink" Target="https://podminky.urs.cz/item/CS_URS_2021_01/997002511" TargetMode="External" /><Relationship Id="rId21" Type="http://schemas.openxmlformats.org/officeDocument/2006/relationships/hyperlink" Target="https://podminky.urs.cz/item/CS_URS_2021_01/997002519" TargetMode="External" /><Relationship Id="rId22" Type="http://schemas.openxmlformats.org/officeDocument/2006/relationships/hyperlink" Target="https://podminky.urs.cz/item/CS_URS_2021_01/997221873" TargetMode="External" /><Relationship Id="rId23" Type="http://schemas.openxmlformats.org/officeDocument/2006/relationships/hyperlink" Target="https://podminky.urs.cz/item/CS_URS_2021_01/997221875" TargetMode="External" /><Relationship Id="rId2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21_02_1R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SO 302 KANALIZAČNÍ A VODOVODNÍ PŘÍPOJKY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Domažlice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22. 2. 2021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Domažlice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Ing. Michaela Tanczošová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Stanislav Tanczoš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16.5" customHeight="1">
      <c r="A55" s="7"/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ROUND(SUM(AG56:AG57),2)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81</v>
      </c>
      <c r="AR55" s="119"/>
      <c r="AS55" s="120">
        <f>ROUND(SUM(AS56:AS57),2)</f>
        <v>0</v>
      </c>
      <c r="AT55" s="121">
        <f>ROUND(SUM(AV55:AW55),2)</f>
        <v>0</v>
      </c>
      <c r="AU55" s="122">
        <f>ROUND(SUM(AU56:AU57),5)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ROUND(SUM(AZ56:AZ57),2)</f>
        <v>0</v>
      </c>
      <c r="BA55" s="121">
        <f>ROUND(SUM(BA56:BA57),2)</f>
        <v>0</v>
      </c>
      <c r="BB55" s="121">
        <f>ROUND(SUM(BB56:BB57),2)</f>
        <v>0</v>
      </c>
      <c r="BC55" s="121">
        <f>ROUND(SUM(BC56:BC57),2)</f>
        <v>0</v>
      </c>
      <c r="BD55" s="123">
        <f>ROUND(SUM(BD56:BD57),2)</f>
        <v>0</v>
      </c>
      <c r="BE55" s="7"/>
      <c r="BS55" s="124" t="s">
        <v>74</v>
      </c>
      <c r="BT55" s="124" t="s">
        <v>82</v>
      </c>
      <c r="BU55" s="124" t="s">
        <v>76</v>
      </c>
      <c r="BV55" s="124" t="s">
        <v>77</v>
      </c>
      <c r="BW55" s="124" t="s">
        <v>83</v>
      </c>
      <c r="BX55" s="124" t="s">
        <v>5</v>
      </c>
      <c r="CL55" s="124" t="s">
        <v>19</v>
      </c>
      <c r="CM55" s="124" t="s">
        <v>84</v>
      </c>
    </row>
    <row r="56" s="4" customFormat="1" ht="16.5" customHeight="1">
      <c r="A56" s="125" t="s">
        <v>85</v>
      </c>
      <c r="B56" s="64"/>
      <c r="C56" s="126"/>
      <c r="D56" s="126"/>
      <c r="E56" s="127" t="s">
        <v>86</v>
      </c>
      <c r="F56" s="127"/>
      <c r="G56" s="127"/>
      <c r="H56" s="127"/>
      <c r="I56" s="127"/>
      <c r="J56" s="126"/>
      <c r="K56" s="127" t="s">
        <v>87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'02.1 - SPLAŠKOVÉ KANALIZA...'!J32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88</v>
      </c>
      <c r="AR56" s="66"/>
      <c r="AS56" s="130">
        <v>0</v>
      </c>
      <c r="AT56" s="131">
        <f>ROUND(SUM(AV56:AW56),2)</f>
        <v>0</v>
      </c>
      <c r="AU56" s="132">
        <f>'02.1 - SPLAŠKOVÉ KANALIZA...'!P93</f>
        <v>0</v>
      </c>
      <c r="AV56" s="131">
        <f>'02.1 - SPLAŠKOVÉ KANALIZA...'!J35</f>
        <v>0</v>
      </c>
      <c r="AW56" s="131">
        <f>'02.1 - SPLAŠKOVÉ KANALIZA...'!J36</f>
        <v>0</v>
      </c>
      <c r="AX56" s="131">
        <f>'02.1 - SPLAŠKOVÉ KANALIZA...'!J37</f>
        <v>0</v>
      </c>
      <c r="AY56" s="131">
        <f>'02.1 - SPLAŠKOVÉ KANALIZA...'!J38</f>
        <v>0</v>
      </c>
      <c r="AZ56" s="131">
        <f>'02.1 - SPLAŠKOVÉ KANALIZA...'!F35</f>
        <v>0</v>
      </c>
      <c r="BA56" s="131">
        <f>'02.1 - SPLAŠKOVÉ KANALIZA...'!F36</f>
        <v>0</v>
      </c>
      <c r="BB56" s="131">
        <f>'02.1 - SPLAŠKOVÉ KANALIZA...'!F37</f>
        <v>0</v>
      </c>
      <c r="BC56" s="131">
        <f>'02.1 - SPLAŠKOVÉ KANALIZA...'!F38</f>
        <v>0</v>
      </c>
      <c r="BD56" s="133">
        <f>'02.1 - SPLAŠKOVÉ KANALIZA...'!F39</f>
        <v>0</v>
      </c>
      <c r="BE56" s="4"/>
      <c r="BT56" s="134" t="s">
        <v>84</v>
      </c>
      <c r="BV56" s="134" t="s">
        <v>77</v>
      </c>
      <c r="BW56" s="134" t="s">
        <v>89</v>
      </c>
      <c r="BX56" s="134" t="s">
        <v>83</v>
      </c>
      <c r="CL56" s="134" t="s">
        <v>19</v>
      </c>
    </row>
    <row r="57" s="4" customFormat="1" ht="16.5" customHeight="1">
      <c r="A57" s="125" t="s">
        <v>85</v>
      </c>
      <c r="B57" s="64"/>
      <c r="C57" s="126"/>
      <c r="D57" s="126"/>
      <c r="E57" s="127" t="s">
        <v>90</v>
      </c>
      <c r="F57" s="127"/>
      <c r="G57" s="127"/>
      <c r="H57" s="127"/>
      <c r="I57" s="127"/>
      <c r="J57" s="126"/>
      <c r="K57" s="127" t="s">
        <v>91</v>
      </c>
      <c r="L57" s="127"/>
      <c r="M57" s="127"/>
      <c r="N57" s="127"/>
      <c r="O57" s="127"/>
      <c r="P57" s="127"/>
      <c r="Q57" s="127"/>
      <c r="R57" s="127"/>
      <c r="S57" s="127"/>
      <c r="T57" s="127"/>
      <c r="U57" s="127"/>
      <c r="V57" s="127"/>
      <c r="W57" s="127"/>
      <c r="X57" s="127"/>
      <c r="Y57" s="127"/>
      <c r="Z57" s="127"/>
      <c r="AA57" s="127"/>
      <c r="AB57" s="127"/>
      <c r="AC57" s="127"/>
      <c r="AD57" s="127"/>
      <c r="AE57" s="127"/>
      <c r="AF57" s="127"/>
      <c r="AG57" s="128">
        <f>'02.3 - VODOVODNÍ PŘÍPOJKY'!J32</f>
        <v>0</v>
      </c>
      <c r="AH57" s="126"/>
      <c r="AI57" s="126"/>
      <c r="AJ57" s="126"/>
      <c r="AK57" s="126"/>
      <c r="AL57" s="126"/>
      <c r="AM57" s="126"/>
      <c r="AN57" s="128">
        <f>SUM(AG57,AT57)</f>
        <v>0</v>
      </c>
      <c r="AO57" s="126"/>
      <c r="AP57" s="126"/>
      <c r="AQ57" s="129" t="s">
        <v>88</v>
      </c>
      <c r="AR57" s="66"/>
      <c r="AS57" s="135">
        <v>0</v>
      </c>
      <c r="AT57" s="136">
        <f>ROUND(SUM(AV57:AW57),2)</f>
        <v>0</v>
      </c>
      <c r="AU57" s="137">
        <f>'02.3 - VODOVODNÍ PŘÍPOJKY'!P93</f>
        <v>0</v>
      </c>
      <c r="AV57" s="136">
        <f>'02.3 - VODOVODNÍ PŘÍPOJKY'!J35</f>
        <v>0</v>
      </c>
      <c r="AW57" s="136">
        <f>'02.3 - VODOVODNÍ PŘÍPOJKY'!J36</f>
        <v>0</v>
      </c>
      <c r="AX57" s="136">
        <f>'02.3 - VODOVODNÍ PŘÍPOJKY'!J37</f>
        <v>0</v>
      </c>
      <c r="AY57" s="136">
        <f>'02.3 - VODOVODNÍ PŘÍPOJKY'!J38</f>
        <v>0</v>
      </c>
      <c r="AZ57" s="136">
        <f>'02.3 - VODOVODNÍ PŘÍPOJKY'!F35</f>
        <v>0</v>
      </c>
      <c r="BA57" s="136">
        <f>'02.3 - VODOVODNÍ PŘÍPOJKY'!F36</f>
        <v>0</v>
      </c>
      <c r="BB57" s="136">
        <f>'02.3 - VODOVODNÍ PŘÍPOJKY'!F37</f>
        <v>0</v>
      </c>
      <c r="BC57" s="136">
        <f>'02.3 - VODOVODNÍ PŘÍPOJKY'!F38</f>
        <v>0</v>
      </c>
      <c r="BD57" s="138">
        <f>'02.3 - VODOVODNÍ PŘÍPOJKY'!F39</f>
        <v>0</v>
      </c>
      <c r="BE57" s="4"/>
      <c r="BT57" s="134" t="s">
        <v>84</v>
      </c>
      <c r="BV57" s="134" t="s">
        <v>77</v>
      </c>
      <c r="BW57" s="134" t="s">
        <v>92</v>
      </c>
      <c r="BX57" s="134" t="s">
        <v>83</v>
      </c>
      <c r="CL57" s="134" t="s">
        <v>19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2soLFVMWqqtKzupZd8LCuThqmSrh4SzD974uOI8zqWbKr4oETXdkzcZAUN0PsLKZxdLR4QEnzwHR7Il1H8FxAg==" hashValue="K0fsOa4ya7Dpsnj+Og5CAnRH2sdewX4Q7Yhv/tGwRfKBysGeVMOy1LME9Walb6w3Rr2mkYGmCju/WtOwvsAs2Q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G54:AM54"/>
    <mergeCell ref="AN54:AP54"/>
    <mergeCell ref="AR2:BE2"/>
  </mergeCells>
  <hyperlinks>
    <hyperlink ref="A56" location="'02.1 - SPLAŠKOVÉ KANALIZA...'!C2" display="/"/>
    <hyperlink ref="A57" location="'02.3 - VODOVODNÍ PŘÍPOJK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93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SO 302 KANALIZAČNÍ A VODOVODNÍ PŘÍPOJKY</v>
      </c>
      <c r="F7" s="143"/>
      <c r="G7" s="143"/>
      <c r="H7" s="143"/>
      <c r="L7" s="21"/>
    </row>
    <row r="8" s="1" customFormat="1" ht="12" customHeight="1">
      <c r="B8" s="21"/>
      <c r="D8" s="143" t="s">
        <v>94</v>
      </c>
      <c r="L8" s="21"/>
    </row>
    <row r="9" s="2" customFormat="1" ht="16.5" customHeight="1">
      <c r="A9" s="39"/>
      <c r="B9" s="45"/>
      <c r="C9" s="39"/>
      <c r="D9" s="39"/>
      <c r="E9" s="144" t="s">
        <v>95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96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97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22. 2. 2021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ROUND((SUM(BE93:BE194)),  2)</f>
        <v>0</v>
      </c>
      <c r="G35" s="39"/>
      <c r="H35" s="39"/>
      <c r="I35" s="158">
        <v>0.20999999999999999</v>
      </c>
      <c r="J35" s="157">
        <f>ROUND(((SUM(BE93:BE194))*I35),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ROUND((SUM(BF93:BF194)),  2)</f>
        <v>0</v>
      </c>
      <c r="G36" s="39"/>
      <c r="H36" s="39"/>
      <c r="I36" s="158">
        <v>0.14999999999999999</v>
      </c>
      <c r="J36" s="157">
        <f>ROUND(((SUM(BF93:BF194))*I36),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ROUND((SUM(BG93:BG194)),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ROUND((SUM(BH93:BH194)),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ROUND((SUM(BI93:BI194)),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98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SO 302 KANALIZAČNÍ A VODOVODNÍ PŘÍPOJKY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94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95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96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02.1 - SPLAŠKOVÉ KANALIZAČNÍ PŘÍPOJKY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Domažlice</v>
      </c>
      <c r="G56" s="41"/>
      <c r="H56" s="41"/>
      <c r="I56" s="33" t="s">
        <v>23</v>
      </c>
      <c r="J56" s="73" t="str">
        <f>IF(J14="","",J14)</f>
        <v>22. 2. 2021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Domažlice</v>
      </c>
      <c r="G58" s="41"/>
      <c r="H58" s="41"/>
      <c r="I58" s="33" t="s">
        <v>32</v>
      </c>
      <c r="J58" s="37" t="str">
        <f>E23</f>
        <v>Ing. Michaela Tanczošová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Stanislav Tanczoš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99</v>
      </c>
      <c r="D61" s="172"/>
      <c r="E61" s="172"/>
      <c r="F61" s="172"/>
      <c r="G61" s="172"/>
      <c r="H61" s="172"/>
      <c r="I61" s="172"/>
      <c r="J61" s="173" t="s">
        <v>100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101</v>
      </c>
    </row>
    <row r="64" s="9" customFormat="1" ht="24.96" customHeight="1">
      <c r="A64" s="9"/>
      <c r="B64" s="175"/>
      <c r="C64" s="176"/>
      <c r="D64" s="177" t="s">
        <v>102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103</v>
      </c>
      <c r="E65" s="183"/>
      <c r="F65" s="183"/>
      <c r="G65" s="183"/>
      <c r="H65" s="183"/>
      <c r="I65" s="183"/>
      <c r="J65" s="184">
        <f>J95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104</v>
      </c>
      <c r="E66" s="183"/>
      <c r="F66" s="183"/>
      <c r="G66" s="183"/>
      <c r="H66" s="183"/>
      <c r="I66" s="183"/>
      <c r="J66" s="184">
        <f>J157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105</v>
      </c>
      <c r="E67" s="183"/>
      <c r="F67" s="183"/>
      <c r="G67" s="183"/>
      <c r="H67" s="183"/>
      <c r="I67" s="183"/>
      <c r="J67" s="184">
        <f>J160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106</v>
      </c>
      <c r="E68" s="183"/>
      <c r="F68" s="183"/>
      <c r="G68" s="183"/>
      <c r="H68" s="183"/>
      <c r="I68" s="183"/>
      <c r="J68" s="184">
        <f>J167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107</v>
      </c>
      <c r="E69" s="183"/>
      <c r="F69" s="183"/>
      <c r="G69" s="183"/>
      <c r="H69" s="183"/>
      <c r="I69" s="183"/>
      <c r="J69" s="184">
        <f>J177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108</v>
      </c>
      <c r="E70" s="183"/>
      <c r="F70" s="183"/>
      <c r="G70" s="183"/>
      <c r="H70" s="183"/>
      <c r="I70" s="183"/>
      <c r="J70" s="184">
        <f>J181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109</v>
      </c>
      <c r="E71" s="183"/>
      <c r="F71" s="183"/>
      <c r="G71" s="183"/>
      <c r="H71" s="183"/>
      <c r="I71" s="183"/>
      <c r="J71" s="184">
        <f>J193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110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SO 302 KANALIZAČNÍ A VODOVODNÍ PŘÍPOJKY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94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95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02.1 - SPLAŠKOVÉ KANALIZAČNÍ PŘÍPOJKY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>Domažlice</v>
      </c>
      <c r="G87" s="41"/>
      <c r="H87" s="41"/>
      <c r="I87" s="33" t="s">
        <v>23</v>
      </c>
      <c r="J87" s="73" t="str">
        <f>IF(J14="","",J14)</f>
        <v>22. 2. 2021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25</v>
      </c>
      <c r="D89" s="41"/>
      <c r="E89" s="41"/>
      <c r="F89" s="28" t="str">
        <f>E17</f>
        <v>Město Domažlice</v>
      </c>
      <c r="G89" s="41"/>
      <c r="H89" s="41"/>
      <c r="I89" s="33" t="s">
        <v>32</v>
      </c>
      <c r="J89" s="37" t="str">
        <f>E23</f>
        <v>Ing. Michaela Tanczošová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30</v>
      </c>
      <c r="D90" s="41"/>
      <c r="E90" s="41"/>
      <c r="F90" s="28" t="str">
        <f>IF(E20="","",E20)</f>
        <v>Vyplň údaj</v>
      </c>
      <c r="G90" s="41"/>
      <c r="H90" s="41"/>
      <c r="I90" s="33" t="s">
        <v>36</v>
      </c>
      <c r="J90" s="37" t="str">
        <f>E26</f>
        <v>Stanislav Tanczoš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111</v>
      </c>
      <c r="D92" s="189" t="s">
        <v>60</v>
      </c>
      <c r="E92" s="189" t="s">
        <v>56</v>
      </c>
      <c r="F92" s="189" t="s">
        <v>57</v>
      </c>
      <c r="G92" s="189" t="s">
        <v>112</v>
      </c>
      <c r="H92" s="189" t="s">
        <v>113</v>
      </c>
      <c r="I92" s="189" t="s">
        <v>114</v>
      </c>
      <c r="J92" s="189" t="s">
        <v>100</v>
      </c>
      <c r="K92" s="190" t="s">
        <v>115</v>
      </c>
      <c r="L92" s="191"/>
      <c r="M92" s="93" t="s">
        <v>19</v>
      </c>
      <c r="N92" s="94" t="s">
        <v>45</v>
      </c>
      <c r="O92" s="94" t="s">
        <v>116</v>
      </c>
      <c r="P92" s="94" t="s">
        <v>117</v>
      </c>
      <c r="Q92" s="94" t="s">
        <v>118</v>
      </c>
      <c r="R92" s="94" t="s">
        <v>119</v>
      </c>
      <c r="S92" s="94" t="s">
        <v>120</v>
      </c>
      <c r="T92" s="95" t="s">
        <v>121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122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</f>
        <v>0</v>
      </c>
      <c r="Q93" s="97"/>
      <c r="R93" s="194">
        <f>R94</f>
        <v>43.584789599999993</v>
      </c>
      <c r="S93" s="97"/>
      <c r="T93" s="195">
        <f>T94</f>
        <v>11.12208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74</v>
      </c>
      <c r="AU93" s="18" t="s">
        <v>101</v>
      </c>
      <c r="BK93" s="196">
        <f>BK94</f>
        <v>0</v>
      </c>
    </row>
    <row r="94" s="12" customFormat="1" ht="25.92" customHeight="1">
      <c r="A94" s="12"/>
      <c r="B94" s="197"/>
      <c r="C94" s="198"/>
      <c r="D94" s="199" t="s">
        <v>74</v>
      </c>
      <c r="E94" s="200" t="s">
        <v>123</v>
      </c>
      <c r="F94" s="200" t="s">
        <v>124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P95+P157+P160+P167+P177+P181+P193</f>
        <v>0</v>
      </c>
      <c r="Q94" s="205"/>
      <c r="R94" s="206">
        <f>R95+R157+R160+R167+R177+R181+R193</f>
        <v>43.584789599999993</v>
      </c>
      <c r="S94" s="205"/>
      <c r="T94" s="207">
        <f>T95+T157+T160+T167+T177+T181+T193</f>
        <v>11.12208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82</v>
      </c>
      <c r="AT94" s="209" t="s">
        <v>74</v>
      </c>
      <c r="AU94" s="209" t="s">
        <v>75</v>
      </c>
      <c r="AY94" s="208" t="s">
        <v>125</v>
      </c>
      <c r="BK94" s="210">
        <f>BK95+BK157+BK160+BK167+BK177+BK181+BK193</f>
        <v>0</v>
      </c>
    </row>
    <row r="95" s="12" customFormat="1" ht="22.8" customHeight="1">
      <c r="A95" s="12"/>
      <c r="B95" s="197"/>
      <c r="C95" s="198"/>
      <c r="D95" s="199" t="s">
        <v>74</v>
      </c>
      <c r="E95" s="211" t="s">
        <v>82</v>
      </c>
      <c r="F95" s="211" t="s">
        <v>126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SUM(P96:P156)</f>
        <v>0</v>
      </c>
      <c r="Q95" s="205"/>
      <c r="R95" s="206">
        <f>SUM(R96:R156)</f>
        <v>38.753519999999995</v>
      </c>
      <c r="S95" s="205"/>
      <c r="T95" s="207">
        <f>SUM(T96:T156)</f>
        <v>11.12208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82</v>
      </c>
      <c r="AT95" s="209" t="s">
        <v>74</v>
      </c>
      <c r="AU95" s="209" t="s">
        <v>82</v>
      </c>
      <c r="AY95" s="208" t="s">
        <v>125</v>
      </c>
      <c r="BK95" s="210">
        <f>SUM(BK96:BK156)</f>
        <v>0</v>
      </c>
    </row>
    <row r="96" s="2" customFormat="1" ht="66.75" customHeight="1">
      <c r="A96" s="39"/>
      <c r="B96" s="40"/>
      <c r="C96" s="213" t="s">
        <v>82</v>
      </c>
      <c r="D96" s="213" t="s">
        <v>127</v>
      </c>
      <c r="E96" s="214" t="s">
        <v>128</v>
      </c>
      <c r="F96" s="215" t="s">
        <v>129</v>
      </c>
      <c r="G96" s="216" t="s">
        <v>130</v>
      </c>
      <c r="H96" s="217">
        <v>21.808</v>
      </c>
      <c r="I96" s="218"/>
      <c r="J96" s="219">
        <f>ROUND(I96*H96,2)</f>
        <v>0</v>
      </c>
      <c r="K96" s="215" t="s">
        <v>131</v>
      </c>
      <c r="L96" s="45"/>
      <c r="M96" s="220" t="s">
        <v>19</v>
      </c>
      <c r="N96" s="221" t="s">
        <v>46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0.28999999999999998</v>
      </c>
      <c r="T96" s="223">
        <f>S96*H96</f>
        <v>6.3243199999999993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132</v>
      </c>
      <c r="AT96" s="224" t="s">
        <v>127</v>
      </c>
      <c r="AU96" s="224" t="s">
        <v>84</v>
      </c>
      <c r="AY96" s="18" t="s">
        <v>125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132</v>
      </c>
      <c r="BM96" s="224" t="s">
        <v>133</v>
      </c>
    </row>
    <row r="97" s="2" customFormat="1">
      <c r="A97" s="39"/>
      <c r="B97" s="40"/>
      <c r="C97" s="41"/>
      <c r="D97" s="226" t="s">
        <v>134</v>
      </c>
      <c r="E97" s="41"/>
      <c r="F97" s="227" t="s">
        <v>135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134</v>
      </c>
      <c r="AU97" s="18" t="s">
        <v>84</v>
      </c>
    </row>
    <row r="98" s="13" customFormat="1">
      <c r="A98" s="13"/>
      <c r="B98" s="231"/>
      <c r="C98" s="232"/>
      <c r="D98" s="233" t="s">
        <v>136</v>
      </c>
      <c r="E98" s="234" t="s">
        <v>19</v>
      </c>
      <c r="F98" s="235" t="s">
        <v>137</v>
      </c>
      <c r="G98" s="232"/>
      <c r="H98" s="236">
        <v>21.808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136</v>
      </c>
      <c r="AU98" s="242" t="s">
        <v>84</v>
      </c>
      <c r="AV98" s="13" t="s">
        <v>84</v>
      </c>
      <c r="AW98" s="13" t="s">
        <v>35</v>
      </c>
      <c r="AX98" s="13" t="s">
        <v>82</v>
      </c>
      <c r="AY98" s="242" t="s">
        <v>125</v>
      </c>
    </row>
    <row r="99" s="2" customFormat="1" ht="55.5" customHeight="1">
      <c r="A99" s="39"/>
      <c r="B99" s="40"/>
      <c r="C99" s="213" t="s">
        <v>84</v>
      </c>
      <c r="D99" s="213" t="s">
        <v>127</v>
      </c>
      <c r="E99" s="214" t="s">
        <v>138</v>
      </c>
      <c r="F99" s="215" t="s">
        <v>139</v>
      </c>
      <c r="G99" s="216" t="s">
        <v>130</v>
      </c>
      <c r="H99" s="217">
        <v>21.808</v>
      </c>
      <c r="I99" s="218"/>
      <c r="J99" s="219">
        <f>ROUND(I99*H99,2)</f>
        <v>0</v>
      </c>
      <c r="K99" s="215" t="s">
        <v>131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0.22</v>
      </c>
      <c r="T99" s="223">
        <f>S99*H99</f>
        <v>4.7977600000000002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132</v>
      </c>
      <c r="AT99" s="224" t="s">
        <v>127</v>
      </c>
      <c r="AU99" s="224" t="s">
        <v>84</v>
      </c>
      <c r="AY99" s="18" t="s">
        <v>125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82</v>
      </c>
      <c r="BK99" s="225">
        <f>ROUND(I99*H99,2)</f>
        <v>0</v>
      </c>
      <c r="BL99" s="18" t="s">
        <v>132</v>
      </c>
      <c r="BM99" s="224" t="s">
        <v>140</v>
      </c>
    </row>
    <row r="100" s="2" customFormat="1">
      <c r="A100" s="39"/>
      <c r="B100" s="40"/>
      <c r="C100" s="41"/>
      <c r="D100" s="226" t="s">
        <v>134</v>
      </c>
      <c r="E100" s="41"/>
      <c r="F100" s="227" t="s">
        <v>141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134</v>
      </c>
      <c r="AU100" s="18" t="s">
        <v>84</v>
      </c>
    </row>
    <row r="101" s="13" customFormat="1">
      <c r="A101" s="13"/>
      <c r="B101" s="231"/>
      <c r="C101" s="232"/>
      <c r="D101" s="233" t="s">
        <v>136</v>
      </c>
      <c r="E101" s="234" t="s">
        <v>19</v>
      </c>
      <c r="F101" s="235" t="s">
        <v>137</v>
      </c>
      <c r="G101" s="232"/>
      <c r="H101" s="236">
        <v>21.808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136</v>
      </c>
      <c r="AU101" s="242" t="s">
        <v>84</v>
      </c>
      <c r="AV101" s="13" t="s">
        <v>84</v>
      </c>
      <c r="AW101" s="13" t="s">
        <v>35</v>
      </c>
      <c r="AX101" s="13" t="s">
        <v>82</v>
      </c>
      <c r="AY101" s="242" t="s">
        <v>125</v>
      </c>
    </row>
    <row r="102" s="2" customFormat="1" ht="90" customHeight="1">
      <c r="A102" s="39"/>
      <c r="B102" s="40"/>
      <c r="C102" s="213" t="s">
        <v>142</v>
      </c>
      <c r="D102" s="213" t="s">
        <v>127</v>
      </c>
      <c r="E102" s="214" t="s">
        <v>143</v>
      </c>
      <c r="F102" s="215" t="s">
        <v>144</v>
      </c>
      <c r="G102" s="216" t="s">
        <v>145</v>
      </c>
      <c r="H102" s="217">
        <v>2.3999999999999999</v>
      </c>
      <c r="I102" s="218"/>
      <c r="J102" s="219">
        <f>ROUND(I102*H102,2)</f>
        <v>0</v>
      </c>
      <c r="K102" s="215" t="s">
        <v>131</v>
      </c>
      <c r="L102" s="45"/>
      <c r="M102" s="220" t="s">
        <v>19</v>
      </c>
      <c r="N102" s="221" t="s">
        <v>46</v>
      </c>
      <c r="O102" s="85"/>
      <c r="P102" s="222">
        <f>O102*H102</f>
        <v>0</v>
      </c>
      <c r="Q102" s="222">
        <v>0.0086800000000000002</v>
      </c>
      <c r="R102" s="222">
        <f>Q102*H102</f>
        <v>0.020832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132</v>
      </c>
      <c r="AT102" s="224" t="s">
        <v>127</v>
      </c>
      <c r="AU102" s="224" t="s">
        <v>84</v>
      </c>
      <c r="AY102" s="18" t="s">
        <v>125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82</v>
      </c>
      <c r="BK102" s="225">
        <f>ROUND(I102*H102,2)</f>
        <v>0</v>
      </c>
      <c r="BL102" s="18" t="s">
        <v>132</v>
      </c>
      <c r="BM102" s="224" t="s">
        <v>146</v>
      </c>
    </row>
    <row r="103" s="2" customFormat="1">
      <c r="A103" s="39"/>
      <c r="B103" s="40"/>
      <c r="C103" s="41"/>
      <c r="D103" s="226" t="s">
        <v>134</v>
      </c>
      <c r="E103" s="41"/>
      <c r="F103" s="227" t="s">
        <v>147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134</v>
      </c>
      <c r="AU103" s="18" t="s">
        <v>84</v>
      </c>
    </row>
    <row r="104" s="13" customFormat="1">
      <c r="A104" s="13"/>
      <c r="B104" s="231"/>
      <c r="C104" s="232"/>
      <c r="D104" s="233" t="s">
        <v>136</v>
      </c>
      <c r="E104" s="234" t="s">
        <v>19</v>
      </c>
      <c r="F104" s="235" t="s">
        <v>148</v>
      </c>
      <c r="G104" s="232"/>
      <c r="H104" s="236">
        <v>2.3999999999999999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136</v>
      </c>
      <c r="AU104" s="242" t="s">
        <v>84</v>
      </c>
      <c r="AV104" s="13" t="s">
        <v>84</v>
      </c>
      <c r="AW104" s="13" t="s">
        <v>35</v>
      </c>
      <c r="AX104" s="13" t="s">
        <v>82</v>
      </c>
      <c r="AY104" s="242" t="s">
        <v>125</v>
      </c>
    </row>
    <row r="105" s="2" customFormat="1" ht="90" customHeight="1">
      <c r="A105" s="39"/>
      <c r="B105" s="40"/>
      <c r="C105" s="213" t="s">
        <v>132</v>
      </c>
      <c r="D105" s="213" t="s">
        <v>127</v>
      </c>
      <c r="E105" s="214" t="s">
        <v>149</v>
      </c>
      <c r="F105" s="215" t="s">
        <v>150</v>
      </c>
      <c r="G105" s="216" t="s">
        <v>145</v>
      </c>
      <c r="H105" s="217">
        <v>2.3999999999999999</v>
      </c>
      <c r="I105" s="218"/>
      <c r="J105" s="219">
        <f>ROUND(I105*H105,2)</f>
        <v>0</v>
      </c>
      <c r="K105" s="215" t="s">
        <v>131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0.0086800000000000002</v>
      </c>
      <c r="R105" s="222">
        <f>Q105*H105</f>
        <v>0.020832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132</v>
      </c>
      <c r="AT105" s="224" t="s">
        <v>127</v>
      </c>
      <c r="AU105" s="224" t="s">
        <v>84</v>
      </c>
      <c r="AY105" s="18" t="s">
        <v>125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82</v>
      </c>
      <c r="BK105" s="225">
        <f>ROUND(I105*H105,2)</f>
        <v>0</v>
      </c>
      <c r="BL105" s="18" t="s">
        <v>132</v>
      </c>
      <c r="BM105" s="224" t="s">
        <v>151</v>
      </c>
    </row>
    <row r="106" s="2" customFormat="1">
      <c r="A106" s="39"/>
      <c r="B106" s="40"/>
      <c r="C106" s="41"/>
      <c r="D106" s="226" t="s">
        <v>134</v>
      </c>
      <c r="E106" s="41"/>
      <c r="F106" s="227" t="s">
        <v>152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134</v>
      </c>
      <c r="AU106" s="18" t="s">
        <v>84</v>
      </c>
    </row>
    <row r="107" s="13" customFormat="1">
      <c r="A107" s="13"/>
      <c r="B107" s="231"/>
      <c r="C107" s="232"/>
      <c r="D107" s="233" t="s">
        <v>136</v>
      </c>
      <c r="E107" s="234" t="s">
        <v>19</v>
      </c>
      <c r="F107" s="235" t="s">
        <v>153</v>
      </c>
      <c r="G107" s="232"/>
      <c r="H107" s="236">
        <v>2.3999999999999999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136</v>
      </c>
      <c r="AU107" s="242" t="s">
        <v>84</v>
      </c>
      <c r="AV107" s="13" t="s">
        <v>84</v>
      </c>
      <c r="AW107" s="13" t="s">
        <v>35</v>
      </c>
      <c r="AX107" s="13" t="s">
        <v>82</v>
      </c>
      <c r="AY107" s="242" t="s">
        <v>125</v>
      </c>
    </row>
    <row r="108" s="2" customFormat="1" ht="90" customHeight="1">
      <c r="A108" s="39"/>
      <c r="B108" s="40"/>
      <c r="C108" s="213" t="s">
        <v>154</v>
      </c>
      <c r="D108" s="213" t="s">
        <v>127</v>
      </c>
      <c r="E108" s="214" t="s">
        <v>155</v>
      </c>
      <c r="F108" s="215" t="s">
        <v>156</v>
      </c>
      <c r="G108" s="216" t="s">
        <v>145</v>
      </c>
      <c r="H108" s="217">
        <v>2.3999999999999999</v>
      </c>
      <c r="I108" s="218"/>
      <c r="J108" s="219">
        <f>ROUND(I108*H108,2)</f>
        <v>0</v>
      </c>
      <c r="K108" s="215" t="s">
        <v>131</v>
      </c>
      <c r="L108" s="45"/>
      <c r="M108" s="220" t="s">
        <v>19</v>
      </c>
      <c r="N108" s="221" t="s">
        <v>46</v>
      </c>
      <c r="O108" s="85"/>
      <c r="P108" s="222">
        <f>O108*H108</f>
        <v>0</v>
      </c>
      <c r="Q108" s="222">
        <v>0.036900000000000002</v>
      </c>
      <c r="R108" s="222">
        <f>Q108*H108</f>
        <v>0.08856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132</v>
      </c>
      <c r="AT108" s="224" t="s">
        <v>127</v>
      </c>
      <c r="AU108" s="224" t="s">
        <v>84</v>
      </c>
      <c r="AY108" s="18" t="s">
        <v>125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82</v>
      </c>
      <c r="BK108" s="225">
        <f>ROUND(I108*H108,2)</f>
        <v>0</v>
      </c>
      <c r="BL108" s="18" t="s">
        <v>132</v>
      </c>
      <c r="BM108" s="224" t="s">
        <v>157</v>
      </c>
    </row>
    <row r="109" s="2" customFormat="1">
      <c r="A109" s="39"/>
      <c r="B109" s="40"/>
      <c r="C109" s="41"/>
      <c r="D109" s="226" t="s">
        <v>134</v>
      </c>
      <c r="E109" s="41"/>
      <c r="F109" s="227" t="s">
        <v>158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134</v>
      </c>
      <c r="AU109" s="18" t="s">
        <v>84</v>
      </c>
    </row>
    <row r="110" s="13" customFormat="1">
      <c r="A110" s="13"/>
      <c r="B110" s="231"/>
      <c r="C110" s="232"/>
      <c r="D110" s="233" t="s">
        <v>136</v>
      </c>
      <c r="E110" s="234" t="s">
        <v>19</v>
      </c>
      <c r="F110" s="235" t="s">
        <v>159</v>
      </c>
      <c r="G110" s="232"/>
      <c r="H110" s="236">
        <v>2.3999999999999999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136</v>
      </c>
      <c r="AU110" s="242" t="s">
        <v>84</v>
      </c>
      <c r="AV110" s="13" t="s">
        <v>84</v>
      </c>
      <c r="AW110" s="13" t="s">
        <v>35</v>
      </c>
      <c r="AX110" s="13" t="s">
        <v>82</v>
      </c>
      <c r="AY110" s="242" t="s">
        <v>125</v>
      </c>
    </row>
    <row r="111" s="2" customFormat="1" ht="24.15" customHeight="1">
      <c r="A111" s="39"/>
      <c r="B111" s="40"/>
      <c r="C111" s="213" t="s">
        <v>160</v>
      </c>
      <c r="D111" s="213" t="s">
        <v>127</v>
      </c>
      <c r="E111" s="214" t="s">
        <v>161</v>
      </c>
      <c r="F111" s="215" t="s">
        <v>162</v>
      </c>
      <c r="G111" s="216" t="s">
        <v>130</v>
      </c>
      <c r="H111" s="217">
        <v>2.992</v>
      </c>
      <c r="I111" s="218"/>
      <c r="J111" s="219">
        <f>ROUND(I111*H111,2)</f>
        <v>0</v>
      </c>
      <c r="K111" s="215" t="s">
        <v>131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132</v>
      </c>
      <c r="AT111" s="224" t="s">
        <v>127</v>
      </c>
      <c r="AU111" s="224" t="s">
        <v>84</v>
      </c>
      <c r="AY111" s="18" t="s">
        <v>125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132</v>
      </c>
      <c r="BM111" s="224" t="s">
        <v>163</v>
      </c>
    </row>
    <row r="112" s="2" customFormat="1">
      <c r="A112" s="39"/>
      <c r="B112" s="40"/>
      <c r="C112" s="41"/>
      <c r="D112" s="226" t="s">
        <v>134</v>
      </c>
      <c r="E112" s="41"/>
      <c r="F112" s="227" t="s">
        <v>164</v>
      </c>
      <c r="G112" s="41"/>
      <c r="H112" s="41"/>
      <c r="I112" s="228"/>
      <c r="J112" s="41"/>
      <c r="K112" s="41"/>
      <c r="L112" s="45"/>
      <c r="M112" s="229"/>
      <c r="N112" s="23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134</v>
      </c>
      <c r="AU112" s="18" t="s">
        <v>84</v>
      </c>
    </row>
    <row r="113" s="13" customFormat="1">
      <c r="A113" s="13"/>
      <c r="B113" s="231"/>
      <c r="C113" s="232"/>
      <c r="D113" s="233" t="s">
        <v>136</v>
      </c>
      <c r="E113" s="234" t="s">
        <v>19</v>
      </c>
      <c r="F113" s="235" t="s">
        <v>165</v>
      </c>
      <c r="G113" s="232"/>
      <c r="H113" s="236">
        <v>2.992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136</v>
      </c>
      <c r="AU113" s="242" t="s">
        <v>84</v>
      </c>
      <c r="AV113" s="13" t="s">
        <v>84</v>
      </c>
      <c r="AW113" s="13" t="s">
        <v>35</v>
      </c>
      <c r="AX113" s="13" t="s">
        <v>82</v>
      </c>
      <c r="AY113" s="242" t="s">
        <v>125</v>
      </c>
    </row>
    <row r="114" s="2" customFormat="1" ht="55.5" customHeight="1">
      <c r="A114" s="39"/>
      <c r="B114" s="40"/>
      <c r="C114" s="213" t="s">
        <v>166</v>
      </c>
      <c r="D114" s="213" t="s">
        <v>127</v>
      </c>
      <c r="E114" s="214" t="s">
        <v>167</v>
      </c>
      <c r="F114" s="215" t="s">
        <v>168</v>
      </c>
      <c r="G114" s="216" t="s">
        <v>169</v>
      </c>
      <c r="H114" s="217">
        <v>26.829999999999998</v>
      </c>
      <c r="I114" s="218"/>
      <c r="J114" s="219">
        <f>ROUND(I114*H114,2)</f>
        <v>0</v>
      </c>
      <c r="K114" s="215" t="s">
        <v>131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132</v>
      </c>
      <c r="AT114" s="224" t="s">
        <v>127</v>
      </c>
      <c r="AU114" s="224" t="s">
        <v>84</v>
      </c>
      <c r="AY114" s="18" t="s">
        <v>125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82</v>
      </c>
      <c r="BK114" s="225">
        <f>ROUND(I114*H114,2)</f>
        <v>0</v>
      </c>
      <c r="BL114" s="18" t="s">
        <v>132</v>
      </c>
      <c r="BM114" s="224" t="s">
        <v>170</v>
      </c>
    </row>
    <row r="115" s="2" customFormat="1">
      <c r="A115" s="39"/>
      <c r="B115" s="40"/>
      <c r="C115" s="41"/>
      <c r="D115" s="226" t="s">
        <v>134</v>
      </c>
      <c r="E115" s="41"/>
      <c r="F115" s="227" t="s">
        <v>171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134</v>
      </c>
      <c r="AU115" s="18" t="s">
        <v>84</v>
      </c>
    </row>
    <row r="116" s="13" customFormat="1">
      <c r="A116" s="13"/>
      <c r="B116" s="231"/>
      <c r="C116" s="232"/>
      <c r="D116" s="233" t="s">
        <v>136</v>
      </c>
      <c r="E116" s="234" t="s">
        <v>19</v>
      </c>
      <c r="F116" s="235" t="s">
        <v>172</v>
      </c>
      <c r="G116" s="232"/>
      <c r="H116" s="236">
        <v>26.829999999999998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136</v>
      </c>
      <c r="AU116" s="242" t="s">
        <v>84</v>
      </c>
      <c r="AV116" s="13" t="s">
        <v>84</v>
      </c>
      <c r="AW116" s="13" t="s">
        <v>35</v>
      </c>
      <c r="AX116" s="13" t="s">
        <v>82</v>
      </c>
      <c r="AY116" s="242" t="s">
        <v>125</v>
      </c>
    </row>
    <row r="117" s="2" customFormat="1" ht="55.5" customHeight="1">
      <c r="A117" s="39"/>
      <c r="B117" s="40"/>
      <c r="C117" s="213" t="s">
        <v>173</v>
      </c>
      <c r="D117" s="213" t="s">
        <v>127</v>
      </c>
      <c r="E117" s="214" t="s">
        <v>174</v>
      </c>
      <c r="F117" s="215" t="s">
        <v>175</v>
      </c>
      <c r="G117" s="216" t="s">
        <v>169</v>
      </c>
      <c r="H117" s="217">
        <v>29.811</v>
      </c>
      <c r="I117" s="218"/>
      <c r="J117" s="219">
        <f>ROUND(I117*H117,2)</f>
        <v>0</v>
      </c>
      <c r="K117" s="215" t="s">
        <v>131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132</v>
      </c>
      <c r="AT117" s="224" t="s">
        <v>127</v>
      </c>
      <c r="AU117" s="224" t="s">
        <v>84</v>
      </c>
      <c r="AY117" s="18" t="s">
        <v>125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82</v>
      </c>
      <c r="BK117" s="225">
        <f>ROUND(I117*H117,2)</f>
        <v>0</v>
      </c>
      <c r="BL117" s="18" t="s">
        <v>132</v>
      </c>
      <c r="BM117" s="224" t="s">
        <v>176</v>
      </c>
    </row>
    <row r="118" s="2" customFormat="1">
      <c r="A118" s="39"/>
      <c r="B118" s="40"/>
      <c r="C118" s="41"/>
      <c r="D118" s="226" t="s">
        <v>134</v>
      </c>
      <c r="E118" s="41"/>
      <c r="F118" s="227" t="s">
        <v>177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134</v>
      </c>
      <c r="AU118" s="18" t="s">
        <v>84</v>
      </c>
    </row>
    <row r="119" s="13" customFormat="1">
      <c r="A119" s="13"/>
      <c r="B119" s="231"/>
      <c r="C119" s="232"/>
      <c r="D119" s="233" t="s">
        <v>136</v>
      </c>
      <c r="E119" s="234" t="s">
        <v>19</v>
      </c>
      <c r="F119" s="235" t="s">
        <v>178</v>
      </c>
      <c r="G119" s="232"/>
      <c r="H119" s="236">
        <v>29.811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136</v>
      </c>
      <c r="AU119" s="242" t="s">
        <v>84</v>
      </c>
      <c r="AV119" s="13" t="s">
        <v>84</v>
      </c>
      <c r="AW119" s="13" t="s">
        <v>35</v>
      </c>
      <c r="AX119" s="13" t="s">
        <v>82</v>
      </c>
      <c r="AY119" s="242" t="s">
        <v>125</v>
      </c>
    </row>
    <row r="120" s="2" customFormat="1" ht="55.5" customHeight="1">
      <c r="A120" s="39"/>
      <c r="B120" s="40"/>
      <c r="C120" s="213" t="s">
        <v>179</v>
      </c>
      <c r="D120" s="213" t="s">
        <v>127</v>
      </c>
      <c r="E120" s="214" t="s">
        <v>180</v>
      </c>
      <c r="F120" s="215" t="s">
        <v>181</v>
      </c>
      <c r="G120" s="216" t="s">
        <v>169</v>
      </c>
      <c r="H120" s="217">
        <v>2.9809999999999999</v>
      </c>
      <c r="I120" s="218"/>
      <c r="J120" s="219">
        <f>ROUND(I120*H120,2)</f>
        <v>0</v>
      </c>
      <c r="K120" s="215" t="s">
        <v>131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132</v>
      </c>
      <c r="AT120" s="224" t="s">
        <v>127</v>
      </c>
      <c r="AU120" s="224" t="s">
        <v>84</v>
      </c>
      <c r="AY120" s="18" t="s">
        <v>125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82</v>
      </c>
      <c r="BK120" s="225">
        <f>ROUND(I120*H120,2)</f>
        <v>0</v>
      </c>
      <c r="BL120" s="18" t="s">
        <v>132</v>
      </c>
      <c r="BM120" s="224" t="s">
        <v>182</v>
      </c>
    </row>
    <row r="121" s="2" customFormat="1">
      <c r="A121" s="39"/>
      <c r="B121" s="40"/>
      <c r="C121" s="41"/>
      <c r="D121" s="226" t="s">
        <v>134</v>
      </c>
      <c r="E121" s="41"/>
      <c r="F121" s="227" t="s">
        <v>183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134</v>
      </c>
      <c r="AU121" s="18" t="s">
        <v>84</v>
      </c>
    </row>
    <row r="122" s="13" customFormat="1">
      <c r="A122" s="13"/>
      <c r="B122" s="231"/>
      <c r="C122" s="232"/>
      <c r="D122" s="233" t="s">
        <v>136</v>
      </c>
      <c r="E122" s="234" t="s">
        <v>19</v>
      </c>
      <c r="F122" s="235" t="s">
        <v>184</v>
      </c>
      <c r="G122" s="232"/>
      <c r="H122" s="236">
        <v>2.9809999999999999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136</v>
      </c>
      <c r="AU122" s="242" t="s">
        <v>84</v>
      </c>
      <c r="AV122" s="13" t="s">
        <v>84</v>
      </c>
      <c r="AW122" s="13" t="s">
        <v>35</v>
      </c>
      <c r="AX122" s="13" t="s">
        <v>82</v>
      </c>
      <c r="AY122" s="242" t="s">
        <v>125</v>
      </c>
    </row>
    <row r="123" s="2" customFormat="1" ht="37.8" customHeight="1">
      <c r="A123" s="39"/>
      <c r="B123" s="40"/>
      <c r="C123" s="213" t="s">
        <v>185</v>
      </c>
      <c r="D123" s="213" t="s">
        <v>127</v>
      </c>
      <c r="E123" s="214" t="s">
        <v>186</v>
      </c>
      <c r="F123" s="215" t="s">
        <v>187</v>
      </c>
      <c r="G123" s="216" t="s">
        <v>169</v>
      </c>
      <c r="H123" s="217">
        <v>11.76</v>
      </c>
      <c r="I123" s="218"/>
      <c r="J123" s="219">
        <f>ROUND(I123*H123,2)</f>
        <v>0</v>
      </c>
      <c r="K123" s="215" t="s">
        <v>131</v>
      </c>
      <c r="L123" s="45"/>
      <c r="M123" s="220" t="s">
        <v>19</v>
      </c>
      <c r="N123" s="221" t="s">
        <v>46</v>
      </c>
      <c r="O123" s="85"/>
      <c r="P123" s="222">
        <f>O123*H123</f>
        <v>0</v>
      </c>
      <c r="Q123" s="222">
        <v>0</v>
      </c>
      <c r="R123" s="222">
        <f>Q123*H123</f>
        <v>0</v>
      </c>
      <c r="S123" s="222">
        <v>0</v>
      </c>
      <c r="T123" s="22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4" t="s">
        <v>132</v>
      </c>
      <c r="AT123" s="224" t="s">
        <v>127</v>
      </c>
      <c r="AU123" s="224" t="s">
        <v>84</v>
      </c>
      <c r="AY123" s="18" t="s">
        <v>125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8" t="s">
        <v>82</v>
      </c>
      <c r="BK123" s="225">
        <f>ROUND(I123*H123,2)</f>
        <v>0</v>
      </c>
      <c r="BL123" s="18" t="s">
        <v>132</v>
      </c>
      <c r="BM123" s="224" t="s">
        <v>188</v>
      </c>
    </row>
    <row r="124" s="2" customFormat="1">
      <c r="A124" s="39"/>
      <c r="B124" s="40"/>
      <c r="C124" s="41"/>
      <c r="D124" s="226" t="s">
        <v>134</v>
      </c>
      <c r="E124" s="41"/>
      <c r="F124" s="227" t="s">
        <v>189</v>
      </c>
      <c r="G124" s="41"/>
      <c r="H124" s="41"/>
      <c r="I124" s="228"/>
      <c r="J124" s="41"/>
      <c r="K124" s="41"/>
      <c r="L124" s="45"/>
      <c r="M124" s="229"/>
      <c r="N124" s="23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134</v>
      </c>
      <c r="AU124" s="18" t="s">
        <v>84</v>
      </c>
    </row>
    <row r="125" s="13" customFormat="1">
      <c r="A125" s="13"/>
      <c r="B125" s="231"/>
      <c r="C125" s="232"/>
      <c r="D125" s="233" t="s">
        <v>136</v>
      </c>
      <c r="E125" s="234" t="s">
        <v>19</v>
      </c>
      <c r="F125" s="235" t="s">
        <v>190</v>
      </c>
      <c r="G125" s="232"/>
      <c r="H125" s="236">
        <v>3.8399999999999999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136</v>
      </c>
      <c r="AU125" s="242" t="s">
        <v>84</v>
      </c>
      <c r="AV125" s="13" t="s">
        <v>84</v>
      </c>
      <c r="AW125" s="13" t="s">
        <v>35</v>
      </c>
      <c r="AX125" s="13" t="s">
        <v>75</v>
      </c>
      <c r="AY125" s="242" t="s">
        <v>125</v>
      </c>
    </row>
    <row r="126" s="13" customFormat="1">
      <c r="A126" s="13"/>
      <c r="B126" s="231"/>
      <c r="C126" s="232"/>
      <c r="D126" s="233" t="s">
        <v>136</v>
      </c>
      <c r="E126" s="234" t="s">
        <v>19</v>
      </c>
      <c r="F126" s="235" t="s">
        <v>191</v>
      </c>
      <c r="G126" s="232"/>
      <c r="H126" s="236">
        <v>4.3200000000000003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136</v>
      </c>
      <c r="AU126" s="242" t="s">
        <v>84</v>
      </c>
      <c r="AV126" s="13" t="s">
        <v>84</v>
      </c>
      <c r="AW126" s="13" t="s">
        <v>35</v>
      </c>
      <c r="AX126" s="13" t="s">
        <v>75</v>
      </c>
      <c r="AY126" s="242" t="s">
        <v>125</v>
      </c>
    </row>
    <row r="127" s="13" customFormat="1">
      <c r="A127" s="13"/>
      <c r="B127" s="231"/>
      <c r="C127" s="232"/>
      <c r="D127" s="233" t="s">
        <v>136</v>
      </c>
      <c r="E127" s="234" t="s">
        <v>19</v>
      </c>
      <c r="F127" s="235" t="s">
        <v>192</v>
      </c>
      <c r="G127" s="232"/>
      <c r="H127" s="236">
        <v>3.6000000000000001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136</v>
      </c>
      <c r="AU127" s="242" t="s">
        <v>84</v>
      </c>
      <c r="AV127" s="13" t="s">
        <v>84</v>
      </c>
      <c r="AW127" s="13" t="s">
        <v>35</v>
      </c>
      <c r="AX127" s="13" t="s">
        <v>75</v>
      </c>
      <c r="AY127" s="242" t="s">
        <v>125</v>
      </c>
    </row>
    <row r="128" s="14" customFormat="1">
      <c r="A128" s="14"/>
      <c r="B128" s="243"/>
      <c r="C128" s="244"/>
      <c r="D128" s="233" t="s">
        <v>136</v>
      </c>
      <c r="E128" s="245" t="s">
        <v>19</v>
      </c>
      <c r="F128" s="246" t="s">
        <v>193</v>
      </c>
      <c r="G128" s="244"/>
      <c r="H128" s="247">
        <v>11.76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136</v>
      </c>
      <c r="AU128" s="253" t="s">
        <v>84</v>
      </c>
      <c r="AV128" s="14" t="s">
        <v>132</v>
      </c>
      <c r="AW128" s="14" t="s">
        <v>35</v>
      </c>
      <c r="AX128" s="14" t="s">
        <v>82</v>
      </c>
      <c r="AY128" s="253" t="s">
        <v>125</v>
      </c>
    </row>
    <row r="129" s="2" customFormat="1" ht="37.8" customHeight="1">
      <c r="A129" s="39"/>
      <c r="B129" s="40"/>
      <c r="C129" s="213" t="s">
        <v>194</v>
      </c>
      <c r="D129" s="213" t="s">
        <v>127</v>
      </c>
      <c r="E129" s="214" t="s">
        <v>195</v>
      </c>
      <c r="F129" s="215" t="s">
        <v>196</v>
      </c>
      <c r="G129" s="216" t="s">
        <v>130</v>
      </c>
      <c r="H129" s="217">
        <v>166.16</v>
      </c>
      <c r="I129" s="218"/>
      <c r="J129" s="219">
        <f>ROUND(I129*H129,2)</f>
        <v>0</v>
      </c>
      <c r="K129" s="215" t="s">
        <v>131</v>
      </c>
      <c r="L129" s="45"/>
      <c r="M129" s="220" t="s">
        <v>19</v>
      </c>
      <c r="N129" s="221" t="s">
        <v>46</v>
      </c>
      <c r="O129" s="85"/>
      <c r="P129" s="222">
        <f>O129*H129</f>
        <v>0</v>
      </c>
      <c r="Q129" s="222">
        <v>0.00084999999999999995</v>
      </c>
      <c r="R129" s="222">
        <f>Q129*H129</f>
        <v>0.141236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132</v>
      </c>
      <c r="AT129" s="224" t="s">
        <v>127</v>
      </c>
      <c r="AU129" s="224" t="s">
        <v>84</v>
      </c>
      <c r="AY129" s="18" t="s">
        <v>125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82</v>
      </c>
      <c r="BK129" s="225">
        <f>ROUND(I129*H129,2)</f>
        <v>0</v>
      </c>
      <c r="BL129" s="18" t="s">
        <v>132</v>
      </c>
      <c r="BM129" s="224" t="s">
        <v>197</v>
      </c>
    </row>
    <row r="130" s="2" customFormat="1">
      <c r="A130" s="39"/>
      <c r="B130" s="40"/>
      <c r="C130" s="41"/>
      <c r="D130" s="226" t="s">
        <v>134</v>
      </c>
      <c r="E130" s="41"/>
      <c r="F130" s="227" t="s">
        <v>198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134</v>
      </c>
      <c r="AU130" s="18" t="s">
        <v>84</v>
      </c>
    </row>
    <row r="131" s="13" customFormat="1">
      <c r="A131" s="13"/>
      <c r="B131" s="231"/>
      <c r="C131" s="232"/>
      <c r="D131" s="233" t="s">
        <v>136</v>
      </c>
      <c r="E131" s="234" t="s">
        <v>19</v>
      </c>
      <c r="F131" s="235" t="s">
        <v>199</v>
      </c>
      <c r="G131" s="232"/>
      <c r="H131" s="236">
        <v>166.16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136</v>
      </c>
      <c r="AU131" s="242" t="s">
        <v>84</v>
      </c>
      <c r="AV131" s="13" t="s">
        <v>84</v>
      </c>
      <c r="AW131" s="13" t="s">
        <v>35</v>
      </c>
      <c r="AX131" s="13" t="s">
        <v>82</v>
      </c>
      <c r="AY131" s="242" t="s">
        <v>125</v>
      </c>
    </row>
    <row r="132" s="2" customFormat="1" ht="44.25" customHeight="1">
      <c r="A132" s="39"/>
      <c r="B132" s="40"/>
      <c r="C132" s="213" t="s">
        <v>200</v>
      </c>
      <c r="D132" s="213" t="s">
        <v>127</v>
      </c>
      <c r="E132" s="214" t="s">
        <v>201</v>
      </c>
      <c r="F132" s="215" t="s">
        <v>202</v>
      </c>
      <c r="G132" s="216" t="s">
        <v>130</v>
      </c>
      <c r="H132" s="217">
        <v>166.16</v>
      </c>
      <c r="I132" s="218"/>
      <c r="J132" s="219">
        <f>ROUND(I132*H132,2)</f>
        <v>0</v>
      </c>
      <c r="K132" s="215" t="s">
        <v>131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132</v>
      </c>
      <c r="AT132" s="224" t="s">
        <v>127</v>
      </c>
      <c r="AU132" s="224" t="s">
        <v>84</v>
      </c>
      <c r="AY132" s="18" t="s">
        <v>125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82</v>
      </c>
      <c r="BK132" s="225">
        <f>ROUND(I132*H132,2)</f>
        <v>0</v>
      </c>
      <c r="BL132" s="18" t="s">
        <v>132</v>
      </c>
      <c r="BM132" s="224" t="s">
        <v>203</v>
      </c>
    </row>
    <row r="133" s="2" customFormat="1">
      <c r="A133" s="39"/>
      <c r="B133" s="40"/>
      <c r="C133" s="41"/>
      <c r="D133" s="226" t="s">
        <v>134</v>
      </c>
      <c r="E133" s="41"/>
      <c r="F133" s="227" t="s">
        <v>204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134</v>
      </c>
      <c r="AU133" s="18" t="s">
        <v>84</v>
      </c>
    </row>
    <row r="134" s="2" customFormat="1" ht="62.7" customHeight="1">
      <c r="A134" s="39"/>
      <c r="B134" s="40"/>
      <c r="C134" s="213" t="s">
        <v>205</v>
      </c>
      <c r="D134" s="213" t="s">
        <v>127</v>
      </c>
      <c r="E134" s="214" t="s">
        <v>206</v>
      </c>
      <c r="F134" s="215" t="s">
        <v>207</v>
      </c>
      <c r="G134" s="216" t="s">
        <v>169</v>
      </c>
      <c r="H134" s="217">
        <v>17.887</v>
      </c>
      <c r="I134" s="218"/>
      <c r="J134" s="219">
        <f>ROUND(I134*H134,2)</f>
        <v>0</v>
      </c>
      <c r="K134" s="215" t="s">
        <v>131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132</v>
      </c>
      <c r="AT134" s="224" t="s">
        <v>127</v>
      </c>
      <c r="AU134" s="224" t="s">
        <v>84</v>
      </c>
      <c r="AY134" s="18" t="s">
        <v>125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82</v>
      </c>
      <c r="BK134" s="225">
        <f>ROUND(I134*H134,2)</f>
        <v>0</v>
      </c>
      <c r="BL134" s="18" t="s">
        <v>132</v>
      </c>
      <c r="BM134" s="224" t="s">
        <v>208</v>
      </c>
    </row>
    <row r="135" s="2" customFormat="1">
      <c r="A135" s="39"/>
      <c r="B135" s="40"/>
      <c r="C135" s="41"/>
      <c r="D135" s="226" t="s">
        <v>134</v>
      </c>
      <c r="E135" s="41"/>
      <c r="F135" s="227" t="s">
        <v>209</v>
      </c>
      <c r="G135" s="41"/>
      <c r="H135" s="41"/>
      <c r="I135" s="228"/>
      <c r="J135" s="41"/>
      <c r="K135" s="41"/>
      <c r="L135" s="45"/>
      <c r="M135" s="229"/>
      <c r="N135" s="23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134</v>
      </c>
      <c r="AU135" s="18" t="s">
        <v>84</v>
      </c>
    </row>
    <row r="136" s="13" customFormat="1">
      <c r="A136" s="13"/>
      <c r="B136" s="231"/>
      <c r="C136" s="232"/>
      <c r="D136" s="233" t="s">
        <v>136</v>
      </c>
      <c r="E136" s="234" t="s">
        <v>19</v>
      </c>
      <c r="F136" s="235" t="s">
        <v>210</v>
      </c>
      <c r="G136" s="232"/>
      <c r="H136" s="236">
        <v>17.887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136</v>
      </c>
      <c r="AU136" s="242" t="s">
        <v>84</v>
      </c>
      <c r="AV136" s="13" t="s">
        <v>84</v>
      </c>
      <c r="AW136" s="13" t="s">
        <v>35</v>
      </c>
      <c r="AX136" s="13" t="s">
        <v>82</v>
      </c>
      <c r="AY136" s="242" t="s">
        <v>125</v>
      </c>
    </row>
    <row r="137" s="2" customFormat="1" ht="37.8" customHeight="1">
      <c r="A137" s="39"/>
      <c r="B137" s="40"/>
      <c r="C137" s="213" t="s">
        <v>211</v>
      </c>
      <c r="D137" s="213" t="s">
        <v>127</v>
      </c>
      <c r="E137" s="214" t="s">
        <v>212</v>
      </c>
      <c r="F137" s="215" t="s">
        <v>213</v>
      </c>
      <c r="G137" s="216" t="s">
        <v>169</v>
      </c>
      <c r="H137" s="217">
        <v>26.065000000000001</v>
      </c>
      <c r="I137" s="218"/>
      <c r="J137" s="219">
        <f>ROUND(I137*H137,2)</f>
        <v>0</v>
      </c>
      <c r="K137" s="215" t="s">
        <v>19</v>
      </c>
      <c r="L137" s="45"/>
      <c r="M137" s="220" t="s">
        <v>19</v>
      </c>
      <c r="N137" s="221" t="s">
        <v>46</v>
      </c>
      <c r="O137" s="85"/>
      <c r="P137" s="222">
        <f>O137*H137</f>
        <v>0</v>
      </c>
      <c r="Q137" s="222">
        <v>0</v>
      </c>
      <c r="R137" s="222">
        <f>Q137*H137</f>
        <v>0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132</v>
      </c>
      <c r="AT137" s="224" t="s">
        <v>127</v>
      </c>
      <c r="AU137" s="224" t="s">
        <v>84</v>
      </c>
      <c r="AY137" s="18" t="s">
        <v>125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82</v>
      </c>
      <c r="BK137" s="225">
        <f>ROUND(I137*H137,2)</f>
        <v>0</v>
      </c>
      <c r="BL137" s="18" t="s">
        <v>132</v>
      </c>
      <c r="BM137" s="224" t="s">
        <v>214</v>
      </c>
    </row>
    <row r="138" s="13" customFormat="1">
      <c r="A138" s="13"/>
      <c r="B138" s="231"/>
      <c r="C138" s="232"/>
      <c r="D138" s="233" t="s">
        <v>136</v>
      </c>
      <c r="E138" s="234" t="s">
        <v>19</v>
      </c>
      <c r="F138" s="235" t="s">
        <v>215</v>
      </c>
      <c r="G138" s="232"/>
      <c r="H138" s="236">
        <v>26.065000000000001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136</v>
      </c>
      <c r="AU138" s="242" t="s">
        <v>84</v>
      </c>
      <c r="AV138" s="13" t="s">
        <v>84</v>
      </c>
      <c r="AW138" s="13" t="s">
        <v>35</v>
      </c>
      <c r="AX138" s="13" t="s">
        <v>82</v>
      </c>
      <c r="AY138" s="242" t="s">
        <v>125</v>
      </c>
    </row>
    <row r="139" s="2" customFormat="1" ht="44.25" customHeight="1">
      <c r="A139" s="39"/>
      <c r="B139" s="40"/>
      <c r="C139" s="213" t="s">
        <v>8</v>
      </c>
      <c r="D139" s="213" t="s">
        <v>127</v>
      </c>
      <c r="E139" s="214" t="s">
        <v>216</v>
      </c>
      <c r="F139" s="215" t="s">
        <v>217</v>
      </c>
      <c r="G139" s="216" t="s">
        <v>169</v>
      </c>
      <c r="H139" s="217">
        <v>8.9429999999999996</v>
      </c>
      <c r="I139" s="218"/>
      <c r="J139" s="219">
        <f>ROUND(I139*H139,2)</f>
        <v>0</v>
      </c>
      <c r="K139" s="215" t="s">
        <v>131</v>
      </c>
      <c r="L139" s="45"/>
      <c r="M139" s="220" t="s">
        <v>19</v>
      </c>
      <c r="N139" s="221" t="s">
        <v>46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132</v>
      </c>
      <c r="AT139" s="224" t="s">
        <v>127</v>
      </c>
      <c r="AU139" s="224" t="s">
        <v>84</v>
      </c>
      <c r="AY139" s="18" t="s">
        <v>125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82</v>
      </c>
      <c r="BK139" s="225">
        <f>ROUND(I139*H139,2)</f>
        <v>0</v>
      </c>
      <c r="BL139" s="18" t="s">
        <v>132</v>
      </c>
      <c r="BM139" s="224" t="s">
        <v>218</v>
      </c>
    </row>
    <row r="140" s="2" customFormat="1">
      <c r="A140" s="39"/>
      <c r="B140" s="40"/>
      <c r="C140" s="41"/>
      <c r="D140" s="226" t="s">
        <v>134</v>
      </c>
      <c r="E140" s="41"/>
      <c r="F140" s="227" t="s">
        <v>219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134</v>
      </c>
      <c r="AU140" s="18" t="s">
        <v>84</v>
      </c>
    </row>
    <row r="141" s="13" customFormat="1">
      <c r="A141" s="13"/>
      <c r="B141" s="231"/>
      <c r="C141" s="232"/>
      <c r="D141" s="233" t="s">
        <v>136</v>
      </c>
      <c r="E141" s="234" t="s">
        <v>19</v>
      </c>
      <c r="F141" s="235" t="s">
        <v>220</v>
      </c>
      <c r="G141" s="232"/>
      <c r="H141" s="236">
        <v>8.9429999999999996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136</v>
      </c>
      <c r="AU141" s="242" t="s">
        <v>84</v>
      </c>
      <c r="AV141" s="13" t="s">
        <v>84</v>
      </c>
      <c r="AW141" s="13" t="s">
        <v>35</v>
      </c>
      <c r="AX141" s="13" t="s">
        <v>82</v>
      </c>
      <c r="AY141" s="242" t="s">
        <v>125</v>
      </c>
    </row>
    <row r="142" s="2" customFormat="1" ht="44.25" customHeight="1">
      <c r="A142" s="39"/>
      <c r="B142" s="40"/>
      <c r="C142" s="213" t="s">
        <v>221</v>
      </c>
      <c r="D142" s="213" t="s">
        <v>127</v>
      </c>
      <c r="E142" s="214" t="s">
        <v>222</v>
      </c>
      <c r="F142" s="215" t="s">
        <v>223</v>
      </c>
      <c r="G142" s="216" t="s">
        <v>169</v>
      </c>
      <c r="H142" s="217">
        <v>33.167999999999999</v>
      </c>
      <c r="I142" s="218"/>
      <c r="J142" s="219">
        <f>ROUND(I142*H142,2)</f>
        <v>0</v>
      </c>
      <c r="K142" s="215" t="s">
        <v>19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132</v>
      </c>
      <c r="AT142" s="224" t="s">
        <v>127</v>
      </c>
      <c r="AU142" s="224" t="s">
        <v>84</v>
      </c>
      <c r="AY142" s="18" t="s">
        <v>125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82</v>
      </c>
      <c r="BK142" s="225">
        <f>ROUND(I142*H142,2)</f>
        <v>0</v>
      </c>
      <c r="BL142" s="18" t="s">
        <v>132</v>
      </c>
      <c r="BM142" s="224" t="s">
        <v>224</v>
      </c>
    </row>
    <row r="143" s="13" customFormat="1">
      <c r="A143" s="13"/>
      <c r="B143" s="231"/>
      <c r="C143" s="232"/>
      <c r="D143" s="233" t="s">
        <v>136</v>
      </c>
      <c r="E143" s="234" t="s">
        <v>19</v>
      </c>
      <c r="F143" s="235" t="s">
        <v>225</v>
      </c>
      <c r="G143" s="232"/>
      <c r="H143" s="236">
        <v>33.167999999999999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136</v>
      </c>
      <c r="AU143" s="242" t="s">
        <v>84</v>
      </c>
      <c r="AV143" s="13" t="s">
        <v>84</v>
      </c>
      <c r="AW143" s="13" t="s">
        <v>35</v>
      </c>
      <c r="AX143" s="13" t="s">
        <v>82</v>
      </c>
      <c r="AY143" s="242" t="s">
        <v>125</v>
      </c>
    </row>
    <row r="144" s="2" customFormat="1" ht="44.25" customHeight="1">
      <c r="A144" s="39"/>
      <c r="B144" s="40"/>
      <c r="C144" s="213" t="s">
        <v>226</v>
      </c>
      <c r="D144" s="213" t="s">
        <v>127</v>
      </c>
      <c r="E144" s="214" t="s">
        <v>227</v>
      </c>
      <c r="F144" s="215" t="s">
        <v>228</v>
      </c>
      <c r="G144" s="216" t="s">
        <v>169</v>
      </c>
      <c r="H144" s="217">
        <v>10.904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46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132</v>
      </c>
      <c r="AT144" s="224" t="s">
        <v>127</v>
      </c>
      <c r="AU144" s="224" t="s">
        <v>84</v>
      </c>
      <c r="AY144" s="18" t="s">
        <v>125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82</v>
      </c>
      <c r="BK144" s="225">
        <f>ROUND(I144*H144,2)</f>
        <v>0</v>
      </c>
      <c r="BL144" s="18" t="s">
        <v>132</v>
      </c>
      <c r="BM144" s="224" t="s">
        <v>229</v>
      </c>
    </row>
    <row r="145" s="13" customFormat="1">
      <c r="A145" s="13"/>
      <c r="B145" s="231"/>
      <c r="C145" s="232"/>
      <c r="D145" s="233" t="s">
        <v>136</v>
      </c>
      <c r="E145" s="234" t="s">
        <v>19</v>
      </c>
      <c r="F145" s="235" t="s">
        <v>230</v>
      </c>
      <c r="G145" s="232"/>
      <c r="H145" s="236">
        <v>10.904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136</v>
      </c>
      <c r="AU145" s="242" t="s">
        <v>84</v>
      </c>
      <c r="AV145" s="13" t="s">
        <v>84</v>
      </c>
      <c r="AW145" s="13" t="s">
        <v>35</v>
      </c>
      <c r="AX145" s="13" t="s">
        <v>82</v>
      </c>
      <c r="AY145" s="242" t="s">
        <v>125</v>
      </c>
    </row>
    <row r="146" s="2" customFormat="1" ht="24.15" customHeight="1">
      <c r="A146" s="39"/>
      <c r="B146" s="40"/>
      <c r="C146" s="254" t="s">
        <v>231</v>
      </c>
      <c r="D146" s="254" t="s">
        <v>232</v>
      </c>
      <c r="E146" s="255" t="s">
        <v>233</v>
      </c>
      <c r="F146" s="256" t="s">
        <v>234</v>
      </c>
      <c r="G146" s="257" t="s">
        <v>235</v>
      </c>
      <c r="H146" s="258">
        <v>19.626999999999999</v>
      </c>
      <c r="I146" s="259"/>
      <c r="J146" s="260">
        <f>ROUND(I146*H146,2)</f>
        <v>0</v>
      </c>
      <c r="K146" s="256" t="s">
        <v>19</v>
      </c>
      <c r="L146" s="261"/>
      <c r="M146" s="262" t="s">
        <v>19</v>
      </c>
      <c r="N146" s="263" t="s">
        <v>46</v>
      </c>
      <c r="O146" s="85"/>
      <c r="P146" s="222">
        <f>O146*H146</f>
        <v>0</v>
      </c>
      <c r="Q146" s="222">
        <v>1</v>
      </c>
      <c r="R146" s="222">
        <f>Q146*H146</f>
        <v>19.626999999999999</v>
      </c>
      <c r="S146" s="222">
        <v>0</v>
      </c>
      <c r="T146" s="22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4" t="s">
        <v>173</v>
      </c>
      <c r="AT146" s="224" t="s">
        <v>232</v>
      </c>
      <c r="AU146" s="224" t="s">
        <v>84</v>
      </c>
      <c r="AY146" s="18" t="s">
        <v>125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8" t="s">
        <v>82</v>
      </c>
      <c r="BK146" s="225">
        <f>ROUND(I146*H146,2)</f>
        <v>0</v>
      </c>
      <c r="BL146" s="18" t="s">
        <v>132</v>
      </c>
      <c r="BM146" s="224" t="s">
        <v>236</v>
      </c>
    </row>
    <row r="147" s="13" customFormat="1">
      <c r="A147" s="13"/>
      <c r="B147" s="231"/>
      <c r="C147" s="232"/>
      <c r="D147" s="233" t="s">
        <v>136</v>
      </c>
      <c r="E147" s="234" t="s">
        <v>19</v>
      </c>
      <c r="F147" s="235" t="s">
        <v>237</v>
      </c>
      <c r="G147" s="232"/>
      <c r="H147" s="236">
        <v>19.626999999999999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136</v>
      </c>
      <c r="AU147" s="242" t="s">
        <v>84</v>
      </c>
      <c r="AV147" s="13" t="s">
        <v>84</v>
      </c>
      <c r="AW147" s="13" t="s">
        <v>35</v>
      </c>
      <c r="AX147" s="13" t="s">
        <v>82</v>
      </c>
      <c r="AY147" s="242" t="s">
        <v>125</v>
      </c>
    </row>
    <row r="148" s="2" customFormat="1" ht="66.75" customHeight="1">
      <c r="A148" s="39"/>
      <c r="B148" s="40"/>
      <c r="C148" s="213" t="s">
        <v>238</v>
      </c>
      <c r="D148" s="213" t="s">
        <v>127</v>
      </c>
      <c r="E148" s="214" t="s">
        <v>239</v>
      </c>
      <c r="F148" s="215" t="s">
        <v>240</v>
      </c>
      <c r="G148" s="216" t="s">
        <v>169</v>
      </c>
      <c r="H148" s="217">
        <v>11.427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46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132</v>
      </c>
      <c r="AT148" s="224" t="s">
        <v>127</v>
      </c>
      <c r="AU148" s="224" t="s">
        <v>84</v>
      </c>
      <c r="AY148" s="18" t="s">
        <v>125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82</v>
      </c>
      <c r="BK148" s="225">
        <f>ROUND(I148*H148,2)</f>
        <v>0</v>
      </c>
      <c r="BL148" s="18" t="s">
        <v>132</v>
      </c>
      <c r="BM148" s="224" t="s">
        <v>241</v>
      </c>
    </row>
    <row r="149" s="13" customFormat="1">
      <c r="A149" s="13"/>
      <c r="B149" s="231"/>
      <c r="C149" s="232"/>
      <c r="D149" s="233" t="s">
        <v>136</v>
      </c>
      <c r="E149" s="234" t="s">
        <v>19</v>
      </c>
      <c r="F149" s="235" t="s">
        <v>242</v>
      </c>
      <c r="G149" s="232"/>
      <c r="H149" s="236">
        <v>11.427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136</v>
      </c>
      <c r="AU149" s="242" t="s">
        <v>84</v>
      </c>
      <c r="AV149" s="13" t="s">
        <v>84</v>
      </c>
      <c r="AW149" s="13" t="s">
        <v>35</v>
      </c>
      <c r="AX149" s="13" t="s">
        <v>82</v>
      </c>
      <c r="AY149" s="242" t="s">
        <v>125</v>
      </c>
    </row>
    <row r="150" s="2" customFormat="1" ht="16.5" customHeight="1">
      <c r="A150" s="39"/>
      <c r="B150" s="40"/>
      <c r="C150" s="254" t="s">
        <v>243</v>
      </c>
      <c r="D150" s="254" t="s">
        <v>232</v>
      </c>
      <c r="E150" s="255" t="s">
        <v>244</v>
      </c>
      <c r="F150" s="256" t="s">
        <v>245</v>
      </c>
      <c r="G150" s="257" t="s">
        <v>235</v>
      </c>
      <c r="H150" s="258">
        <v>18.855</v>
      </c>
      <c r="I150" s="259"/>
      <c r="J150" s="260">
        <f>ROUND(I150*H150,2)</f>
        <v>0</v>
      </c>
      <c r="K150" s="256" t="s">
        <v>131</v>
      </c>
      <c r="L150" s="261"/>
      <c r="M150" s="262" t="s">
        <v>19</v>
      </c>
      <c r="N150" s="263" t="s">
        <v>46</v>
      </c>
      <c r="O150" s="85"/>
      <c r="P150" s="222">
        <f>O150*H150</f>
        <v>0</v>
      </c>
      <c r="Q150" s="222">
        <v>1</v>
      </c>
      <c r="R150" s="222">
        <f>Q150*H150</f>
        <v>18.855</v>
      </c>
      <c r="S150" s="222">
        <v>0</v>
      </c>
      <c r="T150" s="22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4" t="s">
        <v>173</v>
      </c>
      <c r="AT150" s="224" t="s">
        <v>232</v>
      </c>
      <c r="AU150" s="224" t="s">
        <v>84</v>
      </c>
      <c r="AY150" s="18" t="s">
        <v>125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8" t="s">
        <v>82</v>
      </c>
      <c r="BK150" s="225">
        <f>ROUND(I150*H150,2)</f>
        <v>0</v>
      </c>
      <c r="BL150" s="18" t="s">
        <v>132</v>
      </c>
      <c r="BM150" s="224" t="s">
        <v>246</v>
      </c>
    </row>
    <row r="151" s="13" customFormat="1">
      <c r="A151" s="13"/>
      <c r="B151" s="231"/>
      <c r="C151" s="232"/>
      <c r="D151" s="233" t="s">
        <v>136</v>
      </c>
      <c r="E151" s="234" t="s">
        <v>19</v>
      </c>
      <c r="F151" s="235" t="s">
        <v>247</v>
      </c>
      <c r="G151" s="232"/>
      <c r="H151" s="236">
        <v>18.855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136</v>
      </c>
      <c r="AU151" s="242" t="s">
        <v>84</v>
      </c>
      <c r="AV151" s="13" t="s">
        <v>84</v>
      </c>
      <c r="AW151" s="13" t="s">
        <v>35</v>
      </c>
      <c r="AX151" s="13" t="s">
        <v>82</v>
      </c>
      <c r="AY151" s="242" t="s">
        <v>125</v>
      </c>
    </row>
    <row r="152" s="2" customFormat="1" ht="37.8" customHeight="1">
      <c r="A152" s="39"/>
      <c r="B152" s="40"/>
      <c r="C152" s="213" t="s">
        <v>7</v>
      </c>
      <c r="D152" s="213" t="s">
        <v>127</v>
      </c>
      <c r="E152" s="214" t="s">
        <v>248</v>
      </c>
      <c r="F152" s="215" t="s">
        <v>249</v>
      </c>
      <c r="G152" s="216" t="s">
        <v>130</v>
      </c>
      <c r="H152" s="217">
        <v>2.992</v>
      </c>
      <c r="I152" s="218"/>
      <c r="J152" s="219">
        <f>ROUND(I152*H152,2)</f>
        <v>0</v>
      </c>
      <c r="K152" s="215" t="s">
        <v>131</v>
      </c>
      <c r="L152" s="45"/>
      <c r="M152" s="220" t="s">
        <v>19</v>
      </c>
      <c r="N152" s="221" t="s">
        <v>46</v>
      </c>
      <c r="O152" s="85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4" t="s">
        <v>132</v>
      </c>
      <c r="AT152" s="224" t="s">
        <v>127</v>
      </c>
      <c r="AU152" s="224" t="s">
        <v>84</v>
      </c>
      <c r="AY152" s="18" t="s">
        <v>125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8" t="s">
        <v>82</v>
      </c>
      <c r="BK152" s="225">
        <f>ROUND(I152*H152,2)</f>
        <v>0</v>
      </c>
      <c r="BL152" s="18" t="s">
        <v>132</v>
      </c>
      <c r="BM152" s="224" t="s">
        <v>250</v>
      </c>
    </row>
    <row r="153" s="2" customFormat="1">
      <c r="A153" s="39"/>
      <c r="B153" s="40"/>
      <c r="C153" s="41"/>
      <c r="D153" s="226" t="s">
        <v>134</v>
      </c>
      <c r="E153" s="41"/>
      <c r="F153" s="227" t="s">
        <v>251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134</v>
      </c>
      <c r="AU153" s="18" t="s">
        <v>84</v>
      </c>
    </row>
    <row r="154" s="2" customFormat="1" ht="37.8" customHeight="1">
      <c r="A154" s="39"/>
      <c r="B154" s="40"/>
      <c r="C154" s="213" t="s">
        <v>252</v>
      </c>
      <c r="D154" s="213" t="s">
        <v>127</v>
      </c>
      <c r="E154" s="214" t="s">
        <v>253</v>
      </c>
      <c r="F154" s="215" t="s">
        <v>254</v>
      </c>
      <c r="G154" s="216" t="s">
        <v>130</v>
      </c>
      <c r="H154" s="217">
        <v>2.992</v>
      </c>
      <c r="I154" s="218"/>
      <c r="J154" s="219">
        <f>ROUND(I154*H154,2)</f>
        <v>0</v>
      </c>
      <c r="K154" s="215" t="s">
        <v>19</v>
      </c>
      <c r="L154" s="45"/>
      <c r="M154" s="220" t="s">
        <v>19</v>
      </c>
      <c r="N154" s="221" t="s">
        <v>46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132</v>
      </c>
      <c r="AT154" s="224" t="s">
        <v>127</v>
      </c>
      <c r="AU154" s="224" t="s">
        <v>84</v>
      </c>
      <c r="AY154" s="18" t="s">
        <v>125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82</v>
      </c>
      <c r="BK154" s="225">
        <f>ROUND(I154*H154,2)</f>
        <v>0</v>
      </c>
      <c r="BL154" s="18" t="s">
        <v>132</v>
      </c>
      <c r="BM154" s="224" t="s">
        <v>255</v>
      </c>
    </row>
    <row r="155" s="2" customFormat="1" ht="16.5" customHeight="1">
      <c r="A155" s="39"/>
      <c r="B155" s="40"/>
      <c r="C155" s="254" t="s">
        <v>256</v>
      </c>
      <c r="D155" s="254" t="s">
        <v>232</v>
      </c>
      <c r="E155" s="255" t="s">
        <v>257</v>
      </c>
      <c r="F155" s="256" t="s">
        <v>258</v>
      </c>
      <c r="G155" s="257" t="s">
        <v>259</v>
      </c>
      <c r="H155" s="258">
        <v>0.059999999999999998</v>
      </c>
      <c r="I155" s="259"/>
      <c r="J155" s="260">
        <f>ROUND(I155*H155,2)</f>
        <v>0</v>
      </c>
      <c r="K155" s="256" t="s">
        <v>19</v>
      </c>
      <c r="L155" s="261"/>
      <c r="M155" s="262" t="s">
        <v>19</v>
      </c>
      <c r="N155" s="263" t="s">
        <v>46</v>
      </c>
      <c r="O155" s="85"/>
      <c r="P155" s="222">
        <f>O155*H155</f>
        <v>0</v>
      </c>
      <c r="Q155" s="222">
        <v>0.001</v>
      </c>
      <c r="R155" s="222">
        <f>Q155*H155</f>
        <v>6.0000000000000002E-05</v>
      </c>
      <c r="S155" s="222">
        <v>0</v>
      </c>
      <c r="T155" s="223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24" t="s">
        <v>173</v>
      </c>
      <c r="AT155" s="224" t="s">
        <v>232</v>
      </c>
      <c r="AU155" s="224" t="s">
        <v>84</v>
      </c>
      <c r="AY155" s="18" t="s">
        <v>125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8" t="s">
        <v>82</v>
      </c>
      <c r="BK155" s="225">
        <f>ROUND(I155*H155,2)</f>
        <v>0</v>
      </c>
      <c r="BL155" s="18" t="s">
        <v>132</v>
      </c>
      <c r="BM155" s="224" t="s">
        <v>260</v>
      </c>
    </row>
    <row r="156" s="13" customFormat="1">
      <c r="A156" s="13"/>
      <c r="B156" s="231"/>
      <c r="C156" s="232"/>
      <c r="D156" s="233" t="s">
        <v>136</v>
      </c>
      <c r="E156" s="234" t="s">
        <v>19</v>
      </c>
      <c r="F156" s="235" t="s">
        <v>261</v>
      </c>
      <c r="G156" s="232"/>
      <c r="H156" s="236">
        <v>0.059999999999999998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136</v>
      </c>
      <c r="AU156" s="242" t="s">
        <v>84</v>
      </c>
      <c r="AV156" s="13" t="s">
        <v>84</v>
      </c>
      <c r="AW156" s="13" t="s">
        <v>35</v>
      </c>
      <c r="AX156" s="13" t="s">
        <v>82</v>
      </c>
      <c r="AY156" s="242" t="s">
        <v>125</v>
      </c>
    </row>
    <row r="157" s="12" customFormat="1" ht="22.8" customHeight="1">
      <c r="A157" s="12"/>
      <c r="B157" s="197"/>
      <c r="C157" s="198"/>
      <c r="D157" s="199" t="s">
        <v>74</v>
      </c>
      <c r="E157" s="211" t="s">
        <v>132</v>
      </c>
      <c r="F157" s="211" t="s">
        <v>262</v>
      </c>
      <c r="G157" s="198"/>
      <c r="H157" s="198"/>
      <c r="I157" s="201"/>
      <c r="J157" s="212">
        <f>BK157</f>
        <v>0</v>
      </c>
      <c r="K157" s="198"/>
      <c r="L157" s="203"/>
      <c r="M157" s="204"/>
      <c r="N157" s="205"/>
      <c r="O157" s="205"/>
      <c r="P157" s="206">
        <f>SUM(P158:P159)</f>
        <v>0</v>
      </c>
      <c r="Q157" s="205"/>
      <c r="R157" s="206">
        <f>SUM(R158:R159)</f>
        <v>4.6891096000000001</v>
      </c>
      <c r="S157" s="205"/>
      <c r="T157" s="207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8" t="s">
        <v>82</v>
      </c>
      <c r="AT157" s="209" t="s">
        <v>74</v>
      </c>
      <c r="AU157" s="209" t="s">
        <v>82</v>
      </c>
      <c r="AY157" s="208" t="s">
        <v>125</v>
      </c>
      <c r="BK157" s="210">
        <f>SUM(BK158:BK159)</f>
        <v>0</v>
      </c>
    </row>
    <row r="158" s="2" customFormat="1" ht="33" customHeight="1">
      <c r="A158" s="39"/>
      <c r="B158" s="40"/>
      <c r="C158" s="213" t="s">
        <v>263</v>
      </c>
      <c r="D158" s="213" t="s">
        <v>127</v>
      </c>
      <c r="E158" s="214" t="s">
        <v>264</v>
      </c>
      <c r="F158" s="215" t="s">
        <v>265</v>
      </c>
      <c r="G158" s="216" t="s">
        <v>169</v>
      </c>
      <c r="H158" s="217">
        <v>2.48</v>
      </c>
      <c r="I158" s="218"/>
      <c r="J158" s="219">
        <f>ROUND(I158*H158,2)</f>
        <v>0</v>
      </c>
      <c r="K158" s="215" t="s">
        <v>19</v>
      </c>
      <c r="L158" s="45"/>
      <c r="M158" s="220" t="s">
        <v>19</v>
      </c>
      <c r="N158" s="221" t="s">
        <v>46</v>
      </c>
      <c r="O158" s="85"/>
      <c r="P158" s="222">
        <f>O158*H158</f>
        <v>0</v>
      </c>
      <c r="Q158" s="222">
        <v>1.8907700000000001</v>
      </c>
      <c r="R158" s="222">
        <f>Q158*H158</f>
        <v>4.6891096000000001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132</v>
      </c>
      <c r="AT158" s="224" t="s">
        <v>127</v>
      </c>
      <c r="AU158" s="224" t="s">
        <v>84</v>
      </c>
      <c r="AY158" s="18" t="s">
        <v>125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82</v>
      </c>
      <c r="BK158" s="225">
        <f>ROUND(I158*H158,2)</f>
        <v>0</v>
      </c>
      <c r="BL158" s="18" t="s">
        <v>132</v>
      </c>
      <c r="BM158" s="224" t="s">
        <v>266</v>
      </c>
    </row>
    <row r="159" s="13" customFormat="1">
      <c r="A159" s="13"/>
      <c r="B159" s="231"/>
      <c r="C159" s="232"/>
      <c r="D159" s="233" t="s">
        <v>136</v>
      </c>
      <c r="E159" s="234" t="s">
        <v>19</v>
      </c>
      <c r="F159" s="235" t="s">
        <v>267</v>
      </c>
      <c r="G159" s="232"/>
      <c r="H159" s="236">
        <v>2.48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136</v>
      </c>
      <c r="AU159" s="242" t="s">
        <v>84</v>
      </c>
      <c r="AV159" s="13" t="s">
        <v>84</v>
      </c>
      <c r="AW159" s="13" t="s">
        <v>35</v>
      </c>
      <c r="AX159" s="13" t="s">
        <v>82</v>
      </c>
      <c r="AY159" s="242" t="s">
        <v>125</v>
      </c>
    </row>
    <row r="160" s="12" customFormat="1" ht="22.8" customHeight="1">
      <c r="A160" s="12"/>
      <c r="B160" s="197"/>
      <c r="C160" s="198"/>
      <c r="D160" s="199" t="s">
        <v>74</v>
      </c>
      <c r="E160" s="211" t="s">
        <v>154</v>
      </c>
      <c r="F160" s="211" t="s">
        <v>268</v>
      </c>
      <c r="G160" s="198"/>
      <c r="H160" s="198"/>
      <c r="I160" s="201"/>
      <c r="J160" s="212">
        <f>BK160</f>
        <v>0</v>
      </c>
      <c r="K160" s="198"/>
      <c r="L160" s="203"/>
      <c r="M160" s="204"/>
      <c r="N160" s="205"/>
      <c r="O160" s="205"/>
      <c r="P160" s="206">
        <f>SUM(P161:P166)</f>
        <v>0</v>
      </c>
      <c r="Q160" s="205"/>
      <c r="R160" s="206">
        <f>SUM(R161:R166)</f>
        <v>0</v>
      </c>
      <c r="S160" s="205"/>
      <c r="T160" s="207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8" t="s">
        <v>82</v>
      </c>
      <c r="AT160" s="209" t="s">
        <v>74</v>
      </c>
      <c r="AU160" s="209" t="s">
        <v>82</v>
      </c>
      <c r="AY160" s="208" t="s">
        <v>125</v>
      </c>
      <c r="BK160" s="210">
        <f>SUM(BK161:BK166)</f>
        <v>0</v>
      </c>
    </row>
    <row r="161" s="2" customFormat="1" ht="24.15" customHeight="1">
      <c r="A161" s="39"/>
      <c r="B161" s="40"/>
      <c r="C161" s="213" t="s">
        <v>269</v>
      </c>
      <c r="D161" s="213" t="s">
        <v>127</v>
      </c>
      <c r="E161" s="214" t="s">
        <v>270</v>
      </c>
      <c r="F161" s="215" t="s">
        <v>271</v>
      </c>
      <c r="G161" s="216" t="s">
        <v>130</v>
      </c>
      <c r="H161" s="217">
        <v>43.616</v>
      </c>
      <c r="I161" s="218"/>
      <c r="J161" s="219">
        <f>ROUND(I161*H161,2)</f>
        <v>0</v>
      </c>
      <c r="K161" s="215" t="s">
        <v>131</v>
      </c>
      <c r="L161" s="45"/>
      <c r="M161" s="220" t="s">
        <v>19</v>
      </c>
      <c r="N161" s="221" t="s">
        <v>46</v>
      </c>
      <c r="O161" s="85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132</v>
      </c>
      <c r="AT161" s="224" t="s">
        <v>127</v>
      </c>
      <c r="AU161" s="224" t="s">
        <v>84</v>
      </c>
      <c r="AY161" s="18" t="s">
        <v>125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82</v>
      </c>
      <c r="BK161" s="225">
        <f>ROUND(I161*H161,2)</f>
        <v>0</v>
      </c>
      <c r="BL161" s="18" t="s">
        <v>132</v>
      </c>
      <c r="BM161" s="224" t="s">
        <v>272</v>
      </c>
    </row>
    <row r="162" s="2" customFormat="1">
      <c r="A162" s="39"/>
      <c r="B162" s="40"/>
      <c r="C162" s="41"/>
      <c r="D162" s="226" t="s">
        <v>134</v>
      </c>
      <c r="E162" s="41"/>
      <c r="F162" s="227" t="s">
        <v>273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134</v>
      </c>
      <c r="AU162" s="18" t="s">
        <v>84</v>
      </c>
    </row>
    <row r="163" s="13" customFormat="1">
      <c r="A163" s="13"/>
      <c r="B163" s="231"/>
      <c r="C163" s="232"/>
      <c r="D163" s="233" t="s">
        <v>136</v>
      </c>
      <c r="E163" s="234" t="s">
        <v>19</v>
      </c>
      <c r="F163" s="235" t="s">
        <v>274</v>
      </c>
      <c r="G163" s="232"/>
      <c r="H163" s="236">
        <v>43.616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136</v>
      </c>
      <c r="AU163" s="242" t="s">
        <v>84</v>
      </c>
      <c r="AV163" s="13" t="s">
        <v>84</v>
      </c>
      <c r="AW163" s="13" t="s">
        <v>35</v>
      </c>
      <c r="AX163" s="13" t="s">
        <v>82</v>
      </c>
      <c r="AY163" s="242" t="s">
        <v>125</v>
      </c>
    </row>
    <row r="164" s="2" customFormat="1" ht="33" customHeight="1">
      <c r="A164" s="39"/>
      <c r="B164" s="40"/>
      <c r="C164" s="213" t="s">
        <v>275</v>
      </c>
      <c r="D164" s="213" t="s">
        <v>127</v>
      </c>
      <c r="E164" s="214" t="s">
        <v>276</v>
      </c>
      <c r="F164" s="215" t="s">
        <v>277</v>
      </c>
      <c r="G164" s="216" t="s">
        <v>130</v>
      </c>
      <c r="H164" s="217">
        <v>21.808</v>
      </c>
      <c r="I164" s="218"/>
      <c r="J164" s="219">
        <f>ROUND(I164*H164,2)</f>
        <v>0</v>
      </c>
      <c r="K164" s="215" t="s">
        <v>131</v>
      </c>
      <c r="L164" s="45"/>
      <c r="M164" s="220" t="s">
        <v>19</v>
      </c>
      <c r="N164" s="221" t="s">
        <v>46</v>
      </c>
      <c r="O164" s="85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24" t="s">
        <v>132</v>
      </c>
      <c r="AT164" s="224" t="s">
        <v>127</v>
      </c>
      <c r="AU164" s="224" t="s">
        <v>84</v>
      </c>
      <c r="AY164" s="18" t="s">
        <v>125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8" t="s">
        <v>82</v>
      </c>
      <c r="BK164" s="225">
        <f>ROUND(I164*H164,2)</f>
        <v>0</v>
      </c>
      <c r="BL164" s="18" t="s">
        <v>132</v>
      </c>
      <c r="BM164" s="224" t="s">
        <v>278</v>
      </c>
    </row>
    <row r="165" s="2" customFormat="1">
      <c r="A165" s="39"/>
      <c r="B165" s="40"/>
      <c r="C165" s="41"/>
      <c r="D165" s="226" t="s">
        <v>134</v>
      </c>
      <c r="E165" s="41"/>
      <c r="F165" s="227" t="s">
        <v>279</v>
      </c>
      <c r="G165" s="41"/>
      <c r="H165" s="41"/>
      <c r="I165" s="228"/>
      <c r="J165" s="41"/>
      <c r="K165" s="41"/>
      <c r="L165" s="45"/>
      <c r="M165" s="229"/>
      <c r="N165" s="230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134</v>
      </c>
      <c r="AU165" s="18" t="s">
        <v>84</v>
      </c>
    </row>
    <row r="166" s="13" customFormat="1">
      <c r="A166" s="13"/>
      <c r="B166" s="231"/>
      <c r="C166" s="232"/>
      <c r="D166" s="233" t="s">
        <v>136</v>
      </c>
      <c r="E166" s="234" t="s">
        <v>19</v>
      </c>
      <c r="F166" s="235" t="s">
        <v>280</v>
      </c>
      <c r="G166" s="232"/>
      <c r="H166" s="236">
        <v>21.808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136</v>
      </c>
      <c r="AU166" s="242" t="s">
        <v>84</v>
      </c>
      <c r="AV166" s="13" t="s">
        <v>84</v>
      </c>
      <c r="AW166" s="13" t="s">
        <v>35</v>
      </c>
      <c r="AX166" s="13" t="s">
        <v>82</v>
      </c>
      <c r="AY166" s="242" t="s">
        <v>125</v>
      </c>
    </row>
    <row r="167" s="12" customFormat="1" ht="22.8" customHeight="1">
      <c r="A167" s="12"/>
      <c r="B167" s="197"/>
      <c r="C167" s="198"/>
      <c r="D167" s="199" t="s">
        <v>74</v>
      </c>
      <c r="E167" s="211" t="s">
        <v>173</v>
      </c>
      <c r="F167" s="211" t="s">
        <v>281</v>
      </c>
      <c r="G167" s="198"/>
      <c r="H167" s="198"/>
      <c r="I167" s="201"/>
      <c r="J167" s="212">
        <f>BK167</f>
        <v>0</v>
      </c>
      <c r="K167" s="198"/>
      <c r="L167" s="203"/>
      <c r="M167" s="204"/>
      <c r="N167" s="205"/>
      <c r="O167" s="205"/>
      <c r="P167" s="206">
        <f>SUM(P168:P176)</f>
        <v>0</v>
      </c>
      <c r="Q167" s="205"/>
      <c r="R167" s="206">
        <f>SUM(R168:R176)</f>
        <v>0.14216000000000001</v>
      </c>
      <c r="S167" s="205"/>
      <c r="T167" s="207">
        <f>SUM(T168:T176)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08" t="s">
        <v>82</v>
      </c>
      <c r="AT167" s="209" t="s">
        <v>74</v>
      </c>
      <c r="AU167" s="209" t="s">
        <v>82</v>
      </c>
      <c r="AY167" s="208" t="s">
        <v>125</v>
      </c>
      <c r="BK167" s="210">
        <f>SUM(BK168:BK176)</f>
        <v>0</v>
      </c>
    </row>
    <row r="168" s="2" customFormat="1" ht="44.25" customHeight="1">
      <c r="A168" s="39"/>
      <c r="B168" s="40"/>
      <c r="C168" s="213" t="s">
        <v>282</v>
      </c>
      <c r="D168" s="213" t="s">
        <v>127</v>
      </c>
      <c r="E168" s="214" t="s">
        <v>283</v>
      </c>
      <c r="F168" s="215" t="s">
        <v>284</v>
      </c>
      <c r="G168" s="216" t="s">
        <v>145</v>
      </c>
      <c r="H168" s="217">
        <v>31</v>
      </c>
      <c r="I168" s="218"/>
      <c r="J168" s="219">
        <f>ROUND(I168*H168,2)</f>
        <v>0</v>
      </c>
      <c r="K168" s="215" t="s">
        <v>131</v>
      </c>
      <c r="L168" s="45"/>
      <c r="M168" s="220" t="s">
        <v>19</v>
      </c>
      <c r="N168" s="221" t="s">
        <v>46</v>
      </c>
      <c r="O168" s="85"/>
      <c r="P168" s="222">
        <f>O168*H168</f>
        <v>0</v>
      </c>
      <c r="Q168" s="222">
        <v>0.0044000000000000003</v>
      </c>
      <c r="R168" s="222">
        <f>Q168*H168</f>
        <v>0.13640000000000002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132</v>
      </c>
      <c r="AT168" s="224" t="s">
        <v>127</v>
      </c>
      <c r="AU168" s="224" t="s">
        <v>84</v>
      </c>
      <c r="AY168" s="18" t="s">
        <v>125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82</v>
      </c>
      <c r="BK168" s="225">
        <f>ROUND(I168*H168,2)</f>
        <v>0</v>
      </c>
      <c r="BL168" s="18" t="s">
        <v>132</v>
      </c>
      <c r="BM168" s="224" t="s">
        <v>285</v>
      </c>
    </row>
    <row r="169" s="2" customFormat="1">
      <c r="A169" s="39"/>
      <c r="B169" s="40"/>
      <c r="C169" s="41"/>
      <c r="D169" s="226" t="s">
        <v>134</v>
      </c>
      <c r="E169" s="41"/>
      <c r="F169" s="227" t="s">
        <v>286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134</v>
      </c>
      <c r="AU169" s="18" t="s">
        <v>84</v>
      </c>
    </row>
    <row r="170" s="13" customFormat="1">
      <c r="A170" s="13"/>
      <c r="B170" s="231"/>
      <c r="C170" s="232"/>
      <c r="D170" s="233" t="s">
        <v>136</v>
      </c>
      <c r="E170" s="234" t="s">
        <v>19</v>
      </c>
      <c r="F170" s="235" t="s">
        <v>287</v>
      </c>
      <c r="G170" s="232"/>
      <c r="H170" s="236">
        <v>31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136</v>
      </c>
      <c r="AU170" s="242" t="s">
        <v>84</v>
      </c>
      <c r="AV170" s="13" t="s">
        <v>84</v>
      </c>
      <c r="AW170" s="13" t="s">
        <v>35</v>
      </c>
      <c r="AX170" s="13" t="s">
        <v>82</v>
      </c>
      <c r="AY170" s="242" t="s">
        <v>125</v>
      </c>
    </row>
    <row r="171" s="2" customFormat="1" ht="37.8" customHeight="1">
      <c r="A171" s="39"/>
      <c r="B171" s="40"/>
      <c r="C171" s="213" t="s">
        <v>288</v>
      </c>
      <c r="D171" s="213" t="s">
        <v>127</v>
      </c>
      <c r="E171" s="214" t="s">
        <v>289</v>
      </c>
      <c r="F171" s="215" t="s">
        <v>290</v>
      </c>
      <c r="G171" s="216" t="s">
        <v>291</v>
      </c>
      <c r="H171" s="217">
        <v>3</v>
      </c>
      <c r="I171" s="218"/>
      <c r="J171" s="219">
        <f>ROUND(I171*H171,2)</f>
        <v>0</v>
      </c>
      <c r="K171" s="215" t="s">
        <v>131</v>
      </c>
      <c r="L171" s="45"/>
      <c r="M171" s="220" t="s">
        <v>19</v>
      </c>
      <c r="N171" s="221" t="s">
        <v>46</v>
      </c>
      <c r="O171" s="85"/>
      <c r="P171" s="222">
        <f>O171*H171</f>
        <v>0</v>
      </c>
      <c r="Q171" s="222">
        <v>1.0000000000000001E-05</v>
      </c>
      <c r="R171" s="222">
        <f>Q171*H171</f>
        <v>3.0000000000000004E-05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132</v>
      </c>
      <c r="AT171" s="224" t="s">
        <v>127</v>
      </c>
      <c r="AU171" s="224" t="s">
        <v>84</v>
      </c>
      <c r="AY171" s="18" t="s">
        <v>125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82</v>
      </c>
      <c r="BK171" s="225">
        <f>ROUND(I171*H171,2)</f>
        <v>0</v>
      </c>
      <c r="BL171" s="18" t="s">
        <v>132</v>
      </c>
      <c r="BM171" s="224" t="s">
        <v>292</v>
      </c>
    </row>
    <row r="172" s="2" customFormat="1">
      <c r="A172" s="39"/>
      <c r="B172" s="40"/>
      <c r="C172" s="41"/>
      <c r="D172" s="226" t="s">
        <v>134</v>
      </c>
      <c r="E172" s="41"/>
      <c r="F172" s="227" t="s">
        <v>293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134</v>
      </c>
      <c r="AU172" s="18" t="s">
        <v>84</v>
      </c>
    </row>
    <row r="173" s="2" customFormat="1" ht="16.5" customHeight="1">
      <c r="A173" s="39"/>
      <c r="B173" s="40"/>
      <c r="C173" s="254" t="s">
        <v>294</v>
      </c>
      <c r="D173" s="254" t="s">
        <v>232</v>
      </c>
      <c r="E173" s="255" t="s">
        <v>295</v>
      </c>
      <c r="F173" s="256" t="s">
        <v>296</v>
      </c>
      <c r="G173" s="257" t="s">
        <v>291</v>
      </c>
      <c r="H173" s="258">
        <v>3</v>
      </c>
      <c r="I173" s="259"/>
      <c r="J173" s="260">
        <f>ROUND(I173*H173,2)</f>
        <v>0</v>
      </c>
      <c r="K173" s="256" t="s">
        <v>131</v>
      </c>
      <c r="L173" s="261"/>
      <c r="M173" s="262" t="s">
        <v>19</v>
      </c>
      <c r="N173" s="263" t="s">
        <v>46</v>
      </c>
      <c r="O173" s="85"/>
      <c r="P173" s="222">
        <f>O173*H173</f>
        <v>0</v>
      </c>
      <c r="Q173" s="222">
        <v>0.0014</v>
      </c>
      <c r="R173" s="222">
        <f>Q173*H173</f>
        <v>0.0041999999999999997</v>
      </c>
      <c r="S173" s="222">
        <v>0</v>
      </c>
      <c r="T173" s="223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24" t="s">
        <v>173</v>
      </c>
      <c r="AT173" s="224" t="s">
        <v>232</v>
      </c>
      <c r="AU173" s="224" t="s">
        <v>84</v>
      </c>
      <c r="AY173" s="18" t="s">
        <v>125</v>
      </c>
      <c r="BE173" s="225">
        <f>IF(N173="základní",J173,0)</f>
        <v>0</v>
      </c>
      <c r="BF173" s="225">
        <f>IF(N173="snížená",J173,0)</f>
        <v>0</v>
      </c>
      <c r="BG173" s="225">
        <f>IF(N173="zákl. přenesená",J173,0)</f>
        <v>0</v>
      </c>
      <c r="BH173" s="225">
        <f>IF(N173="sníž. přenesená",J173,0)</f>
        <v>0</v>
      </c>
      <c r="BI173" s="225">
        <f>IF(N173="nulová",J173,0)</f>
        <v>0</v>
      </c>
      <c r="BJ173" s="18" t="s">
        <v>82</v>
      </c>
      <c r="BK173" s="225">
        <f>ROUND(I173*H173,2)</f>
        <v>0</v>
      </c>
      <c r="BL173" s="18" t="s">
        <v>132</v>
      </c>
      <c r="BM173" s="224" t="s">
        <v>297</v>
      </c>
    </row>
    <row r="174" s="2" customFormat="1" ht="37.8" customHeight="1">
      <c r="A174" s="39"/>
      <c r="B174" s="40"/>
      <c r="C174" s="213" t="s">
        <v>298</v>
      </c>
      <c r="D174" s="213" t="s">
        <v>127</v>
      </c>
      <c r="E174" s="214" t="s">
        <v>299</v>
      </c>
      <c r="F174" s="215" t="s">
        <v>300</v>
      </c>
      <c r="G174" s="216" t="s">
        <v>291</v>
      </c>
      <c r="H174" s="217">
        <v>3</v>
      </c>
      <c r="I174" s="218"/>
      <c r="J174" s="219">
        <f>ROUND(I174*H174,2)</f>
        <v>0</v>
      </c>
      <c r="K174" s="215" t="s">
        <v>131</v>
      </c>
      <c r="L174" s="45"/>
      <c r="M174" s="220" t="s">
        <v>19</v>
      </c>
      <c r="N174" s="221" t="s">
        <v>46</v>
      </c>
      <c r="O174" s="85"/>
      <c r="P174" s="222">
        <f>O174*H174</f>
        <v>0</v>
      </c>
      <c r="Q174" s="222">
        <v>1.0000000000000001E-05</v>
      </c>
      <c r="R174" s="222">
        <f>Q174*H174</f>
        <v>3.0000000000000004E-05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132</v>
      </c>
      <c r="AT174" s="224" t="s">
        <v>127</v>
      </c>
      <c r="AU174" s="224" t="s">
        <v>84</v>
      </c>
      <c r="AY174" s="18" t="s">
        <v>125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82</v>
      </c>
      <c r="BK174" s="225">
        <f>ROUND(I174*H174,2)</f>
        <v>0</v>
      </c>
      <c r="BL174" s="18" t="s">
        <v>132</v>
      </c>
      <c r="BM174" s="224" t="s">
        <v>301</v>
      </c>
    </row>
    <row r="175" s="2" customFormat="1">
      <c r="A175" s="39"/>
      <c r="B175" s="40"/>
      <c r="C175" s="41"/>
      <c r="D175" s="226" t="s">
        <v>134</v>
      </c>
      <c r="E175" s="41"/>
      <c r="F175" s="227" t="s">
        <v>302</v>
      </c>
      <c r="G175" s="41"/>
      <c r="H175" s="41"/>
      <c r="I175" s="228"/>
      <c r="J175" s="41"/>
      <c r="K175" s="41"/>
      <c r="L175" s="45"/>
      <c r="M175" s="229"/>
      <c r="N175" s="230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134</v>
      </c>
      <c r="AU175" s="18" t="s">
        <v>84</v>
      </c>
    </row>
    <row r="176" s="2" customFormat="1" ht="16.5" customHeight="1">
      <c r="A176" s="39"/>
      <c r="B176" s="40"/>
      <c r="C176" s="254" t="s">
        <v>303</v>
      </c>
      <c r="D176" s="254" t="s">
        <v>232</v>
      </c>
      <c r="E176" s="255" t="s">
        <v>304</v>
      </c>
      <c r="F176" s="256" t="s">
        <v>305</v>
      </c>
      <c r="G176" s="257" t="s">
        <v>291</v>
      </c>
      <c r="H176" s="258">
        <v>3</v>
      </c>
      <c r="I176" s="259"/>
      <c r="J176" s="260">
        <f>ROUND(I176*H176,2)</f>
        <v>0</v>
      </c>
      <c r="K176" s="256" t="s">
        <v>131</v>
      </c>
      <c r="L176" s="261"/>
      <c r="M176" s="262" t="s">
        <v>19</v>
      </c>
      <c r="N176" s="263" t="s">
        <v>46</v>
      </c>
      <c r="O176" s="85"/>
      <c r="P176" s="222">
        <f>O176*H176</f>
        <v>0</v>
      </c>
      <c r="Q176" s="222">
        <v>0.00050000000000000001</v>
      </c>
      <c r="R176" s="222">
        <f>Q176*H176</f>
        <v>0.0015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173</v>
      </c>
      <c r="AT176" s="224" t="s">
        <v>232</v>
      </c>
      <c r="AU176" s="224" t="s">
        <v>84</v>
      </c>
      <c r="AY176" s="18" t="s">
        <v>125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82</v>
      </c>
      <c r="BK176" s="225">
        <f>ROUND(I176*H176,2)</f>
        <v>0</v>
      </c>
      <c r="BL176" s="18" t="s">
        <v>132</v>
      </c>
      <c r="BM176" s="224" t="s">
        <v>306</v>
      </c>
    </row>
    <row r="177" s="12" customFormat="1" ht="22.8" customHeight="1">
      <c r="A177" s="12"/>
      <c r="B177" s="197"/>
      <c r="C177" s="198"/>
      <c r="D177" s="199" t="s">
        <v>74</v>
      </c>
      <c r="E177" s="211" t="s">
        <v>179</v>
      </c>
      <c r="F177" s="211" t="s">
        <v>307</v>
      </c>
      <c r="G177" s="198"/>
      <c r="H177" s="198"/>
      <c r="I177" s="201"/>
      <c r="J177" s="212">
        <f>BK177</f>
        <v>0</v>
      </c>
      <c r="K177" s="198"/>
      <c r="L177" s="203"/>
      <c r="M177" s="204"/>
      <c r="N177" s="205"/>
      <c r="O177" s="205"/>
      <c r="P177" s="206">
        <f>SUM(P178:P180)</f>
        <v>0</v>
      </c>
      <c r="Q177" s="205"/>
      <c r="R177" s="206">
        <f>SUM(R178:R180)</f>
        <v>0</v>
      </c>
      <c r="S177" s="205"/>
      <c r="T177" s="207">
        <f>SUM(T178:T180)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8" t="s">
        <v>82</v>
      </c>
      <c r="AT177" s="209" t="s">
        <v>74</v>
      </c>
      <c r="AU177" s="209" t="s">
        <v>82</v>
      </c>
      <c r="AY177" s="208" t="s">
        <v>125</v>
      </c>
      <c r="BK177" s="210">
        <f>SUM(BK178:BK180)</f>
        <v>0</v>
      </c>
    </row>
    <row r="178" s="2" customFormat="1" ht="24.15" customHeight="1">
      <c r="A178" s="39"/>
      <c r="B178" s="40"/>
      <c r="C178" s="213" t="s">
        <v>308</v>
      </c>
      <c r="D178" s="213" t="s">
        <v>127</v>
      </c>
      <c r="E178" s="214" t="s">
        <v>309</v>
      </c>
      <c r="F178" s="215" t="s">
        <v>310</v>
      </c>
      <c r="G178" s="216" t="s">
        <v>145</v>
      </c>
      <c r="H178" s="217">
        <v>54.520000000000003</v>
      </c>
      <c r="I178" s="218"/>
      <c r="J178" s="219">
        <f>ROUND(I178*H178,2)</f>
        <v>0</v>
      </c>
      <c r="K178" s="215" t="s">
        <v>131</v>
      </c>
      <c r="L178" s="45"/>
      <c r="M178" s="220" t="s">
        <v>19</v>
      </c>
      <c r="N178" s="221" t="s">
        <v>46</v>
      </c>
      <c r="O178" s="85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132</v>
      </c>
      <c r="AT178" s="224" t="s">
        <v>127</v>
      </c>
      <c r="AU178" s="224" t="s">
        <v>84</v>
      </c>
      <c r="AY178" s="18" t="s">
        <v>125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82</v>
      </c>
      <c r="BK178" s="225">
        <f>ROUND(I178*H178,2)</f>
        <v>0</v>
      </c>
      <c r="BL178" s="18" t="s">
        <v>132</v>
      </c>
      <c r="BM178" s="224" t="s">
        <v>311</v>
      </c>
    </row>
    <row r="179" s="2" customFormat="1">
      <c r="A179" s="39"/>
      <c r="B179" s="40"/>
      <c r="C179" s="41"/>
      <c r="D179" s="226" t="s">
        <v>134</v>
      </c>
      <c r="E179" s="41"/>
      <c r="F179" s="227" t="s">
        <v>312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134</v>
      </c>
      <c r="AU179" s="18" t="s">
        <v>84</v>
      </c>
    </row>
    <row r="180" s="13" customFormat="1">
      <c r="A180" s="13"/>
      <c r="B180" s="231"/>
      <c r="C180" s="232"/>
      <c r="D180" s="233" t="s">
        <v>136</v>
      </c>
      <c r="E180" s="234" t="s">
        <v>19</v>
      </c>
      <c r="F180" s="235" t="s">
        <v>313</v>
      </c>
      <c r="G180" s="232"/>
      <c r="H180" s="236">
        <v>54.520000000000003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136</v>
      </c>
      <c r="AU180" s="242" t="s">
        <v>84</v>
      </c>
      <c r="AV180" s="13" t="s">
        <v>84</v>
      </c>
      <c r="AW180" s="13" t="s">
        <v>35</v>
      </c>
      <c r="AX180" s="13" t="s">
        <v>82</v>
      </c>
      <c r="AY180" s="242" t="s">
        <v>125</v>
      </c>
    </row>
    <row r="181" s="12" customFormat="1" ht="22.8" customHeight="1">
      <c r="A181" s="12"/>
      <c r="B181" s="197"/>
      <c r="C181" s="198"/>
      <c r="D181" s="199" t="s">
        <v>74</v>
      </c>
      <c r="E181" s="211" t="s">
        <v>314</v>
      </c>
      <c r="F181" s="211" t="s">
        <v>315</v>
      </c>
      <c r="G181" s="198"/>
      <c r="H181" s="198"/>
      <c r="I181" s="201"/>
      <c r="J181" s="212">
        <f>BK181</f>
        <v>0</v>
      </c>
      <c r="K181" s="198"/>
      <c r="L181" s="203"/>
      <c r="M181" s="204"/>
      <c r="N181" s="205"/>
      <c r="O181" s="205"/>
      <c r="P181" s="206">
        <f>SUM(P182:P192)</f>
        <v>0</v>
      </c>
      <c r="Q181" s="205"/>
      <c r="R181" s="206">
        <f>SUM(R182:R192)</f>
        <v>0</v>
      </c>
      <c r="S181" s="205"/>
      <c r="T181" s="207">
        <f>SUM(T182:T192)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8" t="s">
        <v>82</v>
      </c>
      <c r="AT181" s="209" t="s">
        <v>74</v>
      </c>
      <c r="AU181" s="209" t="s">
        <v>82</v>
      </c>
      <c r="AY181" s="208" t="s">
        <v>125</v>
      </c>
      <c r="BK181" s="210">
        <f>SUM(BK182:BK192)</f>
        <v>0</v>
      </c>
    </row>
    <row r="182" s="2" customFormat="1" ht="37.8" customHeight="1">
      <c r="A182" s="39"/>
      <c r="B182" s="40"/>
      <c r="C182" s="213" t="s">
        <v>316</v>
      </c>
      <c r="D182" s="213" t="s">
        <v>127</v>
      </c>
      <c r="E182" s="214" t="s">
        <v>317</v>
      </c>
      <c r="F182" s="215" t="s">
        <v>318</v>
      </c>
      <c r="G182" s="216" t="s">
        <v>235</v>
      </c>
      <c r="H182" s="217">
        <v>11.122</v>
      </c>
      <c r="I182" s="218"/>
      <c r="J182" s="219">
        <f>ROUND(I182*H182,2)</f>
        <v>0</v>
      </c>
      <c r="K182" s="215" t="s">
        <v>131</v>
      </c>
      <c r="L182" s="45"/>
      <c r="M182" s="220" t="s">
        <v>19</v>
      </c>
      <c r="N182" s="221" t="s">
        <v>46</v>
      </c>
      <c r="O182" s="85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132</v>
      </c>
      <c r="AT182" s="224" t="s">
        <v>127</v>
      </c>
      <c r="AU182" s="224" t="s">
        <v>84</v>
      </c>
      <c r="AY182" s="18" t="s">
        <v>125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82</v>
      </c>
      <c r="BK182" s="225">
        <f>ROUND(I182*H182,2)</f>
        <v>0</v>
      </c>
      <c r="BL182" s="18" t="s">
        <v>132</v>
      </c>
      <c r="BM182" s="224" t="s">
        <v>319</v>
      </c>
    </row>
    <row r="183" s="2" customFormat="1">
      <c r="A183" s="39"/>
      <c r="B183" s="40"/>
      <c r="C183" s="41"/>
      <c r="D183" s="226" t="s">
        <v>134</v>
      </c>
      <c r="E183" s="41"/>
      <c r="F183" s="227" t="s">
        <v>320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134</v>
      </c>
      <c r="AU183" s="18" t="s">
        <v>84</v>
      </c>
    </row>
    <row r="184" s="2" customFormat="1" ht="44.25" customHeight="1">
      <c r="A184" s="39"/>
      <c r="B184" s="40"/>
      <c r="C184" s="213" t="s">
        <v>321</v>
      </c>
      <c r="D184" s="213" t="s">
        <v>127</v>
      </c>
      <c r="E184" s="214" t="s">
        <v>322</v>
      </c>
      <c r="F184" s="215" t="s">
        <v>323</v>
      </c>
      <c r="G184" s="216" t="s">
        <v>235</v>
      </c>
      <c r="H184" s="217">
        <v>88.975999999999999</v>
      </c>
      <c r="I184" s="218"/>
      <c r="J184" s="219">
        <f>ROUND(I184*H184,2)</f>
        <v>0</v>
      </c>
      <c r="K184" s="215" t="s">
        <v>131</v>
      </c>
      <c r="L184" s="45"/>
      <c r="M184" s="220" t="s">
        <v>19</v>
      </c>
      <c r="N184" s="221" t="s">
        <v>46</v>
      </c>
      <c r="O184" s="85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4" t="s">
        <v>132</v>
      </c>
      <c r="AT184" s="224" t="s">
        <v>127</v>
      </c>
      <c r="AU184" s="224" t="s">
        <v>84</v>
      </c>
      <c r="AY184" s="18" t="s">
        <v>125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8" t="s">
        <v>82</v>
      </c>
      <c r="BK184" s="225">
        <f>ROUND(I184*H184,2)</f>
        <v>0</v>
      </c>
      <c r="BL184" s="18" t="s">
        <v>132</v>
      </c>
      <c r="BM184" s="224" t="s">
        <v>324</v>
      </c>
    </row>
    <row r="185" s="2" customFormat="1">
      <c r="A185" s="39"/>
      <c r="B185" s="40"/>
      <c r="C185" s="41"/>
      <c r="D185" s="226" t="s">
        <v>134</v>
      </c>
      <c r="E185" s="41"/>
      <c r="F185" s="227" t="s">
        <v>325</v>
      </c>
      <c r="G185" s="41"/>
      <c r="H185" s="41"/>
      <c r="I185" s="228"/>
      <c r="J185" s="41"/>
      <c r="K185" s="41"/>
      <c r="L185" s="45"/>
      <c r="M185" s="229"/>
      <c r="N185" s="23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134</v>
      </c>
      <c r="AU185" s="18" t="s">
        <v>84</v>
      </c>
    </row>
    <row r="186" s="13" customFormat="1">
      <c r="A186" s="13"/>
      <c r="B186" s="231"/>
      <c r="C186" s="232"/>
      <c r="D186" s="233" t="s">
        <v>136</v>
      </c>
      <c r="E186" s="234" t="s">
        <v>19</v>
      </c>
      <c r="F186" s="235" t="s">
        <v>326</v>
      </c>
      <c r="G186" s="232"/>
      <c r="H186" s="236">
        <v>88.975999999999999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136</v>
      </c>
      <c r="AU186" s="242" t="s">
        <v>84</v>
      </c>
      <c r="AV186" s="13" t="s">
        <v>84</v>
      </c>
      <c r="AW186" s="13" t="s">
        <v>35</v>
      </c>
      <c r="AX186" s="13" t="s">
        <v>82</v>
      </c>
      <c r="AY186" s="242" t="s">
        <v>125</v>
      </c>
    </row>
    <row r="187" s="2" customFormat="1" ht="44.25" customHeight="1">
      <c r="A187" s="39"/>
      <c r="B187" s="40"/>
      <c r="C187" s="213" t="s">
        <v>327</v>
      </c>
      <c r="D187" s="213" t="s">
        <v>127</v>
      </c>
      <c r="E187" s="214" t="s">
        <v>328</v>
      </c>
      <c r="F187" s="215" t="s">
        <v>329</v>
      </c>
      <c r="G187" s="216" t="s">
        <v>235</v>
      </c>
      <c r="H187" s="217">
        <v>6.3239999999999998</v>
      </c>
      <c r="I187" s="218"/>
      <c r="J187" s="219">
        <f>ROUND(I187*H187,2)</f>
        <v>0</v>
      </c>
      <c r="K187" s="215" t="s">
        <v>131</v>
      </c>
      <c r="L187" s="45"/>
      <c r="M187" s="220" t="s">
        <v>19</v>
      </c>
      <c r="N187" s="221" t="s">
        <v>46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132</v>
      </c>
      <c r="AT187" s="224" t="s">
        <v>127</v>
      </c>
      <c r="AU187" s="224" t="s">
        <v>84</v>
      </c>
      <c r="AY187" s="18" t="s">
        <v>125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82</v>
      </c>
      <c r="BK187" s="225">
        <f>ROUND(I187*H187,2)</f>
        <v>0</v>
      </c>
      <c r="BL187" s="18" t="s">
        <v>132</v>
      </c>
      <c r="BM187" s="224" t="s">
        <v>330</v>
      </c>
    </row>
    <row r="188" s="2" customFormat="1">
      <c r="A188" s="39"/>
      <c r="B188" s="40"/>
      <c r="C188" s="41"/>
      <c r="D188" s="226" t="s">
        <v>134</v>
      </c>
      <c r="E188" s="41"/>
      <c r="F188" s="227" t="s">
        <v>331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134</v>
      </c>
      <c r="AU188" s="18" t="s">
        <v>84</v>
      </c>
    </row>
    <row r="189" s="13" customFormat="1">
      <c r="A189" s="13"/>
      <c r="B189" s="231"/>
      <c r="C189" s="232"/>
      <c r="D189" s="233" t="s">
        <v>136</v>
      </c>
      <c r="E189" s="234" t="s">
        <v>19</v>
      </c>
      <c r="F189" s="235" t="s">
        <v>332</v>
      </c>
      <c r="G189" s="232"/>
      <c r="H189" s="236">
        <v>6.3239999999999998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136</v>
      </c>
      <c r="AU189" s="242" t="s">
        <v>84</v>
      </c>
      <c r="AV189" s="13" t="s">
        <v>84</v>
      </c>
      <c r="AW189" s="13" t="s">
        <v>35</v>
      </c>
      <c r="AX189" s="13" t="s">
        <v>82</v>
      </c>
      <c r="AY189" s="242" t="s">
        <v>125</v>
      </c>
    </row>
    <row r="190" s="2" customFormat="1" ht="44.25" customHeight="1">
      <c r="A190" s="39"/>
      <c r="B190" s="40"/>
      <c r="C190" s="213" t="s">
        <v>333</v>
      </c>
      <c r="D190" s="213" t="s">
        <v>127</v>
      </c>
      <c r="E190" s="214" t="s">
        <v>334</v>
      </c>
      <c r="F190" s="215" t="s">
        <v>335</v>
      </c>
      <c r="G190" s="216" t="s">
        <v>235</v>
      </c>
      <c r="H190" s="217">
        <v>4.798</v>
      </c>
      <c r="I190" s="218"/>
      <c r="J190" s="219">
        <f>ROUND(I190*H190,2)</f>
        <v>0</v>
      </c>
      <c r="K190" s="215" t="s">
        <v>131</v>
      </c>
      <c r="L190" s="45"/>
      <c r="M190" s="220" t="s">
        <v>19</v>
      </c>
      <c r="N190" s="221" t="s">
        <v>46</v>
      </c>
      <c r="O190" s="85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24" t="s">
        <v>132</v>
      </c>
      <c r="AT190" s="224" t="s">
        <v>127</v>
      </c>
      <c r="AU190" s="224" t="s">
        <v>84</v>
      </c>
      <c r="AY190" s="18" t="s">
        <v>125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8" t="s">
        <v>82</v>
      </c>
      <c r="BK190" s="225">
        <f>ROUND(I190*H190,2)</f>
        <v>0</v>
      </c>
      <c r="BL190" s="18" t="s">
        <v>132</v>
      </c>
      <c r="BM190" s="224" t="s">
        <v>336</v>
      </c>
    </row>
    <row r="191" s="2" customFormat="1">
      <c r="A191" s="39"/>
      <c r="B191" s="40"/>
      <c r="C191" s="41"/>
      <c r="D191" s="226" t="s">
        <v>134</v>
      </c>
      <c r="E191" s="41"/>
      <c r="F191" s="227" t="s">
        <v>337</v>
      </c>
      <c r="G191" s="41"/>
      <c r="H191" s="41"/>
      <c r="I191" s="228"/>
      <c r="J191" s="41"/>
      <c r="K191" s="41"/>
      <c r="L191" s="45"/>
      <c r="M191" s="229"/>
      <c r="N191" s="23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134</v>
      </c>
      <c r="AU191" s="18" t="s">
        <v>84</v>
      </c>
    </row>
    <row r="192" s="13" customFormat="1">
      <c r="A192" s="13"/>
      <c r="B192" s="231"/>
      <c r="C192" s="232"/>
      <c r="D192" s="233" t="s">
        <v>136</v>
      </c>
      <c r="E192" s="234" t="s">
        <v>19</v>
      </c>
      <c r="F192" s="235" t="s">
        <v>338</v>
      </c>
      <c r="G192" s="232"/>
      <c r="H192" s="236">
        <v>4.798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136</v>
      </c>
      <c r="AU192" s="242" t="s">
        <v>84</v>
      </c>
      <c r="AV192" s="13" t="s">
        <v>84</v>
      </c>
      <c r="AW192" s="13" t="s">
        <v>35</v>
      </c>
      <c r="AX192" s="13" t="s">
        <v>82</v>
      </c>
      <c r="AY192" s="242" t="s">
        <v>125</v>
      </c>
    </row>
    <row r="193" s="12" customFormat="1" ht="22.8" customHeight="1">
      <c r="A193" s="12"/>
      <c r="B193" s="197"/>
      <c r="C193" s="198"/>
      <c r="D193" s="199" t="s">
        <v>74</v>
      </c>
      <c r="E193" s="211" t="s">
        <v>339</v>
      </c>
      <c r="F193" s="211" t="s">
        <v>340</v>
      </c>
      <c r="G193" s="198"/>
      <c r="H193" s="198"/>
      <c r="I193" s="201"/>
      <c r="J193" s="212">
        <f>BK193</f>
        <v>0</v>
      </c>
      <c r="K193" s="198"/>
      <c r="L193" s="203"/>
      <c r="M193" s="204"/>
      <c r="N193" s="205"/>
      <c r="O193" s="205"/>
      <c r="P193" s="206">
        <f>P194</f>
        <v>0</v>
      </c>
      <c r="Q193" s="205"/>
      <c r="R193" s="206">
        <f>R194</f>
        <v>0</v>
      </c>
      <c r="S193" s="205"/>
      <c r="T193" s="207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08" t="s">
        <v>82</v>
      </c>
      <c r="AT193" s="209" t="s">
        <v>74</v>
      </c>
      <c r="AU193" s="209" t="s">
        <v>82</v>
      </c>
      <c r="AY193" s="208" t="s">
        <v>125</v>
      </c>
      <c r="BK193" s="210">
        <f>BK194</f>
        <v>0</v>
      </c>
    </row>
    <row r="194" s="2" customFormat="1" ht="49.05" customHeight="1">
      <c r="A194" s="39"/>
      <c r="B194" s="40"/>
      <c r="C194" s="213" t="s">
        <v>341</v>
      </c>
      <c r="D194" s="213" t="s">
        <v>127</v>
      </c>
      <c r="E194" s="214" t="s">
        <v>342</v>
      </c>
      <c r="F194" s="215" t="s">
        <v>343</v>
      </c>
      <c r="G194" s="216" t="s">
        <v>235</v>
      </c>
      <c r="H194" s="217">
        <v>5.0490000000000004</v>
      </c>
      <c r="I194" s="218"/>
      <c r="J194" s="219">
        <f>ROUND(I194*H194,2)</f>
        <v>0</v>
      </c>
      <c r="K194" s="215" t="s">
        <v>19</v>
      </c>
      <c r="L194" s="45"/>
      <c r="M194" s="264" t="s">
        <v>19</v>
      </c>
      <c r="N194" s="265" t="s">
        <v>46</v>
      </c>
      <c r="O194" s="266"/>
      <c r="P194" s="267">
        <f>O194*H194</f>
        <v>0</v>
      </c>
      <c r="Q194" s="267">
        <v>0</v>
      </c>
      <c r="R194" s="267">
        <f>Q194*H194</f>
        <v>0</v>
      </c>
      <c r="S194" s="267">
        <v>0</v>
      </c>
      <c r="T194" s="26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132</v>
      </c>
      <c r="AT194" s="224" t="s">
        <v>127</v>
      </c>
      <c r="AU194" s="224" t="s">
        <v>84</v>
      </c>
      <c r="AY194" s="18" t="s">
        <v>125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82</v>
      </c>
      <c r="BK194" s="225">
        <f>ROUND(I194*H194,2)</f>
        <v>0</v>
      </c>
      <c r="BL194" s="18" t="s">
        <v>132</v>
      </c>
      <c r="BM194" s="224" t="s">
        <v>344</v>
      </c>
    </row>
    <row r="195" s="2" customFormat="1" ht="6.96" customHeight="1">
      <c r="A195" s="39"/>
      <c r="B195" s="60"/>
      <c r="C195" s="61"/>
      <c r="D195" s="61"/>
      <c r="E195" s="61"/>
      <c r="F195" s="61"/>
      <c r="G195" s="61"/>
      <c r="H195" s="61"/>
      <c r="I195" s="61"/>
      <c r="J195" s="61"/>
      <c r="K195" s="61"/>
      <c r="L195" s="45"/>
      <c r="M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</row>
  </sheetData>
  <sheetProtection sheet="1" autoFilter="0" formatColumns="0" formatRows="0" objects="1" scenarios="1" spinCount="100000" saltValue="NTcThLfKsHZ1ZteyzTK+zBy4rTsdiyNY5zWfVnAdbi8fJu1fgMNMPc+NFwmJw3AzxmMxkRQaLKXb2Aw4K4Xc4w==" hashValue="0elPKiRdFmGU1Ma/xPDEMrhpbJ5lG8BoeyDGNd4C6tdXPBqbTuwpDHVjmDTuZNoJvlvUEEr0fWs64V1HHsRoHw==" algorithmName="SHA-512" password="CC35"/>
  <autoFilter ref="C92:K1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1_01/113107322"/>
    <hyperlink ref="F100" r:id="rId2" display="https://podminky.urs.cz/item/CS_URS_2021_01/113107342"/>
    <hyperlink ref="F103" r:id="rId3" display="https://podminky.urs.cz/item/CS_URS_2021_01/119001401"/>
    <hyperlink ref="F106" r:id="rId4" display="https://podminky.urs.cz/item/CS_URS_2021_01/119001406"/>
    <hyperlink ref="F109" r:id="rId5" display="https://podminky.urs.cz/item/CS_URS_2021_01/119001421"/>
    <hyperlink ref="F112" r:id="rId6" display="https://podminky.urs.cz/item/CS_URS_2021_01/121151103"/>
    <hyperlink ref="F115" r:id="rId7" display="https://podminky.urs.cz/item/CS_URS_2021_01/132151256"/>
    <hyperlink ref="F118" r:id="rId8" display="https://podminky.urs.cz/item/CS_URS_2021_01/132251256"/>
    <hyperlink ref="F121" r:id="rId9" display="https://podminky.urs.cz/item/CS_URS_2021_01/132351256"/>
    <hyperlink ref="F124" r:id="rId10" display="https://podminky.urs.cz/item/CS_URS_2021_01/139001101"/>
    <hyperlink ref="F130" r:id="rId11" display="https://podminky.urs.cz/item/CS_URS_2021_01/151101102"/>
    <hyperlink ref="F133" r:id="rId12" display="https://podminky.urs.cz/item/CS_URS_2021_01/151101112"/>
    <hyperlink ref="F135" r:id="rId13" display="https://podminky.urs.cz/item/CS_URS_2021_01/162351103"/>
    <hyperlink ref="F140" r:id="rId14" display="https://podminky.urs.cz/item/CS_URS_2021_01/167151111"/>
    <hyperlink ref="F153" r:id="rId15" display="https://podminky.urs.cz/item/CS_URS_2021_01/181351003"/>
    <hyperlink ref="F162" r:id="rId16" display="https://podminky.urs.cz/item/CS_URS_2021_01/564851111"/>
    <hyperlink ref="F165" r:id="rId17" display="https://podminky.urs.cz/item/CS_URS_2021_01/564931512"/>
    <hyperlink ref="F169" r:id="rId18" display="https://podminky.urs.cz/item/CS_URS_2021_01/871355221"/>
    <hyperlink ref="F172" r:id="rId19" display="https://podminky.urs.cz/item/CS_URS_2021_01/877355211"/>
    <hyperlink ref="F175" r:id="rId20" display="https://podminky.urs.cz/item/CS_URS_2021_01/877355231"/>
    <hyperlink ref="F179" r:id="rId21" display="https://podminky.urs.cz/item/CS_URS_2021_01/919735112"/>
    <hyperlink ref="F183" r:id="rId22" display="https://podminky.urs.cz/item/CS_URS_2021_01/997002511"/>
    <hyperlink ref="F185" r:id="rId23" display="https://podminky.urs.cz/item/CS_URS_2021_01/997002519"/>
    <hyperlink ref="F188" r:id="rId24" display="https://podminky.urs.cz/item/CS_URS_2021_01/997221873"/>
    <hyperlink ref="F191" r:id="rId25" display="https://podminky.urs.cz/item/CS_URS_2021_01/99722187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84</v>
      </c>
    </row>
    <row r="4" s="1" customFormat="1" ht="24.96" customHeight="1">
      <c r="B4" s="21"/>
      <c r="D4" s="141" t="s">
        <v>93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SO 302 KANALIZAČNÍ A VODOVODNÍ PŘÍPOJKY</v>
      </c>
      <c r="F7" s="143"/>
      <c r="G7" s="143"/>
      <c r="H7" s="143"/>
      <c r="L7" s="21"/>
    </row>
    <row r="8" s="1" customFormat="1" ht="12" customHeight="1">
      <c r="B8" s="21"/>
      <c r="D8" s="143" t="s">
        <v>94</v>
      </c>
      <c r="L8" s="21"/>
    </row>
    <row r="9" s="2" customFormat="1" ht="16.5" customHeight="1">
      <c r="A9" s="39"/>
      <c r="B9" s="45"/>
      <c r="C9" s="39"/>
      <c r="D9" s="39"/>
      <c r="E9" s="144" t="s">
        <v>95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96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345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22. 2. 2021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27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28</v>
      </c>
      <c r="F17" s="39"/>
      <c r="G17" s="39"/>
      <c r="H17" s="39"/>
      <c r="I17" s="143" t="s">
        <v>29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30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29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32</v>
      </c>
      <c r="E22" s="39"/>
      <c r="F22" s="39"/>
      <c r="G22" s="39"/>
      <c r="H22" s="39"/>
      <c r="I22" s="143" t="s">
        <v>26</v>
      </c>
      <c r="J22" s="134" t="s">
        <v>33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34</v>
      </c>
      <c r="F23" s="39"/>
      <c r="G23" s="39"/>
      <c r="H23" s="39"/>
      <c r="I23" s="143" t="s">
        <v>29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36</v>
      </c>
      <c r="E25" s="39"/>
      <c r="F25" s="39"/>
      <c r="G25" s="39"/>
      <c r="H25" s="39"/>
      <c r="I25" s="143" t="s">
        <v>26</v>
      </c>
      <c r="J25" s="134" t="s">
        <v>37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38</v>
      </c>
      <c r="F26" s="39"/>
      <c r="G26" s="39"/>
      <c r="H26" s="39"/>
      <c r="I26" s="143" t="s">
        <v>29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39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41</v>
      </c>
      <c r="E32" s="39"/>
      <c r="F32" s="39"/>
      <c r="G32" s="39"/>
      <c r="H32" s="39"/>
      <c r="I32" s="39"/>
      <c r="J32" s="154">
        <f>ROUND(J93,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43</v>
      </c>
      <c r="G34" s="39"/>
      <c r="H34" s="39"/>
      <c r="I34" s="155" t="s">
        <v>42</v>
      </c>
      <c r="J34" s="155" t="s">
        <v>44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45</v>
      </c>
      <c r="E35" s="143" t="s">
        <v>46</v>
      </c>
      <c r="F35" s="157">
        <f>ROUND((SUM(BE93:BE203)),  2)</f>
        <v>0</v>
      </c>
      <c r="G35" s="39"/>
      <c r="H35" s="39"/>
      <c r="I35" s="158">
        <v>0.20999999999999999</v>
      </c>
      <c r="J35" s="157">
        <f>ROUND(((SUM(BE93:BE203))*I35),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47</v>
      </c>
      <c r="F36" s="157">
        <f>ROUND((SUM(BF93:BF203)),  2)</f>
        <v>0</v>
      </c>
      <c r="G36" s="39"/>
      <c r="H36" s="39"/>
      <c r="I36" s="158">
        <v>0.14999999999999999</v>
      </c>
      <c r="J36" s="157">
        <f>ROUND(((SUM(BF93:BF203))*I36),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48</v>
      </c>
      <c r="F37" s="157">
        <f>ROUND((SUM(BG93:BG203)),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49</v>
      </c>
      <c r="F38" s="157">
        <f>ROUND((SUM(BH93:BH203)),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50</v>
      </c>
      <c r="F39" s="157">
        <f>ROUND((SUM(BI93:BI203)),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51</v>
      </c>
      <c r="E41" s="161"/>
      <c r="F41" s="161"/>
      <c r="G41" s="162" t="s">
        <v>52</v>
      </c>
      <c r="H41" s="163" t="s">
        <v>53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98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SO 302 KANALIZAČNÍ A VODOVODNÍ PŘÍPOJKY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94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95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96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02.3 - VODOVODNÍ PŘÍPOJKY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Domažlice</v>
      </c>
      <c r="G56" s="41"/>
      <c r="H56" s="41"/>
      <c r="I56" s="33" t="s">
        <v>23</v>
      </c>
      <c r="J56" s="73" t="str">
        <f>IF(J14="","",J14)</f>
        <v>22. 2. 2021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Město Domažlice</v>
      </c>
      <c r="G58" s="41"/>
      <c r="H58" s="41"/>
      <c r="I58" s="33" t="s">
        <v>32</v>
      </c>
      <c r="J58" s="37" t="str">
        <f>E23</f>
        <v>Ing. Michaela Tanczošová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30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Stanislav Tanczoš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99</v>
      </c>
      <c r="D61" s="172"/>
      <c r="E61" s="172"/>
      <c r="F61" s="172"/>
      <c r="G61" s="172"/>
      <c r="H61" s="172"/>
      <c r="I61" s="172"/>
      <c r="J61" s="173" t="s">
        <v>100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73</v>
      </c>
      <c r="D63" s="41"/>
      <c r="E63" s="41"/>
      <c r="F63" s="41"/>
      <c r="G63" s="41"/>
      <c r="H63" s="41"/>
      <c r="I63" s="41"/>
      <c r="J63" s="103">
        <f>J93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101</v>
      </c>
    </row>
    <row r="64" s="9" customFormat="1" ht="24.96" customHeight="1">
      <c r="A64" s="9"/>
      <c r="B64" s="175"/>
      <c r="C64" s="176"/>
      <c r="D64" s="177" t="s">
        <v>102</v>
      </c>
      <c r="E64" s="178"/>
      <c r="F64" s="178"/>
      <c r="G64" s="178"/>
      <c r="H64" s="178"/>
      <c r="I64" s="178"/>
      <c r="J64" s="179">
        <f>J94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103</v>
      </c>
      <c r="E65" s="183"/>
      <c r="F65" s="183"/>
      <c r="G65" s="183"/>
      <c r="H65" s="183"/>
      <c r="I65" s="183"/>
      <c r="J65" s="184">
        <f>J95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104</v>
      </c>
      <c r="E66" s="183"/>
      <c r="F66" s="183"/>
      <c r="G66" s="183"/>
      <c r="H66" s="183"/>
      <c r="I66" s="183"/>
      <c r="J66" s="184">
        <f>J147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105</v>
      </c>
      <c r="E67" s="183"/>
      <c r="F67" s="183"/>
      <c r="G67" s="183"/>
      <c r="H67" s="183"/>
      <c r="I67" s="183"/>
      <c r="J67" s="184">
        <f>J150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1"/>
      <c r="C68" s="126"/>
      <c r="D68" s="182" t="s">
        <v>106</v>
      </c>
      <c r="E68" s="183"/>
      <c r="F68" s="183"/>
      <c r="G68" s="183"/>
      <c r="H68" s="183"/>
      <c r="I68" s="183"/>
      <c r="J68" s="184">
        <f>J157</f>
        <v>0</v>
      </c>
      <c r="K68" s="126"/>
      <c r="L68" s="185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1"/>
      <c r="C69" s="126"/>
      <c r="D69" s="182" t="s">
        <v>107</v>
      </c>
      <c r="E69" s="183"/>
      <c r="F69" s="183"/>
      <c r="G69" s="183"/>
      <c r="H69" s="183"/>
      <c r="I69" s="183"/>
      <c r="J69" s="184">
        <f>J186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1"/>
      <c r="C70" s="126"/>
      <c r="D70" s="182" t="s">
        <v>108</v>
      </c>
      <c r="E70" s="183"/>
      <c r="F70" s="183"/>
      <c r="G70" s="183"/>
      <c r="H70" s="183"/>
      <c r="I70" s="183"/>
      <c r="J70" s="184">
        <f>J190</f>
        <v>0</v>
      </c>
      <c r="K70" s="126"/>
      <c r="L70" s="185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1"/>
      <c r="C71" s="126"/>
      <c r="D71" s="182" t="s">
        <v>109</v>
      </c>
      <c r="E71" s="183"/>
      <c r="F71" s="183"/>
      <c r="G71" s="183"/>
      <c r="H71" s="183"/>
      <c r="I71" s="183"/>
      <c r="J71" s="184">
        <f>J202</f>
        <v>0</v>
      </c>
      <c r="K71" s="126"/>
      <c r="L71" s="185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110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6.5" customHeight="1">
      <c r="A81" s="39"/>
      <c r="B81" s="40"/>
      <c r="C81" s="41"/>
      <c r="D81" s="41"/>
      <c r="E81" s="170" t="str">
        <f>E7</f>
        <v>SO 302 KANALIZAČNÍ A VODOVODNÍ PŘÍPOJKY</v>
      </c>
      <c r="F81" s="33"/>
      <c r="G81" s="33"/>
      <c r="H81" s="33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" customFormat="1" ht="12" customHeight="1">
      <c r="B82" s="22"/>
      <c r="C82" s="33" t="s">
        <v>94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9"/>
      <c r="B83" s="40"/>
      <c r="C83" s="41"/>
      <c r="D83" s="41"/>
      <c r="E83" s="170" t="s">
        <v>95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96</v>
      </c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0" t="str">
        <f>E11</f>
        <v>02.3 - VODOVODNÍ PŘÍPOJKY</v>
      </c>
      <c r="F85" s="41"/>
      <c r="G85" s="41"/>
      <c r="H85" s="41"/>
      <c r="I85" s="41"/>
      <c r="J85" s="41"/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21</v>
      </c>
      <c r="D87" s="41"/>
      <c r="E87" s="41"/>
      <c r="F87" s="28" t="str">
        <f>F14</f>
        <v>Domažlice</v>
      </c>
      <c r="G87" s="41"/>
      <c r="H87" s="41"/>
      <c r="I87" s="33" t="s">
        <v>23</v>
      </c>
      <c r="J87" s="73" t="str">
        <f>IF(J14="","",J14)</f>
        <v>22. 2. 2021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25.65" customHeight="1">
      <c r="A89" s="39"/>
      <c r="B89" s="40"/>
      <c r="C89" s="33" t="s">
        <v>25</v>
      </c>
      <c r="D89" s="41"/>
      <c r="E89" s="41"/>
      <c r="F89" s="28" t="str">
        <f>E17</f>
        <v>Město Domažlice</v>
      </c>
      <c r="G89" s="41"/>
      <c r="H89" s="41"/>
      <c r="I89" s="33" t="s">
        <v>32</v>
      </c>
      <c r="J89" s="37" t="str">
        <f>E23</f>
        <v>Ing. Michaela Tanczošová</v>
      </c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30</v>
      </c>
      <c r="D90" s="41"/>
      <c r="E90" s="41"/>
      <c r="F90" s="28" t="str">
        <f>IF(E20="","",E20)</f>
        <v>Vyplň údaj</v>
      </c>
      <c r="G90" s="41"/>
      <c r="H90" s="41"/>
      <c r="I90" s="33" t="s">
        <v>36</v>
      </c>
      <c r="J90" s="37" t="str">
        <f>E26</f>
        <v>Stanislav Tanczoš</v>
      </c>
      <c r="K90" s="41"/>
      <c r="L90" s="14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14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11" customFormat="1" ht="29.28" customHeight="1">
      <c r="A92" s="186"/>
      <c r="B92" s="187"/>
      <c r="C92" s="188" t="s">
        <v>111</v>
      </c>
      <c r="D92" s="189" t="s">
        <v>60</v>
      </c>
      <c r="E92" s="189" t="s">
        <v>56</v>
      </c>
      <c r="F92" s="189" t="s">
        <v>57</v>
      </c>
      <c r="G92" s="189" t="s">
        <v>112</v>
      </c>
      <c r="H92" s="189" t="s">
        <v>113</v>
      </c>
      <c r="I92" s="189" t="s">
        <v>114</v>
      </c>
      <c r="J92" s="189" t="s">
        <v>100</v>
      </c>
      <c r="K92" s="190" t="s">
        <v>115</v>
      </c>
      <c r="L92" s="191"/>
      <c r="M92" s="93" t="s">
        <v>19</v>
      </c>
      <c r="N92" s="94" t="s">
        <v>45</v>
      </c>
      <c r="O92" s="94" t="s">
        <v>116</v>
      </c>
      <c r="P92" s="94" t="s">
        <v>117</v>
      </c>
      <c r="Q92" s="94" t="s">
        <v>118</v>
      </c>
      <c r="R92" s="94" t="s">
        <v>119</v>
      </c>
      <c r="S92" s="94" t="s">
        <v>120</v>
      </c>
      <c r="T92" s="95" t="s">
        <v>121</v>
      </c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</row>
    <row r="93" s="2" customFormat="1" ht="22.8" customHeight="1">
      <c r="A93" s="39"/>
      <c r="B93" s="40"/>
      <c r="C93" s="100" t="s">
        <v>122</v>
      </c>
      <c r="D93" s="41"/>
      <c r="E93" s="41"/>
      <c r="F93" s="41"/>
      <c r="G93" s="41"/>
      <c r="H93" s="41"/>
      <c r="I93" s="41"/>
      <c r="J93" s="192">
        <f>BK93</f>
        <v>0</v>
      </c>
      <c r="K93" s="41"/>
      <c r="L93" s="45"/>
      <c r="M93" s="96"/>
      <c r="N93" s="193"/>
      <c r="O93" s="97"/>
      <c r="P93" s="194">
        <f>P94</f>
        <v>0</v>
      </c>
      <c r="Q93" s="97"/>
      <c r="R93" s="194">
        <f>R94</f>
        <v>30.345319480000001</v>
      </c>
      <c r="S93" s="97"/>
      <c r="T93" s="195">
        <f>T94</f>
        <v>7.7519999999999989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74</v>
      </c>
      <c r="AU93" s="18" t="s">
        <v>101</v>
      </c>
      <c r="BK93" s="196">
        <f>BK94</f>
        <v>0</v>
      </c>
    </row>
    <row r="94" s="12" customFormat="1" ht="25.92" customHeight="1">
      <c r="A94" s="12"/>
      <c r="B94" s="197"/>
      <c r="C94" s="198"/>
      <c r="D94" s="199" t="s">
        <v>74</v>
      </c>
      <c r="E94" s="200" t="s">
        <v>123</v>
      </c>
      <c r="F94" s="200" t="s">
        <v>124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P95+P147+P150+P157+P186+P190+P202</f>
        <v>0</v>
      </c>
      <c r="Q94" s="205"/>
      <c r="R94" s="206">
        <f>R95+R147+R150+R157+R186+R190+R202</f>
        <v>30.345319480000001</v>
      </c>
      <c r="S94" s="205"/>
      <c r="T94" s="207">
        <f>T95+T147+T150+T157+T186+T190+T202</f>
        <v>7.7519999999999989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82</v>
      </c>
      <c r="AT94" s="209" t="s">
        <v>74</v>
      </c>
      <c r="AU94" s="209" t="s">
        <v>75</v>
      </c>
      <c r="AY94" s="208" t="s">
        <v>125</v>
      </c>
      <c r="BK94" s="210">
        <f>BK95+BK147+BK150+BK157+BK186+BK190+BK202</f>
        <v>0</v>
      </c>
    </row>
    <row r="95" s="12" customFormat="1" ht="22.8" customHeight="1">
      <c r="A95" s="12"/>
      <c r="B95" s="197"/>
      <c r="C95" s="198"/>
      <c r="D95" s="199" t="s">
        <v>74</v>
      </c>
      <c r="E95" s="211" t="s">
        <v>82</v>
      </c>
      <c r="F95" s="211" t="s">
        <v>126</v>
      </c>
      <c r="G95" s="198"/>
      <c r="H95" s="198"/>
      <c r="I95" s="201"/>
      <c r="J95" s="212">
        <f>BK95</f>
        <v>0</v>
      </c>
      <c r="K95" s="198"/>
      <c r="L95" s="203"/>
      <c r="M95" s="204"/>
      <c r="N95" s="205"/>
      <c r="O95" s="205"/>
      <c r="P95" s="206">
        <f>SUM(P96:P146)</f>
        <v>0</v>
      </c>
      <c r="Q95" s="205"/>
      <c r="R95" s="206">
        <f>SUM(R96:R146)</f>
        <v>26.011203399999999</v>
      </c>
      <c r="S95" s="205"/>
      <c r="T95" s="207">
        <f>SUM(T96:T146)</f>
        <v>7.7519999999999989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8" t="s">
        <v>82</v>
      </c>
      <c r="AT95" s="209" t="s">
        <v>74</v>
      </c>
      <c r="AU95" s="209" t="s">
        <v>82</v>
      </c>
      <c r="AY95" s="208" t="s">
        <v>125</v>
      </c>
      <c r="BK95" s="210">
        <f>SUM(BK96:BK146)</f>
        <v>0</v>
      </c>
    </row>
    <row r="96" s="2" customFormat="1" ht="66.75" customHeight="1">
      <c r="A96" s="39"/>
      <c r="B96" s="40"/>
      <c r="C96" s="213" t="s">
        <v>82</v>
      </c>
      <c r="D96" s="213" t="s">
        <v>127</v>
      </c>
      <c r="E96" s="214" t="s">
        <v>128</v>
      </c>
      <c r="F96" s="215" t="s">
        <v>129</v>
      </c>
      <c r="G96" s="216" t="s">
        <v>130</v>
      </c>
      <c r="H96" s="217">
        <v>15.199999999999999</v>
      </c>
      <c r="I96" s="218"/>
      <c r="J96" s="219">
        <f>ROUND(I96*H96,2)</f>
        <v>0</v>
      </c>
      <c r="K96" s="215" t="s">
        <v>131</v>
      </c>
      <c r="L96" s="45"/>
      <c r="M96" s="220" t="s">
        <v>19</v>
      </c>
      <c r="N96" s="221" t="s">
        <v>46</v>
      </c>
      <c r="O96" s="85"/>
      <c r="P96" s="222">
        <f>O96*H96</f>
        <v>0</v>
      </c>
      <c r="Q96" s="222">
        <v>0</v>
      </c>
      <c r="R96" s="222">
        <f>Q96*H96</f>
        <v>0</v>
      </c>
      <c r="S96" s="222">
        <v>0.28999999999999998</v>
      </c>
      <c r="T96" s="223">
        <f>S96*H96</f>
        <v>4.4079999999999995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4" t="s">
        <v>132</v>
      </c>
      <c r="AT96" s="224" t="s">
        <v>127</v>
      </c>
      <c r="AU96" s="224" t="s">
        <v>84</v>
      </c>
      <c r="AY96" s="18" t="s">
        <v>125</v>
      </c>
      <c r="BE96" s="225">
        <f>IF(N96="základní",J96,0)</f>
        <v>0</v>
      </c>
      <c r="BF96" s="225">
        <f>IF(N96="snížená",J96,0)</f>
        <v>0</v>
      </c>
      <c r="BG96" s="225">
        <f>IF(N96="zákl. přenesená",J96,0)</f>
        <v>0</v>
      </c>
      <c r="BH96" s="225">
        <f>IF(N96="sníž. přenesená",J96,0)</f>
        <v>0</v>
      </c>
      <c r="BI96" s="225">
        <f>IF(N96="nulová",J96,0)</f>
        <v>0</v>
      </c>
      <c r="BJ96" s="18" t="s">
        <v>82</v>
      </c>
      <c r="BK96" s="225">
        <f>ROUND(I96*H96,2)</f>
        <v>0</v>
      </c>
      <c r="BL96" s="18" t="s">
        <v>132</v>
      </c>
      <c r="BM96" s="224" t="s">
        <v>346</v>
      </c>
    </row>
    <row r="97" s="2" customFormat="1">
      <c r="A97" s="39"/>
      <c r="B97" s="40"/>
      <c r="C97" s="41"/>
      <c r="D97" s="226" t="s">
        <v>134</v>
      </c>
      <c r="E97" s="41"/>
      <c r="F97" s="227" t="s">
        <v>135</v>
      </c>
      <c r="G97" s="41"/>
      <c r="H97" s="41"/>
      <c r="I97" s="228"/>
      <c r="J97" s="41"/>
      <c r="K97" s="41"/>
      <c r="L97" s="45"/>
      <c r="M97" s="229"/>
      <c r="N97" s="230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134</v>
      </c>
      <c r="AU97" s="18" t="s">
        <v>84</v>
      </c>
    </row>
    <row r="98" s="13" customFormat="1">
      <c r="A98" s="13"/>
      <c r="B98" s="231"/>
      <c r="C98" s="232"/>
      <c r="D98" s="233" t="s">
        <v>136</v>
      </c>
      <c r="E98" s="234" t="s">
        <v>19</v>
      </c>
      <c r="F98" s="235" t="s">
        <v>347</v>
      </c>
      <c r="G98" s="232"/>
      <c r="H98" s="236">
        <v>15.199999999999999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136</v>
      </c>
      <c r="AU98" s="242" t="s">
        <v>84</v>
      </c>
      <c r="AV98" s="13" t="s">
        <v>84</v>
      </c>
      <c r="AW98" s="13" t="s">
        <v>35</v>
      </c>
      <c r="AX98" s="13" t="s">
        <v>82</v>
      </c>
      <c r="AY98" s="242" t="s">
        <v>125</v>
      </c>
    </row>
    <row r="99" s="2" customFormat="1" ht="55.5" customHeight="1">
      <c r="A99" s="39"/>
      <c r="B99" s="40"/>
      <c r="C99" s="213" t="s">
        <v>84</v>
      </c>
      <c r="D99" s="213" t="s">
        <v>127</v>
      </c>
      <c r="E99" s="214" t="s">
        <v>138</v>
      </c>
      <c r="F99" s="215" t="s">
        <v>139</v>
      </c>
      <c r="G99" s="216" t="s">
        <v>130</v>
      </c>
      <c r="H99" s="217">
        <v>15.199999999999999</v>
      </c>
      <c r="I99" s="218"/>
      <c r="J99" s="219">
        <f>ROUND(I99*H99,2)</f>
        <v>0</v>
      </c>
      <c r="K99" s="215" t="s">
        <v>131</v>
      </c>
      <c r="L99" s="45"/>
      <c r="M99" s="220" t="s">
        <v>19</v>
      </c>
      <c r="N99" s="221" t="s">
        <v>46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0.22</v>
      </c>
      <c r="T99" s="223">
        <f>S99*H99</f>
        <v>3.3439999999999999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132</v>
      </c>
      <c r="AT99" s="224" t="s">
        <v>127</v>
      </c>
      <c r="AU99" s="224" t="s">
        <v>84</v>
      </c>
      <c r="AY99" s="18" t="s">
        <v>125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82</v>
      </c>
      <c r="BK99" s="225">
        <f>ROUND(I99*H99,2)</f>
        <v>0</v>
      </c>
      <c r="BL99" s="18" t="s">
        <v>132</v>
      </c>
      <c r="BM99" s="224" t="s">
        <v>348</v>
      </c>
    </row>
    <row r="100" s="2" customFormat="1">
      <c r="A100" s="39"/>
      <c r="B100" s="40"/>
      <c r="C100" s="41"/>
      <c r="D100" s="226" t="s">
        <v>134</v>
      </c>
      <c r="E100" s="41"/>
      <c r="F100" s="227" t="s">
        <v>141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134</v>
      </c>
      <c r="AU100" s="18" t="s">
        <v>84</v>
      </c>
    </row>
    <row r="101" s="13" customFormat="1">
      <c r="A101" s="13"/>
      <c r="B101" s="231"/>
      <c r="C101" s="232"/>
      <c r="D101" s="233" t="s">
        <v>136</v>
      </c>
      <c r="E101" s="234" t="s">
        <v>19</v>
      </c>
      <c r="F101" s="235" t="s">
        <v>349</v>
      </c>
      <c r="G101" s="232"/>
      <c r="H101" s="236">
        <v>15.199999999999999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136</v>
      </c>
      <c r="AU101" s="242" t="s">
        <v>84</v>
      </c>
      <c r="AV101" s="13" t="s">
        <v>84</v>
      </c>
      <c r="AW101" s="13" t="s">
        <v>35</v>
      </c>
      <c r="AX101" s="13" t="s">
        <v>82</v>
      </c>
      <c r="AY101" s="242" t="s">
        <v>125</v>
      </c>
    </row>
    <row r="102" s="2" customFormat="1" ht="90" customHeight="1">
      <c r="A102" s="39"/>
      <c r="B102" s="40"/>
      <c r="C102" s="213" t="s">
        <v>142</v>
      </c>
      <c r="D102" s="213" t="s">
        <v>127</v>
      </c>
      <c r="E102" s="214" t="s">
        <v>149</v>
      </c>
      <c r="F102" s="215" t="s">
        <v>150</v>
      </c>
      <c r="G102" s="216" t="s">
        <v>145</v>
      </c>
      <c r="H102" s="217">
        <v>2.3999999999999999</v>
      </c>
      <c r="I102" s="218"/>
      <c r="J102" s="219">
        <f>ROUND(I102*H102,2)</f>
        <v>0</v>
      </c>
      <c r="K102" s="215" t="s">
        <v>131</v>
      </c>
      <c r="L102" s="45"/>
      <c r="M102" s="220" t="s">
        <v>19</v>
      </c>
      <c r="N102" s="221" t="s">
        <v>46</v>
      </c>
      <c r="O102" s="85"/>
      <c r="P102" s="222">
        <f>O102*H102</f>
        <v>0</v>
      </c>
      <c r="Q102" s="222">
        <v>0.0086800000000000002</v>
      </c>
      <c r="R102" s="222">
        <f>Q102*H102</f>
        <v>0.020832</v>
      </c>
      <c r="S102" s="222">
        <v>0</v>
      </c>
      <c r="T102" s="223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4" t="s">
        <v>132</v>
      </c>
      <c r="AT102" s="224" t="s">
        <v>127</v>
      </c>
      <c r="AU102" s="224" t="s">
        <v>84</v>
      </c>
      <c r="AY102" s="18" t="s">
        <v>125</v>
      </c>
      <c r="BE102" s="225">
        <f>IF(N102="základní",J102,0)</f>
        <v>0</v>
      </c>
      <c r="BF102" s="225">
        <f>IF(N102="snížená",J102,0)</f>
        <v>0</v>
      </c>
      <c r="BG102" s="225">
        <f>IF(N102="zákl. přenesená",J102,0)</f>
        <v>0</v>
      </c>
      <c r="BH102" s="225">
        <f>IF(N102="sníž. přenesená",J102,0)</f>
        <v>0</v>
      </c>
      <c r="BI102" s="225">
        <f>IF(N102="nulová",J102,0)</f>
        <v>0</v>
      </c>
      <c r="BJ102" s="18" t="s">
        <v>82</v>
      </c>
      <c r="BK102" s="225">
        <f>ROUND(I102*H102,2)</f>
        <v>0</v>
      </c>
      <c r="BL102" s="18" t="s">
        <v>132</v>
      </c>
      <c r="BM102" s="224" t="s">
        <v>350</v>
      </c>
    </row>
    <row r="103" s="2" customFormat="1">
      <c r="A103" s="39"/>
      <c r="B103" s="40"/>
      <c r="C103" s="41"/>
      <c r="D103" s="226" t="s">
        <v>134</v>
      </c>
      <c r="E103" s="41"/>
      <c r="F103" s="227" t="s">
        <v>152</v>
      </c>
      <c r="G103" s="41"/>
      <c r="H103" s="41"/>
      <c r="I103" s="228"/>
      <c r="J103" s="41"/>
      <c r="K103" s="41"/>
      <c r="L103" s="45"/>
      <c r="M103" s="229"/>
      <c r="N103" s="23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134</v>
      </c>
      <c r="AU103" s="18" t="s">
        <v>84</v>
      </c>
    </row>
    <row r="104" s="13" customFormat="1">
      <c r="A104" s="13"/>
      <c r="B104" s="231"/>
      <c r="C104" s="232"/>
      <c r="D104" s="233" t="s">
        <v>136</v>
      </c>
      <c r="E104" s="234" t="s">
        <v>19</v>
      </c>
      <c r="F104" s="235" t="s">
        <v>153</v>
      </c>
      <c r="G104" s="232"/>
      <c r="H104" s="236">
        <v>2.3999999999999999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136</v>
      </c>
      <c r="AU104" s="242" t="s">
        <v>84</v>
      </c>
      <c r="AV104" s="13" t="s">
        <v>84</v>
      </c>
      <c r="AW104" s="13" t="s">
        <v>35</v>
      </c>
      <c r="AX104" s="13" t="s">
        <v>82</v>
      </c>
      <c r="AY104" s="242" t="s">
        <v>125</v>
      </c>
    </row>
    <row r="105" s="2" customFormat="1" ht="90" customHeight="1">
      <c r="A105" s="39"/>
      <c r="B105" s="40"/>
      <c r="C105" s="213" t="s">
        <v>132</v>
      </c>
      <c r="D105" s="213" t="s">
        <v>127</v>
      </c>
      <c r="E105" s="214" t="s">
        <v>155</v>
      </c>
      <c r="F105" s="215" t="s">
        <v>156</v>
      </c>
      <c r="G105" s="216" t="s">
        <v>145</v>
      </c>
      <c r="H105" s="217">
        <v>2.3999999999999999</v>
      </c>
      <c r="I105" s="218"/>
      <c r="J105" s="219">
        <f>ROUND(I105*H105,2)</f>
        <v>0</v>
      </c>
      <c r="K105" s="215" t="s">
        <v>131</v>
      </c>
      <c r="L105" s="45"/>
      <c r="M105" s="220" t="s">
        <v>19</v>
      </c>
      <c r="N105" s="221" t="s">
        <v>46</v>
      </c>
      <c r="O105" s="85"/>
      <c r="P105" s="222">
        <f>O105*H105</f>
        <v>0</v>
      </c>
      <c r="Q105" s="222">
        <v>0.036900000000000002</v>
      </c>
      <c r="R105" s="222">
        <f>Q105*H105</f>
        <v>0.08856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132</v>
      </c>
      <c r="AT105" s="224" t="s">
        <v>127</v>
      </c>
      <c r="AU105" s="224" t="s">
        <v>84</v>
      </c>
      <c r="AY105" s="18" t="s">
        <v>125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82</v>
      </c>
      <c r="BK105" s="225">
        <f>ROUND(I105*H105,2)</f>
        <v>0</v>
      </c>
      <c r="BL105" s="18" t="s">
        <v>132</v>
      </c>
      <c r="BM105" s="224" t="s">
        <v>351</v>
      </c>
    </row>
    <row r="106" s="2" customFormat="1">
      <c r="A106" s="39"/>
      <c r="B106" s="40"/>
      <c r="C106" s="41"/>
      <c r="D106" s="226" t="s">
        <v>134</v>
      </c>
      <c r="E106" s="41"/>
      <c r="F106" s="227" t="s">
        <v>158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134</v>
      </c>
      <c r="AU106" s="18" t="s">
        <v>84</v>
      </c>
    </row>
    <row r="107" s="13" customFormat="1">
      <c r="A107" s="13"/>
      <c r="B107" s="231"/>
      <c r="C107" s="232"/>
      <c r="D107" s="233" t="s">
        <v>136</v>
      </c>
      <c r="E107" s="234" t="s">
        <v>19</v>
      </c>
      <c r="F107" s="235" t="s">
        <v>159</v>
      </c>
      <c r="G107" s="232"/>
      <c r="H107" s="236">
        <v>2.3999999999999999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136</v>
      </c>
      <c r="AU107" s="242" t="s">
        <v>84</v>
      </c>
      <c r="AV107" s="13" t="s">
        <v>84</v>
      </c>
      <c r="AW107" s="13" t="s">
        <v>35</v>
      </c>
      <c r="AX107" s="13" t="s">
        <v>82</v>
      </c>
      <c r="AY107" s="242" t="s">
        <v>125</v>
      </c>
    </row>
    <row r="108" s="2" customFormat="1" ht="24.15" customHeight="1">
      <c r="A108" s="39"/>
      <c r="B108" s="40"/>
      <c r="C108" s="213" t="s">
        <v>154</v>
      </c>
      <c r="D108" s="213" t="s">
        <v>127</v>
      </c>
      <c r="E108" s="214" t="s">
        <v>161</v>
      </c>
      <c r="F108" s="215" t="s">
        <v>162</v>
      </c>
      <c r="G108" s="216" t="s">
        <v>130</v>
      </c>
      <c r="H108" s="217">
        <v>5.8399999999999999</v>
      </c>
      <c r="I108" s="218"/>
      <c r="J108" s="219">
        <f>ROUND(I108*H108,2)</f>
        <v>0</v>
      </c>
      <c r="K108" s="215" t="s">
        <v>131</v>
      </c>
      <c r="L108" s="45"/>
      <c r="M108" s="220" t="s">
        <v>19</v>
      </c>
      <c r="N108" s="221" t="s">
        <v>46</v>
      </c>
      <c r="O108" s="85"/>
      <c r="P108" s="222">
        <f>O108*H108</f>
        <v>0</v>
      </c>
      <c r="Q108" s="222">
        <v>0</v>
      </c>
      <c r="R108" s="222">
        <f>Q108*H108</f>
        <v>0</v>
      </c>
      <c r="S108" s="222">
        <v>0</v>
      </c>
      <c r="T108" s="223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4" t="s">
        <v>132</v>
      </c>
      <c r="AT108" s="224" t="s">
        <v>127</v>
      </c>
      <c r="AU108" s="224" t="s">
        <v>84</v>
      </c>
      <c r="AY108" s="18" t="s">
        <v>125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8" t="s">
        <v>82</v>
      </c>
      <c r="BK108" s="225">
        <f>ROUND(I108*H108,2)</f>
        <v>0</v>
      </c>
      <c r="BL108" s="18" t="s">
        <v>132</v>
      </c>
      <c r="BM108" s="224" t="s">
        <v>352</v>
      </c>
    </row>
    <row r="109" s="2" customFormat="1">
      <c r="A109" s="39"/>
      <c r="B109" s="40"/>
      <c r="C109" s="41"/>
      <c r="D109" s="226" t="s">
        <v>134</v>
      </c>
      <c r="E109" s="41"/>
      <c r="F109" s="227" t="s">
        <v>164</v>
      </c>
      <c r="G109" s="41"/>
      <c r="H109" s="41"/>
      <c r="I109" s="228"/>
      <c r="J109" s="41"/>
      <c r="K109" s="41"/>
      <c r="L109" s="45"/>
      <c r="M109" s="229"/>
      <c r="N109" s="23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134</v>
      </c>
      <c r="AU109" s="18" t="s">
        <v>84</v>
      </c>
    </row>
    <row r="110" s="13" customFormat="1">
      <c r="A110" s="13"/>
      <c r="B110" s="231"/>
      <c r="C110" s="232"/>
      <c r="D110" s="233" t="s">
        <v>136</v>
      </c>
      <c r="E110" s="234" t="s">
        <v>19</v>
      </c>
      <c r="F110" s="235" t="s">
        <v>353</v>
      </c>
      <c r="G110" s="232"/>
      <c r="H110" s="236">
        <v>5.8399999999999999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136</v>
      </c>
      <c r="AU110" s="242" t="s">
        <v>84</v>
      </c>
      <c r="AV110" s="13" t="s">
        <v>84</v>
      </c>
      <c r="AW110" s="13" t="s">
        <v>35</v>
      </c>
      <c r="AX110" s="13" t="s">
        <v>82</v>
      </c>
      <c r="AY110" s="242" t="s">
        <v>125</v>
      </c>
    </row>
    <row r="111" s="2" customFormat="1" ht="24.15" customHeight="1">
      <c r="A111" s="39"/>
      <c r="B111" s="40"/>
      <c r="C111" s="213" t="s">
        <v>160</v>
      </c>
      <c r="D111" s="213" t="s">
        <v>127</v>
      </c>
      <c r="E111" s="214" t="s">
        <v>354</v>
      </c>
      <c r="F111" s="215" t="s">
        <v>355</v>
      </c>
      <c r="G111" s="216" t="s">
        <v>145</v>
      </c>
      <c r="H111" s="217">
        <v>2.3999999999999999</v>
      </c>
      <c r="I111" s="218"/>
      <c r="J111" s="219">
        <f>ROUND(I111*H111,2)</f>
        <v>0</v>
      </c>
      <c r="K111" s="215" t="s">
        <v>356</v>
      </c>
      <c r="L111" s="45"/>
      <c r="M111" s="220" t="s">
        <v>19</v>
      </c>
      <c r="N111" s="221" t="s">
        <v>46</v>
      </c>
      <c r="O111" s="85"/>
      <c r="P111" s="222">
        <f>O111*H111</f>
        <v>0</v>
      </c>
      <c r="Q111" s="222">
        <v>0</v>
      </c>
      <c r="R111" s="222">
        <f>Q111*H111</f>
        <v>0</v>
      </c>
      <c r="S111" s="222">
        <v>0</v>
      </c>
      <c r="T111" s="22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4" t="s">
        <v>132</v>
      </c>
      <c r="AT111" s="224" t="s">
        <v>127</v>
      </c>
      <c r="AU111" s="224" t="s">
        <v>84</v>
      </c>
      <c r="AY111" s="18" t="s">
        <v>125</v>
      </c>
      <c r="BE111" s="225">
        <f>IF(N111="základní",J111,0)</f>
        <v>0</v>
      </c>
      <c r="BF111" s="225">
        <f>IF(N111="snížená",J111,0)</f>
        <v>0</v>
      </c>
      <c r="BG111" s="225">
        <f>IF(N111="zákl. přenesená",J111,0)</f>
        <v>0</v>
      </c>
      <c r="BH111" s="225">
        <f>IF(N111="sníž. přenesená",J111,0)</f>
        <v>0</v>
      </c>
      <c r="BI111" s="225">
        <f>IF(N111="nulová",J111,0)</f>
        <v>0</v>
      </c>
      <c r="BJ111" s="18" t="s">
        <v>82</v>
      </c>
      <c r="BK111" s="225">
        <f>ROUND(I111*H111,2)</f>
        <v>0</v>
      </c>
      <c r="BL111" s="18" t="s">
        <v>132</v>
      </c>
      <c r="BM111" s="224" t="s">
        <v>357</v>
      </c>
    </row>
    <row r="112" s="15" customFormat="1">
      <c r="A112" s="15"/>
      <c r="B112" s="269"/>
      <c r="C112" s="270"/>
      <c r="D112" s="233" t="s">
        <v>136</v>
      </c>
      <c r="E112" s="271" t="s">
        <v>19</v>
      </c>
      <c r="F112" s="272" t="s">
        <v>358</v>
      </c>
      <c r="G112" s="270"/>
      <c r="H112" s="271" t="s">
        <v>19</v>
      </c>
      <c r="I112" s="273"/>
      <c r="J112" s="270"/>
      <c r="K112" s="270"/>
      <c r="L112" s="274"/>
      <c r="M112" s="275"/>
      <c r="N112" s="276"/>
      <c r="O112" s="276"/>
      <c r="P112" s="276"/>
      <c r="Q112" s="276"/>
      <c r="R112" s="276"/>
      <c r="S112" s="276"/>
      <c r="T112" s="277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78" t="s">
        <v>136</v>
      </c>
      <c r="AU112" s="278" t="s">
        <v>84</v>
      </c>
      <c r="AV112" s="15" t="s">
        <v>82</v>
      </c>
      <c r="AW112" s="15" t="s">
        <v>35</v>
      </c>
      <c r="AX112" s="15" t="s">
        <v>75</v>
      </c>
      <c r="AY112" s="278" t="s">
        <v>125</v>
      </c>
    </row>
    <row r="113" s="13" customFormat="1">
      <c r="A113" s="13"/>
      <c r="B113" s="231"/>
      <c r="C113" s="232"/>
      <c r="D113" s="233" t="s">
        <v>136</v>
      </c>
      <c r="E113" s="234" t="s">
        <v>19</v>
      </c>
      <c r="F113" s="235" t="s">
        <v>359</v>
      </c>
      <c r="G113" s="232"/>
      <c r="H113" s="236">
        <v>2.3999999999999999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136</v>
      </c>
      <c r="AU113" s="242" t="s">
        <v>84</v>
      </c>
      <c r="AV113" s="13" t="s">
        <v>84</v>
      </c>
      <c r="AW113" s="13" t="s">
        <v>35</v>
      </c>
      <c r="AX113" s="13" t="s">
        <v>82</v>
      </c>
      <c r="AY113" s="242" t="s">
        <v>125</v>
      </c>
    </row>
    <row r="114" s="2" customFormat="1" ht="55.5" customHeight="1">
      <c r="A114" s="39"/>
      <c r="B114" s="40"/>
      <c r="C114" s="213" t="s">
        <v>166</v>
      </c>
      <c r="D114" s="213" t="s">
        <v>127</v>
      </c>
      <c r="E114" s="214" t="s">
        <v>167</v>
      </c>
      <c r="F114" s="215" t="s">
        <v>168</v>
      </c>
      <c r="G114" s="216" t="s">
        <v>169</v>
      </c>
      <c r="H114" s="217">
        <v>19.963999999999999</v>
      </c>
      <c r="I114" s="218"/>
      <c r="J114" s="219">
        <f>ROUND(I114*H114,2)</f>
        <v>0</v>
      </c>
      <c r="K114" s="215" t="s">
        <v>131</v>
      </c>
      <c r="L114" s="45"/>
      <c r="M114" s="220" t="s">
        <v>19</v>
      </c>
      <c r="N114" s="221" t="s">
        <v>46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132</v>
      </c>
      <c r="AT114" s="224" t="s">
        <v>127</v>
      </c>
      <c r="AU114" s="224" t="s">
        <v>84</v>
      </c>
      <c r="AY114" s="18" t="s">
        <v>125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82</v>
      </c>
      <c r="BK114" s="225">
        <f>ROUND(I114*H114,2)</f>
        <v>0</v>
      </c>
      <c r="BL114" s="18" t="s">
        <v>132</v>
      </c>
      <c r="BM114" s="224" t="s">
        <v>360</v>
      </c>
    </row>
    <row r="115" s="2" customFormat="1">
      <c r="A115" s="39"/>
      <c r="B115" s="40"/>
      <c r="C115" s="41"/>
      <c r="D115" s="226" t="s">
        <v>134</v>
      </c>
      <c r="E115" s="41"/>
      <c r="F115" s="227" t="s">
        <v>171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134</v>
      </c>
      <c r="AU115" s="18" t="s">
        <v>84</v>
      </c>
    </row>
    <row r="116" s="13" customFormat="1">
      <c r="A116" s="13"/>
      <c r="B116" s="231"/>
      <c r="C116" s="232"/>
      <c r="D116" s="233" t="s">
        <v>136</v>
      </c>
      <c r="E116" s="234" t="s">
        <v>19</v>
      </c>
      <c r="F116" s="235" t="s">
        <v>361</v>
      </c>
      <c r="G116" s="232"/>
      <c r="H116" s="236">
        <v>19.963999999999999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136</v>
      </c>
      <c r="AU116" s="242" t="s">
        <v>84</v>
      </c>
      <c r="AV116" s="13" t="s">
        <v>84</v>
      </c>
      <c r="AW116" s="13" t="s">
        <v>35</v>
      </c>
      <c r="AX116" s="13" t="s">
        <v>82</v>
      </c>
      <c r="AY116" s="242" t="s">
        <v>125</v>
      </c>
    </row>
    <row r="117" s="2" customFormat="1" ht="55.5" customHeight="1">
      <c r="A117" s="39"/>
      <c r="B117" s="40"/>
      <c r="C117" s="213" t="s">
        <v>173</v>
      </c>
      <c r="D117" s="213" t="s">
        <v>127</v>
      </c>
      <c r="E117" s="214" t="s">
        <v>174</v>
      </c>
      <c r="F117" s="215" t="s">
        <v>175</v>
      </c>
      <c r="G117" s="216" t="s">
        <v>169</v>
      </c>
      <c r="H117" s="217">
        <v>8.5559999999999992</v>
      </c>
      <c r="I117" s="218"/>
      <c r="J117" s="219">
        <f>ROUND(I117*H117,2)</f>
        <v>0</v>
      </c>
      <c r="K117" s="215" t="s">
        <v>131</v>
      </c>
      <c r="L117" s="45"/>
      <c r="M117" s="220" t="s">
        <v>19</v>
      </c>
      <c r="N117" s="221" t="s">
        <v>46</v>
      </c>
      <c r="O117" s="85"/>
      <c r="P117" s="222">
        <f>O117*H117</f>
        <v>0</v>
      </c>
      <c r="Q117" s="222">
        <v>0</v>
      </c>
      <c r="R117" s="222">
        <f>Q117*H117</f>
        <v>0</v>
      </c>
      <c r="S117" s="222">
        <v>0</v>
      </c>
      <c r="T117" s="223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4" t="s">
        <v>132</v>
      </c>
      <c r="AT117" s="224" t="s">
        <v>127</v>
      </c>
      <c r="AU117" s="224" t="s">
        <v>84</v>
      </c>
      <c r="AY117" s="18" t="s">
        <v>125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8" t="s">
        <v>82</v>
      </c>
      <c r="BK117" s="225">
        <f>ROUND(I117*H117,2)</f>
        <v>0</v>
      </c>
      <c r="BL117" s="18" t="s">
        <v>132</v>
      </c>
      <c r="BM117" s="224" t="s">
        <v>362</v>
      </c>
    </row>
    <row r="118" s="2" customFormat="1">
      <c r="A118" s="39"/>
      <c r="B118" s="40"/>
      <c r="C118" s="41"/>
      <c r="D118" s="226" t="s">
        <v>134</v>
      </c>
      <c r="E118" s="41"/>
      <c r="F118" s="227" t="s">
        <v>177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134</v>
      </c>
      <c r="AU118" s="18" t="s">
        <v>84</v>
      </c>
    </row>
    <row r="119" s="13" customFormat="1">
      <c r="A119" s="13"/>
      <c r="B119" s="231"/>
      <c r="C119" s="232"/>
      <c r="D119" s="233" t="s">
        <v>136</v>
      </c>
      <c r="E119" s="234" t="s">
        <v>19</v>
      </c>
      <c r="F119" s="235" t="s">
        <v>363</v>
      </c>
      <c r="G119" s="232"/>
      <c r="H119" s="236">
        <v>8.5559999999999992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136</v>
      </c>
      <c r="AU119" s="242" t="s">
        <v>84</v>
      </c>
      <c r="AV119" s="13" t="s">
        <v>84</v>
      </c>
      <c r="AW119" s="13" t="s">
        <v>35</v>
      </c>
      <c r="AX119" s="13" t="s">
        <v>82</v>
      </c>
      <c r="AY119" s="242" t="s">
        <v>125</v>
      </c>
    </row>
    <row r="120" s="2" customFormat="1" ht="37.8" customHeight="1">
      <c r="A120" s="39"/>
      <c r="B120" s="40"/>
      <c r="C120" s="213" t="s">
        <v>179</v>
      </c>
      <c r="D120" s="213" t="s">
        <v>127</v>
      </c>
      <c r="E120" s="214" t="s">
        <v>186</v>
      </c>
      <c r="F120" s="215" t="s">
        <v>187</v>
      </c>
      <c r="G120" s="216" t="s">
        <v>169</v>
      </c>
      <c r="H120" s="217">
        <v>7.9199999999999999</v>
      </c>
      <c r="I120" s="218"/>
      <c r="J120" s="219">
        <f>ROUND(I120*H120,2)</f>
        <v>0</v>
      </c>
      <c r="K120" s="215" t="s">
        <v>131</v>
      </c>
      <c r="L120" s="45"/>
      <c r="M120" s="220" t="s">
        <v>19</v>
      </c>
      <c r="N120" s="221" t="s">
        <v>46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132</v>
      </c>
      <c r="AT120" s="224" t="s">
        <v>127</v>
      </c>
      <c r="AU120" s="224" t="s">
        <v>84</v>
      </c>
      <c r="AY120" s="18" t="s">
        <v>125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82</v>
      </c>
      <c r="BK120" s="225">
        <f>ROUND(I120*H120,2)</f>
        <v>0</v>
      </c>
      <c r="BL120" s="18" t="s">
        <v>132</v>
      </c>
      <c r="BM120" s="224" t="s">
        <v>364</v>
      </c>
    </row>
    <row r="121" s="2" customFormat="1">
      <c r="A121" s="39"/>
      <c r="B121" s="40"/>
      <c r="C121" s="41"/>
      <c r="D121" s="226" t="s">
        <v>134</v>
      </c>
      <c r="E121" s="41"/>
      <c r="F121" s="227" t="s">
        <v>189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134</v>
      </c>
      <c r="AU121" s="18" t="s">
        <v>84</v>
      </c>
    </row>
    <row r="122" s="13" customFormat="1">
      <c r="A122" s="13"/>
      <c r="B122" s="231"/>
      <c r="C122" s="232"/>
      <c r="D122" s="233" t="s">
        <v>136</v>
      </c>
      <c r="E122" s="234" t="s">
        <v>19</v>
      </c>
      <c r="F122" s="235" t="s">
        <v>191</v>
      </c>
      <c r="G122" s="232"/>
      <c r="H122" s="236">
        <v>4.3200000000000003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136</v>
      </c>
      <c r="AU122" s="242" t="s">
        <v>84</v>
      </c>
      <c r="AV122" s="13" t="s">
        <v>84</v>
      </c>
      <c r="AW122" s="13" t="s">
        <v>35</v>
      </c>
      <c r="AX122" s="13" t="s">
        <v>75</v>
      </c>
      <c r="AY122" s="242" t="s">
        <v>125</v>
      </c>
    </row>
    <row r="123" s="13" customFormat="1">
      <c r="A123" s="13"/>
      <c r="B123" s="231"/>
      <c r="C123" s="232"/>
      <c r="D123" s="233" t="s">
        <v>136</v>
      </c>
      <c r="E123" s="234" t="s">
        <v>19</v>
      </c>
      <c r="F123" s="235" t="s">
        <v>192</v>
      </c>
      <c r="G123" s="232"/>
      <c r="H123" s="236">
        <v>3.6000000000000001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136</v>
      </c>
      <c r="AU123" s="242" t="s">
        <v>84</v>
      </c>
      <c r="AV123" s="13" t="s">
        <v>84</v>
      </c>
      <c r="AW123" s="13" t="s">
        <v>35</v>
      </c>
      <c r="AX123" s="13" t="s">
        <v>75</v>
      </c>
      <c r="AY123" s="242" t="s">
        <v>125</v>
      </c>
    </row>
    <row r="124" s="14" customFormat="1">
      <c r="A124" s="14"/>
      <c r="B124" s="243"/>
      <c r="C124" s="244"/>
      <c r="D124" s="233" t="s">
        <v>136</v>
      </c>
      <c r="E124" s="245" t="s">
        <v>19</v>
      </c>
      <c r="F124" s="246" t="s">
        <v>193</v>
      </c>
      <c r="G124" s="244"/>
      <c r="H124" s="247">
        <v>7.9199999999999999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136</v>
      </c>
      <c r="AU124" s="253" t="s">
        <v>84</v>
      </c>
      <c r="AV124" s="14" t="s">
        <v>132</v>
      </c>
      <c r="AW124" s="14" t="s">
        <v>35</v>
      </c>
      <c r="AX124" s="14" t="s">
        <v>82</v>
      </c>
      <c r="AY124" s="253" t="s">
        <v>125</v>
      </c>
    </row>
    <row r="125" s="2" customFormat="1" ht="37.8" customHeight="1">
      <c r="A125" s="39"/>
      <c r="B125" s="40"/>
      <c r="C125" s="213" t="s">
        <v>185</v>
      </c>
      <c r="D125" s="213" t="s">
        <v>127</v>
      </c>
      <c r="E125" s="214" t="s">
        <v>365</v>
      </c>
      <c r="F125" s="215" t="s">
        <v>366</v>
      </c>
      <c r="G125" s="216" t="s">
        <v>130</v>
      </c>
      <c r="H125" s="217">
        <v>84.159999999999997</v>
      </c>
      <c r="I125" s="218"/>
      <c r="J125" s="219">
        <f>ROUND(I125*H125,2)</f>
        <v>0</v>
      </c>
      <c r="K125" s="215" t="s">
        <v>131</v>
      </c>
      <c r="L125" s="45"/>
      <c r="M125" s="220" t="s">
        <v>19</v>
      </c>
      <c r="N125" s="221" t="s">
        <v>46</v>
      </c>
      <c r="O125" s="85"/>
      <c r="P125" s="222">
        <f>O125*H125</f>
        <v>0</v>
      </c>
      <c r="Q125" s="222">
        <v>0.00084000000000000003</v>
      </c>
      <c r="R125" s="222">
        <f>Q125*H125</f>
        <v>0.070694400000000004</v>
      </c>
      <c r="S125" s="222">
        <v>0</v>
      </c>
      <c r="T125" s="223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4" t="s">
        <v>132</v>
      </c>
      <c r="AT125" s="224" t="s">
        <v>127</v>
      </c>
      <c r="AU125" s="224" t="s">
        <v>84</v>
      </c>
      <c r="AY125" s="18" t="s">
        <v>125</v>
      </c>
      <c r="BE125" s="225">
        <f>IF(N125="základní",J125,0)</f>
        <v>0</v>
      </c>
      <c r="BF125" s="225">
        <f>IF(N125="snížená",J125,0)</f>
        <v>0</v>
      </c>
      <c r="BG125" s="225">
        <f>IF(N125="zákl. přenesená",J125,0)</f>
        <v>0</v>
      </c>
      <c r="BH125" s="225">
        <f>IF(N125="sníž. přenesená",J125,0)</f>
        <v>0</v>
      </c>
      <c r="BI125" s="225">
        <f>IF(N125="nulová",J125,0)</f>
        <v>0</v>
      </c>
      <c r="BJ125" s="18" t="s">
        <v>82</v>
      </c>
      <c r="BK125" s="225">
        <f>ROUND(I125*H125,2)</f>
        <v>0</v>
      </c>
      <c r="BL125" s="18" t="s">
        <v>132</v>
      </c>
      <c r="BM125" s="224" t="s">
        <v>367</v>
      </c>
    </row>
    <row r="126" s="2" customFormat="1">
      <c r="A126" s="39"/>
      <c r="B126" s="40"/>
      <c r="C126" s="41"/>
      <c r="D126" s="226" t="s">
        <v>134</v>
      </c>
      <c r="E126" s="41"/>
      <c r="F126" s="227" t="s">
        <v>368</v>
      </c>
      <c r="G126" s="41"/>
      <c r="H126" s="41"/>
      <c r="I126" s="228"/>
      <c r="J126" s="41"/>
      <c r="K126" s="41"/>
      <c r="L126" s="45"/>
      <c r="M126" s="229"/>
      <c r="N126" s="230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134</v>
      </c>
      <c r="AU126" s="18" t="s">
        <v>84</v>
      </c>
    </row>
    <row r="127" s="13" customFormat="1">
      <c r="A127" s="13"/>
      <c r="B127" s="231"/>
      <c r="C127" s="232"/>
      <c r="D127" s="233" t="s">
        <v>136</v>
      </c>
      <c r="E127" s="234" t="s">
        <v>19</v>
      </c>
      <c r="F127" s="235" t="s">
        <v>369</v>
      </c>
      <c r="G127" s="232"/>
      <c r="H127" s="236">
        <v>84.159999999999997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136</v>
      </c>
      <c r="AU127" s="242" t="s">
        <v>84</v>
      </c>
      <c r="AV127" s="13" t="s">
        <v>84</v>
      </c>
      <c r="AW127" s="13" t="s">
        <v>35</v>
      </c>
      <c r="AX127" s="13" t="s">
        <v>82</v>
      </c>
      <c r="AY127" s="242" t="s">
        <v>125</v>
      </c>
    </row>
    <row r="128" s="2" customFormat="1" ht="44.25" customHeight="1">
      <c r="A128" s="39"/>
      <c r="B128" s="40"/>
      <c r="C128" s="213" t="s">
        <v>194</v>
      </c>
      <c r="D128" s="213" t="s">
        <v>127</v>
      </c>
      <c r="E128" s="214" t="s">
        <v>370</v>
      </c>
      <c r="F128" s="215" t="s">
        <v>371</v>
      </c>
      <c r="G128" s="216" t="s">
        <v>130</v>
      </c>
      <c r="H128" s="217">
        <v>84.159999999999997</v>
      </c>
      <c r="I128" s="218"/>
      <c r="J128" s="219">
        <f>ROUND(I128*H128,2)</f>
        <v>0</v>
      </c>
      <c r="K128" s="215" t="s">
        <v>131</v>
      </c>
      <c r="L128" s="45"/>
      <c r="M128" s="220" t="s">
        <v>19</v>
      </c>
      <c r="N128" s="221" t="s">
        <v>46</v>
      </c>
      <c r="O128" s="85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4" t="s">
        <v>132</v>
      </c>
      <c r="AT128" s="224" t="s">
        <v>127</v>
      </c>
      <c r="AU128" s="224" t="s">
        <v>84</v>
      </c>
      <c r="AY128" s="18" t="s">
        <v>125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8" t="s">
        <v>82</v>
      </c>
      <c r="BK128" s="225">
        <f>ROUND(I128*H128,2)</f>
        <v>0</v>
      </c>
      <c r="BL128" s="18" t="s">
        <v>132</v>
      </c>
      <c r="BM128" s="224" t="s">
        <v>372</v>
      </c>
    </row>
    <row r="129" s="2" customFormat="1">
      <c r="A129" s="39"/>
      <c r="B129" s="40"/>
      <c r="C129" s="41"/>
      <c r="D129" s="226" t="s">
        <v>134</v>
      </c>
      <c r="E129" s="41"/>
      <c r="F129" s="227" t="s">
        <v>373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134</v>
      </c>
      <c r="AU129" s="18" t="s">
        <v>84</v>
      </c>
    </row>
    <row r="130" s="2" customFormat="1" ht="37.8" customHeight="1">
      <c r="A130" s="39"/>
      <c r="B130" s="40"/>
      <c r="C130" s="213" t="s">
        <v>200</v>
      </c>
      <c r="D130" s="213" t="s">
        <v>127</v>
      </c>
      <c r="E130" s="214" t="s">
        <v>212</v>
      </c>
      <c r="F130" s="215" t="s">
        <v>213</v>
      </c>
      <c r="G130" s="216" t="s">
        <v>169</v>
      </c>
      <c r="H130" s="217">
        <v>17.068000000000001</v>
      </c>
      <c r="I130" s="218"/>
      <c r="J130" s="219">
        <f>ROUND(I130*H130,2)</f>
        <v>0</v>
      </c>
      <c r="K130" s="215" t="s">
        <v>19</v>
      </c>
      <c r="L130" s="45"/>
      <c r="M130" s="220" t="s">
        <v>19</v>
      </c>
      <c r="N130" s="221" t="s">
        <v>46</v>
      </c>
      <c r="O130" s="85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4" t="s">
        <v>132</v>
      </c>
      <c r="AT130" s="224" t="s">
        <v>127</v>
      </c>
      <c r="AU130" s="224" t="s">
        <v>84</v>
      </c>
      <c r="AY130" s="18" t="s">
        <v>125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8" t="s">
        <v>82</v>
      </c>
      <c r="BK130" s="225">
        <f>ROUND(I130*H130,2)</f>
        <v>0</v>
      </c>
      <c r="BL130" s="18" t="s">
        <v>132</v>
      </c>
      <c r="BM130" s="224" t="s">
        <v>374</v>
      </c>
    </row>
    <row r="131" s="13" customFormat="1">
      <c r="A131" s="13"/>
      <c r="B131" s="231"/>
      <c r="C131" s="232"/>
      <c r="D131" s="233" t="s">
        <v>136</v>
      </c>
      <c r="E131" s="234" t="s">
        <v>19</v>
      </c>
      <c r="F131" s="235" t="s">
        <v>375</v>
      </c>
      <c r="G131" s="232"/>
      <c r="H131" s="236">
        <v>17.068000000000001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136</v>
      </c>
      <c r="AU131" s="242" t="s">
        <v>84</v>
      </c>
      <c r="AV131" s="13" t="s">
        <v>84</v>
      </c>
      <c r="AW131" s="13" t="s">
        <v>35</v>
      </c>
      <c r="AX131" s="13" t="s">
        <v>82</v>
      </c>
      <c r="AY131" s="242" t="s">
        <v>125</v>
      </c>
    </row>
    <row r="132" s="2" customFormat="1" ht="44.25" customHeight="1">
      <c r="A132" s="39"/>
      <c r="B132" s="40"/>
      <c r="C132" s="213" t="s">
        <v>205</v>
      </c>
      <c r="D132" s="213" t="s">
        <v>127</v>
      </c>
      <c r="E132" s="214" t="s">
        <v>222</v>
      </c>
      <c r="F132" s="215" t="s">
        <v>223</v>
      </c>
      <c r="G132" s="216" t="s">
        <v>169</v>
      </c>
      <c r="H132" s="217">
        <v>11.452</v>
      </c>
      <c r="I132" s="218"/>
      <c r="J132" s="219">
        <f>ROUND(I132*H132,2)</f>
        <v>0</v>
      </c>
      <c r="K132" s="215" t="s">
        <v>19</v>
      </c>
      <c r="L132" s="45"/>
      <c r="M132" s="220" t="s">
        <v>19</v>
      </c>
      <c r="N132" s="221" t="s">
        <v>46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132</v>
      </c>
      <c r="AT132" s="224" t="s">
        <v>127</v>
      </c>
      <c r="AU132" s="224" t="s">
        <v>84</v>
      </c>
      <c r="AY132" s="18" t="s">
        <v>125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82</v>
      </c>
      <c r="BK132" s="225">
        <f>ROUND(I132*H132,2)</f>
        <v>0</v>
      </c>
      <c r="BL132" s="18" t="s">
        <v>132</v>
      </c>
      <c r="BM132" s="224" t="s">
        <v>376</v>
      </c>
    </row>
    <row r="133" s="13" customFormat="1">
      <c r="A133" s="13"/>
      <c r="B133" s="231"/>
      <c r="C133" s="232"/>
      <c r="D133" s="233" t="s">
        <v>136</v>
      </c>
      <c r="E133" s="234" t="s">
        <v>19</v>
      </c>
      <c r="F133" s="235" t="s">
        <v>377</v>
      </c>
      <c r="G133" s="232"/>
      <c r="H133" s="236">
        <v>11.452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136</v>
      </c>
      <c r="AU133" s="242" t="s">
        <v>84</v>
      </c>
      <c r="AV133" s="13" t="s">
        <v>84</v>
      </c>
      <c r="AW133" s="13" t="s">
        <v>35</v>
      </c>
      <c r="AX133" s="13" t="s">
        <v>82</v>
      </c>
      <c r="AY133" s="242" t="s">
        <v>125</v>
      </c>
    </row>
    <row r="134" s="2" customFormat="1" ht="44.25" customHeight="1">
      <c r="A134" s="39"/>
      <c r="B134" s="40"/>
      <c r="C134" s="213" t="s">
        <v>211</v>
      </c>
      <c r="D134" s="213" t="s">
        <v>127</v>
      </c>
      <c r="E134" s="214" t="s">
        <v>227</v>
      </c>
      <c r="F134" s="215" t="s">
        <v>228</v>
      </c>
      <c r="G134" s="216" t="s">
        <v>169</v>
      </c>
      <c r="H134" s="217">
        <v>7.5999999999999996</v>
      </c>
      <c r="I134" s="218"/>
      <c r="J134" s="219">
        <f>ROUND(I134*H134,2)</f>
        <v>0</v>
      </c>
      <c r="K134" s="215" t="s">
        <v>19</v>
      </c>
      <c r="L134" s="45"/>
      <c r="M134" s="220" t="s">
        <v>19</v>
      </c>
      <c r="N134" s="221" t="s">
        <v>46</v>
      </c>
      <c r="O134" s="85"/>
      <c r="P134" s="222">
        <f>O134*H134</f>
        <v>0</v>
      </c>
      <c r="Q134" s="222">
        <v>0</v>
      </c>
      <c r="R134" s="222">
        <f>Q134*H134</f>
        <v>0</v>
      </c>
      <c r="S134" s="222">
        <v>0</v>
      </c>
      <c r="T134" s="223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4" t="s">
        <v>132</v>
      </c>
      <c r="AT134" s="224" t="s">
        <v>127</v>
      </c>
      <c r="AU134" s="224" t="s">
        <v>84</v>
      </c>
      <c r="AY134" s="18" t="s">
        <v>125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8" t="s">
        <v>82</v>
      </c>
      <c r="BK134" s="225">
        <f>ROUND(I134*H134,2)</f>
        <v>0</v>
      </c>
      <c r="BL134" s="18" t="s">
        <v>132</v>
      </c>
      <c r="BM134" s="224" t="s">
        <v>378</v>
      </c>
    </row>
    <row r="135" s="13" customFormat="1">
      <c r="A135" s="13"/>
      <c r="B135" s="231"/>
      <c r="C135" s="232"/>
      <c r="D135" s="233" t="s">
        <v>136</v>
      </c>
      <c r="E135" s="234" t="s">
        <v>19</v>
      </c>
      <c r="F135" s="235" t="s">
        <v>379</v>
      </c>
      <c r="G135" s="232"/>
      <c r="H135" s="236">
        <v>7.5999999999999996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136</v>
      </c>
      <c r="AU135" s="242" t="s">
        <v>84</v>
      </c>
      <c r="AV135" s="13" t="s">
        <v>84</v>
      </c>
      <c r="AW135" s="13" t="s">
        <v>35</v>
      </c>
      <c r="AX135" s="13" t="s">
        <v>82</v>
      </c>
      <c r="AY135" s="242" t="s">
        <v>125</v>
      </c>
    </row>
    <row r="136" s="2" customFormat="1" ht="24.15" customHeight="1">
      <c r="A136" s="39"/>
      <c r="B136" s="40"/>
      <c r="C136" s="254" t="s">
        <v>8</v>
      </c>
      <c r="D136" s="254" t="s">
        <v>232</v>
      </c>
      <c r="E136" s="255" t="s">
        <v>233</v>
      </c>
      <c r="F136" s="256" t="s">
        <v>234</v>
      </c>
      <c r="G136" s="257" t="s">
        <v>235</v>
      </c>
      <c r="H136" s="258">
        <v>13.68</v>
      </c>
      <c r="I136" s="259"/>
      <c r="J136" s="260">
        <f>ROUND(I136*H136,2)</f>
        <v>0</v>
      </c>
      <c r="K136" s="256" t="s">
        <v>19</v>
      </c>
      <c r="L136" s="261"/>
      <c r="M136" s="262" t="s">
        <v>19</v>
      </c>
      <c r="N136" s="263" t="s">
        <v>46</v>
      </c>
      <c r="O136" s="85"/>
      <c r="P136" s="222">
        <f>O136*H136</f>
        <v>0</v>
      </c>
      <c r="Q136" s="222">
        <v>1</v>
      </c>
      <c r="R136" s="222">
        <f>Q136*H136</f>
        <v>13.68</v>
      </c>
      <c r="S136" s="222">
        <v>0</v>
      </c>
      <c r="T136" s="223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24" t="s">
        <v>173</v>
      </c>
      <c r="AT136" s="224" t="s">
        <v>232</v>
      </c>
      <c r="AU136" s="224" t="s">
        <v>84</v>
      </c>
      <c r="AY136" s="18" t="s">
        <v>125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8" t="s">
        <v>82</v>
      </c>
      <c r="BK136" s="225">
        <f>ROUND(I136*H136,2)</f>
        <v>0</v>
      </c>
      <c r="BL136" s="18" t="s">
        <v>132</v>
      </c>
      <c r="BM136" s="224" t="s">
        <v>380</v>
      </c>
    </row>
    <row r="137" s="13" customFormat="1">
      <c r="A137" s="13"/>
      <c r="B137" s="231"/>
      <c r="C137" s="232"/>
      <c r="D137" s="233" t="s">
        <v>136</v>
      </c>
      <c r="E137" s="234" t="s">
        <v>19</v>
      </c>
      <c r="F137" s="235" t="s">
        <v>381</v>
      </c>
      <c r="G137" s="232"/>
      <c r="H137" s="236">
        <v>13.68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136</v>
      </c>
      <c r="AU137" s="242" t="s">
        <v>84</v>
      </c>
      <c r="AV137" s="13" t="s">
        <v>84</v>
      </c>
      <c r="AW137" s="13" t="s">
        <v>35</v>
      </c>
      <c r="AX137" s="13" t="s">
        <v>82</v>
      </c>
      <c r="AY137" s="242" t="s">
        <v>125</v>
      </c>
    </row>
    <row r="138" s="2" customFormat="1" ht="66.75" customHeight="1">
      <c r="A138" s="39"/>
      <c r="B138" s="40"/>
      <c r="C138" s="213" t="s">
        <v>221</v>
      </c>
      <c r="D138" s="213" t="s">
        <v>127</v>
      </c>
      <c r="E138" s="214" t="s">
        <v>239</v>
      </c>
      <c r="F138" s="215" t="s">
        <v>240</v>
      </c>
      <c r="G138" s="216" t="s">
        <v>169</v>
      </c>
      <c r="H138" s="217">
        <v>7.3639999999999999</v>
      </c>
      <c r="I138" s="218"/>
      <c r="J138" s="219">
        <f>ROUND(I138*H138,2)</f>
        <v>0</v>
      </c>
      <c r="K138" s="215" t="s">
        <v>19</v>
      </c>
      <c r="L138" s="45"/>
      <c r="M138" s="220" t="s">
        <v>19</v>
      </c>
      <c r="N138" s="221" t="s">
        <v>46</v>
      </c>
      <c r="O138" s="85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4" t="s">
        <v>132</v>
      </c>
      <c r="AT138" s="224" t="s">
        <v>127</v>
      </c>
      <c r="AU138" s="224" t="s">
        <v>84</v>
      </c>
      <c r="AY138" s="18" t="s">
        <v>125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8" t="s">
        <v>82</v>
      </c>
      <c r="BK138" s="225">
        <f>ROUND(I138*H138,2)</f>
        <v>0</v>
      </c>
      <c r="BL138" s="18" t="s">
        <v>132</v>
      </c>
      <c r="BM138" s="224" t="s">
        <v>382</v>
      </c>
    </row>
    <row r="139" s="13" customFormat="1">
      <c r="A139" s="13"/>
      <c r="B139" s="231"/>
      <c r="C139" s="232"/>
      <c r="D139" s="233" t="s">
        <v>136</v>
      </c>
      <c r="E139" s="234" t="s">
        <v>19</v>
      </c>
      <c r="F139" s="235" t="s">
        <v>383</v>
      </c>
      <c r="G139" s="232"/>
      <c r="H139" s="236">
        <v>7.3639999999999999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136</v>
      </c>
      <c r="AU139" s="242" t="s">
        <v>84</v>
      </c>
      <c r="AV139" s="13" t="s">
        <v>84</v>
      </c>
      <c r="AW139" s="13" t="s">
        <v>35</v>
      </c>
      <c r="AX139" s="13" t="s">
        <v>82</v>
      </c>
      <c r="AY139" s="242" t="s">
        <v>125</v>
      </c>
    </row>
    <row r="140" s="2" customFormat="1" ht="16.5" customHeight="1">
      <c r="A140" s="39"/>
      <c r="B140" s="40"/>
      <c r="C140" s="254" t="s">
        <v>226</v>
      </c>
      <c r="D140" s="254" t="s">
        <v>232</v>
      </c>
      <c r="E140" s="255" t="s">
        <v>244</v>
      </c>
      <c r="F140" s="256" t="s">
        <v>245</v>
      </c>
      <c r="G140" s="257" t="s">
        <v>235</v>
      </c>
      <c r="H140" s="258">
        <v>12.151</v>
      </c>
      <c r="I140" s="259"/>
      <c r="J140" s="260">
        <f>ROUND(I140*H140,2)</f>
        <v>0</v>
      </c>
      <c r="K140" s="256" t="s">
        <v>131</v>
      </c>
      <c r="L140" s="261"/>
      <c r="M140" s="262" t="s">
        <v>19</v>
      </c>
      <c r="N140" s="263" t="s">
        <v>46</v>
      </c>
      <c r="O140" s="85"/>
      <c r="P140" s="222">
        <f>O140*H140</f>
        <v>0</v>
      </c>
      <c r="Q140" s="222">
        <v>1</v>
      </c>
      <c r="R140" s="222">
        <f>Q140*H140</f>
        <v>12.151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173</v>
      </c>
      <c r="AT140" s="224" t="s">
        <v>232</v>
      </c>
      <c r="AU140" s="224" t="s">
        <v>84</v>
      </c>
      <c r="AY140" s="18" t="s">
        <v>125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82</v>
      </c>
      <c r="BK140" s="225">
        <f>ROUND(I140*H140,2)</f>
        <v>0</v>
      </c>
      <c r="BL140" s="18" t="s">
        <v>132</v>
      </c>
      <c r="BM140" s="224" t="s">
        <v>384</v>
      </c>
    </row>
    <row r="141" s="13" customFormat="1">
      <c r="A141" s="13"/>
      <c r="B141" s="231"/>
      <c r="C141" s="232"/>
      <c r="D141" s="233" t="s">
        <v>136</v>
      </c>
      <c r="E141" s="234" t="s">
        <v>19</v>
      </c>
      <c r="F141" s="235" t="s">
        <v>385</v>
      </c>
      <c r="G141" s="232"/>
      <c r="H141" s="236">
        <v>12.151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136</v>
      </c>
      <c r="AU141" s="242" t="s">
        <v>84</v>
      </c>
      <c r="AV141" s="13" t="s">
        <v>84</v>
      </c>
      <c r="AW141" s="13" t="s">
        <v>35</v>
      </c>
      <c r="AX141" s="13" t="s">
        <v>82</v>
      </c>
      <c r="AY141" s="242" t="s">
        <v>125</v>
      </c>
    </row>
    <row r="142" s="2" customFormat="1" ht="37.8" customHeight="1">
      <c r="A142" s="39"/>
      <c r="B142" s="40"/>
      <c r="C142" s="213" t="s">
        <v>231</v>
      </c>
      <c r="D142" s="213" t="s">
        <v>127</v>
      </c>
      <c r="E142" s="214" t="s">
        <v>248</v>
      </c>
      <c r="F142" s="215" t="s">
        <v>249</v>
      </c>
      <c r="G142" s="216" t="s">
        <v>130</v>
      </c>
      <c r="H142" s="217">
        <v>5.8399999999999999</v>
      </c>
      <c r="I142" s="218"/>
      <c r="J142" s="219">
        <f>ROUND(I142*H142,2)</f>
        <v>0</v>
      </c>
      <c r="K142" s="215" t="s">
        <v>131</v>
      </c>
      <c r="L142" s="45"/>
      <c r="M142" s="220" t="s">
        <v>19</v>
      </c>
      <c r="N142" s="221" t="s">
        <v>46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132</v>
      </c>
      <c r="AT142" s="224" t="s">
        <v>127</v>
      </c>
      <c r="AU142" s="224" t="s">
        <v>84</v>
      </c>
      <c r="AY142" s="18" t="s">
        <v>125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82</v>
      </c>
      <c r="BK142" s="225">
        <f>ROUND(I142*H142,2)</f>
        <v>0</v>
      </c>
      <c r="BL142" s="18" t="s">
        <v>132</v>
      </c>
      <c r="BM142" s="224" t="s">
        <v>386</v>
      </c>
    </row>
    <row r="143" s="2" customFormat="1">
      <c r="A143" s="39"/>
      <c r="B143" s="40"/>
      <c r="C143" s="41"/>
      <c r="D143" s="226" t="s">
        <v>134</v>
      </c>
      <c r="E143" s="41"/>
      <c r="F143" s="227" t="s">
        <v>251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84</v>
      </c>
    </row>
    <row r="144" s="2" customFormat="1" ht="37.8" customHeight="1">
      <c r="A144" s="39"/>
      <c r="B144" s="40"/>
      <c r="C144" s="213" t="s">
        <v>238</v>
      </c>
      <c r="D144" s="213" t="s">
        <v>127</v>
      </c>
      <c r="E144" s="214" t="s">
        <v>253</v>
      </c>
      <c r="F144" s="215" t="s">
        <v>254</v>
      </c>
      <c r="G144" s="216" t="s">
        <v>130</v>
      </c>
      <c r="H144" s="217">
        <v>5.8399999999999999</v>
      </c>
      <c r="I144" s="218"/>
      <c r="J144" s="219">
        <f>ROUND(I144*H144,2)</f>
        <v>0</v>
      </c>
      <c r="K144" s="215" t="s">
        <v>19</v>
      </c>
      <c r="L144" s="45"/>
      <c r="M144" s="220" t="s">
        <v>19</v>
      </c>
      <c r="N144" s="221" t="s">
        <v>46</v>
      </c>
      <c r="O144" s="85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24" t="s">
        <v>132</v>
      </c>
      <c r="AT144" s="224" t="s">
        <v>127</v>
      </c>
      <c r="AU144" s="224" t="s">
        <v>84</v>
      </c>
      <c r="AY144" s="18" t="s">
        <v>125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8" t="s">
        <v>82</v>
      </c>
      <c r="BK144" s="225">
        <f>ROUND(I144*H144,2)</f>
        <v>0</v>
      </c>
      <c r="BL144" s="18" t="s">
        <v>132</v>
      </c>
      <c r="BM144" s="224" t="s">
        <v>387</v>
      </c>
    </row>
    <row r="145" s="2" customFormat="1" ht="16.5" customHeight="1">
      <c r="A145" s="39"/>
      <c r="B145" s="40"/>
      <c r="C145" s="254" t="s">
        <v>243</v>
      </c>
      <c r="D145" s="254" t="s">
        <v>232</v>
      </c>
      <c r="E145" s="255" t="s">
        <v>257</v>
      </c>
      <c r="F145" s="256" t="s">
        <v>258</v>
      </c>
      <c r="G145" s="257" t="s">
        <v>259</v>
      </c>
      <c r="H145" s="258">
        <v>0.11700000000000001</v>
      </c>
      <c r="I145" s="259"/>
      <c r="J145" s="260">
        <f>ROUND(I145*H145,2)</f>
        <v>0</v>
      </c>
      <c r="K145" s="256" t="s">
        <v>19</v>
      </c>
      <c r="L145" s="261"/>
      <c r="M145" s="262" t="s">
        <v>19</v>
      </c>
      <c r="N145" s="263" t="s">
        <v>46</v>
      </c>
      <c r="O145" s="85"/>
      <c r="P145" s="222">
        <f>O145*H145</f>
        <v>0</v>
      </c>
      <c r="Q145" s="222">
        <v>0.001</v>
      </c>
      <c r="R145" s="222">
        <f>Q145*H145</f>
        <v>0.00011700000000000001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173</v>
      </c>
      <c r="AT145" s="224" t="s">
        <v>232</v>
      </c>
      <c r="AU145" s="224" t="s">
        <v>84</v>
      </c>
      <c r="AY145" s="18" t="s">
        <v>125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82</v>
      </c>
      <c r="BK145" s="225">
        <f>ROUND(I145*H145,2)</f>
        <v>0</v>
      </c>
      <c r="BL145" s="18" t="s">
        <v>132</v>
      </c>
      <c r="BM145" s="224" t="s">
        <v>388</v>
      </c>
    </row>
    <row r="146" s="13" customFormat="1">
      <c r="A146" s="13"/>
      <c r="B146" s="231"/>
      <c r="C146" s="232"/>
      <c r="D146" s="233" t="s">
        <v>136</v>
      </c>
      <c r="E146" s="234" t="s">
        <v>19</v>
      </c>
      <c r="F146" s="235" t="s">
        <v>389</v>
      </c>
      <c r="G146" s="232"/>
      <c r="H146" s="236">
        <v>0.11700000000000001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136</v>
      </c>
      <c r="AU146" s="242" t="s">
        <v>84</v>
      </c>
      <c r="AV146" s="13" t="s">
        <v>84</v>
      </c>
      <c r="AW146" s="13" t="s">
        <v>35</v>
      </c>
      <c r="AX146" s="13" t="s">
        <v>82</v>
      </c>
      <c r="AY146" s="242" t="s">
        <v>125</v>
      </c>
    </row>
    <row r="147" s="12" customFormat="1" ht="22.8" customHeight="1">
      <c r="A147" s="12"/>
      <c r="B147" s="197"/>
      <c r="C147" s="198"/>
      <c r="D147" s="199" t="s">
        <v>74</v>
      </c>
      <c r="E147" s="211" t="s">
        <v>132</v>
      </c>
      <c r="F147" s="211" t="s">
        <v>262</v>
      </c>
      <c r="G147" s="198"/>
      <c r="H147" s="198"/>
      <c r="I147" s="201"/>
      <c r="J147" s="212">
        <f>BK147</f>
        <v>0</v>
      </c>
      <c r="K147" s="198"/>
      <c r="L147" s="203"/>
      <c r="M147" s="204"/>
      <c r="N147" s="205"/>
      <c r="O147" s="205"/>
      <c r="P147" s="206">
        <f>SUM(P148:P149)</f>
        <v>0</v>
      </c>
      <c r="Q147" s="205"/>
      <c r="R147" s="206">
        <f>SUM(R148:R149)</f>
        <v>3.9781800800000005</v>
      </c>
      <c r="S147" s="205"/>
      <c r="T147" s="207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8" t="s">
        <v>82</v>
      </c>
      <c r="AT147" s="209" t="s">
        <v>74</v>
      </c>
      <c r="AU147" s="209" t="s">
        <v>82</v>
      </c>
      <c r="AY147" s="208" t="s">
        <v>125</v>
      </c>
      <c r="BK147" s="210">
        <f>SUM(BK148:BK149)</f>
        <v>0</v>
      </c>
    </row>
    <row r="148" s="2" customFormat="1" ht="33" customHeight="1">
      <c r="A148" s="39"/>
      <c r="B148" s="40"/>
      <c r="C148" s="213" t="s">
        <v>7</v>
      </c>
      <c r="D148" s="213" t="s">
        <v>127</v>
      </c>
      <c r="E148" s="214" t="s">
        <v>264</v>
      </c>
      <c r="F148" s="215" t="s">
        <v>265</v>
      </c>
      <c r="G148" s="216" t="s">
        <v>169</v>
      </c>
      <c r="H148" s="217">
        <v>2.1040000000000001</v>
      </c>
      <c r="I148" s="218"/>
      <c r="J148" s="219">
        <f>ROUND(I148*H148,2)</f>
        <v>0</v>
      </c>
      <c r="K148" s="215" t="s">
        <v>19</v>
      </c>
      <c r="L148" s="45"/>
      <c r="M148" s="220" t="s">
        <v>19</v>
      </c>
      <c r="N148" s="221" t="s">
        <v>46</v>
      </c>
      <c r="O148" s="85"/>
      <c r="P148" s="222">
        <f>O148*H148</f>
        <v>0</v>
      </c>
      <c r="Q148" s="222">
        <v>1.8907700000000001</v>
      </c>
      <c r="R148" s="222">
        <f>Q148*H148</f>
        <v>3.9781800800000005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132</v>
      </c>
      <c r="AT148" s="224" t="s">
        <v>127</v>
      </c>
      <c r="AU148" s="224" t="s">
        <v>84</v>
      </c>
      <c r="AY148" s="18" t="s">
        <v>125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82</v>
      </c>
      <c r="BK148" s="225">
        <f>ROUND(I148*H148,2)</f>
        <v>0</v>
      </c>
      <c r="BL148" s="18" t="s">
        <v>132</v>
      </c>
      <c r="BM148" s="224" t="s">
        <v>390</v>
      </c>
    </row>
    <row r="149" s="13" customFormat="1">
      <c r="A149" s="13"/>
      <c r="B149" s="231"/>
      <c r="C149" s="232"/>
      <c r="D149" s="233" t="s">
        <v>136</v>
      </c>
      <c r="E149" s="234" t="s">
        <v>19</v>
      </c>
      <c r="F149" s="235" t="s">
        <v>391</v>
      </c>
      <c r="G149" s="232"/>
      <c r="H149" s="236">
        <v>2.1040000000000001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136</v>
      </c>
      <c r="AU149" s="242" t="s">
        <v>84</v>
      </c>
      <c r="AV149" s="13" t="s">
        <v>84</v>
      </c>
      <c r="AW149" s="13" t="s">
        <v>35</v>
      </c>
      <c r="AX149" s="13" t="s">
        <v>82</v>
      </c>
      <c r="AY149" s="242" t="s">
        <v>125</v>
      </c>
    </row>
    <row r="150" s="12" customFormat="1" ht="22.8" customHeight="1">
      <c r="A150" s="12"/>
      <c r="B150" s="197"/>
      <c r="C150" s="198"/>
      <c r="D150" s="199" t="s">
        <v>74</v>
      </c>
      <c r="E150" s="211" t="s">
        <v>154</v>
      </c>
      <c r="F150" s="211" t="s">
        <v>268</v>
      </c>
      <c r="G150" s="198"/>
      <c r="H150" s="198"/>
      <c r="I150" s="201"/>
      <c r="J150" s="212">
        <f>BK150</f>
        <v>0</v>
      </c>
      <c r="K150" s="198"/>
      <c r="L150" s="203"/>
      <c r="M150" s="204"/>
      <c r="N150" s="205"/>
      <c r="O150" s="205"/>
      <c r="P150" s="206">
        <f>SUM(P151:P156)</f>
        <v>0</v>
      </c>
      <c r="Q150" s="205"/>
      <c r="R150" s="206">
        <f>SUM(R151:R156)</f>
        <v>0</v>
      </c>
      <c r="S150" s="205"/>
      <c r="T150" s="207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8" t="s">
        <v>82</v>
      </c>
      <c r="AT150" s="209" t="s">
        <v>74</v>
      </c>
      <c r="AU150" s="209" t="s">
        <v>82</v>
      </c>
      <c r="AY150" s="208" t="s">
        <v>125</v>
      </c>
      <c r="BK150" s="210">
        <f>SUM(BK151:BK156)</f>
        <v>0</v>
      </c>
    </row>
    <row r="151" s="2" customFormat="1" ht="24.15" customHeight="1">
      <c r="A151" s="39"/>
      <c r="B151" s="40"/>
      <c r="C151" s="213" t="s">
        <v>252</v>
      </c>
      <c r="D151" s="213" t="s">
        <v>127</v>
      </c>
      <c r="E151" s="214" t="s">
        <v>270</v>
      </c>
      <c r="F151" s="215" t="s">
        <v>271</v>
      </c>
      <c r="G151" s="216" t="s">
        <v>130</v>
      </c>
      <c r="H151" s="217">
        <v>30.399999999999999</v>
      </c>
      <c r="I151" s="218"/>
      <c r="J151" s="219">
        <f>ROUND(I151*H151,2)</f>
        <v>0</v>
      </c>
      <c r="K151" s="215" t="s">
        <v>131</v>
      </c>
      <c r="L151" s="45"/>
      <c r="M151" s="220" t="s">
        <v>19</v>
      </c>
      <c r="N151" s="221" t="s">
        <v>46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132</v>
      </c>
      <c r="AT151" s="224" t="s">
        <v>127</v>
      </c>
      <c r="AU151" s="224" t="s">
        <v>84</v>
      </c>
      <c r="AY151" s="18" t="s">
        <v>125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82</v>
      </c>
      <c r="BK151" s="225">
        <f>ROUND(I151*H151,2)</f>
        <v>0</v>
      </c>
      <c r="BL151" s="18" t="s">
        <v>132</v>
      </c>
      <c r="BM151" s="224" t="s">
        <v>392</v>
      </c>
    </row>
    <row r="152" s="2" customFormat="1">
      <c r="A152" s="39"/>
      <c r="B152" s="40"/>
      <c r="C152" s="41"/>
      <c r="D152" s="226" t="s">
        <v>134</v>
      </c>
      <c r="E152" s="41"/>
      <c r="F152" s="227" t="s">
        <v>273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134</v>
      </c>
      <c r="AU152" s="18" t="s">
        <v>84</v>
      </c>
    </row>
    <row r="153" s="13" customFormat="1">
      <c r="A153" s="13"/>
      <c r="B153" s="231"/>
      <c r="C153" s="232"/>
      <c r="D153" s="233" t="s">
        <v>136</v>
      </c>
      <c r="E153" s="234" t="s">
        <v>19</v>
      </c>
      <c r="F153" s="235" t="s">
        <v>393</v>
      </c>
      <c r="G153" s="232"/>
      <c r="H153" s="236">
        <v>30.399999999999999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136</v>
      </c>
      <c r="AU153" s="242" t="s">
        <v>84</v>
      </c>
      <c r="AV153" s="13" t="s">
        <v>84</v>
      </c>
      <c r="AW153" s="13" t="s">
        <v>35</v>
      </c>
      <c r="AX153" s="13" t="s">
        <v>82</v>
      </c>
      <c r="AY153" s="242" t="s">
        <v>125</v>
      </c>
    </row>
    <row r="154" s="2" customFormat="1" ht="33" customHeight="1">
      <c r="A154" s="39"/>
      <c r="B154" s="40"/>
      <c r="C154" s="213" t="s">
        <v>256</v>
      </c>
      <c r="D154" s="213" t="s">
        <v>127</v>
      </c>
      <c r="E154" s="214" t="s">
        <v>276</v>
      </c>
      <c r="F154" s="215" t="s">
        <v>277</v>
      </c>
      <c r="G154" s="216" t="s">
        <v>130</v>
      </c>
      <c r="H154" s="217">
        <v>15.199999999999999</v>
      </c>
      <c r="I154" s="218"/>
      <c r="J154" s="219">
        <f>ROUND(I154*H154,2)</f>
        <v>0</v>
      </c>
      <c r="K154" s="215" t="s">
        <v>131</v>
      </c>
      <c r="L154" s="45"/>
      <c r="M154" s="220" t="s">
        <v>19</v>
      </c>
      <c r="N154" s="221" t="s">
        <v>46</v>
      </c>
      <c r="O154" s="85"/>
      <c r="P154" s="222">
        <f>O154*H154</f>
        <v>0</v>
      </c>
      <c r="Q154" s="222">
        <v>0</v>
      </c>
      <c r="R154" s="222">
        <f>Q154*H154</f>
        <v>0</v>
      </c>
      <c r="S154" s="222">
        <v>0</v>
      </c>
      <c r="T154" s="22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4" t="s">
        <v>132</v>
      </c>
      <c r="AT154" s="224" t="s">
        <v>127</v>
      </c>
      <c r="AU154" s="224" t="s">
        <v>84</v>
      </c>
      <c r="AY154" s="18" t="s">
        <v>125</v>
      </c>
      <c r="BE154" s="225">
        <f>IF(N154="základní",J154,0)</f>
        <v>0</v>
      </c>
      <c r="BF154" s="225">
        <f>IF(N154="snížená",J154,0)</f>
        <v>0</v>
      </c>
      <c r="BG154" s="225">
        <f>IF(N154="zákl. přenesená",J154,0)</f>
        <v>0</v>
      </c>
      <c r="BH154" s="225">
        <f>IF(N154="sníž. přenesená",J154,0)</f>
        <v>0</v>
      </c>
      <c r="BI154" s="225">
        <f>IF(N154="nulová",J154,0)</f>
        <v>0</v>
      </c>
      <c r="BJ154" s="18" t="s">
        <v>82</v>
      </c>
      <c r="BK154" s="225">
        <f>ROUND(I154*H154,2)</f>
        <v>0</v>
      </c>
      <c r="BL154" s="18" t="s">
        <v>132</v>
      </c>
      <c r="BM154" s="224" t="s">
        <v>394</v>
      </c>
    </row>
    <row r="155" s="2" customFormat="1">
      <c r="A155" s="39"/>
      <c r="B155" s="40"/>
      <c r="C155" s="41"/>
      <c r="D155" s="226" t="s">
        <v>134</v>
      </c>
      <c r="E155" s="41"/>
      <c r="F155" s="227" t="s">
        <v>279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134</v>
      </c>
      <c r="AU155" s="18" t="s">
        <v>84</v>
      </c>
    </row>
    <row r="156" s="13" customFormat="1">
      <c r="A156" s="13"/>
      <c r="B156" s="231"/>
      <c r="C156" s="232"/>
      <c r="D156" s="233" t="s">
        <v>136</v>
      </c>
      <c r="E156" s="234" t="s">
        <v>19</v>
      </c>
      <c r="F156" s="235" t="s">
        <v>395</v>
      </c>
      <c r="G156" s="232"/>
      <c r="H156" s="236">
        <v>15.199999999999999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136</v>
      </c>
      <c r="AU156" s="242" t="s">
        <v>84</v>
      </c>
      <c r="AV156" s="13" t="s">
        <v>84</v>
      </c>
      <c r="AW156" s="13" t="s">
        <v>35</v>
      </c>
      <c r="AX156" s="13" t="s">
        <v>82</v>
      </c>
      <c r="AY156" s="242" t="s">
        <v>125</v>
      </c>
    </row>
    <row r="157" s="12" customFormat="1" ht="22.8" customHeight="1">
      <c r="A157" s="12"/>
      <c r="B157" s="197"/>
      <c r="C157" s="198"/>
      <c r="D157" s="199" t="s">
        <v>74</v>
      </c>
      <c r="E157" s="211" t="s">
        <v>173</v>
      </c>
      <c r="F157" s="211" t="s">
        <v>281</v>
      </c>
      <c r="G157" s="198"/>
      <c r="H157" s="198"/>
      <c r="I157" s="201"/>
      <c r="J157" s="212">
        <f>BK157</f>
        <v>0</v>
      </c>
      <c r="K157" s="198"/>
      <c r="L157" s="203"/>
      <c r="M157" s="204"/>
      <c r="N157" s="205"/>
      <c r="O157" s="205"/>
      <c r="P157" s="206">
        <f>SUM(P158:P185)</f>
        <v>0</v>
      </c>
      <c r="Q157" s="205"/>
      <c r="R157" s="206">
        <f>SUM(R158:R185)</f>
        <v>0.35593600000000003</v>
      </c>
      <c r="S157" s="205"/>
      <c r="T157" s="207">
        <f>SUM(T158:T185)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8" t="s">
        <v>82</v>
      </c>
      <c r="AT157" s="209" t="s">
        <v>74</v>
      </c>
      <c r="AU157" s="209" t="s">
        <v>82</v>
      </c>
      <c r="AY157" s="208" t="s">
        <v>125</v>
      </c>
      <c r="BK157" s="210">
        <f>SUM(BK158:BK185)</f>
        <v>0</v>
      </c>
    </row>
    <row r="158" s="2" customFormat="1" ht="37.8" customHeight="1">
      <c r="A158" s="39"/>
      <c r="B158" s="40"/>
      <c r="C158" s="213" t="s">
        <v>263</v>
      </c>
      <c r="D158" s="213" t="s">
        <v>127</v>
      </c>
      <c r="E158" s="214" t="s">
        <v>396</v>
      </c>
      <c r="F158" s="215" t="s">
        <v>397</v>
      </c>
      <c r="G158" s="216" t="s">
        <v>145</v>
      </c>
      <c r="H158" s="217">
        <v>26.300000000000001</v>
      </c>
      <c r="I158" s="218"/>
      <c r="J158" s="219">
        <f>ROUND(I158*H158,2)</f>
        <v>0</v>
      </c>
      <c r="K158" s="215" t="s">
        <v>131</v>
      </c>
      <c r="L158" s="45"/>
      <c r="M158" s="220" t="s">
        <v>19</v>
      </c>
      <c r="N158" s="221" t="s">
        <v>46</v>
      </c>
      <c r="O158" s="85"/>
      <c r="P158" s="222">
        <f>O158*H158</f>
        <v>0</v>
      </c>
      <c r="Q158" s="222">
        <v>0</v>
      </c>
      <c r="R158" s="222">
        <f>Q158*H158</f>
        <v>0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132</v>
      </c>
      <c r="AT158" s="224" t="s">
        <v>127</v>
      </c>
      <c r="AU158" s="224" t="s">
        <v>84</v>
      </c>
      <c r="AY158" s="18" t="s">
        <v>125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82</v>
      </c>
      <c r="BK158" s="225">
        <f>ROUND(I158*H158,2)</f>
        <v>0</v>
      </c>
      <c r="BL158" s="18" t="s">
        <v>132</v>
      </c>
      <c r="BM158" s="224" t="s">
        <v>398</v>
      </c>
    </row>
    <row r="159" s="2" customFormat="1">
      <c r="A159" s="39"/>
      <c r="B159" s="40"/>
      <c r="C159" s="41"/>
      <c r="D159" s="226" t="s">
        <v>134</v>
      </c>
      <c r="E159" s="41"/>
      <c r="F159" s="227" t="s">
        <v>399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134</v>
      </c>
      <c r="AU159" s="18" t="s">
        <v>84</v>
      </c>
    </row>
    <row r="160" s="13" customFormat="1">
      <c r="A160" s="13"/>
      <c r="B160" s="231"/>
      <c r="C160" s="232"/>
      <c r="D160" s="233" t="s">
        <v>136</v>
      </c>
      <c r="E160" s="234" t="s">
        <v>19</v>
      </c>
      <c r="F160" s="235" t="s">
        <v>400</v>
      </c>
      <c r="G160" s="232"/>
      <c r="H160" s="236">
        <v>26.300000000000001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136</v>
      </c>
      <c r="AU160" s="242" t="s">
        <v>84</v>
      </c>
      <c r="AV160" s="13" t="s">
        <v>84</v>
      </c>
      <c r="AW160" s="13" t="s">
        <v>35</v>
      </c>
      <c r="AX160" s="13" t="s">
        <v>82</v>
      </c>
      <c r="AY160" s="242" t="s">
        <v>125</v>
      </c>
    </row>
    <row r="161" s="2" customFormat="1" ht="21.75" customHeight="1">
      <c r="A161" s="39"/>
      <c r="B161" s="40"/>
      <c r="C161" s="254" t="s">
        <v>269</v>
      </c>
      <c r="D161" s="254" t="s">
        <v>232</v>
      </c>
      <c r="E161" s="255" t="s">
        <v>401</v>
      </c>
      <c r="F161" s="256" t="s">
        <v>402</v>
      </c>
      <c r="G161" s="257" t="s">
        <v>145</v>
      </c>
      <c r="H161" s="258">
        <v>71.299999999999997</v>
      </c>
      <c r="I161" s="259"/>
      <c r="J161" s="260">
        <f>ROUND(I161*H161,2)</f>
        <v>0</v>
      </c>
      <c r="K161" s="256" t="s">
        <v>131</v>
      </c>
      <c r="L161" s="261"/>
      <c r="M161" s="262" t="s">
        <v>19</v>
      </c>
      <c r="N161" s="263" t="s">
        <v>46</v>
      </c>
      <c r="O161" s="85"/>
      <c r="P161" s="222">
        <f>O161*H161</f>
        <v>0</v>
      </c>
      <c r="Q161" s="222">
        <v>0.00106</v>
      </c>
      <c r="R161" s="222">
        <f>Q161*H161</f>
        <v>0.075577999999999992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173</v>
      </c>
      <c r="AT161" s="224" t="s">
        <v>232</v>
      </c>
      <c r="AU161" s="224" t="s">
        <v>84</v>
      </c>
      <c r="AY161" s="18" t="s">
        <v>125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82</v>
      </c>
      <c r="BK161" s="225">
        <f>ROUND(I161*H161,2)</f>
        <v>0</v>
      </c>
      <c r="BL161" s="18" t="s">
        <v>132</v>
      </c>
      <c r="BM161" s="224" t="s">
        <v>403</v>
      </c>
    </row>
    <row r="162" s="13" customFormat="1">
      <c r="A162" s="13"/>
      <c r="B162" s="231"/>
      <c r="C162" s="232"/>
      <c r="D162" s="233" t="s">
        <v>136</v>
      </c>
      <c r="E162" s="234" t="s">
        <v>19</v>
      </c>
      <c r="F162" s="235" t="s">
        <v>404</v>
      </c>
      <c r="G162" s="232"/>
      <c r="H162" s="236">
        <v>26.300000000000001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136</v>
      </c>
      <c r="AU162" s="242" t="s">
        <v>84</v>
      </c>
      <c r="AV162" s="13" t="s">
        <v>84</v>
      </c>
      <c r="AW162" s="13" t="s">
        <v>35</v>
      </c>
      <c r="AX162" s="13" t="s">
        <v>75</v>
      </c>
      <c r="AY162" s="242" t="s">
        <v>125</v>
      </c>
    </row>
    <row r="163" s="13" customFormat="1">
      <c r="A163" s="13"/>
      <c r="B163" s="231"/>
      <c r="C163" s="232"/>
      <c r="D163" s="233" t="s">
        <v>136</v>
      </c>
      <c r="E163" s="234" t="s">
        <v>19</v>
      </c>
      <c r="F163" s="235" t="s">
        <v>405</v>
      </c>
      <c r="G163" s="232"/>
      <c r="H163" s="236">
        <v>45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136</v>
      </c>
      <c r="AU163" s="242" t="s">
        <v>84</v>
      </c>
      <c r="AV163" s="13" t="s">
        <v>84</v>
      </c>
      <c r="AW163" s="13" t="s">
        <v>35</v>
      </c>
      <c r="AX163" s="13" t="s">
        <v>75</v>
      </c>
      <c r="AY163" s="242" t="s">
        <v>125</v>
      </c>
    </row>
    <row r="164" s="14" customFormat="1">
      <c r="A164" s="14"/>
      <c r="B164" s="243"/>
      <c r="C164" s="244"/>
      <c r="D164" s="233" t="s">
        <v>136</v>
      </c>
      <c r="E164" s="245" t="s">
        <v>19</v>
      </c>
      <c r="F164" s="246" t="s">
        <v>193</v>
      </c>
      <c r="G164" s="244"/>
      <c r="H164" s="247">
        <v>71.299999999999997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136</v>
      </c>
      <c r="AU164" s="253" t="s">
        <v>84</v>
      </c>
      <c r="AV164" s="14" t="s">
        <v>132</v>
      </c>
      <c r="AW164" s="14" t="s">
        <v>35</v>
      </c>
      <c r="AX164" s="14" t="s">
        <v>82</v>
      </c>
      <c r="AY164" s="253" t="s">
        <v>125</v>
      </c>
    </row>
    <row r="165" s="2" customFormat="1" ht="37.8" customHeight="1">
      <c r="A165" s="39"/>
      <c r="B165" s="40"/>
      <c r="C165" s="213" t="s">
        <v>275</v>
      </c>
      <c r="D165" s="213" t="s">
        <v>127</v>
      </c>
      <c r="E165" s="214" t="s">
        <v>406</v>
      </c>
      <c r="F165" s="215" t="s">
        <v>407</v>
      </c>
      <c r="G165" s="216" t="s">
        <v>291</v>
      </c>
      <c r="H165" s="217">
        <v>3</v>
      </c>
      <c r="I165" s="218"/>
      <c r="J165" s="219">
        <f>ROUND(I165*H165,2)</f>
        <v>0</v>
      </c>
      <c r="K165" s="215" t="s">
        <v>131</v>
      </c>
      <c r="L165" s="45"/>
      <c r="M165" s="220" t="s">
        <v>19</v>
      </c>
      <c r="N165" s="221" t="s">
        <v>46</v>
      </c>
      <c r="O165" s="85"/>
      <c r="P165" s="222">
        <f>O165*H165</f>
        <v>0</v>
      </c>
      <c r="Q165" s="222">
        <v>0</v>
      </c>
      <c r="R165" s="222">
        <f>Q165*H165</f>
        <v>0</v>
      </c>
      <c r="S165" s="222">
        <v>0</v>
      </c>
      <c r="T165" s="223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4" t="s">
        <v>132</v>
      </c>
      <c r="AT165" s="224" t="s">
        <v>127</v>
      </c>
      <c r="AU165" s="224" t="s">
        <v>84</v>
      </c>
      <c r="AY165" s="18" t="s">
        <v>125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8" t="s">
        <v>82</v>
      </c>
      <c r="BK165" s="225">
        <f>ROUND(I165*H165,2)</f>
        <v>0</v>
      </c>
      <c r="BL165" s="18" t="s">
        <v>132</v>
      </c>
      <c r="BM165" s="224" t="s">
        <v>408</v>
      </c>
    </row>
    <row r="166" s="2" customFormat="1">
      <c r="A166" s="39"/>
      <c r="B166" s="40"/>
      <c r="C166" s="41"/>
      <c r="D166" s="226" t="s">
        <v>134</v>
      </c>
      <c r="E166" s="41"/>
      <c r="F166" s="227" t="s">
        <v>409</v>
      </c>
      <c r="G166" s="41"/>
      <c r="H166" s="41"/>
      <c r="I166" s="228"/>
      <c r="J166" s="41"/>
      <c r="K166" s="41"/>
      <c r="L166" s="45"/>
      <c r="M166" s="229"/>
      <c r="N166" s="230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134</v>
      </c>
      <c r="AU166" s="18" t="s">
        <v>84</v>
      </c>
    </row>
    <row r="167" s="2" customFormat="1" ht="16.5" customHeight="1">
      <c r="A167" s="39"/>
      <c r="B167" s="40"/>
      <c r="C167" s="254" t="s">
        <v>282</v>
      </c>
      <c r="D167" s="254" t="s">
        <v>232</v>
      </c>
      <c r="E167" s="255" t="s">
        <v>410</v>
      </c>
      <c r="F167" s="256" t="s">
        <v>411</v>
      </c>
      <c r="G167" s="257" t="s">
        <v>291</v>
      </c>
      <c r="H167" s="258">
        <v>3</v>
      </c>
      <c r="I167" s="259"/>
      <c r="J167" s="260">
        <f>ROUND(I167*H167,2)</f>
        <v>0</v>
      </c>
      <c r="K167" s="256" t="s">
        <v>131</v>
      </c>
      <c r="L167" s="261"/>
      <c r="M167" s="262" t="s">
        <v>19</v>
      </c>
      <c r="N167" s="263" t="s">
        <v>46</v>
      </c>
      <c r="O167" s="85"/>
      <c r="P167" s="222">
        <f>O167*H167</f>
        <v>0</v>
      </c>
      <c r="Q167" s="222">
        <v>9.0000000000000006E-05</v>
      </c>
      <c r="R167" s="222">
        <f>Q167*H167</f>
        <v>0.00027</v>
      </c>
      <c r="S167" s="222">
        <v>0</v>
      </c>
      <c r="T167" s="223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4" t="s">
        <v>173</v>
      </c>
      <c r="AT167" s="224" t="s">
        <v>232</v>
      </c>
      <c r="AU167" s="224" t="s">
        <v>84</v>
      </c>
      <c r="AY167" s="18" t="s">
        <v>125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8" t="s">
        <v>82</v>
      </c>
      <c r="BK167" s="225">
        <f>ROUND(I167*H167,2)</f>
        <v>0</v>
      </c>
      <c r="BL167" s="18" t="s">
        <v>132</v>
      </c>
      <c r="BM167" s="224" t="s">
        <v>412</v>
      </c>
    </row>
    <row r="168" s="2" customFormat="1" ht="49.05" customHeight="1">
      <c r="A168" s="39"/>
      <c r="B168" s="40"/>
      <c r="C168" s="213" t="s">
        <v>288</v>
      </c>
      <c r="D168" s="213" t="s">
        <v>127</v>
      </c>
      <c r="E168" s="214" t="s">
        <v>413</v>
      </c>
      <c r="F168" s="215" t="s">
        <v>414</v>
      </c>
      <c r="G168" s="216" t="s">
        <v>291</v>
      </c>
      <c r="H168" s="217">
        <v>3</v>
      </c>
      <c r="I168" s="218"/>
      <c r="J168" s="219">
        <f>ROUND(I168*H168,2)</f>
        <v>0</v>
      </c>
      <c r="K168" s="215" t="s">
        <v>131</v>
      </c>
      <c r="L168" s="45"/>
      <c r="M168" s="220" t="s">
        <v>19</v>
      </c>
      <c r="N168" s="221" t="s">
        <v>46</v>
      </c>
      <c r="O168" s="85"/>
      <c r="P168" s="222">
        <f>O168*H168</f>
        <v>0</v>
      </c>
      <c r="Q168" s="222">
        <v>0.00072000000000000005</v>
      </c>
      <c r="R168" s="222">
        <f>Q168*H168</f>
        <v>0.00216</v>
      </c>
      <c r="S168" s="222">
        <v>0</v>
      </c>
      <c r="T168" s="223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4" t="s">
        <v>132</v>
      </c>
      <c r="AT168" s="224" t="s">
        <v>127</v>
      </c>
      <c r="AU168" s="224" t="s">
        <v>84</v>
      </c>
      <c r="AY168" s="18" t="s">
        <v>125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8" t="s">
        <v>82</v>
      </c>
      <c r="BK168" s="225">
        <f>ROUND(I168*H168,2)</f>
        <v>0</v>
      </c>
      <c r="BL168" s="18" t="s">
        <v>132</v>
      </c>
      <c r="BM168" s="224" t="s">
        <v>415</v>
      </c>
    </row>
    <row r="169" s="2" customFormat="1">
      <c r="A169" s="39"/>
      <c r="B169" s="40"/>
      <c r="C169" s="41"/>
      <c r="D169" s="226" t="s">
        <v>134</v>
      </c>
      <c r="E169" s="41"/>
      <c r="F169" s="227" t="s">
        <v>416</v>
      </c>
      <c r="G169" s="41"/>
      <c r="H169" s="41"/>
      <c r="I169" s="228"/>
      <c r="J169" s="41"/>
      <c r="K169" s="41"/>
      <c r="L169" s="45"/>
      <c r="M169" s="229"/>
      <c r="N169" s="230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134</v>
      </c>
      <c r="AU169" s="18" t="s">
        <v>84</v>
      </c>
    </row>
    <row r="170" s="2" customFormat="1" ht="24.15" customHeight="1">
      <c r="A170" s="39"/>
      <c r="B170" s="40"/>
      <c r="C170" s="254" t="s">
        <v>294</v>
      </c>
      <c r="D170" s="254" t="s">
        <v>232</v>
      </c>
      <c r="E170" s="255" t="s">
        <v>417</v>
      </c>
      <c r="F170" s="256" t="s">
        <v>418</v>
      </c>
      <c r="G170" s="257" t="s">
        <v>291</v>
      </c>
      <c r="H170" s="258">
        <v>3</v>
      </c>
      <c r="I170" s="259"/>
      <c r="J170" s="260">
        <f>ROUND(I170*H170,2)</f>
        <v>0</v>
      </c>
      <c r="K170" s="256" t="s">
        <v>131</v>
      </c>
      <c r="L170" s="261"/>
      <c r="M170" s="262" t="s">
        <v>19</v>
      </c>
      <c r="N170" s="263" t="s">
        <v>46</v>
      </c>
      <c r="O170" s="85"/>
      <c r="P170" s="222">
        <f>O170*H170</f>
        <v>0</v>
      </c>
      <c r="Q170" s="222">
        <v>0.0083000000000000001</v>
      </c>
      <c r="R170" s="222">
        <f>Q170*H170</f>
        <v>0.024899999999999999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173</v>
      </c>
      <c r="AT170" s="224" t="s">
        <v>232</v>
      </c>
      <c r="AU170" s="224" t="s">
        <v>84</v>
      </c>
      <c r="AY170" s="18" t="s">
        <v>125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82</v>
      </c>
      <c r="BK170" s="225">
        <f>ROUND(I170*H170,2)</f>
        <v>0</v>
      </c>
      <c r="BL170" s="18" t="s">
        <v>132</v>
      </c>
      <c r="BM170" s="224" t="s">
        <v>419</v>
      </c>
    </row>
    <row r="171" s="2" customFormat="1" ht="24.15" customHeight="1">
      <c r="A171" s="39"/>
      <c r="B171" s="40"/>
      <c r="C171" s="254" t="s">
        <v>298</v>
      </c>
      <c r="D171" s="254" t="s">
        <v>232</v>
      </c>
      <c r="E171" s="255" t="s">
        <v>420</v>
      </c>
      <c r="F171" s="256" t="s">
        <v>421</v>
      </c>
      <c r="G171" s="257" t="s">
        <v>291</v>
      </c>
      <c r="H171" s="258">
        <v>3</v>
      </c>
      <c r="I171" s="259"/>
      <c r="J171" s="260">
        <f>ROUND(I171*H171,2)</f>
        <v>0</v>
      </c>
      <c r="K171" s="256" t="s">
        <v>19</v>
      </c>
      <c r="L171" s="261"/>
      <c r="M171" s="262" t="s">
        <v>19</v>
      </c>
      <c r="N171" s="263" t="s">
        <v>46</v>
      </c>
      <c r="O171" s="85"/>
      <c r="P171" s="222">
        <f>O171*H171</f>
        <v>0</v>
      </c>
      <c r="Q171" s="222">
        <v>0.0035000000000000001</v>
      </c>
      <c r="R171" s="222">
        <f>Q171*H171</f>
        <v>0.010500000000000001</v>
      </c>
      <c r="S171" s="222">
        <v>0</v>
      </c>
      <c r="T171" s="223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24" t="s">
        <v>173</v>
      </c>
      <c r="AT171" s="224" t="s">
        <v>232</v>
      </c>
      <c r="AU171" s="224" t="s">
        <v>84</v>
      </c>
      <c r="AY171" s="18" t="s">
        <v>125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8" t="s">
        <v>82</v>
      </c>
      <c r="BK171" s="225">
        <f>ROUND(I171*H171,2)</f>
        <v>0</v>
      </c>
      <c r="BL171" s="18" t="s">
        <v>132</v>
      </c>
      <c r="BM171" s="224" t="s">
        <v>422</v>
      </c>
    </row>
    <row r="172" s="2" customFormat="1" ht="44.25" customHeight="1">
      <c r="A172" s="39"/>
      <c r="B172" s="40"/>
      <c r="C172" s="213" t="s">
        <v>303</v>
      </c>
      <c r="D172" s="213" t="s">
        <v>127</v>
      </c>
      <c r="E172" s="214" t="s">
        <v>423</v>
      </c>
      <c r="F172" s="215" t="s">
        <v>424</v>
      </c>
      <c r="G172" s="216" t="s">
        <v>291</v>
      </c>
      <c r="H172" s="217">
        <v>3</v>
      </c>
      <c r="I172" s="218"/>
      <c r="J172" s="219">
        <f>ROUND(I172*H172,2)</f>
        <v>0</v>
      </c>
      <c r="K172" s="215" t="s">
        <v>131</v>
      </c>
      <c r="L172" s="45"/>
      <c r="M172" s="220" t="s">
        <v>19</v>
      </c>
      <c r="N172" s="221" t="s">
        <v>46</v>
      </c>
      <c r="O172" s="85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4" t="s">
        <v>132</v>
      </c>
      <c r="AT172" s="224" t="s">
        <v>127</v>
      </c>
      <c r="AU172" s="224" t="s">
        <v>84</v>
      </c>
      <c r="AY172" s="18" t="s">
        <v>125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8" t="s">
        <v>82</v>
      </c>
      <c r="BK172" s="225">
        <f>ROUND(I172*H172,2)</f>
        <v>0</v>
      </c>
      <c r="BL172" s="18" t="s">
        <v>132</v>
      </c>
      <c r="BM172" s="224" t="s">
        <v>425</v>
      </c>
    </row>
    <row r="173" s="2" customFormat="1">
      <c r="A173" s="39"/>
      <c r="B173" s="40"/>
      <c r="C173" s="41"/>
      <c r="D173" s="226" t="s">
        <v>134</v>
      </c>
      <c r="E173" s="41"/>
      <c r="F173" s="227" t="s">
        <v>426</v>
      </c>
      <c r="G173" s="41"/>
      <c r="H173" s="41"/>
      <c r="I173" s="228"/>
      <c r="J173" s="41"/>
      <c r="K173" s="41"/>
      <c r="L173" s="45"/>
      <c r="M173" s="229"/>
      <c r="N173" s="23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134</v>
      </c>
      <c r="AU173" s="18" t="s">
        <v>84</v>
      </c>
    </row>
    <row r="174" s="2" customFormat="1" ht="33" customHeight="1">
      <c r="A174" s="39"/>
      <c r="B174" s="40"/>
      <c r="C174" s="254" t="s">
        <v>308</v>
      </c>
      <c r="D174" s="254" t="s">
        <v>232</v>
      </c>
      <c r="E174" s="255" t="s">
        <v>427</v>
      </c>
      <c r="F174" s="256" t="s">
        <v>428</v>
      </c>
      <c r="G174" s="257" t="s">
        <v>291</v>
      </c>
      <c r="H174" s="258">
        <v>3</v>
      </c>
      <c r="I174" s="259"/>
      <c r="J174" s="260">
        <f>ROUND(I174*H174,2)</f>
        <v>0</v>
      </c>
      <c r="K174" s="256" t="s">
        <v>131</v>
      </c>
      <c r="L174" s="261"/>
      <c r="M174" s="262" t="s">
        <v>19</v>
      </c>
      <c r="N174" s="263" t="s">
        <v>46</v>
      </c>
      <c r="O174" s="85"/>
      <c r="P174" s="222">
        <f>O174*H174</f>
        <v>0</v>
      </c>
      <c r="Q174" s="222">
        <v>0.0032000000000000002</v>
      </c>
      <c r="R174" s="222">
        <f>Q174*H174</f>
        <v>0.0096000000000000009</v>
      </c>
      <c r="S174" s="222">
        <v>0</v>
      </c>
      <c r="T174" s="223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4" t="s">
        <v>173</v>
      </c>
      <c r="AT174" s="224" t="s">
        <v>232</v>
      </c>
      <c r="AU174" s="224" t="s">
        <v>84</v>
      </c>
      <c r="AY174" s="18" t="s">
        <v>125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8" t="s">
        <v>82</v>
      </c>
      <c r="BK174" s="225">
        <f>ROUND(I174*H174,2)</f>
        <v>0</v>
      </c>
      <c r="BL174" s="18" t="s">
        <v>132</v>
      </c>
      <c r="BM174" s="224" t="s">
        <v>429</v>
      </c>
    </row>
    <row r="175" s="2" customFormat="1" ht="21.75" customHeight="1">
      <c r="A175" s="39"/>
      <c r="B175" s="40"/>
      <c r="C175" s="213" t="s">
        <v>316</v>
      </c>
      <c r="D175" s="213" t="s">
        <v>127</v>
      </c>
      <c r="E175" s="214" t="s">
        <v>430</v>
      </c>
      <c r="F175" s="215" t="s">
        <v>431</v>
      </c>
      <c r="G175" s="216" t="s">
        <v>145</v>
      </c>
      <c r="H175" s="217">
        <v>71.299999999999997</v>
      </c>
      <c r="I175" s="218"/>
      <c r="J175" s="219">
        <f>ROUND(I175*H175,2)</f>
        <v>0</v>
      </c>
      <c r="K175" s="215" t="s">
        <v>19</v>
      </c>
      <c r="L175" s="45"/>
      <c r="M175" s="220" t="s">
        <v>19</v>
      </c>
      <c r="N175" s="221" t="s">
        <v>46</v>
      </c>
      <c r="O175" s="85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4" t="s">
        <v>132</v>
      </c>
      <c r="AT175" s="224" t="s">
        <v>127</v>
      </c>
      <c r="AU175" s="224" t="s">
        <v>84</v>
      </c>
      <c r="AY175" s="18" t="s">
        <v>125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8" t="s">
        <v>82</v>
      </c>
      <c r="BK175" s="225">
        <f>ROUND(I175*H175,2)</f>
        <v>0</v>
      </c>
      <c r="BL175" s="18" t="s">
        <v>132</v>
      </c>
      <c r="BM175" s="224" t="s">
        <v>432</v>
      </c>
    </row>
    <row r="176" s="2" customFormat="1" ht="16.5" customHeight="1">
      <c r="A176" s="39"/>
      <c r="B176" s="40"/>
      <c r="C176" s="213" t="s">
        <v>321</v>
      </c>
      <c r="D176" s="213" t="s">
        <v>127</v>
      </c>
      <c r="E176" s="214" t="s">
        <v>433</v>
      </c>
      <c r="F176" s="215" t="s">
        <v>434</v>
      </c>
      <c r="G176" s="216" t="s">
        <v>145</v>
      </c>
      <c r="H176" s="217">
        <v>71.299999999999997</v>
      </c>
      <c r="I176" s="218"/>
      <c r="J176" s="219">
        <f>ROUND(I176*H176,2)</f>
        <v>0</v>
      </c>
      <c r="K176" s="215" t="s">
        <v>356</v>
      </c>
      <c r="L176" s="45"/>
      <c r="M176" s="220" t="s">
        <v>19</v>
      </c>
      <c r="N176" s="221" t="s">
        <v>46</v>
      </c>
      <c r="O176" s="85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24" t="s">
        <v>132</v>
      </c>
      <c r="AT176" s="224" t="s">
        <v>127</v>
      </c>
      <c r="AU176" s="224" t="s">
        <v>84</v>
      </c>
      <c r="AY176" s="18" t="s">
        <v>125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8" t="s">
        <v>82</v>
      </c>
      <c r="BK176" s="225">
        <f>ROUND(I176*H176,2)</f>
        <v>0</v>
      </c>
      <c r="BL176" s="18" t="s">
        <v>132</v>
      </c>
      <c r="BM176" s="224" t="s">
        <v>435</v>
      </c>
    </row>
    <row r="177" s="2" customFormat="1" ht="16.5" customHeight="1">
      <c r="A177" s="39"/>
      <c r="B177" s="40"/>
      <c r="C177" s="213" t="s">
        <v>327</v>
      </c>
      <c r="D177" s="213" t="s">
        <v>127</v>
      </c>
      <c r="E177" s="214" t="s">
        <v>436</v>
      </c>
      <c r="F177" s="215" t="s">
        <v>437</v>
      </c>
      <c r="G177" s="216" t="s">
        <v>291</v>
      </c>
      <c r="H177" s="217">
        <v>3</v>
      </c>
      <c r="I177" s="218"/>
      <c r="J177" s="219">
        <f>ROUND(I177*H177,2)</f>
        <v>0</v>
      </c>
      <c r="K177" s="215" t="s">
        <v>356</v>
      </c>
      <c r="L177" s="45"/>
      <c r="M177" s="220" t="s">
        <v>19</v>
      </c>
      <c r="N177" s="221" t="s">
        <v>46</v>
      </c>
      <c r="O177" s="85"/>
      <c r="P177" s="222">
        <f>O177*H177</f>
        <v>0</v>
      </c>
      <c r="Q177" s="222">
        <v>0.063829999999999998</v>
      </c>
      <c r="R177" s="222">
        <f>Q177*H177</f>
        <v>0.19148999999999999</v>
      </c>
      <c r="S177" s="222">
        <v>0</v>
      </c>
      <c r="T177" s="223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4" t="s">
        <v>132</v>
      </c>
      <c r="AT177" s="224" t="s">
        <v>127</v>
      </c>
      <c r="AU177" s="224" t="s">
        <v>84</v>
      </c>
      <c r="AY177" s="18" t="s">
        <v>125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8" t="s">
        <v>82</v>
      </c>
      <c r="BK177" s="225">
        <f>ROUND(I177*H177,2)</f>
        <v>0</v>
      </c>
      <c r="BL177" s="18" t="s">
        <v>132</v>
      </c>
      <c r="BM177" s="224" t="s">
        <v>438</v>
      </c>
    </row>
    <row r="178" s="2" customFormat="1" ht="16.5" customHeight="1">
      <c r="A178" s="39"/>
      <c r="B178" s="40"/>
      <c r="C178" s="254" t="s">
        <v>333</v>
      </c>
      <c r="D178" s="254" t="s">
        <v>232</v>
      </c>
      <c r="E178" s="255" t="s">
        <v>439</v>
      </c>
      <c r="F178" s="256" t="s">
        <v>440</v>
      </c>
      <c r="G178" s="257" t="s">
        <v>291</v>
      </c>
      <c r="H178" s="258">
        <v>3</v>
      </c>
      <c r="I178" s="259"/>
      <c r="J178" s="260">
        <f>ROUND(I178*H178,2)</f>
        <v>0</v>
      </c>
      <c r="K178" s="256" t="s">
        <v>356</v>
      </c>
      <c r="L178" s="261"/>
      <c r="M178" s="262" t="s">
        <v>19</v>
      </c>
      <c r="N178" s="263" t="s">
        <v>46</v>
      </c>
      <c r="O178" s="85"/>
      <c r="P178" s="222">
        <f>O178*H178</f>
        <v>0</v>
      </c>
      <c r="Q178" s="222">
        <v>0.0073000000000000001</v>
      </c>
      <c r="R178" s="222">
        <f>Q178*H178</f>
        <v>0.021899999999999999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173</v>
      </c>
      <c r="AT178" s="224" t="s">
        <v>232</v>
      </c>
      <c r="AU178" s="224" t="s">
        <v>84</v>
      </c>
      <c r="AY178" s="18" t="s">
        <v>125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82</v>
      </c>
      <c r="BK178" s="225">
        <f>ROUND(I178*H178,2)</f>
        <v>0</v>
      </c>
      <c r="BL178" s="18" t="s">
        <v>132</v>
      </c>
      <c r="BM178" s="224" t="s">
        <v>441</v>
      </c>
    </row>
    <row r="179" s="2" customFormat="1" ht="24.15" customHeight="1">
      <c r="A179" s="39"/>
      <c r="B179" s="40"/>
      <c r="C179" s="254" t="s">
        <v>341</v>
      </c>
      <c r="D179" s="254" t="s">
        <v>232</v>
      </c>
      <c r="E179" s="255" t="s">
        <v>442</v>
      </c>
      <c r="F179" s="256" t="s">
        <v>443</v>
      </c>
      <c r="G179" s="257" t="s">
        <v>291</v>
      </c>
      <c r="H179" s="258">
        <v>3</v>
      </c>
      <c r="I179" s="259"/>
      <c r="J179" s="260">
        <f>ROUND(I179*H179,2)</f>
        <v>0</v>
      </c>
      <c r="K179" s="256" t="s">
        <v>356</v>
      </c>
      <c r="L179" s="261"/>
      <c r="M179" s="262" t="s">
        <v>19</v>
      </c>
      <c r="N179" s="263" t="s">
        <v>46</v>
      </c>
      <c r="O179" s="85"/>
      <c r="P179" s="222">
        <f>O179*H179</f>
        <v>0</v>
      </c>
      <c r="Q179" s="222">
        <v>0.00089999999999999998</v>
      </c>
      <c r="R179" s="222">
        <f>Q179*H179</f>
        <v>0.0027000000000000001</v>
      </c>
      <c r="S179" s="222">
        <v>0</v>
      </c>
      <c r="T179" s="223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4" t="s">
        <v>173</v>
      </c>
      <c r="AT179" s="224" t="s">
        <v>232</v>
      </c>
      <c r="AU179" s="224" t="s">
        <v>84</v>
      </c>
      <c r="AY179" s="18" t="s">
        <v>125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8" t="s">
        <v>82</v>
      </c>
      <c r="BK179" s="225">
        <f>ROUND(I179*H179,2)</f>
        <v>0</v>
      </c>
      <c r="BL179" s="18" t="s">
        <v>132</v>
      </c>
      <c r="BM179" s="224" t="s">
        <v>444</v>
      </c>
    </row>
    <row r="180" s="2" customFormat="1" ht="33" customHeight="1">
      <c r="A180" s="39"/>
      <c r="B180" s="40"/>
      <c r="C180" s="213" t="s">
        <v>445</v>
      </c>
      <c r="D180" s="213" t="s">
        <v>127</v>
      </c>
      <c r="E180" s="214" t="s">
        <v>446</v>
      </c>
      <c r="F180" s="215" t="s">
        <v>447</v>
      </c>
      <c r="G180" s="216" t="s">
        <v>291</v>
      </c>
      <c r="H180" s="217">
        <v>3</v>
      </c>
      <c r="I180" s="218"/>
      <c r="J180" s="219">
        <f>ROUND(I180*H180,2)</f>
        <v>0</v>
      </c>
      <c r="K180" s="215" t="s">
        <v>356</v>
      </c>
      <c r="L180" s="45"/>
      <c r="M180" s="220" t="s">
        <v>19</v>
      </c>
      <c r="N180" s="221" t="s">
        <v>46</v>
      </c>
      <c r="O180" s="85"/>
      <c r="P180" s="222">
        <f>O180*H180</f>
        <v>0</v>
      </c>
      <c r="Q180" s="222">
        <v>0.00016000000000000001</v>
      </c>
      <c r="R180" s="222">
        <f>Q180*H180</f>
        <v>0.00048000000000000007</v>
      </c>
      <c r="S180" s="222">
        <v>0</v>
      </c>
      <c r="T180" s="22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24" t="s">
        <v>132</v>
      </c>
      <c r="AT180" s="224" t="s">
        <v>127</v>
      </c>
      <c r="AU180" s="224" t="s">
        <v>84</v>
      </c>
      <c r="AY180" s="18" t="s">
        <v>125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8" t="s">
        <v>82</v>
      </c>
      <c r="BK180" s="225">
        <f>ROUND(I180*H180,2)</f>
        <v>0</v>
      </c>
      <c r="BL180" s="18" t="s">
        <v>132</v>
      </c>
      <c r="BM180" s="224" t="s">
        <v>448</v>
      </c>
    </row>
    <row r="181" s="2" customFormat="1" ht="37.8" customHeight="1">
      <c r="A181" s="39"/>
      <c r="B181" s="40"/>
      <c r="C181" s="254" t="s">
        <v>449</v>
      </c>
      <c r="D181" s="254" t="s">
        <v>232</v>
      </c>
      <c r="E181" s="255" t="s">
        <v>450</v>
      </c>
      <c r="F181" s="256" t="s">
        <v>451</v>
      </c>
      <c r="G181" s="257" t="s">
        <v>291</v>
      </c>
      <c r="H181" s="258">
        <v>3</v>
      </c>
      <c r="I181" s="259"/>
      <c r="J181" s="260">
        <f>ROUND(I181*H181,2)</f>
        <v>0</v>
      </c>
      <c r="K181" s="256" t="s">
        <v>19</v>
      </c>
      <c r="L181" s="261"/>
      <c r="M181" s="262" t="s">
        <v>19</v>
      </c>
      <c r="N181" s="263" t="s">
        <v>46</v>
      </c>
      <c r="O181" s="85"/>
      <c r="P181" s="222">
        <f>O181*H181</f>
        <v>0</v>
      </c>
      <c r="Q181" s="222">
        <v>0.0028999999999999998</v>
      </c>
      <c r="R181" s="222">
        <f>Q181*H181</f>
        <v>0.0086999999999999994</v>
      </c>
      <c r="S181" s="222">
        <v>0</v>
      </c>
      <c r="T181" s="223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24" t="s">
        <v>173</v>
      </c>
      <c r="AT181" s="224" t="s">
        <v>232</v>
      </c>
      <c r="AU181" s="224" t="s">
        <v>84</v>
      </c>
      <c r="AY181" s="18" t="s">
        <v>125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8" t="s">
        <v>82</v>
      </c>
      <c r="BK181" s="225">
        <f>ROUND(I181*H181,2)</f>
        <v>0</v>
      </c>
      <c r="BL181" s="18" t="s">
        <v>132</v>
      </c>
      <c r="BM181" s="224" t="s">
        <v>452</v>
      </c>
    </row>
    <row r="182" s="2" customFormat="1" ht="16.5" customHeight="1">
      <c r="A182" s="39"/>
      <c r="B182" s="40"/>
      <c r="C182" s="213" t="s">
        <v>453</v>
      </c>
      <c r="D182" s="213" t="s">
        <v>127</v>
      </c>
      <c r="E182" s="214" t="s">
        <v>454</v>
      </c>
      <c r="F182" s="215" t="s">
        <v>455</v>
      </c>
      <c r="G182" s="216" t="s">
        <v>145</v>
      </c>
      <c r="H182" s="217">
        <v>32</v>
      </c>
      <c r="I182" s="218"/>
      <c r="J182" s="219">
        <f>ROUND(I182*H182,2)</f>
        <v>0</v>
      </c>
      <c r="K182" s="215" t="s">
        <v>131</v>
      </c>
      <c r="L182" s="45"/>
      <c r="M182" s="220" t="s">
        <v>19</v>
      </c>
      <c r="N182" s="221" t="s">
        <v>46</v>
      </c>
      <c r="O182" s="85"/>
      <c r="P182" s="222">
        <f>O182*H182</f>
        <v>0</v>
      </c>
      <c r="Q182" s="222">
        <v>0.00019000000000000001</v>
      </c>
      <c r="R182" s="222">
        <f>Q182*H182</f>
        <v>0.0060800000000000003</v>
      </c>
      <c r="S182" s="222">
        <v>0</v>
      </c>
      <c r="T182" s="223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4" t="s">
        <v>132</v>
      </c>
      <c r="AT182" s="224" t="s">
        <v>127</v>
      </c>
      <c r="AU182" s="224" t="s">
        <v>84</v>
      </c>
      <c r="AY182" s="18" t="s">
        <v>125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8" t="s">
        <v>82</v>
      </c>
      <c r="BK182" s="225">
        <f>ROUND(I182*H182,2)</f>
        <v>0</v>
      </c>
      <c r="BL182" s="18" t="s">
        <v>132</v>
      </c>
      <c r="BM182" s="224" t="s">
        <v>456</v>
      </c>
    </row>
    <row r="183" s="2" customFormat="1">
      <c r="A183" s="39"/>
      <c r="B183" s="40"/>
      <c r="C183" s="41"/>
      <c r="D183" s="226" t="s">
        <v>134</v>
      </c>
      <c r="E183" s="41"/>
      <c r="F183" s="227" t="s">
        <v>457</v>
      </c>
      <c r="G183" s="41"/>
      <c r="H183" s="41"/>
      <c r="I183" s="228"/>
      <c r="J183" s="41"/>
      <c r="K183" s="41"/>
      <c r="L183" s="45"/>
      <c r="M183" s="229"/>
      <c r="N183" s="230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134</v>
      </c>
      <c r="AU183" s="18" t="s">
        <v>84</v>
      </c>
    </row>
    <row r="184" s="13" customFormat="1">
      <c r="A184" s="13"/>
      <c r="B184" s="231"/>
      <c r="C184" s="232"/>
      <c r="D184" s="233" t="s">
        <v>136</v>
      </c>
      <c r="E184" s="234" t="s">
        <v>19</v>
      </c>
      <c r="F184" s="235" t="s">
        <v>458</v>
      </c>
      <c r="G184" s="232"/>
      <c r="H184" s="236">
        <v>32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136</v>
      </c>
      <c r="AU184" s="242" t="s">
        <v>84</v>
      </c>
      <c r="AV184" s="13" t="s">
        <v>84</v>
      </c>
      <c r="AW184" s="13" t="s">
        <v>35</v>
      </c>
      <c r="AX184" s="13" t="s">
        <v>82</v>
      </c>
      <c r="AY184" s="242" t="s">
        <v>125</v>
      </c>
    </row>
    <row r="185" s="2" customFormat="1" ht="21.75" customHeight="1">
      <c r="A185" s="39"/>
      <c r="B185" s="40"/>
      <c r="C185" s="213" t="s">
        <v>459</v>
      </c>
      <c r="D185" s="213" t="s">
        <v>127</v>
      </c>
      <c r="E185" s="214" t="s">
        <v>460</v>
      </c>
      <c r="F185" s="215" t="s">
        <v>461</v>
      </c>
      <c r="G185" s="216" t="s">
        <v>145</v>
      </c>
      <c r="H185" s="217">
        <v>26.300000000000001</v>
      </c>
      <c r="I185" s="218"/>
      <c r="J185" s="219">
        <f>ROUND(I185*H185,2)</f>
        <v>0</v>
      </c>
      <c r="K185" s="215" t="s">
        <v>356</v>
      </c>
      <c r="L185" s="45"/>
      <c r="M185" s="220" t="s">
        <v>19</v>
      </c>
      <c r="N185" s="221" t="s">
        <v>46</v>
      </c>
      <c r="O185" s="85"/>
      <c r="P185" s="222">
        <f>O185*H185</f>
        <v>0</v>
      </c>
      <c r="Q185" s="222">
        <v>6.0000000000000002E-05</v>
      </c>
      <c r="R185" s="222">
        <f>Q185*H185</f>
        <v>0.001578</v>
      </c>
      <c r="S185" s="222">
        <v>0</v>
      </c>
      <c r="T185" s="223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24" t="s">
        <v>132</v>
      </c>
      <c r="AT185" s="224" t="s">
        <v>127</v>
      </c>
      <c r="AU185" s="224" t="s">
        <v>84</v>
      </c>
      <c r="AY185" s="18" t="s">
        <v>125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8" t="s">
        <v>82</v>
      </c>
      <c r="BK185" s="225">
        <f>ROUND(I185*H185,2)</f>
        <v>0</v>
      </c>
      <c r="BL185" s="18" t="s">
        <v>132</v>
      </c>
      <c r="BM185" s="224" t="s">
        <v>462</v>
      </c>
    </row>
    <row r="186" s="12" customFormat="1" ht="22.8" customHeight="1">
      <c r="A186" s="12"/>
      <c r="B186" s="197"/>
      <c r="C186" s="198"/>
      <c r="D186" s="199" t="s">
        <v>74</v>
      </c>
      <c r="E186" s="211" t="s">
        <v>179</v>
      </c>
      <c r="F186" s="211" t="s">
        <v>307</v>
      </c>
      <c r="G186" s="198"/>
      <c r="H186" s="198"/>
      <c r="I186" s="201"/>
      <c r="J186" s="212">
        <f>BK186</f>
        <v>0</v>
      </c>
      <c r="K186" s="198"/>
      <c r="L186" s="203"/>
      <c r="M186" s="204"/>
      <c r="N186" s="205"/>
      <c r="O186" s="205"/>
      <c r="P186" s="206">
        <f>SUM(P187:P189)</f>
        <v>0</v>
      </c>
      <c r="Q186" s="205"/>
      <c r="R186" s="206">
        <f>SUM(R187:R189)</f>
        <v>0</v>
      </c>
      <c r="S186" s="205"/>
      <c r="T186" s="207">
        <f>SUM(T187:T189)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8" t="s">
        <v>82</v>
      </c>
      <c r="AT186" s="209" t="s">
        <v>74</v>
      </c>
      <c r="AU186" s="209" t="s">
        <v>82</v>
      </c>
      <c r="AY186" s="208" t="s">
        <v>125</v>
      </c>
      <c r="BK186" s="210">
        <f>SUM(BK187:BK189)</f>
        <v>0</v>
      </c>
    </row>
    <row r="187" s="2" customFormat="1" ht="24.15" customHeight="1">
      <c r="A187" s="39"/>
      <c r="B187" s="40"/>
      <c r="C187" s="213" t="s">
        <v>463</v>
      </c>
      <c r="D187" s="213" t="s">
        <v>127</v>
      </c>
      <c r="E187" s="214" t="s">
        <v>309</v>
      </c>
      <c r="F187" s="215" t="s">
        <v>310</v>
      </c>
      <c r="G187" s="216" t="s">
        <v>145</v>
      </c>
      <c r="H187" s="217">
        <v>38</v>
      </c>
      <c r="I187" s="218"/>
      <c r="J187" s="219">
        <f>ROUND(I187*H187,2)</f>
        <v>0</v>
      </c>
      <c r="K187" s="215" t="s">
        <v>131</v>
      </c>
      <c r="L187" s="45"/>
      <c r="M187" s="220" t="s">
        <v>19</v>
      </c>
      <c r="N187" s="221" t="s">
        <v>46</v>
      </c>
      <c r="O187" s="85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4" t="s">
        <v>132</v>
      </c>
      <c r="AT187" s="224" t="s">
        <v>127</v>
      </c>
      <c r="AU187" s="224" t="s">
        <v>84</v>
      </c>
      <c r="AY187" s="18" t="s">
        <v>125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8" t="s">
        <v>82</v>
      </c>
      <c r="BK187" s="225">
        <f>ROUND(I187*H187,2)</f>
        <v>0</v>
      </c>
      <c r="BL187" s="18" t="s">
        <v>132</v>
      </c>
      <c r="BM187" s="224" t="s">
        <v>464</v>
      </c>
    </row>
    <row r="188" s="2" customFormat="1">
      <c r="A188" s="39"/>
      <c r="B188" s="40"/>
      <c r="C188" s="41"/>
      <c r="D188" s="226" t="s">
        <v>134</v>
      </c>
      <c r="E188" s="41"/>
      <c r="F188" s="227" t="s">
        <v>312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134</v>
      </c>
      <c r="AU188" s="18" t="s">
        <v>84</v>
      </c>
    </row>
    <row r="189" s="13" customFormat="1">
      <c r="A189" s="13"/>
      <c r="B189" s="231"/>
      <c r="C189" s="232"/>
      <c r="D189" s="233" t="s">
        <v>136</v>
      </c>
      <c r="E189" s="234" t="s">
        <v>19</v>
      </c>
      <c r="F189" s="235" t="s">
        <v>465</v>
      </c>
      <c r="G189" s="232"/>
      <c r="H189" s="236">
        <v>38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136</v>
      </c>
      <c r="AU189" s="242" t="s">
        <v>84</v>
      </c>
      <c r="AV189" s="13" t="s">
        <v>84</v>
      </c>
      <c r="AW189" s="13" t="s">
        <v>35</v>
      </c>
      <c r="AX189" s="13" t="s">
        <v>82</v>
      </c>
      <c r="AY189" s="242" t="s">
        <v>125</v>
      </c>
    </row>
    <row r="190" s="12" customFormat="1" ht="22.8" customHeight="1">
      <c r="A190" s="12"/>
      <c r="B190" s="197"/>
      <c r="C190" s="198"/>
      <c r="D190" s="199" t="s">
        <v>74</v>
      </c>
      <c r="E190" s="211" t="s">
        <v>314</v>
      </c>
      <c r="F190" s="211" t="s">
        <v>315</v>
      </c>
      <c r="G190" s="198"/>
      <c r="H190" s="198"/>
      <c r="I190" s="201"/>
      <c r="J190" s="212">
        <f>BK190</f>
        <v>0</v>
      </c>
      <c r="K190" s="198"/>
      <c r="L190" s="203"/>
      <c r="M190" s="204"/>
      <c r="N190" s="205"/>
      <c r="O190" s="205"/>
      <c r="P190" s="206">
        <f>SUM(P191:P201)</f>
        <v>0</v>
      </c>
      <c r="Q190" s="205"/>
      <c r="R190" s="206">
        <f>SUM(R191:R201)</f>
        <v>0</v>
      </c>
      <c r="S190" s="205"/>
      <c r="T190" s="207">
        <f>SUM(T191:T201)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08" t="s">
        <v>82</v>
      </c>
      <c r="AT190" s="209" t="s">
        <v>74</v>
      </c>
      <c r="AU190" s="209" t="s">
        <v>82</v>
      </c>
      <c r="AY190" s="208" t="s">
        <v>125</v>
      </c>
      <c r="BK190" s="210">
        <f>SUM(BK191:BK201)</f>
        <v>0</v>
      </c>
    </row>
    <row r="191" s="2" customFormat="1" ht="37.8" customHeight="1">
      <c r="A191" s="39"/>
      <c r="B191" s="40"/>
      <c r="C191" s="213" t="s">
        <v>466</v>
      </c>
      <c r="D191" s="213" t="s">
        <v>127</v>
      </c>
      <c r="E191" s="214" t="s">
        <v>317</v>
      </c>
      <c r="F191" s="215" t="s">
        <v>318</v>
      </c>
      <c r="G191" s="216" t="s">
        <v>235</v>
      </c>
      <c r="H191" s="217">
        <v>7.7519999999999998</v>
      </c>
      <c r="I191" s="218"/>
      <c r="J191" s="219">
        <f>ROUND(I191*H191,2)</f>
        <v>0</v>
      </c>
      <c r="K191" s="215" t="s">
        <v>131</v>
      </c>
      <c r="L191" s="45"/>
      <c r="M191" s="220" t="s">
        <v>19</v>
      </c>
      <c r="N191" s="221" t="s">
        <v>46</v>
      </c>
      <c r="O191" s="85"/>
      <c r="P191" s="222">
        <f>O191*H191</f>
        <v>0</v>
      </c>
      <c r="Q191" s="222">
        <v>0</v>
      </c>
      <c r="R191" s="222">
        <f>Q191*H191</f>
        <v>0</v>
      </c>
      <c r="S191" s="222">
        <v>0</v>
      </c>
      <c r="T191" s="223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24" t="s">
        <v>132</v>
      </c>
      <c r="AT191" s="224" t="s">
        <v>127</v>
      </c>
      <c r="AU191" s="224" t="s">
        <v>84</v>
      </c>
      <c r="AY191" s="18" t="s">
        <v>125</v>
      </c>
      <c r="BE191" s="225">
        <f>IF(N191="základní",J191,0)</f>
        <v>0</v>
      </c>
      <c r="BF191" s="225">
        <f>IF(N191="snížená",J191,0)</f>
        <v>0</v>
      </c>
      <c r="BG191" s="225">
        <f>IF(N191="zákl. přenesená",J191,0)</f>
        <v>0</v>
      </c>
      <c r="BH191" s="225">
        <f>IF(N191="sníž. přenesená",J191,0)</f>
        <v>0</v>
      </c>
      <c r="BI191" s="225">
        <f>IF(N191="nulová",J191,0)</f>
        <v>0</v>
      </c>
      <c r="BJ191" s="18" t="s">
        <v>82</v>
      </c>
      <c r="BK191" s="225">
        <f>ROUND(I191*H191,2)</f>
        <v>0</v>
      </c>
      <c r="BL191" s="18" t="s">
        <v>132</v>
      </c>
      <c r="BM191" s="224" t="s">
        <v>467</v>
      </c>
    </row>
    <row r="192" s="2" customFormat="1">
      <c r="A192" s="39"/>
      <c r="B192" s="40"/>
      <c r="C192" s="41"/>
      <c r="D192" s="226" t="s">
        <v>134</v>
      </c>
      <c r="E192" s="41"/>
      <c r="F192" s="227" t="s">
        <v>320</v>
      </c>
      <c r="G192" s="41"/>
      <c r="H192" s="41"/>
      <c r="I192" s="228"/>
      <c r="J192" s="41"/>
      <c r="K192" s="41"/>
      <c r="L192" s="45"/>
      <c r="M192" s="229"/>
      <c r="N192" s="23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134</v>
      </c>
      <c r="AU192" s="18" t="s">
        <v>84</v>
      </c>
    </row>
    <row r="193" s="2" customFormat="1" ht="44.25" customHeight="1">
      <c r="A193" s="39"/>
      <c r="B193" s="40"/>
      <c r="C193" s="213" t="s">
        <v>468</v>
      </c>
      <c r="D193" s="213" t="s">
        <v>127</v>
      </c>
      <c r="E193" s="214" t="s">
        <v>322</v>
      </c>
      <c r="F193" s="215" t="s">
        <v>323</v>
      </c>
      <c r="G193" s="216" t="s">
        <v>235</v>
      </c>
      <c r="H193" s="217">
        <v>62.015999999999998</v>
      </c>
      <c r="I193" s="218"/>
      <c r="J193" s="219">
        <f>ROUND(I193*H193,2)</f>
        <v>0</v>
      </c>
      <c r="K193" s="215" t="s">
        <v>131</v>
      </c>
      <c r="L193" s="45"/>
      <c r="M193" s="220" t="s">
        <v>19</v>
      </c>
      <c r="N193" s="221" t="s">
        <v>46</v>
      </c>
      <c r="O193" s="85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4" t="s">
        <v>132</v>
      </c>
      <c r="AT193" s="224" t="s">
        <v>127</v>
      </c>
      <c r="AU193" s="224" t="s">
        <v>84</v>
      </c>
      <c r="AY193" s="18" t="s">
        <v>125</v>
      </c>
      <c r="BE193" s="225">
        <f>IF(N193="základní",J193,0)</f>
        <v>0</v>
      </c>
      <c r="BF193" s="225">
        <f>IF(N193="snížená",J193,0)</f>
        <v>0</v>
      </c>
      <c r="BG193" s="225">
        <f>IF(N193="zákl. přenesená",J193,0)</f>
        <v>0</v>
      </c>
      <c r="BH193" s="225">
        <f>IF(N193="sníž. přenesená",J193,0)</f>
        <v>0</v>
      </c>
      <c r="BI193" s="225">
        <f>IF(N193="nulová",J193,0)</f>
        <v>0</v>
      </c>
      <c r="BJ193" s="18" t="s">
        <v>82</v>
      </c>
      <c r="BK193" s="225">
        <f>ROUND(I193*H193,2)</f>
        <v>0</v>
      </c>
      <c r="BL193" s="18" t="s">
        <v>132</v>
      </c>
      <c r="BM193" s="224" t="s">
        <v>469</v>
      </c>
    </row>
    <row r="194" s="2" customFormat="1">
      <c r="A194" s="39"/>
      <c r="B194" s="40"/>
      <c r="C194" s="41"/>
      <c r="D194" s="226" t="s">
        <v>134</v>
      </c>
      <c r="E194" s="41"/>
      <c r="F194" s="227" t="s">
        <v>325</v>
      </c>
      <c r="G194" s="41"/>
      <c r="H194" s="41"/>
      <c r="I194" s="228"/>
      <c r="J194" s="41"/>
      <c r="K194" s="41"/>
      <c r="L194" s="45"/>
      <c r="M194" s="229"/>
      <c r="N194" s="230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134</v>
      </c>
      <c r="AU194" s="18" t="s">
        <v>84</v>
      </c>
    </row>
    <row r="195" s="13" customFormat="1">
      <c r="A195" s="13"/>
      <c r="B195" s="231"/>
      <c r="C195" s="232"/>
      <c r="D195" s="233" t="s">
        <v>136</v>
      </c>
      <c r="E195" s="234" t="s">
        <v>19</v>
      </c>
      <c r="F195" s="235" t="s">
        <v>470</v>
      </c>
      <c r="G195" s="232"/>
      <c r="H195" s="236">
        <v>62.015999999999998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136</v>
      </c>
      <c r="AU195" s="242" t="s">
        <v>84</v>
      </c>
      <c r="AV195" s="13" t="s">
        <v>84</v>
      </c>
      <c r="AW195" s="13" t="s">
        <v>35</v>
      </c>
      <c r="AX195" s="13" t="s">
        <v>82</v>
      </c>
      <c r="AY195" s="242" t="s">
        <v>125</v>
      </c>
    </row>
    <row r="196" s="2" customFormat="1" ht="44.25" customHeight="1">
      <c r="A196" s="39"/>
      <c r="B196" s="40"/>
      <c r="C196" s="213" t="s">
        <v>471</v>
      </c>
      <c r="D196" s="213" t="s">
        <v>127</v>
      </c>
      <c r="E196" s="214" t="s">
        <v>328</v>
      </c>
      <c r="F196" s="215" t="s">
        <v>329</v>
      </c>
      <c r="G196" s="216" t="s">
        <v>235</v>
      </c>
      <c r="H196" s="217">
        <v>4.4080000000000004</v>
      </c>
      <c r="I196" s="218"/>
      <c r="J196" s="219">
        <f>ROUND(I196*H196,2)</f>
        <v>0</v>
      </c>
      <c r="K196" s="215" t="s">
        <v>131</v>
      </c>
      <c r="L196" s="45"/>
      <c r="M196" s="220" t="s">
        <v>19</v>
      </c>
      <c r="N196" s="221" t="s">
        <v>46</v>
      </c>
      <c r="O196" s="85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24" t="s">
        <v>132</v>
      </c>
      <c r="AT196" s="224" t="s">
        <v>127</v>
      </c>
      <c r="AU196" s="224" t="s">
        <v>84</v>
      </c>
      <c r="AY196" s="18" t="s">
        <v>125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8" t="s">
        <v>82</v>
      </c>
      <c r="BK196" s="225">
        <f>ROUND(I196*H196,2)</f>
        <v>0</v>
      </c>
      <c r="BL196" s="18" t="s">
        <v>132</v>
      </c>
      <c r="BM196" s="224" t="s">
        <v>472</v>
      </c>
    </row>
    <row r="197" s="2" customFormat="1">
      <c r="A197" s="39"/>
      <c r="B197" s="40"/>
      <c r="C197" s="41"/>
      <c r="D197" s="226" t="s">
        <v>134</v>
      </c>
      <c r="E197" s="41"/>
      <c r="F197" s="227" t="s">
        <v>331</v>
      </c>
      <c r="G197" s="41"/>
      <c r="H197" s="41"/>
      <c r="I197" s="228"/>
      <c r="J197" s="41"/>
      <c r="K197" s="41"/>
      <c r="L197" s="45"/>
      <c r="M197" s="229"/>
      <c r="N197" s="230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134</v>
      </c>
      <c r="AU197" s="18" t="s">
        <v>84</v>
      </c>
    </row>
    <row r="198" s="13" customFormat="1">
      <c r="A198" s="13"/>
      <c r="B198" s="231"/>
      <c r="C198" s="232"/>
      <c r="D198" s="233" t="s">
        <v>136</v>
      </c>
      <c r="E198" s="234" t="s">
        <v>19</v>
      </c>
      <c r="F198" s="235" t="s">
        <v>473</v>
      </c>
      <c r="G198" s="232"/>
      <c r="H198" s="236">
        <v>4.4080000000000004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136</v>
      </c>
      <c r="AU198" s="242" t="s">
        <v>84</v>
      </c>
      <c r="AV198" s="13" t="s">
        <v>84</v>
      </c>
      <c r="AW198" s="13" t="s">
        <v>35</v>
      </c>
      <c r="AX198" s="13" t="s">
        <v>82</v>
      </c>
      <c r="AY198" s="242" t="s">
        <v>125</v>
      </c>
    </row>
    <row r="199" s="2" customFormat="1" ht="44.25" customHeight="1">
      <c r="A199" s="39"/>
      <c r="B199" s="40"/>
      <c r="C199" s="213" t="s">
        <v>474</v>
      </c>
      <c r="D199" s="213" t="s">
        <v>127</v>
      </c>
      <c r="E199" s="214" t="s">
        <v>334</v>
      </c>
      <c r="F199" s="215" t="s">
        <v>335</v>
      </c>
      <c r="G199" s="216" t="s">
        <v>235</v>
      </c>
      <c r="H199" s="217">
        <v>3.3439999999999999</v>
      </c>
      <c r="I199" s="218"/>
      <c r="J199" s="219">
        <f>ROUND(I199*H199,2)</f>
        <v>0</v>
      </c>
      <c r="K199" s="215" t="s">
        <v>131</v>
      </c>
      <c r="L199" s="45"/>
      <c r="M199" s="220" t="s">
        <v>19</v>
      </c>
      <c r="N199" s="221" t="s">
        <v>46</v>
      </c>
      <c r="O199" s="85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4" t="s">
        <v>132</v>
      </c>
      <c r="AT199" s="224" t="s">
        <v>127</v>
      </c>
      <c r="AU199" s="224" t="s">
        <v>84</v>
      </c>
      <c r="AY199" s="18" t="s">
        <v>125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8" t="s">
        <v>82</v>
      </c>
      <c r="BK199" s="225">
        <f>ROUND(I199*H199,2)</f>
        <v>0</v>
      </c>
      <c r="BL199" s="18" t="s">
        <v>132</v>
      </c>
      <c r="BM199" s="224" t="s">
        <v>475</v>
      </c>
    </row>
    <row r="200" s="2" customFormat="1">
      <c r="A200" s="39"/>
      <c r="B200" s="40"/>
      <c r="C200" s="41"/>
      <c r="D200" s="226" t="s">
        <v>134</v>
      </c>
      <c r="E200" s="41"/>
      <c r="F200" s="227" t="s">
        <v>337</v>
      </c>
      <c r="G200" s="41"/>
      <c r="H200" s="41"/>
      <c r="I200" s="228"/>
      <c r="J200" s="41"/>
      <c r="K200" s="41"/>
      <c r="L200" s="45"/>
      <c r="M200" s="229"/>
      <c r="N200" s="230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134</v>
      </c>
      <c r="AU200" s="18" t="s">
        <v>84</v>
      </c>
    </row>
    <row r="201" s="13" customFormat="1">
      <c r="A201" s="13"/>
      <c r="B201" s="231"/>
      <c r="C201" s="232"/>
      <c r="D201" s="233" t="s">
        <v>136</v>
      </c>
      <c r="E201" s="234" t="s">
        <v>19</v>
      </c>
      <c r="F201" s="235" t="s">
        <v>476</v>
      </c>
      <c r="G201" s="232"/>
      <c r="H201" s="236">
        <v>3.3439999999999999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136</v>
      </c>
      <c r="AU201" s="242" t="s">
        <v>84</v>
      </c>
      <c r="AV201" s="13" t="s">
        <v>84</v>
      </c>
      <c r="AW201" s="13" t="s">
        <v>35</v>
      </c>
      <c r="AX201" s="13" t="s">
        <v>82</v>
      </c>
      <c r="AY201" s="242" t="s">
        <v>125</v>
      </c>
    </row>
    <row r="202" s="12" customFormat="1" ht="22.8" customHeight="1">
      <c r="A202" s="12"/>
      <c r="B202" s="197"/>
      <c r="C202" s="198"/>
      <c r="D202" s="199" t="s">
        <v>74</v>
      </c>
      <c r="E202" s="211" t="s">
        <v>339</v>
      </c>
      <c r="F202" s="211" t="s">
        <v>340</v>
      </c>
      <c r="G202" s="198"/>
      <c r="H202" s="198"/>
      <c r="I202" s="201"/>
      <c r="J202" s="212">
        <f>BK202</f>
        <v>0</v>
      </c>
      <c r="K202" s="198"/>
      <c r="L202" s="203"/>
      <c r="M202" s="204"/>
      <c r="N202" s="205"/>
      <c r="O202" s="205"/>
      <c r="P202" s="206">
        <f>P203</f>
        <v>0</v>
      </c>
      <c r="Q202" s="205"/>
      <c r="R202" s="206">
        <f>R203</f>
        <v>0</v>
      </c>
      <c r="S202" s="205"/>
      <c r="T202" s="207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8" t="s">
        <v>82</v>
      </c>
      <c r="AT202" s="209" t="s">
        <v>74</v>
      </c>
      <c r="AU202" s="209" t="s">
        <v>82</v>
      </c>
      <c r="AY202" s="208" t="s">
        <v>125</v>
      </c>
      <c r="BK202" s="210">
        <f>BK203</f>
        <v>0</v>
      </c>
    </row>
    <row r="203" s="2" customFormat="1" ht="49.05" customHeight="1">
      <c r="A203" s="39"/>
      <c r="B203" s="40"/>
      <c r="C203" s="213" t="s">
        <v>477</v>
      </c>
      <c r="D203" s="213" t="s">
        <v>127</v>
      </c>
      <c r="E203" s="214" t="s">
        <v>342</v>
      </c>
      <c r="F203" s="215" t="s">
        <v>343</v>
      </c>
      <c r="G203" s="216" t="s">
        <v>235</v>
      </c>
      <c r="H203" s="217">
        <v>4.5140000000000002</v>
      </c>
      <c r="I203" s="218"/>
      <c r="J203" s="219">
        <f>ROUND(I203*H203,2)</f>
        <v>0</v>
      </c>
      <c r="K203" s="215" t="s">
        <v>19</v>
      </c>
      <c r="L203" s="45"/>
      <c r="M203" s="264" t="s">
        <v>19</v>
      </c>
      <c r="N203" s="265" t="s">
        <v>46</v>
      </c>
      <c r="O203" s="266"/>
      <c r="P203" s="267">
        <f>O203*H203</f>
        <v>0</v>
      </c>
      <c r="Q203" s="267">
        <v>0</v>
      </c>
      <c r="R203" s="267">
        <f>Q203*H203</f>
        <v>0</v>
      </c>
      <c r="S203" s="267">
        <v>0</v>
      </c>
      <c r="T203" s="26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4" t="s">
        <v>132</v>
      </c>
      <c r="AT203" s="224" t="s">
        <v>127</v>
      </c>
      <c r="AU203" s="224" t="s">
        <v>84</v>
      </c>
      <c r="AY203" s="18" t="s">
        <v>125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8" t="s">
        <v>82</v>
      </c>
      <c r="BK203" s="225">
        <f>ROUND(I203*H203,2)</f>
        <v>0</v>
      </c>
      <c r="BL203" s="18" t="s">
        <v>132</v>
      </c>
      <c r="BM203" s="224" t="s">
        <v>478</v>
      </c>
    </row>
    <row r="204" s="2" customFormat="1" ht="6.96" customHeight="1">
      <c r="A204" s="39"/>
      <c r="B204" s="60"/>
      <c r="C204" s="61"/>
      <c r="D204" s="61"/>
      <c r="E204" s="61"/>
      <c r="F204" s="61"/>
      <c r="G204" s="61"/>
      <c r="H204" s="61"/>
      <c r="I204" s="61"/>
      <c r="J204" s="61"/>
      <c r="K204" s="61"/>
      <c r="L204" s="45"/>
      <c r="M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</row>
  </sheetData>
  <sheetProtection sheet="1" autoFilter="0" formatColumns="0" formatRows="0" objects="1" scenarios="1" spinCount="100000" saltValue="qRa3Y+lz/l4s3LMZ6VktdH3FoEko/pg3bqnhsKJIFDvpAkktDwOsrCCtKYEWLfiKOu0xyWSDB00ppEzhCk9FSw==" hashValue="XDjd8s04mhJ6BtxgH/IY2d/F07Sn0RzaRjkYgBMk8YWHEUbZolSffTzp5oc3VatNmi80FUIwYVLIPmxDg9Uolg==" algorithmName="SHA-512" password="CC35"/>
  <autoFilter ref="C92:K2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1_01/113107322"/>
    <hyperlink ref="F100" r:id="rId2" display="https://podminky.urs.cz/item/CS_URS_2021_01/113107342"/>
    <hyperlink ref="F103" r:id="rId3" display="https://podminky.urs.cz/item/CS_URS_2021_01/119001406"/>
    <hyperlink ref="F106" r:id="rId4" display="https://podminky.urs.cz/item/CS_URS_2021_01/119001421"/>
    <hyperlink ref="F109" r:id="rId5" display="https://podminky.urs.cz/item/CS_URS_2021_01/121151103"/>
    <hyperlink ref="F115" r:id="rId6" display="https://podminky.urs.cz/item/CS_URS_2021_01/132151256"/>
    <hyperlink ref="F118" r:id="rId7" display="https://podminky.urs.cz/item/CS_URS_2021_01/132251256"/>
    <hyperlink ref="F121" r:id="rId8" display="https://podminky.urs.cz/item/CS_URS_2021_01/139001101"/>
    <hyperlink ref="F126" r:id="rId9" display="https://podminky.urs.cz/item/CS_URS_2021_01/151101101"/>
    <hyperlink ref="F129" r:id="rId10" display="https://podminky.urs.cz/item/CS_URS_2021_01/151101111"/>
    <hyperlink ref="F143" r:id="rId11" display="https://podminky.urs.cz/item/CS_URS_2021_01/181351003"/>
    <hyperlink ref="F152" r:id="rId12" display="https://podminky.urs.cz/item/CS_URS_2021_01/564851111"/>
    <hyperlink ref="F155" r:id="rId13" display="https://podminky.urs.cz/item/CS_URS_2021_01/564931512"/>
    <hyperlink ref="F159" r:id="rId14" display="https://podminky.urs.cz/item/CS_URS_2021_01/871211141"/>
    <hyperlink ref="F166" r:id="rId15" display="https://podminky.urs.cz/item/CS_URS_2021_01/877211118"/>
    <hyperlink ref="F169" r:id="rId16" display="https://podminky.urs.cz/item/CS_URS_2021_01/891211112"/>
    <hyperlink ref="F173" r:id="rId17" display="https://podminky.urs.cz/item/CS_URS_2021_01/891249111"/>
    <hyperlink ref="F183" r:id="rId18" display="https://podminky.urs.cz/item/CS_URS_2021_01/899721111"/>
    <hyperlink ref="F188" r:id="rId19" display="https://podminky.urs.cz/item/CS_URS_2021_01/919735112"/>
    <hyperlink ref="F192" r:id="rId20" display="https://podminky.urs.cz/item/CS_URS_2021_01/997002511"/>
    <hyperlink ref="F194" r:id="rId21" display="https://podminky.urs.cz/item/CS_URS_2021_01/997002519"/>
    <hyperlink ref="F197" r:id="rId22" display="https://podminky.urs.cz/item/CS_URS_2021_01/997221873"/>
    <hyperlink ref="F200" r:id="rId23" display="https://podminky.urs.cz/item/CS_URS_2021_01/99722187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479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480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481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482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483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484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485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486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487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488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489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81</v>
      </c>
      <c r="F18" s="290" t="s">
        <v>490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491</v>
      </c>
      <c r="F19" s="290" t="s">
        <v>492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493</v>
      </c>
      <c r="F20" s="290" t="s">
        <v>494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495</v>
      </c>
      <c r="F21" s="290" t="s">
        <v>496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497</v>
      </c>
      <c r="F22" s="290" t="s">
        <v>498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88</v>
      </c>
      <c r="F23" s="290" t="s">
        <v>499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500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501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502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503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504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505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506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507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508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111</v>
      </c>
      <c r="F36" s="290"/>
      <c r="G36" s="290" t="s">
        <v>509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510</v>
      </c>
      <c r="F37" s="290"/>
      <c r="G37" s="290" t="s">
        <v>511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56</v>
      </c>
      <c r="F38" s="290"/>
      <c r="G38" s="290" t="s">
        <v>512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57</v>
      </c>
      <c r="F39" s="290"/>
      <c r="G39" s="290" t="s">
        <v>513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112</v>
      </c>
      <c r="F40" s="290"/>
      <c r="G40" s="290" t="s">
        <v>514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113</v>
      </c>
      <c r="F41" s="290"/>
      <c r="G41" s="290" t="s">
        <v>515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516</v>
      </c>
      <c r="F42" s="290"/>
      <c r="G42" s="290" t="s">
        <v>517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518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519</v>
      </c>
      <c r="F44" s="290"/>
      <c r="G44" s="290" t="s">
        <v>520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115</v>
      </c>
      <c r="F45" s="290"/>
      <c r="G45" s="290" t="s">
        <v>521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522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523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524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525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526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527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528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529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530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531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532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533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534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535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536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537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538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539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540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541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542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543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544</v>
      </c>
      <c r="D76" s="308"/>
      <c r="E76" s="308"/>
      <c r="F76" s="308" t="s">
        <v>545</v>
      </c>
      <c r="G76" s="309"/>
      <c r="H76" s="308" t="s">
        <v>57</v>
      </c>
      <c r="I76" s="308" t="s">
        <v>60</v>
      </c>
      <c r="J76" s="308" t="s">
        <v>546</v>
      </c>
      <c r="K76" s="307"/>
    </row>
    <row r="77" s="1" customFormat="1" ht="17.25" customHeight="1">
      <c r="B77" s="305"/>
      <c r="C77" s="310" t="s">
        <v>547</v>
      </c>
      <c r="D77" s="310"/>
      <c r="E77" s="310"/>
      <c r="F77" s="311" t="s">
        <v>548</v>
      </c>
      <c r="G77" s="312"/>
      <c r="H77" s="310"/>
      <c r="I77" s="310"/>
      <c r="J77" s="310" t="s">
        <v>549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56</v>
      </c>
      <c r="D79" s="315"/>
      <c r="E79" s="315"/>
      <c r="F79" s="316" t="s">
        <v>550</v>
      </c>
      <c r="G79" s="317"/>
      <c r="H79" s="293" t="s">
        <v>551</v>
      </c>
      <c r="I79" s="293" t="s">
        <v>552</v>
      </c>
      <c r="J79" s="293">
        <v>20</v>
      </c>
      <c r="K79" s="307"/>
    </row>
    <row r="80" s="1" customFormat="1" ht="15" customHeight="1">
      <c r="B80" s="305"/>
      <c r="C80" s="293" t="s">
        <v>553</v>
      </c>
      <c r="D80" s="293"/>
      <c r="E80" s="293"/>
      <c r="F80" s="316" t="s">
        <v>550</v>
      </c>
      <c r="G80" s="317"/>
      <c r="H80" s="293" t="s">
        <v>554</v>
      </c>
      <c r="I80" s="293" t="s">
        <v>552</v>
      </c>
      <c r="J80" s="293">
        <v>120</v>
      </c>
      <c r="K80" s="307"/>
    </row>
    <row r="81" s="1" customFormat="1" ht="15" customHeight="1">
      <c r="B81" s="318"/>
      <c r="C81" s="293" t="s">
        <v>555</v>
      </c>
      <c r="D81" s="293"/>
      <c r="E81" s="293"/>
      <c r="F81" s="316" t="s">
        <v>556</v>
      </c>
      <c r="G81" s="317"/>
      <c r="H81" s="293" t="s">
        <v>557</v>
      </c>
      <c r="I81" s="293" t="s">
        <v>552</v>
      </c>
      <c r="J81" s="293">
        <v>50</v>
      </c>
      <c r="K81" s="307"/>
    </row>
    <row r="82" s="1" customFormat="1" ht="15" customHeight="1">
      <c r="B82" s="318"/>
      <c r="C82" s="293" t="s">
        <v>558</v>
      </c>
      <c r="D82" s="293"/>
      <c r="E82" s="293"/>
      <c r="F82" s="316" t="s">
        <v>550</v>
      </c>
      <c r="G82" s="317"/>
      <c r="H82" s="293" t="s">
        <v>559</v>
      </c>
      <c r="I82" s="293" t="s">
        <v>560</v>
      </c>
      <c r="J82" s="293"/>
      <c r="K82" s="307"/>
    </row>
    <row r="83" s="1" customFormat="1" ht="15" customHeight="1">
      <c r="B83" s="318"/>
      <c r="C83" s="319" t="s">
        <v>561</v>
      </c>
      <c r="D83" s="319"/>
      <c r="E83" s="319"/>
      <c r="F83" s="320" t="s">
        <v>556</v>
      </c>
      <c r="G83" s="319"/>
      <c r="H83" s="319" t="s">
        <v>562</v>
      </c>
      <c r="I83" s="319" t="s">
        <v>552</v>
      </c>
      <c r="J83" s="319">
        <v>15</v>
      </c>
      <c r="K83" s="307"/>
    </row>
    <row r="84" s="1" customFormat="1" ht="15" customHeight="1">
      <c r="B84" s="318"/>
      <c r="C84" s="319" t="s">
        <v>563</v>
      </c>
      <c r="D84" s="319"/>
      <c r="E84" s="319"/>
      <c r="F84" s="320" t="s">
        <v>556</v>
      </c>
      <c r="G84" s="319"/>
      <c r="H84" s="319" t="s">
        <v>564</v>
      </c>
      <c r="I84" s="319" t="s">
        <v>552</v>
      </c>
      <c r="J84" s="319">
        <v>15</v>
      </c>
      <c r="K84" s="307"/>
    </row>
    <row r="85" s="1" customFormat="1" ht="15" customHeight="1">
      <c r="B85" s="318"/>
      <c r="C85" s="319" t="s">
        <v>565</v>
      </c>
      <c r="D85" s="319"/>
      <c r="E85" s="319"/>
      <c r="F85" s="320" t="s">
        <v>556</v>
      </c>
      <c r="G85" s="319"/>
      <c r="H85" s="319" t="s">
        <v>566</v>
      </c>
      <c r="I85" s="319" t="s">
        <v>552</v>
      </c>
      <c r="J85" s="319">
        <v>20</v>
      </c>
      <c r="K85" s="307"/>
    </row>
    <row r="86" s="1" customFormat="1" ht="15" customHeight="1">
      <c r="B86" s="318"/>
      <c r="C86" s="319" t="s">
        <v>567</v>
      </c>
      <c r="D86" s="319"/>
      <c r="E86" s="319"/>
      <c r="F86" s="320" t="s">
        <v>556</v>
      </c>
      <c r="G86" s="319"/>
      <c r="H86" s="319" t="s">
        <v>568</v>
      </c>
      <c r="I86" s="319" t="s">
        <v>552</v>
      </c>
      <c r="J86" s="319">
        <v>20</v>
      </c>
      <c r="K86" s="307"/>
    </row>
    <row r="87" s="1" customFormat="1" ht="15" customHeight="1">
      <c r="B87" s="318"/>
      <c r="C87" s="293" t="s">
        <v>569</v>
      </c>
      <c r="D87" s="293"/>
      <c r="E87" s="293"/>
      <c r="F87" s="316" t="s">
        <v>556</v>
      </c>
      <c r="G87" s="317"/>
      <c r="H87" s="293" t="s">
        <v>570</v>
      </c>
      <c r="I87" s="293" t="s">
        <v>552</v>
      </c>
      <c r="J87" s="293">
        <v>50</v>
      </c>
      <c r="K87" s="307"/>
    </row>
    <row r="88" s="1" customFormat="1" ht="15" customHeight="1">
      <c r="B88" s="318"/>
      <c r="C88" s="293" t="s">
        <v>571</v>
      </c>
      <c r="D88" s="293"/>
      <c r="E88" s="293"/>
      <c r="F88" s="316" t="s">
        <v>556</v>
      </c>
      <c r="G88" s="317"/>
      <c r="H88" s="293" t="s">
        <v>572</v>
      </c>
      <c r="I88" s="293" t="s">
        <v>552</v>
      </c>
      <c r="J88" s="293">
        <v>20</v>
      </c>
      <c r="K88" s="307"/>
    </row>
    <row r="89" s="1" customFormat="1" ht="15" customHeight="1">
      <c r="B89" s="318"/>
      <c r="C89" s="293" t="s">
        <v>573</v>
      </c>
      <c r="D89" s="293"/>
      <c r="E89" s="293"/>
      <c r="F89" s="316" t="s">
        <v>556</v>
      </c>
      <c r="G89" s="317"/>
      <c r="H89" s="293" t="s">
        <v>574</v>
      </c>
      <c r="I89" s="293" t="s">
        <v>552</v>
      </c>
      <c r="J89" s="293">
        <v>20</v>
      </c>
      <c r="K89" s="307"/>
    </row>
    <row r="90" s="1" customFormat="1" ht="15" customHeight="1">
      <c r="B90" s="318"/>
      <c r="C90" s="293" t="s">
        <v>575</v>
      </c>
      <c r="D90" s="293"/>
      <c r="E90" s="293"/>
      <c r="F90" s="316" t="s">
        <v>556</v>
      </c>
      <c r="G90" s="317"/>
      <c r="H90" s="293" t="s">
        <v>576</v>
      </c>
      <c r="I90" s="293" t="s">
        <v>552</v>
      </c>
      <c r="J90" s="293">
        <v>50</v>
      </c>
      <c r="K90" s="307"/>
    </row>
    <row r="91" s="1" customFormat="1" ht="15" customHeight="1">
      <c r="B91" s="318"/>
      <c r="C91" s="293" t="s">
        <v>577</v>
      </c>
      <c r="D91" s="293"/>
      <c r="E91" s="293"/>
      <c r="F91" s="316" t="s">
        <v>556</v>
      </c>
      <c r="G91" s="317"/>
      <c r="H91" s="293" t="s">
        <v>577</v>
      </c>
      <c r="I91" s="293" t="s">
        <v>552</v>
      </c>
      <c r="J91" s="293">
        <v>50</v>
      </c>
      <c r="K91" s="307"/>
    </row>
    <row r="92" s="1" customFormat="1" ht="15" customHeight="1">
      <c r="B92" s="318"/>
      <c r="C92" s="293" t="s">
        <v>578</v>
      </c>
      <c r="D92" s="293"/>
      <c r="E92" s="293"/>
      <c r="F92" s="316" t="s">
        <v>556</v>
      </c>
      <c r="G92" s="317"/>
      <c r="H92" s="293" t="s">
        <v>579</v>
      </c>
      <c r="I92" s="293" t="s">
        <v>552</v>
      </c>
      <c r="J92" s="293">
        <v>255</v>
      </c>
      <c r="K92" s="307"/>
    </row>
    <row r="93" s="1" customFormat="1" ht="15" customHeight="1">
      <c r="B93" s="318"/>
      <c r="C93" s="293" t="s">
        <v>580</v>
      </c>
      <c r="D93" s="293"/>
      <c r="E93" s="293"/>
      <c r="F93" s="316" t="s">
        <v>550</v>
      </c>
      <c r="G93" s="317"/>
      <c r="H93" s="293" t="s">
        <v>581</v>
      </c>
      <c r="I93" s="293" t="s">
        <v>582</v>
      </c>
      <c r="J93" s="293"/>
      <c r="K93" s="307"/>
    </row>
    <row r="94" s="1" customFormat="1" ht="15" customHeight="1">
      <c r="B94" s="318"/>
      <c r="C94" s="293" t="s">
        <v>583</v>
      </c>
      <c r="D94" s="293"/>
      <c r="E94" s="293"/>
      <c r="F94" s="316" t="s">
        <v>550</v>
      </c>
      <c r="G94" s="317"/>
      <c r="H94" s="293" t="s">
        <v>584</v>
      </c>
      <c r="I94" s="293" t="s">
        <v>585</v>
      </c>
      <c r="J94" s="293"/>
      <c r="K94" s="307"/>
    </row>
    <row r="95" s="1" customFormat="1" ht="15" customHeight="1">
      <c r="B95" s="318"/>
      <c r="C95" s="293" t="s">
        <v>586</v>
      </c>
      <c r="D95" s="293"/>
      <c r="E95" s="293"/>
      <c r="F95" s="316" t="s">
        <v>550</v>
      </c>
      <c r="G95" s="317"/>
      <c r="H95" s="293" t="s">
        <v>586</v>
      </c>
      <c r="I95" s="293" t="s">
        <v>585</v>
      </c>
      <c r="J95" s="293"/>
      <c r="K95" s="307"/>
    </row>
    <row r="96" s="1" customFormat="1" ht="15" customHeight="1">
      <c r="B96" s="318"/>
      <c r="C96" s="293" t="s">
        <v>41</v>
      </c>
      <c r="D96" s="293"/>
      <c r="E96" s="293"/>
      <c r="F96" s="316" t="s">
        <v>550</v>
      </c>
      <c r="G96" s="317"/>
      <c r="H96" s="293" t="s">
        <v>587</v>
      </c>
      <c r="I96" s="293" t="s">
        <v>585</v>
      </c>
      <c r="J96" s="293"/>
      <c r="K96" s="307"/>
    </row>
    <row r="97" s="1" customFormat="1" ht="15" customHeight="1">
      <c r="B97" s="318"/>
      <c r="C97" s="293" t="s">
        <v>51</v>
      </c>
      <c r="D97" s="293"/>
      <c r="E97" s="293"/>
      <c r="F97" s="316" t="s">
        <v>550</v>
      </c>
      <c r="G97" s="317"/>
      <c r="H97" s="293" t="s">
        <v>588</v>
      </c>
      <c r="I97" s="293" t="s">
        <v>585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589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544</v>
      </c>
      <c r="D103" s="308"/>
      <c r="E103" s="308"/>
      <c r="F103" s="308" t="s">
        <v>545</v>
      </c>
      <c r="G103" s="309"/>
      <c r="H103" s="308" t="s">
        <v>57</v>
      </c>
      <c r="I103" s="308" t="s">
        <v>60</v>
      </c>
      <c r="J103" s="308" t="s">
        <v>546</v>
      </c>
      <c r="K103" s="307"/>
    </row>
    <row r="104" s="1" customFormat="1" ht="17.25" customHeight="1">
      <c r="B104" s="305"/>
      <c r="C104" s="310" t="s">
        <v>547</v>
      </c>
      <c r="D104" s="310"/>
      <c r="E104" s="310"/>
      <c r="F104" s="311" t="s">
        <v>548</v>
      </c>
      <c r="G104" s="312"/>
      <c r="H104" s="310"/>
      <c r="I104" s="310"/>
      <c r="J104" s="310" t="s">
        <v>549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56</v>
      </c>
      <c r="D106" s="315"/>
      <c r="E106" s="315"/>
      <c r="F106" s="316" t="s">
        <v>550</v>
      </c>
      <c r="G106" s="293"/>
      <c r="H106" s="293" t="s">
        <v>590</v>
      </c>
      <c r="I106" s="293" t="s">
        <v>552</v>
      </c>
      <c r="J106" s="293">
        <v>20</v>
      </c>
      <c r="K106" s="307"/>
    </row>
    <row r="107" s="1" customFormat="1" ht="15" customHeight="1">
      <c r="B107" s="305"/>
      <c r="C107" s="293" t="s">
        <v>553</v>
      </c>
      <c r="D107" s="293"/>
      <c r="E107" s="293"/>
      <c r="F107" s="316" t="s">
        <v>550</v>
      </c>
      <c r="G107" s="293"/>
      <c r="H107" s="293" t="s">
        <v>590</v>
      </c>
      <c r="I107" s="293" t="s">
        <v>552</v>
      </c>
      <c r="J107" s="293">
        <v>120</v>
      </c>
      <c r="K107" s="307"/>
    </row>
    <row r="108" s="1" customFormat="1" ht="15" customHeight="1">
      <c r="B108" s="318"/>
      <c r="C108" s="293" t="s">
        <v>555</v>
      </c>
      <c r="D108" s="293"/>
      <c r="E108" s="293"/>
      <c r="F108" s="316" t="s">
        <v>556</v>
      </c>
      <c r="G108" s="293"/>
      <c r="H108" s="293" t="s">
        <v>590</v>
      </c>
      <c r="I108" s="293" t="s">
        <v>552</v>
      </c>
      <c r="J108" s="293">
        <v>50</v>
      </c>
      <c r="K108" s="307"/>
    </row>
    <row r="109" s="1" customFormat="1" ht="15" customHeight="1">
      <c r="B109" s="318"/>
      <c r="C109" s="293" t="s">
        <v>558</v>
      </c>
      <c r="D109" s="293"/>
      <c r="E109" s="293"/>
      <c r="F109" s="316" t="s">
        <v>550</v>
      </c>
      <c r="G109" s="293"/>
      <c r="H109" s="293" t="s">
        <v>590</v>
      </c>
      <c r="I109" s="293" t="s">
        <v>560</v>
      </c>
      <c r="J109" s="293"/>
      <c r="K109" s="307"/>
    </row>
    <row r="110" s="1" customFormat="1" ht="15" customHeight="1">
      <c r="B110" s="318"/>
      <c r="C110" s="293" t="s">
        <v>569</v>
      </c>
      <c r="D110" s="293"/>
      <c r="E110" s="293"/>
      <c r="F110" s="316" t="s">
        <v>556</v>
      </c>
      <c r="G110" s="293"/>
      <c r="H110" s="293" t="s">
        <v>590</v>
      </c>
      <c r="I110" s="293" t="s">
        <v>552</v>
      </c>
      <c r="J110" s="293">
        <v>50</v>
      </c>
      <c r="K110" s="307"/>
    </row>
    <row r="111" s="1" customFormat="1" ht="15" customHeight="1">
      <c r="B111" s="318"/>
      <c r="C111" s="293" t="s">
        <v>577</v>
      </c>
      <c r="D111" s="293"/>
      <c r="E111" s="293"/>
      <c r="F111" s="316" t="s">
        <v>556</v>
      </c>
      <c r="G111" s="293"/>
      <c r="H111" s="293" t="s">
        <v>590</v>
      </c>
      <c r="I111" s="293" t="s">
        <v>552</v>
      </c>
      <c r="J111" s="293">
        <v>50</v>
      </c>
      <c r="K111" s="307"/>
    </row>
    <row r="112" s="1" customFormat="1" ht="15" customHeight="1">
      <c r="B112" s="318"/>
      <c r="C112" s="293" t="s">
        <v>575</v>
      </c>
      <c r="D112" s="293"/>
      <c r="E112" s="293"/>
      <c r="F112" s="316" t="s">
        <v>556</v>
      </c>
      <c r="G112" s="293"/>
      <c r="H112" s="293" t="s">
        <v>590</v>
      </c>
      <c r="I112" s="293" t="s">
        <v>552</v>
      </c>
      <c r="J112" s="293">
        <v>50</v>
      </c>
      <c r="K112" s="307"/>
    </row>
    <row r="113" s="1" customFormat="1" ht="15" customHeight="1">
      <c r="B113" s="318"/>
      <c r="C113" s="293" t="s">
        <v>56</v>
      </c>
      <c r="D113" s="293"/>
      <c r="E113" s="293"/>
      <c r="F113" s="316" t="s">
        <v>550</v>
      </c>
      <c r="G113" s="293"/>
      <c r="H113" s="293" t="s">
        <v>591</v>
      </c>
      <c r="I113" s="293" t="s">
        <v>552</v>
      </c>
      <c r="J113" s="293">
        <v>20</v>
      </c>
      <c r="K113" s="307"/>
    </row>
    <row r="114" s="1" customFormat="1" ht="15" customHeight="1">
      <c r="B114" s="318"/>
      <c r="C114" s="293" t="s">
        <v>592</v>
      </c>
      <c r="D114" s="293"/>
      <c r="E114" s="293"/>
      <c r="F114" s="316" t="s">
        <v>550</v>
      </c>
      <c r="G114" s="293"/>
      <c r="H114" s="293" t="s">
        <v>593</v>
      </c>
      <c r="I114" s="293" t="s">
        <v>552</v>
      </c>
      <c r="J114" s="293">
        <v>120</v>
      </c>
      <c r="K114" s="307"/>
    </row>
    <row r="115" s="1" customFormat="1" ht="15" customHeight="1">
      <c r="B115" s="318"/>
      <c r="C115" s="293" t="s">
        <v>41</v>
      </c>
      <c r="D115" s="293"/>
      <c r="E115" s="293"/>
      <c r="F115" s="316" t="s">
        <v>550</v>
      </c>
      <c r="G115" s="293"/>
      <c r="H115" s="293" t="s">
        <v>594</v>
      </c>
      <c r="I115" s="293" t="s">
        <v>585</v>
      </c>
      <c r="J115" s="293"/>
      <c r="K115" s="307"/>
    </row>
    <row r="116" s="1" customFormat="1" ht="15" customHeight="1">
      <c r="B116" s="318"/>
      <c r="C116" s="293" t="s">
        <v>51</v>
      </c>
      <c r="D116" s="293"/>
      <c r="E116" s="293"/>
      <c r="F116" s="316" t="s">
        <v>550</v>
      </c>
      <c r="G116" s="293"/>
      <c r="H116" s="293" t="s">
        <v>595</v>
      </c>
      <c r="I116" s="293" t="s">
        <v>585</v>
      </c>
      <c r="J116" s="293"/>
      <c r="K116" s="307"/>
    </row>
    <row r="117" s="1" customFormat="1" ht="15" customHeight="1">
      <c r="B117" s="318"/>
      <c r="C117" s="293" t="s">
        <v>60</v>
      </c>
      <c r="D117" s="293"/>
      <c r="E117" s="293"/>
      <c r="F117" s="316" t="s">
        <v>550</v>
      </c>
      <c r="G117" s="293"/>
      <c r="H117" s="293" t="s">
        <v>596</v>
      </c>
      <c r="I117" s="293" t="s">
        <v>597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598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544</v>
      </c>
      <c r="D123" s="308"/>
      <c r="E123" s="308"/>
      <c r="F123" s="308" t="s">
        <v>545</v>
      </c>
      <c r="G123" s="309"/>
      <c r="H123" s="308" t="s">
        <v>57</v>
      </c>
      <c r="I123" s="308" t="s">
        <v>60</v>
      </c>
      <c r="J123" s="308" t="s">
        <v>546</v>
      </c>
      <c r="K123" s="337"/>
    </row>
    <row r="124" s="1" customFormat="1" ht="17.25" customHeight="1">
      <c r="B124" s="336"/>
      <c r="C124" s="310" t="s">
        <v>547</v>
      </c>
      <c r="D124" s="310"/>
      <c r="E124" s="310"/>
      <c r="F124" s="311" t="s">
        <v>548</v>
      </c>
      <c r="G124" s="312"/>
      <c r="H124" s="310"/>
      <c r="I124" s="310"/>
      <c r="J124" s="310" t="s">
        <v>549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553</v>
      </c>
      <c r="D126" s="315"/>
      <c r="E126" s="315"/>
      <c r="F126" s="316" t="s">
        <v>550</v>
      </c>
      <c r="G126" s="293"/>
      <c r="H126" s="293" t="s">
        <v>590</v>
      </c>
      <c r="I126" s="293" t="s">
        <v>552</v>
      </c>
      <c r="J126" s="293">
        <v>120</v>
      </c>
      <c r="K126" s="341"/>
    </row>
    <row r="127" s="1" customFormat="1" ht="15" customHeight="1">
      <c r="B127" s="338"/>
      <c r="C127" s="293" t="s">
        <v>599</v>
      </c>
      <c r="D127" s="293"/>
      <c r="E127" s="293"/>
      <c r="F127" s="316" t="s">
        <v>550</v>
      </c>
      <c r="G127" s="293"/>
      <c r="H127" s="293" t="s">
        <v>600</v>
      </c>
      <c r="I127" s="293" t="s">
        <v>552</v>
      </c>
      <c r="J127" s="293" t="s">
        <v>601</v>
      </c>
      <c r="K127" s="341"/>
    </row>
    <row r="128" s="1" customFormat="1" ht="15" customHeight="1">
      <c r="B128" s="338"/>
      <c r="C128" s="293" t="s">
        <v>88</v>
      </c>
      <c r="D128" s="293"/>
      <c r="E128" s="293"/>
      <c r="F128" s="316" t="s">
        <v>550</v>
      </c>
      <c r="G128" s="293"/>
      <c r="H128" s="293" t="s">
        <v>602</v>
      </c>
      <c r="I128" s="293" t="s">
        <v>552</v>
      </c>
      <c r="J128" s="293" t="s">
        <v>601</v>
      </c>
      <c r="K128" s="341"/>
    </row>
    <row r="129" s="1" customFormat="1" ht="15" customHeight="1">
      <c r="B129" s="338"/>
      <c r="C129" s="293" t="s">
        <v>561</v>
      </c>
      <c r="D129" s="293"/>
      <c r="E129" s="293"/>
      <c r="F129" s="316" t="s">
        <v>556</v>
      </c>
      <c r="G129" s="293"/>
      <c r="H129" s="293" t="s">
        <v>562</v>
      </c>
      <c r="I129" s="293" t="s">
        <v>552</v>
      </c>
      <c r="J129" s="293">
        <v>15</v>
      </c>
      <c r="K129" s="341"/>
    </row>
    <row r="130" s="1" customFormat="1" ht="15" customHeight="1">
      <c r="B130" s="338"/>
      <c r="C130" s="319" t="s">
        <v>563</v>
      </c>
      <c r="D130" s="319"/>
      <c r="E130" s="319"/>
      <c r="F130" s="320" t="s">
        <v>556</v>
      </c>
      <c r="G130" s="319"/>
      <c r="H130" s="319" t="s">
        <v>564</v>
      </c>
      <c r="I130" s="319" t="s">
        <v>552</v>
      </c>
      <c r="J130" s="319">
        <v>15</v>
      </c>
      <c r="K130" s="341"/>
    </row>
    <row r="131" s="1" customFormat="1" ht="15" customHeight="1">
      <c r="B131" s="338"/>
      <c r="C131" s="319" t="s">
        <v>565</v>
      </c>
      <c r="D131" s="319"/>
      <c r="E131" s="319"/>
      <c r="F131" s="320" t="s">
        <v>556</v>
      </c>
      <c r="G131" s="319"/>
      <c r="H131" s="319" t="s">
        <v>566</v>
      </c>
      <c r="I131" s="319" t="s">
        <v>552</v>
      </c>
      <c r="J131" s="319">
        <v>20</v>
      </c>
      <c r="K131" s="341"/>
    </row>
    <row r="132" s="1" customFormat="1" ht="15" customHeight="1">
      <c r="B132" s="338"/>
      <c r="C132" s="319" t="s">
        <v>567</v>
      </c>
      <c r="D132" s="319"/>
      <c r="E132" s="319"/>
      <c r="F132" s="320" t="s">
        <v>556</v>
      </c>
      <c r="G132" s="319"/>
      <c r="H132" s="319" t="s">
        <v>568</v>
      </c>
      <c r="I132" s="319" t="s">
        <v>552</v>
      </c>
      <c r="J132" s="319">
        <v>20</v>
      </c>
      <c r="K132" s="341"/>
    </row>
    <row r="133" s="1" customFormat="1" ht="15" customHeight="1">
      <c r="B133" s="338"/>
      <c r="C133" s="293" t="s">
        <v>555</v>
      </c>
      <c r="D133" s="293"/>
      <c r="E133" s="293"/>
      <c r="F133" s="316" t="s">
        <v>556</v>
      </c>
      <c r="G133" s="293"/>
      <c r="H133" s="293" t="s">
        <v>590</v>
      </c>
      <c r="I133" s="293" t="s">
        <v>552</v>
      </c>
      <c r="J133" s="293">
        <v>50</v>
      </c>
      <c r="K133" s="341"/>
    </row>
    <row r="134" s="1" customFormat="1" ht="15" customHeight="1">
      <c r="B134" s="338"/>
      <c r="C134" s="293" t="s">
        <v>569</v>
      </c>
      <c r="D134" s="293"/>
      <c r="E134" s="293"/>
      <c r="F134" s="316" t="s">
        <v>556</v>
      </c>
      <c r="G134" s="293"/>
      <c r="H134" s="293" t="s">
        <v>590</v>
      </c>
      <c r="I134" s="293" t="s">
        <v>552</v>
      </c>
      <c r="J134" s="293">
        <v>50</v>
      </c>
      <c r="K134" s="341"/>
    </row>
    <row r="135" s="1" customFormat="1" ht="15" customHeight="1">
      <c r="B135" s="338"/>
      <c r="C135" s="293" t="s">
        <v>575</v>
      </c>
      <c r="D135" s="293"/>
      <c r="E135" s="293"/>
      <c r="F135" s="316" t="s">
        <v>556</v>
      </c>
      <c r="G135" s="293"/>
      <c r="H135" s="293" t="s">
        <v>590</v>
      </c>
      <c r="I135" s="293" t="s">
        <v>552</v>
      </c>
      <c r="J135" s="293">
        <v>50</v>
      </c>
      <c r="K135" s="341"/>
    </row>
    <row r="136" s="1" customFormat="1" ht="15" customHeight="1">
      <c r="B136" s="338"/>
      <c r="C136" s="293" t="s">
        <v>577</v>
      </c>
      <c r="D136" s="293"/>
      <c r="E136" s="293"/>
      <c r="F136" s="316" t="s">
        <v>556</v>
      </c>
      <c r="G136" s="293"/>
      <c r="H136" s="293" t="s">
        <v>590</v>
      </c>
      <c r="I136" s="293" t="s">
        <v>552</v>
      </c>
      <c r="J136" s="293">
        <v>50</v>
      </c>
      <c r="K136" s="341"/>
    </row>
    <row r="137" s="1" customFormat="1" ht="15" customHeight="1">
      <c r="B137" s="338"/>
      <c r="C137" s="293" t="s">
        <v>578</v>
      </c>
      <c r="D137" s="293"/>
      <c r="E137" s="293"/>
      <c r="F137" s="316" t="s">
        <v>556</v>
      </c>
      <c r="G137" s="293"/>
      <c r="H137" s="293" t="s">
        <v>603</v>
      </c>
      <c r="I137" s="293" t="s">
        <v>552</v>
      </c>
      <c r="J137" s="293">
        <v>255</v>
      </c>
      <c r="K137" s="341"/>
    </row>
    <row r="138" s="1" customFormat="1" ht="15" customHeight="1">
      <c r="B138" s="338"/>
      <c r="C138" s="293" t="s">
        <v>580</v>
      </c>
      <c r="D138" s="293"/>
      <c r="E138" s="293"/>
      <c r="F138" s="316" t="s">
        <v>550</v>
      </c>
      <c r="G138" s="293"/>
      <c r="H138" s="293" t="s">
        <v>604</v>
      </c>
      <c r="I138" s="293" t="s">
        <v>582</v>
      </c>
      <c r="J138" s="293"/>
      <c r="K138" s="341"/>
    </row>
    <row r="139" s="1" customFormat="1" ht="15" customHeight="1">
      <c r="B139" s="338"/>
      <c r="C139" s="293" t="s">
        <v>583</v>
      </c>
      <c r="D139" s="293"/>
      <c r="E139" s="293"/>
      <c r="F139" s="316" t="s">
        <v>550</v>
      </c>
      <c r="G139" s="293"/>
      <c r="H139" s="293" t="s">
        <v>605</v>
      </c>
      <c r="I139" s="293" t="s">
        <v>585</v>
      </c>
      <c r="J139" s="293"/>
      <c r="K139" s="341"/>
    </row>
    <row r="140" s="1" customFormat="1" ht="15" customHeight="1">
      <c r="B140" s="338"/>
      <c r="C140" s="293" t="s">
        <v>586</v>
      </c>
      <c r="D140" s="293"/>
      <c r="E140" s="293"/>
      <c r="F140" s="316" t="s">
        <v>550</v>
      </c>
      <c r="G140" s="293"/>
      <c r="H140" s="293" t="s">
        <v>586</v>
      </c>
      <c r="I140" s="293" t="s">
        <v>585</v>
      </c>
      <c r="J140" s="293"/>
      <c r="K140" s="341"/>
    </row>
    <row r="141" s="1" customFormat="1" ht="15" customHeight="1">
      <c r="B141" s="338"/>
      <c r="C141" s="293" t="s">
        <v>41</v>
      </c>
      <c r="D141" s="293"/>
      <c r="E141" s="293"/>
      <c r="F141" s="316" t="s">
        <v>550</v>
      </c>
      <c r="G141" s="293"/>
      <c r="H141" s="293" t="s">
        <v>606</v>
      </c>
      <c r="I141" s="293" t="s">
        <v>585</v>
      </c>
      <c r="J141" s="293"/>
      <c r="K141" s="341"/>
    </row>
    <row r="142" s="1" customFormat="1" ht="15" customHeight="1">
      <c r="B142" s="338"/>
      <c r="C142" s="293" t="s">
        <v>607</v>
      </c>
      <c r="D142" s="293"/>
      <c r="E142" s="293"/>
      <c r="F142" s="316" t="s">
        <v>550</v>
      </c>
      <c r="G142" s="293"/>
      <c r="H142" s="293" t="s">
        <v>608</v>
      </c>
      <c r="I142" s="293" t="s">
        <v>585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609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544</v>
      </c>
      <c r="D148" s="308"/>
      <c r="E148" s="308"/>
      <c r="F148" s="308" t="s">
        <v>545</v>
      </c>
      <c r="G148" s="309"/>
      <c r="H148" s="308" t="s">
        <v>57</v>
      </c>
      <c r="I148" s="308" t="s">
        <v>60</v>
      </c>
      <c r="J148" s="308" t="s">
        <v>546</v>
      </c>
      <c r="K148" s="307"/>
    </row>
    <row r="149" s="1" customFormat="1" ht="17.25" customHeight="1">
      <c r="B149" s="305"/>
      <c r="C149" s="310" t="s">
        <v>547</v>
      </c>
      <c r="D149" s="310"/>
      <c r="E149" s="310"/>
      <c r="F149" s="311" t="s">
        <v>548</v>
      </c>
      <c r="G149" s="312"/>
      <c r="H149" s="310"/>
      <c r="I149" s="310"/>
      <c r="J149" s="310" t="s">
        <v>549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553</v>
      </c>
      <c r="D151" s="293"/>
      <c r="E151" s="293"/>
      <c r="F151" s="346" t="s">
        <v>550</v>
      </c>
      <c r="G151" s="293"/>
      <c r="H151" s="345" t="s">
        <v>590</v>
      </c>
      <c r="I151" s="345" t="s">
        <v>552</v>
      </c>
      <c r="J151" s="345">
        <v>120</v>
      </c>
      <c r="K151" s="341"/>
    </row>
    <row r="152" s="1" customFormat="1" ht="15" customHeight="1">
      <c r="B152" s="318"/>
      <c r="C152" s="345" t="s">
        <v>599</v>
      </c>
      <c r="D152" s="293"/>
      <c r="E152" s="293"/>
      <c r="F152" s="346" t="s">
        <v>550</v>
      </c>
      <c r="G152" s="293"/>
      <c r="H152" s="345" t="s">
        <v>610</v>
      </c>
      <c r="I152" s="345" t="s">
        <v>552</v>
      </c>
      <c r="J152" s="345" t="s">
        <v>601</v>
      </c>
      <c r="K152" s="341"/>
    </row>
    <row r="153" s="1" customFormat="1" ht="15" customHeight="1">
      <c r="B153" s="318"/>
      <c r="C153" s="345" t="s">
        <v>88</v>
      </c>
      <c r="D153" s="293"/>
      <c r="E153" s="293"/>
      <c r="F153" s="346" t="s">
        <v>550</v>
      </c>
      <c r="G153" s="293"/>
      <c r="H153" s="345" t="s">
        <v>611</v>
      </c>
      <c r="I153" s="345" t="s">
        <v>552</v>
      </c>
      <c r="J153" s="345" t="s">
        <v>601</v>
      </c>
      <c r="K153" s="341"/>
    </row>
    <row r="154" s="1" customFormat="1" ht="15" customHeight="1">
      <c r="B154" s="318"/>
      <c r="C154" s="345" t="s">
        <v>555</v>
      </c>
      <c r="D154" s="293"/>
      <c r="E154" s="293"/>
      <c r="F154" s="346" t="s">
        <v>556</v>
      </c>
      <c r="G154" s="293"/>
      <c r="H154" s="345" t="s">
        <v>590</v>
      </c>
      <c r="I154" s="345" t="s">
        <v>552</v>
      </c>
      <c r="J154" s="345">
        <v>50</v>
      </c>
      <c r="K154" s="341"/>
    </row>
    <row r="155" s="1" customFormat="1" ht="15" customHeight="1">
      <c r="B155" s="318"/>
      <c r="C155" s="345" t="s">
        <v>558</v>
      </c>
      <c r="D155" s="293"/>
      <c r="E155" s="293"/>
      <c r="F155" s="346" t="s">
        <v>550</v>
      </c>
      <c r="G155" s="293"/>
      <c r="H155" s="345" t="s">
        <v>590</v>
      </c>
      <c r="I155" s="345" t="s">
        <v>560</v>
      </c>
      <c r="J155" s="345"/>
      <c r="K155" s="341"/>
    </row>
    <row r="156" s="1" customFormat="1" ht="15" customHeight="1">
      <c r="B156" s="318"/>
      <c r="C156" s="345" t="s">
        <v>569</v>
      </c>
      <c r="D156" s="293"/>
      <c r="E156" s="293"/>
      <c r="F156" s="346" t="s">
        <v>556</v>
      </c>
      <c r="G156" s="293"/>
      <c r="H156" s="345" t="s">
        <v>590</v>
      </c>
      <c r="I156" s="345" t="s">
        <v>552</v>
      </c>
      <c r="J156" s="345">
        <v>50</v>
      </c>
      <c r="K156" s="341"/>
    </row>
    <row r="157" s="1" customFormat="1" ht="15" customHeight="1">
      <c r="B157" s="318"/>
      <c r="C157" s="345" t="s">
        <v>577</v>
      </c>
      <c r="D157" s="293"/>
      <c r="E157" s="293"/>
      <c r="F157" s="346" t="s">
        <v>556</v>
      </c>
      <c r="G157" s="293"/>
      <c r="H157" s="345" t="s">
        <v>590</v>
      </c>
      <c r="I157" s="345" t="s">
        <v>552</v>
      </c>
      <c r="J157" s="345">
        <v>50</v>
      </c>
      <c r="K157" s="341"/>
    </row>
    <row r="158" s="1" customFormat="1" ht="15" customHeight="1">
      <c r="B158" s="318"/>
      <c r="C158" s="345" t="s">
        <v>575</v>
      </c>
      <c r="D158" s="293"/>
      <c r="E158" s="293"/>
      <c r="F158" s="346" t="s">
        <v>556</v>
      </c>
      <c r="G158" s="293"/>
      <c r="H158" s="345" t="s">
        <v>590</v>
      </c>
      <c r="I158" s="345" t="s">
        <v>552</v>
      </c>
      <c r="J158" s="345">
        <v>50</v>
      </c>
      <c r="K158" s="341"/>
    </row>
    <row r="159" s="1" customFormat="1" ht="15" customHeight="1">
      <c r="B159" s="318"/>
      <c r="C159" s="345" t="s">
        <v>99</v>
      </c>
      <c r="D159" s="293"/>
      <c r="E159" s="293"/>
      <c r="F159" s="346" t="s">
        <v>550</v>
      </c>
      <c r="G159" s="293"/>
      <c r="H159" s="345" t="s">
        <v>612</v>
      </c>
      <c r="I159" s="345" t="s">
        <v>552</v>
      </c>
      <c r="J159" s="345" t="s">
        <v>613</v>
      </c>
      <c r="K159" s="341"/>
    </row>
    <row r="160" s="1" customFormat="1" ht="15" customHeight="1">
      <c r="B160" s="318"/>
      <c r="C160" s="345" t="s">
        <v>614</v>
      </c>
      <c r="D160" s="293"/>
      <c r="E160" s="293"/>
      <c r="F160" s="346" t="s">
        <v>550</v>
      </c>
      <c r="G160" s="293"/>
      <c r="H160" s="345" t="s">
        <v>615</v>
      </c>
      <c r="I160" s="345" t="s">
        <v>585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616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544</v>
      </c>
      <c r="D166" s="308"/>
      <c r="E166" s="308"/>
      <c r="F166" s="308" t="s">
        <v>545</v>
      </c>
      <c r="G166" s="350"/>
      <c r="H166" s="351" t="s">
        <v>57</v>
      </c>
      <c r="I166" s="351" t="s">
        <v>60</v>
      </c>
      <c r="J166" s="308" t="s">
        <v>546</v>
      </c>
      <c r="K166" s="285"/>
    </row>
    <row r="167" s="1" customFormat="1" ht="17.25" customHeight="1">
      <c r="B167" s="286"/>
      <c r="C167" s="310" t="s">
        <v>547</v>
      </c>
      <c r="D167" s="310"/>
      <c r="E167" s="310"/>
      <c r="F167" s="311" t="s">
        <v>548</v>
      </c>
      <c r="G167" s="352"/>
      <c r="H167" s="353"/>
      <c r="I167" s="353"/>
      <c r="J167" s="310" t="s">
        <v>549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553</v>
      </c>
      <c r="D169" s="293"/>
      <c r="E169" s="293"/>
      <c r="F169" s="316" t="s">
        <v>550</v>
      </c>
      <c r="G169" s="293"/>
      <c r="H169" s="293" t="s">
        <v>590</v>
      </c>
      <c r="I169" s="293" t="s">
        <v>552</v>
      </c>
      <c r="J169" s="293">
        <v>120</v>
      </c>
      <c r="K169" s="341"/>
    </row>
    <row r="170" s="1" customFormat="1" ht="15" customHeight="1">
      <c r="B170" s="318"/>
      <c r="C170" s="293" t="s">
        <v>599</v>
      </c>
      <c r="D170" s="293"/>
      <c r="E170" s="293"/>
      <c r="F170" s="316" t="s">
        <v>550</v>
      </c>
      <c r="G170" s="293"/>
      <c r="H170" s="293" t="s">
        <v>600</v>
      </c>
      <c r="I170" s="293" t="s">
        <v>552</v>
      </c>
      <c r="J170" s="293" t="s">
        <v>601</v>
      </c>
      <c r="K170" s="341"/>
    </row>
    <row r="171" s="1" customFormat="1" ht="15" customHeight="1">
      <c r="B171" s="318"/>
      <c r="C171" s="293" t="s">
        <v>88</v>
      </c>
      <c r="D171" s="293"/>
      <c r="E171" s="293"/>
      <c r="F171" s="316" t="s">
        <v>550</v>
      </c>
      <c r="G171" s="293"/>
      <c r="H171" s="293" t="s">
        <v>617</v>
      </c>
      <c r="I171" s="293" t="s">
        <v>552</v>
      </c>
      <c r="J171" s="293" t="s">
        <v>601</v>
      </c>
      <c r="K171" s="341"/>
    </row>
    <row r="172" s="1" customFormat="1" ht="15" customHeight="1">
      <c r="B172" s="318"/>
      <c r="C172" s="293" t="s">
        <v>555</v>
      </c>
      <c r="D172" s="293"/>
      <c r="E172" s="293"/>
      <c r="F172" s="316" t="s">
        <v>556</v>
      </c>
      <c r="G172" s="293"/>
      <c r="H172" s="293" t="s">
        <v>617</v>
      </c>
      <c r="I172" s="293" t="s">
        <v>552</v>
      </c>
      <c r="J172" s="293">
        <v>50</v>
      </c>
      <c r="K172" s="341"/>
    </row>
    <row r="173" s="1" customFormat="1" ht="15" customHeight="1">
      <c r="B173" s="318"/>
      <c r="C173" s="293" t="s">
        <v>558</v>
      </c>
      <c r="D173" s="293"/>
      <c r="E173" s="293"/>
      <c r="F173" s="316" t="s">
        <v>550</v>
      </c>
      <c r="G173" s="293"/>
      <c r="H173" s="293" t="s">
        <v>617</v>
      </c>
      <c r="I173" s="293" t="s">
        <v>560</v>
      </c>
      <c r="J173" s="293"/>
      <c r="K173" s="341"/>
    </row>
    <row r="174" s="1" customFormat="1" ht="15" customHeight="1">
      <c r="B174" s="318"/>
      <c r="C174" s="293" t="s">
        <v>569</v>
      </c>
      <c r="D174" s="293"/>
      <c r="E174" s="293"/>
      <c r="F174" s="316" t="s">
        <v>556</v>
      </c>
      <c r="G174" s="293"/>
      <c r="H174" s="293" t="s">
        <v>617</v>
      </c>
      <c r="I174" s="293" t="s">
        <v>552</v>
      </c>
      <c r="J174" s="293">
        <v>50</v>
      </c>
      <c r="K174" s="341"/>
    </row>
    <row r="175" s="1" customFormat="1" ht="15" customHeight="1">
      <c r="B175" s="318"/>
      <c r="C175" s="293" t="s">
        <v>577</v>
      </c>
      <c r="D175" s="293"/>
      <c r="E175" s="293"/>
      <c r="F175" s="316" t="s">
        <v>556</v>
      </c>
      <c r="G175" s="293"/>
      <c r="H175" s="293" t="s">
        <v>617</v>
      </c>
      <c r="I175" s="293" t="s">
        <v>552</v>
      </c>
      <c r="J175" s="293">
        <v>50</v>
      </c>
      <c r="K175" s="341"/>
    </row>
    <row r="176" s="1" customFormat="1" ht="15" customHeight="1">
      <c r="B176" s="318"/>
      <c r="C176" s="293" t="s">
        <v>575</v>
      </c>
      <c r="D176" s="293"/>
      <c r="E176" s="293"/>
      <c r="F176" s="316" t="s">
        <v>556</v>
      </c>
      <c r="G176" s="293"/>
      <c r="H176" s="293" t="s">
        <v>617</v>
      </c>
      <c r="I176" s="293" t="s">
        <v>552</v>
      </c>
      <c r="J176" s="293">
        <v>50</v>
      </c>
      <c r="K176" s="341"/>
    </row>
    <row r="177" s="1" customFormat="1" ht="15" customHeight="1">
      <c r="B177" s="318"/>
      <c r="C177" s="293" t="s">
        <v>111</v>
      </c>
      <c r="D177" s="293"/>
      <c r="E177" s="293"/>
      <c r="F177" s="316" t="s">
        <v>550</v>
      </c>
      <c r="G177" s="293"/>
      <c r="H177" s="293" t="s">
        <v>618</v>
      </c>
      <c r="I177" s="293" t="s">
        <v>619</v>
      </c>
      <c r="J177" s="293"/>
      <c r="K177" s="341"/>
    </row>
    <row r="178" s="1" customFormat="1" ht="15" customHeight="1">
      <c r="B178" s="318"/>
      <c r="C178" s="293" t="s">
        <v>60</v>
      </c>
      <c r="D178" s="293"/>
      <c r="E178" s="293"/>
      <c r="F178" s="316" t="s">
        <v>550</v>
      </c>
      <c r="G178" s="293"/>
      <c r="H178" s="293" t="s">
        <v>620</v>
      </c>
      <c r="I178" s="293" t="s">
        <v>621</v>
      </c>
      <c r="J178" s="293">
        <v>1</v>
      </c>
      <c r="K178" s="341"/>
    </row>
    <row r="179" s="1" customFormat="1" ht="15" customHeight="1">
      <c r="B179" s="318"/>
      <c r="C179" s="293" t="s">
        <v>56</v>
      </c>
      <c r="D179" s="293"/>
      <c r="E179" s="293"/>
      <c r="F179" s="316" t="s">
        <v>550</v>
      </c>
      <c r="G179" s="293"/>
      <c r="H179" s="293" t="s">
        <v>622</v>
      </c>
      <c r="I179" s="293" t="s">
        <v>552</v>
      </c>
      <c r="J179" s="293">
        <v>20</v>
      </c>
      <c r="K179" s="341"/>
    </row>
    <row r="180" s="1" customFormat="1" ht="15" customHeight="1">
      <c r="B180" s="318"/>
      <c r="C180" s="293" t="s">
        <v>57</v>
      </c>
      <c r="D180" s="293"/>
      <c r="E180" s="293"/>
      <c r="F180" s="316" t="s">
        <v>550</v>
      </c>
      <c r="G180" s="293"/>
      <c r="H180" s="293" t="s">
        <v>623</v>
      </c>
      <c r="I180" s="293" t="s">
        <v>552</v>
      </c>
      <c r="J180" s="293">
        <v>255</v>
      </c>
      <c r="K180" s="341"/>
    </row>
    <row r="181" s="1" customFormat="1" ht="15" customHeight="1">
      <c r="B181" s="318"/>
      <c r="C181" s="293" t="s">
        <v>112</v>
      </c>
      <c r="D181" s="293"/>
      <c r="E181" s="293"/>
      <c r="F181" s="316" t="s">
        <v>550</v>
      </c>
      <c r="G181" s="293"/>
      <c r="H181" s="293" t="s">
        <v>514</v>
      </c>
      <c r="I181" s="293" t="s">
        <v>552</v>
      </c>
      <c r="J181" s="293">
        <v>10</v>
      </c>
      <c r="K181" s="341"/>
    </row>
    <row r="182" s="1" customFormat="1" ht="15" customHeight="1">
      <c r="B182" s="318"/>
      <c r="C182" s="293" t="s">
        <v>113</v>
      </c>
      <c r="D182" s="293"/>
      <c r="E182" s="293"/>
      <c r="F182" s="316" t="s">
        <v>550</v>
      </c>
      <c r="G182" s="293"/>
      <c r="H182" s="293" t="s">
        <v>624</v>
      </c>
      <c r="I182" s="293" t="s">
        <v>585</v>
      </c>
      <c r="J182" s="293"/>
      <c r="K182" s="341"/>
    </row>
    <row r="183" s="1" customFormat="1" ht="15" customHeight="1">
      <c r="B183" s="318"/>
      <c r="C183" s="293" t="s">
        <v>625</v>
      </c>
      <c r="D183" s="293"/>
      <c r="E183" s="293"/>
      <c r="F183" s="316" t="s">
        <v>550</v>
      </c>
      <c r="G183" s="293"/>
      <c r="H183" s="293" t="s">
        <v>626</v>
      </c>
      <c r="I183" s="293" t="s">
        <v>585</v>
      </c>
      <c r="J183" s="293"/>
      <c r="K183" s="341"/>
    </row>
    <row r="184" s="1" customFormat="1" ht="15" customHeight="1">
      <c r="B184" s="318"/>
      <c r="C184" s="293" t="s">
        <v>614</v>
      </c>
      <c r="D184" s="293"/>
      <c r="E184" s="293"/>
      <c r="F184" s="316" t="s">
        <v>550</v>
      </c>
      <c r="G184" s="293"/>
      <c r="H184" s="293" t="s">
        <v>627</v>
      </c>
      <c r="I184" s="293" t="s">
        <v>585</v>
      </c>
      <c r="J184" s="293"/>
      <c r="K184" s="341"/>
    </row>
    <row r="185" s="1" customFormat="1" ht="15" customHeight="1">
      <c r="B185" s="318"/>
      <c r="C185" s="293" t="s">
        <v>115</v>
      </c>
      <c r="D185" s="293"/>
      <c r="E185" s="293"/>
      <c r="F185" s="316" t="s">
        <v>556</v>
      </c>
      <c r="G185" s="293"/>
      <c r="H185" s="293" t="s">
        <v>628</v>
      </c>
      <c r="I185" s="293" t="s">
        <v>552</v>
      </c>
      <c r="J185" s="293">
        <v>50</v>
      </c>
      <c r="K185" s="341"/>
    </row>
    <row r="186" s="1" customFormat="1" ht="15" customHeight="1">
      <c r="B186" s="318"/>
      <c r="C186" s="293" t="s">
        <v>629</v>
      </c>
      <c r="D186" s="293"/>
      <c r="E186" s="293"/>
      <c r="F186" s="316" t="s">
        <v>556</v>
      </c>
      <c r="G186" s="293"/>
      <c r="H186" s="293" t="s">
        <v>630</v>
      </c>
      <c r="I186" s="293" t="s">
        <v>631</v>
      </c>
      <c r="J186" s="293"/>
      <c r="K186" s="341"/>
    </row>
    <row r="187" s="1" customFormat="1" ht="15" customHeight="1">
      <c r="B187" s="318"/>
      <c r="C187" s="293" t="s">
        <v>632</v>
      </c>
      <c r="D187" s="293"/>
      <c r="E187" s="293"/>
      <c r="F187" s="316" t="s">
        <v>556</v>
      </c>
      <c r="G187" s="293"/>
      <c r="H187" s="293" t="s">
        <v>633</v>
      </c>
      <c r="I187" s="293" t="s">
        <v>631</v>
      </c>
      <c r="J187" s="293"/>
      <c r="K187" s="341"/>
    </row>
    <row r="188" s="1" customFormat="1" ht="15" customHeight="1">
      <c r="B188" s="318"/>
      <c r="C188" s="293" t="s">
        <v>634</v>
      </c>
      <c r="D188" s="293"/>
      <c r="E188" s="293"/>
      <c r="F188" s="316" t="s">
        <v>556</v>
      </c>
      <c r="G188" s="293"/>
      <c r="H188" s="293" t="s">
        <v>635</v>
      </c>
      <c r="I188" s="293" t="s">
        <v>631</v>
      </c>
      <c r="J188" s="293"/>
      <c r="K188" s="341"/>
    </row>
    <row r="189" s="1" customFormat="1" ht="15" customHeight="1">
      <c r="B189" s="318"/>
      <c r="C189" s="354" t="s">
        <v>636</v>
      </c>
      <c r="D189" s="293"/>
      <c r="E189" s="293"/>
      <c r="F189" s="316" t="s">
        <v>556</v>
      </c>
      <c r="G189" s="293"/>
      <c r="H189" s="293" t="s">
        <v>637</v>
      </c>
      <c r="I189" s="293" t="s">
        <v>638</v>
      </c>
      <c r="J189" s="355" t="s">
        <v>639</v>
      </c>
      <c r="K189" s="341"/>
    </row>
    <row r="190" s="1" customFormat="1" ht="15" customHeight="1">
      <c r="B190" s="318"/>
      <c r="C190" s="354" t="s">
        <v>45</v>
      </c>
      <c r="D190" s="293"/>
      <c r="E190" s="293"/>
      <c r="F190" s="316" t="s">
        <v>550</v>
      </c>
      <c r="G190" s="293"/>
      <c r="H190" s="290" t="s">
        <v>640</v>
      </c>
      <c r="I190" s="293" t="s">
        <v>641</v>
      </c>
      <c r="J190" s="293"/>
      <c r="K190" s="341"/>
    </row>
    <row r="191" s="1" customFormat="1" ht="15" customHeight="1">
      <c r="B191" s="318"/>
      <c r="C191" s="354" t="s">
        <v>642</v>
      </c>
      <c r="D191" s="293"/>
      <c r="E191" s="293"/>
      <c r="F191" s="316" t="s">
        <v>550</v>
      </c>
      <c r="G191" s="293"/>
      <c r="H191" s="293" t="s">
        <v>643</v>
      </c>
      <c r="I191" s="293" t="s">
        <v>585</v>
      </c>
      <c r="J191" s="293"/>
      <c r="K191" s="341"/>
    </row>
    <row r="192" s="1" customFormat="1" ht="15" customHeight="1">
      <c r="B192" s="318"/>
      <c r="C192" s="354" t="s">
        <v>644</v>
      </c>
      <c r="D192" s="293"/>
      <c r="E192" s="293"/>
      <c r="F192" s="316" t="s">
        <v>550</v>
      </c>
      <c r="G192" s="293"/>
      <c r="H192" s="293" t="s">
        <v>645</v>
      </c>
      <c r="I192" s="293" t="s">
        <v>585</v>
      </c>
      <c r="J192" s="293"/>
      <c r="K192" s="341"/>
    </row>
    <row r="193" s="1" customFormat="1" ht="15" customHeight="1">
      <c r="B193" s="318"/>
      <c r="C193" s="354" t="s">
        <v>646</v>
      </c>
      <c r="D193" s="293"/>
      <c r="E193" s="293"/>
      <c r="F193" s="316" t="s">
        <v>556</v>
      </c>
      <c r="G193" s="293"/>
      <c r="H193" s="293" t="s">
        <v>647</v>
      </c>
      <c r="I193" s="293" t="s">
        <v>585</v>
      </c>
      <c r="J193" s="293"/>
      <c r="K193" s="341"/>
    </row>
    <row r="194" s="1" customFormat="1" ht="15" customHeight="1">
      <c r="B194" s="347"/>
      <c r="C194" s="356"/>
      <c r="D194" s="327"/>
      <c r="E194" s="327"/>
      <c r="F194" s="327"/>
      <c r="G194" s="327"/>
      <c r="H194" s="327"/>
      <c r="I194" s="327"/>
      <c r="J194" s="327"/>
      <c r="K194" s="348"/>
    </row>
    <row r="195" s="1" customFormat="1" ht="18.75" customHeight="1">
      <c r="B195" s="329"/>
      <c r="C195" s="339"/>
      <c r="D195" s="339"/>
      <c r="E195" s="339"/>
      <c r="F195" s="349"/>
      <c r="G195" s="339"/>
      <c r="H195" s="339"/>
      <c r="I195" s="339"/>
      <c r="J195" s="339"/>
      <c r="K195" s="329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01"/>
      <c r="C197" s="301"/>
      <c r="D197" s="301"/>
      <c r="E197" s="301"/>
      <c r="F197" s="301"/>
      <c r="G197" s="301"/>
      <c r="H197" s="301"/>
      <c r="I197" s="301"/>
      <c r="J197" s="301"/>
      <c r="K197" s="301"/>
    </row>
    <row r="198" s="1" customFormat="1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s="1" customFormat="1" ht="21">
      <c r="B199" s="283"/>
      <c r="C199" s="284" t="s">
        <v>648</v>
      </c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5.5" customHeight="1">
      <c r="B200" s="283"/>
      <c r="C200" s="357" t="s">
        <v>649</v>
      </c>
      <c r="D200" s="357"/>
      <c r="E200" s="357"/>
      <c r="F200" s="357" t="s">
        <v>650</v>
      </c>
      <c r="G200" s="358"/>
      <c r="H200" s="357" t="s">
        <v>651</v>
      </c>
      <c r="I200" s="357"/>
      <c r="J200" s="357"/>
      <c r="K200" s="285"/>
    </row>
    <row r="201" s="1" customFormat="1" ht="5.25" customHeight="1">
      <c r="B201" s="318"/>
      <c r="C201" s="313"/>
      <c r="D201" s="313"/>
      <c r="E201" s="313"/>
      <c r="F201" s="313"/>
      <c r="G201" s="339"/>
      <c r="H201" s="313"/>
      <c r="I201" s="313"/>
      <c r="J201" s="313"/>
      <c r="K201" s="341"/>
    </row>
    <row r="202" s="1" customFormat="1" ht="15" customHeight="1">
      <c r="B202" s="318"/>
      <c r="C202" s="293" t="s">
        <v>641</v>
      </c>
      <c r="D202" s="293"/>
      <c r="E202" s="293"/>
      <c r="F202" s="316" t="s">
        <v>46</v>
      </c>
      <c r="G202" s="293"/>
      <c r="H202" s="293" t="s">
        <v>652</v>
      </c>
      <c r="I202" s="293"/>
      <c r="J202" s="293"/>
      <c r="K202" s="341"/>
    </row>
    <row r="203" s="1" customFormat="1" ht="15" customHeight="1">
      <c r="B203" s="318"/>
      <c r="C203" s="293"/>
      <c r="D203" s="293"/>
      <c r="E203" s="293"/>
      <c r="F203" s="316" t="s">
        <v>47</v>
      </c>
      <c r="G203" s="293"/>
      <c r="H203" s="293" t="s">
        <v>653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50</v>
      </c>
      <c r="G204" s="293"/>
      <c r="H204" s="293" t="s">
        <v>654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48</v>
      </c>
      <c r="G205" s="293"/>
      <c r="H205" s="293" t="s">
        <v>655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49</v>
      </c>
      <c r="G206" s="293"/>
      <c r="H206" s="293" t="s">
        <v>656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/>
      <c r="G207" s="293"/>
      <c r="H207" s="293"/>
      <c r="I207" s="293"/>
      <c r="J207" s="293"/>
      <c r="K207" s="341"/>
    </row>
    <row r="208" s="1" customFormat="1" ht="15" customHeight="1">
      <c r="B208" s="318"/>
      <c r="C208" s="293" t="s">
        <v>597</v>
      </c>
      <c r="D208" s="293"/>
      <c r="E208" s="293"/>
      <c r="F208" s="316" t="s">
        <v>81</v>
      </c>
      <c r="G208" s="293"/>
      <c r="H208" s="293" t="s">
        <v>657</v>
      </c>
      <c r="I208" s="293"/>
      <c r="J208" s="293"/>
      <c r="K208" s="341"/>
    </row>
    <row r="209" s="1" customFormat="1" ht="15" customHeight="1">
      <c r="B209" s="318"/>
      <c r="C209" s="293"/>
      <c r="D209" s="293"/>
      <c r="E209" s="293"/>
      <c r="F209" s="316" t="s">
        <v>493</v>
      </c>
      <c r="G209" s="293"/>
      <c r="H209" s="293" t="s">
        <v>494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491</v>
      </c>
      <c r="G210" s="293"/>
      <c r="H210" s="293" t="s">
        <v>658</v>
      </c>
      <c r="I210" s="293"/>
      <c r="J210" s="293"/>
      <c r="K210" s="341"/>
    </row>
    <row r="211" s="1" customFormat="1" ht="15" customHeight="1">
      <c r="B211" s="359"/>
      <c r="C211" s="293"/>
      <c r="D211" s="293"/>
      <c r="E211" s="293"/>
      <c r="F211" s="316" t="s">
        <v>495</v>
      </c>
      <c r="G211" s="354"/>
      <c r="H211" s="345" t="s">
        <v>496</v>
      </c>
      <c r="I211" s="345"/>
      <c r="J211" s="345"/>
      <c r="K211" s="360"/>
    </row>
    <row r="212" s="1" customFormat="1" ht="15" customHeight="1">
      <c r="B212" s="359"/>
      <c r="C212" s="293"/>
      <c r="D212" s="293"/>
      <c r="E212" s="293"/>
      <c r="F212" s="316" t="s">
        <v>497</v>
      </c>
      <c r="G212" s="354"/>
      <c r="H212" s="345" t="s">
        <v>659</v>
      </c>
      <c r="I212" s="345"/>
      <c r="J212" s="345"/>
      <c r="K212" s="360"/>
    </row>
    <row r="213" s="1" customFormat="1" ht="15" customHeight="1">
      <c r="B213" s="359"/>
      <c r="C213" s="293"/>
      <c r="D213" s="293"/>
      <c r="E213" s="293"/>
      <c r="F213" s="316"/>
      <c r="G213" s="354"/>
      <c r="H213" s="345"/>
      <c r="I213" s="345"/>
      <c r="J213" s="345"/>
      <c r="K213" s="360"/>
    </row>
    <row r="214" s="1" customFormat="1" ht="15" customHeight="1">
      <c r="B214" s="359"/>
      <c r="C214" s="293" t="s">
        <v>621</v>
      </c>
      <c r="D214" s="293"/>
      <c r="E214" s="293"/>
      <c r="F214" s="316">
        <v>1</v>
      </c>
      <c r="G214" s="354"/>
      <c r="H214" s="345" t="s">
        <v>660</v>
      </c>
      <c r="I214" s="345"/>
      <c r="J214" s="345"/>
      <c r="K214" s="360"/>
    </row>
    <row r="215" s="1" customFormat="1" ht="15" customHeight="1">
      <c r="B215" s="359"/>
      <c r="C215" s="293"/>
      <c r="D215" s="293"/>
      <c r="E215" s="293"/>
      <c r="F215" s="316">
        <v>2</v>
      </c>
      <c r="G215" s="354"/>
      <c r="H215" s="345" t="s">
        <v>661</v>
      </c>
      <c r="I215" s="345"/>
      <c r="J215" s="345"/>
      <c r="K215" s="360"/>
    </row>
    <row r="216" s="1" customFormat="1" ht="15" customHeight="1">
      <c r="B216" s="359"/>
      <c r="C216" s="293"/>
      <c r="D216" s="293"/>
      <c r="E216" s="293"/>
      <c r="F216" s="316">
        <v>3</v>
      </c>
      <c r="G216" s="354"/>
      <c r="H216" s="345" t="s">
        <v>662</v>
      </c>
      <c r="I216" s="345"/>
      <c r="J216" s="345"/>
      <c r="K216" s="360"/>
    </row>
    <row r="217" s="1" customFormat="1" ht="15" customHeight="1">
      <c r="B217" s="359"/>
      <c r="C217" s="293"/>
      <c r="D217" s="293"/>
      <c r="E217" s="293"/>
      <c r="F217" s="316">
        <v>4</v>
      </c>
      <c r="G217" s="354"/>
      <c r="H217" s="345" t="s">
        <v>663</v>
      </c>
      <c r="I217" s="345"/>
      <c r="J217" s="345"/>
      <c r="K217" s="360"/>
    </row>
    <row r="218" s="1" customFormat="1" ht="12.75" customHeight="1">
      <c r="B218" s="361"/>
      <c r="C218" s="362"/>
      <c r="D218" s="362"/>
      <c r="E218" s="362"/>
      <c r="F218" s="362"/>
      <c r="G218" s="362"/>
      <c r="H218" s="362"/>
      <c r="I218" s="362"/>
      <c r="J218" s="362"/>
      <c r="K218" s="36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Stanislav Tanczoš</dc:creator>
  <cp:lastModifiedBy>Stanislav Tanczoš</cp:lastModifiedBy>
  <dcterms:created xsi:type="dcterms:W3CDTF">2022-05-10T13:02:48Z</dcterms:created>
  <dcterms:modified xsi:type="dcterms:W3CDTF">2022-05-10T13:02:51Z</dcterms:modified>
</cp:coreProperties>
</file>