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Komunikace - II. etapa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'101 - Komunikace - II. etapa'!$C$93:$K$924</definedName>
    <definedName name="_xlnm.Print_Area" localSheetId="1">'101 - Komunikace - II. etapa'!$C$4:$J$39,'101 - Komunikace - II. etapa'!$C$45:$J$75,'101 - Komunikace - II. etapa'!$C$81:$K$924</definedName>
    <definedName name="_xlnm.Print_Titles" localSheetId="1">'101 - Komunikace - II. etapa'!$93:$93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23"/>
  <c r="BH923"/>
  <c r="BG923"/>
  <c r="BF923"/>
  <c r="T923"/>
  <c r="T922"/>
  <c r="R923"/>
  <c r="R922"/>
  <c r="P923"/>
  <c r="P922"/>
  <c r="BI919"/>
  <c r="BH919"/>
  <c r="BG919"/>
  <c r="BF919"/>
  <c r="T919"/>
  <c r="R919"/>
  <c r="P919"/>
  <c r="BI917"/>
  <c r="BH917"/>
  <c r="BG917"/>
  <c r="BF917"/>
  <c r="T917"/>
  <c r="R917"/>
  <c r="P917"/>
  <c r="BI912"/>
  <c r="BH912"/>
  <c r="BG912"/>
  <c r="BF912"/>
  <c r="T912"/>
  <c r="R912"/>
  <c r="P912"/>
  <c r="BI909"/>
  <c r="BH909"/>
  <c r="BG909"/>
  <c r="BF909"/>
  <c r="T909"/>
  <c r="R909"/>
  <c r="P909"/>
  <c r="BI905"/>
  <c r="BH905"/>
  <c r="BG905"/>
  <c r="BF905"/>
  <c r="T905"/>
  <c r="R905"/>
  <c r="P905"/>
  <c r="BI902"/>
  <c r="BH902"/>
  <c r="BG902"/>
  <c r="BF902"/>
  <c r="T902"/>
  <c r="T901"/>
  <c r="R902"/>
  <c r="R901"/>
  <c r="P902"/>
  <c r="P901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93"/>
  <c r="BH893"/>
  <c r="BG893"/>
  <c r="BF893"/>
  <c r="T893"/>
  <c r="R893"/>
  <c r="P893"/>
  <c r="BI889"/>
  <c r="BH889"/>
  <c r="BG889"/>
  <c r="BF889"/>
  <c r="T889"/>
  <c r="T888"/>
  <c r="R889"/>
  <c r="R888"/>
  <c r="P889"/>
  <c r="P888"/>
  <c r="BI886"/>
  <c r="BH886"/>
  <c r="BG886"/>
  <c r="BF886"/>
  <c r="T886"/>
  <c r="R886"/>
  <c r="P886"/>
  <c r="BI882"/>
  <c r="BH882"/>
  <c r="BG882"/>
  <c r="BF882"/>
  <c r="T882"/>
  <c r="R882"/>
  <c r="P882"/>
  <c r="BI876"/>
  <c r="BH876"/>
  <c r="BG876"/>
  <c r="BF876"/>
  <c r="T876"/>
  <c r="R876"/>
  <c r="P876"/>
  <c r="BI864"/>
  <c r="BH864"/>
  <c r="BG864"/>
  <c r="BF864"/>
  <c r="T864"/>
  <c r="R864"/>
  <c r="P864"/>
  <c r="BI854"/>
  <c r="BH854"/>
  <c r="BG854"/>
  <c r="BF854"/>
  <c r="T854"/>
  <c r="R854"/>
  <c r="P854"/>
  <c r="BI848"/>
  <c r="BH848"/>
  <c r="BG848"/>
  <c r="BF848"/>
  <c r="T848"/>
  <c r="R848"/>
  <c r="P848"/>
  <c r="BI843"/>
  <c r="BH843"/>
  <c r="BG843"/>
  <c r="BF843"/>
  <c r="T843"/>
  <c r="R843"/>
  <c r="P843"/>
  <c r="BI837"/>
  <c r="BH837"/>
  <c r="BG837"/>
  <c r="BF837"/>
  <c r="T837"/>
  <c r="R837"/>
  <c r="P837"/>
  <c r="BI832"/>
  <c r="BH832"/>
  <c r="BG832"/>
  <c r="BF832"/>
  <c r="T832"/>
  <c r="R832"/>
  <c r="P832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6"/>
  <c r="BH816"/>
  <c r="BG816"/>
  <c r="BF816"/>
  <c r="T816"/>
  <c r="R816"/>
  <c r="P816"/>
  <c r="BI813"/>
  <c r="BH813"/>
  <c r="BG813"/>
  <c r="BF813"/>
  <c r="T813"/>
  <c r="R813"/>
  <c r="P813"/>
  <c r="BI810"/>
  <c r="BH810"/>
  <c r="BG810"/>
  <c r="BF810"/>
  <c r="T810"/>
  <c r="R810"/>
  <c r="P810"/>
  <c r="BI807"/>
  <c r="BH807"/>
  <c r="BG807"/>
  <c r="BF807"/>
  <c r="T807"/>
  <c r="R807"/>
  <c r="P807"/>
  <c r="BI803"/>
  <c r="BH803"/>
  <c r="BG803"/>
  <c r="BF803"/>
  <c r="T803"/>
  <c r="R803"/>
  <c r="P803"/>
  <c r="BI799"/>
  <c r="BH799"/>
  <c r="BG799"/>
  <c r="BF799"/>
  <c r="T799"/>
  <c r="R799"/>
  <c r="P799"/>
  <c r="BI796"/>
  <c r="BH796"/>
  <c r="BG796"/>
  <c r="BF796"/>
  <c r="T796"/>
  <c r="R796"/>
  <c r="P796"/>
  <c r="BI793"/>
  <c r="BH793"/>
  <c r="BG793"/>
  <c r="BF793"/>
  <c r="T793"/>
  <c r="R793"/>
  <c r="P793"/>
  <c r="BI790"/>
  <c r="BH790"/>
  <c r="BG790"/>
  <c r="BF790"/>
  <c r="T790"/>
  <c r="R790"/>
  <c r="P790"/>
  <c r="BI784"/>
  <c r="BH784"/>
  <c r="BG784"/>
  <c r="BF784"/>
  <c r="T784"/>
  <c r="R784"/>
  <c r="P784"/>
  <c r="BI783"/>
  <c r="BH783"/>
  <c r="BG783"/>
  <c r="BF783"/>
  <c r="T783"/>
  <c r="R783"/>
  <c r="P783"/>
  <c r="BI777"/>
  <c r="BH777"/>
  <c r="BG777"/>
  <c r="BF777"/>
  <c r="T777"/>
  <c r="R777"/>
  <c r="P777"/>
  <c r="BI776"/>
  <c r="BH776"/>
  <c r="BG776"/>
  <c r="BF776"/>
  <c r="T776"/>
  <c r="R776"/>
  <c r="P776"/>
  <c r="BI773"/>
  <c r="BH773"/>
  <c r="BG773"/>
  <c r="BF773"/>
  <c r="T773"/>
  <c r="R773"/>
  <c r="P773"/>
  <c r="BI768"/>
  <c r="BH768"/>
  <c r="BG768"/>
  <c r="BF768"/>
  <c r="T768"/>
  <c r="R768"/>
  <c r="P768"/>
  <c r="BI765"/>
  <c r="BH765"/>
  <c r="BG765"/>
  <c r="BF765"/>
  <c r="T765"/>
  <c r="R765"/>
  <c r="P765"/>
  <c r="BI759"/>
  <c r="BH759"/>
  <c r="BG759"/>
  <c r="BF759"/>
  <c r="T759"/>
  <c r="R759"/>
  <c r="P759"/>
  <c r="BI745"/>
  <c r="BH745"/>
  <c r="BG745"/>
  <c r="BF745"/>
  <c r="T745"/>
  <c r="R745"/>
  <c r="P745"/>
  <c r="BI743"/>
  <c r="BH743"/>
  <c r="BG743"/>
  <c r="BF743"/>
  <c r="T743"/>
  <c r="R743"/>
  <c r="P743"/>
  <c r="BI729"/>
  <c r="BH729"/>
  <c r="BG729"/>
  <c r="BF729"/>
  <c r="T729"/>
  <c r="R729"/>
  <c r="P729"/>
  <c r="BI727"/>
  <c r="BH727"/>
  <c r="BG727"/>
  <c r="BF727"/>
  <c r="T727"/>
  <c r="R727"/>
  <c r="P727"/>
  <c r="BI718"/>
  <c r="BH718"/>
  <c r="BG718"/>
  <c r="BF718"/>
  <c r="T718"/>
  <c r="R718"/>
  <c r="P718"/>
  <c r="BI714"/>
  <c r="BH714"/>
  <c r="BG714"/>
  <c r="BF714"/>
  <c r="T714"/>
  <c r="R714"/>
  <c r="P714"/>
  <c r="BI708"/>
  <c r="BH708"/>
  <c r="BG708"/>
  <c r="BF708"/>
  <c r="T708"/>
  <c r="R708"/>
  <c r="P708"/>
  <c r="BI704"/>
  <c r="BH704"/>
  <c r="BG704"/>
  <c r="BF704"/>
  <c r="T704"/>
  <c r="R704"/>
  <c r="P704"/>
  <c r="BI698"/>
  <c r="BH698"/>
  <c r="BG698"/>
  <c r="BF698"/>
  <c r="T698"/>
  <c r="R698"/>
  <c r="P698"/>
  <c r="BI697"/>
  <c r="BH697"/>
  <c r="BG697"/>
  <c r="BF697"/>
  <c r="T697"/>
  <c r="R697"/>
  <c r="P697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86"/>
  <c r="BH686"/>
  <c r="BG686"/>
  <c r="BF686"/>
  <c r="T686"/>
  <c r="R686"/>
  <c r="P686"/>
  <c r="BI685"/>
  <c r="BH685"/>
  <c r="BG685"/>
  <c r="BF685"/>
  <c r="T685"/>
  <c r="R685"/>
  <c r="P685"/>
  <c r="BI679"/>
  <c r="BH679"/>
  <c r="BG679"/>
  <c r="BF679"/>
  <c r="T679"/>
  <c r="R679"/>
  <c r="P679"/>
  <c r="BI676"/>
  <c r="BH676"/>
  <c r="BG676"/>
  <c r="BF676"/>
  <c r="T676"/>
  <c r="R676"/>
  <c r="P676"/>
  <c r="BI673"/>
  <c r="BH673"/>
  <c r="BG673"/>
  <c r="BF673"/>
  <c r="T673"/>
  <c r="R673"/>
  <c r="P673"/>
  <c r="BI667"/>
  <c r="BH667"/>
  <c r="BG667"/>
  <c r="BF667"/>
  <c r="T667"/>
  <c r="R667"/>
  <c r="P667"/>
  <c r="BI662"/>
  <c r="BH662"/>
  <c r="BG662"/>
  <c r="BF662"/>
  <c r="T662"/>
  <c r="R662"/>
  <c r="P662"/>
  <c r="BI659"/>
  <c r="BH659"/>
  <c r="BG659"/>
  <c r="BF659"/>
  <c r="T659"/>
  <c r="R659"/>
  <c r="P659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38"/>
  <c r="BH638"/>
  <c r="BG638"/>
  <c r="BF638"/>
  <c r="T638"/>
  <c r="R638"/>
  <c r="P638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02"/>
  <c r="BH602"/>
  <c r="BG602"/>
  <c r="BF602"/>
  <c r="T602"/>
  <c r="R602"/>
  <c r="P602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3"/>
  <c r="BH593"/>
  <c r="BG593"/>
  <c r="BF593"/>
  <c r="T593"/>
  <c r="R593"/>
  <c r="P593"/>
  <c r="BI592"/>
  <c r="BH592"/>
  <c r="BG592"/>
  <c r="BF592"/>
  <c r="T592"/>
  <c r="R592"/>
  <c r="P592"/>
  <c r="BI580"/>
  <c r="BH580"/>
  <c r="BG580"/>
  <c r="BF580"/>
  <c r="T580"/>
  <c r="R580"/>
  <c r="P580"/>
  <c r="BI579"/>
  <c r="BH579"/>
  <c r="BG579"/>
  <c r="BF579"/>
  <c r="T579"/>
  <c r="R579"/>
  <c r="P579"/>
  <c r="BI557"/>
  <c r="BH557"/>
  <c r="BG557"/>
  <c r="BF557"/>
  <c r="T557"/>
  <c r="R557"/>
  <c r="P557"/>
  <c r="BI555"/>
  <c r="BH555"/>
  <c r="BG555"/>
  <c r="BF555"/>
  <c r="T555"/>
  <c r="R555"/>
  <c r="P555"/>
  <c r="BI525"/>
  <c r="BH525"/>
  <c r="BG525"/>
  <c r="BF525"/>
  <c r="T525"/>
  <c r="R525"/>
  <c r="P525"/>
  <c r="BI522"/>
  <c r="BH522"/>
  <c r="BG522"/>
  <c r="BF522"/>
  <c r="T522"/>
  <c r="R522"/>
  <c r="P522"/>
  <c r="BI518"/>
  <c r="BH518"/>
  <c r="BG518"/>
  <c r="BF518"/>
  <c r="T518"/>
  <c r="R518"/>
  <c r="P518"/>
  <c r="BI516"/>
  <c r="BH516"/>
  <c r="BG516"/>
  <c r="BF516"/>
  <c r="T516"/>
  <c r="R516"/>
  <c r="P516"/>
  <c r="BI509"/>
  <c r="BH509"/>
  <c r="BG509"/>
  <c r="BF509"/>
  <c r="T509"/>
  <c r="R509"/>
  <c r="P509"/>
  <c r="BI501"/>
  <c r="BH501"/>
  <c r="BG501"/>
  <c r="BF501"/>
  <c r="T501"/>
  <c r="R501"/>
  <c r="P501"/>
  <c r="BI496"/>
  <c r="BH496"/>
  <c r="BG496"/>
  <c r="BF496"/>
  <c r="T496"/>
  <c r="R496"/>
  <c r="P496"/>
  <c r="BI487"/>
  <c r="BH487"/>
  <c r="BG487"/>
  <c r="BF487"/>
  <c r="T487"/>
  <c r="R487"/>
  <c r="P487"/>
  <c r="BI474"/>
  <c r="BH474"/>
  <c r="BG474"/>
  <c r="BF474"/>
  <c r="T474"/>
  <c r="R474"/>
  <c r="P474"/>
  <c r="BI457"/>
  <c r="BH457"/>
  <c r="BG457"/>
  <c r="BF457"/>
  <c r="T457"/>
  <c r="R457"/>
  <c r="P457"/>
  <c r="BI444"/>
  <c r="BH444"/>
  <c r="BG444"/>
  <c r="BF444"/>
  <c r="T444"/>
  <c r="R444"/>
  <c r="P444"/>
  <c r="BI420"/>
  <c r="BH420"/>
  <c r="BG420"/>
  <c r="BF420"/>
  <c r="T420"/>
  <c r="R420"/>
  <c r="P420"/>
  <c r="BI403"/>
  <c r="BH403"/>
  <c r="BG403"/>
  <c r="BF403"/>
  <c r="T403"/>
  <c r="R403"/>
  <c r="P403"/>
  <c r="BI390"/>
  <c r="BH390"/>
  <c r="BG390"/>
  <c r="BF390"/>
  <c r="T390"/>
  <c r="R390"/>
  <c r="P390"/>
  <c r="BI387"/>
  <c r="BH387"/>
  <c r="BG387"/>
  <c r="BF387"/>
  <c r="T387"/>
  <c r="R387"/>
  <c r="P387"/>
  <c r="BI351"/>
  <c r="BH351"/>
  <c r="BG351"/>
  <c r="BF351"/>
  <c r="T351"/>
  <c r="R351"/>
  <c r="P351"/>
  <c r="BI349"/>
  <c r="BH349"/>
  <c r="BG349"/>
  <c r="BF349"/>
  <c r="T349"/>
  <c r="R349"/>
  <c r="P349"/>
  <c r="BI338"/>
  <c r="BH338"/>
  <c r="BG338"/>
  <c r="BF338"/>
  <c r="T338"/>
  <c r="R338"/>
  <c r="P338"/>
  <c r="BI333"/>
  <c r="BH333"/>
  <c r="BG333"/>
  <c r="BF333"/>
  <c r="T333"/>
  <c r="R333"/>
  <c r="P333"/>
  <c r="BI326"/>
  <c r="BH326"/>
  <c r="BG326"/>
  <c r="BF326"/>
  <c r="T326"/>
  <c r="R326"/>
  <c r="P326"/>
  <c r="BI318"/>
  <c r="BH318"/>
  <c r="BG318"/>
  <c r="BF318"/>
  <c r="T318"/>
  <c r="R318"/>
  <c r="P318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6"/>
  <c r="BH246"/>
  <c r="BG246"/>
  <c r="BF246"/>
  <c r="T246"/>
  <c r="R246"/>
  <c r="P246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24"/>
  <c r="BH224"/>
  <c r="BG224"/>
  <c r="BF224"/>
  <c r="T224"/>
  <c r="R224"/>
  <c r="P224"/>
  <c r="BI217"/>
  <c r="BH217"/>
  <c r="BG217"/>
  <c r="BF217"/>
  <c r="T217"/>
  <c r="R217"/>
  <c r="P217"/>
  <c r="BI213"/>
  <c r="BH213"/>
  <c r="BG213"/>
  <c r="BF213"/>
  <c r="T213"/>
  <c r="R213"/>
  <c r="P213"/>
  <c r="BI204"/>
  <c r="BH204"/>
  <c r="BG204"/>
  <c r="BF204"/>
  <c r="T204"/>
  <c r="R204"/>
  <c r="P204"/>
  <c r="BI197"/>
  <c r="BH197"/>
  <c r="BG197"/>
  <c r="BF197"/>
  <c r="T197"/>
  <c r="R197"/>
  <c r="P197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5"/>
  <c r="BH155"/>
  <c r="BG155"/>
  <c r="BF155"/>
  <c r="T155"/>
  <c r="R155"/>
  <c r="P155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88"/>
  <c r="E7"/>
  <c r="E48"/>
  <c i="1" r="L50"/>
  <c r="AM50"/>
  <c r="AM49"/>
  <c r="L49"/>
  <c r="AM47"/>
  <c r="L47"/>
  <c r="L45"/>
  <c r="L44"/>
  <c i="2" r="J902"/>
  <c r="BK897"/>
  <c r="BK893"/>
  <c r="BK889"/>
  <c r="J882"/>
  <c r="BK864"/>
  <c r="J848"/>
  <c r="J837"/>
  <c r="BK828"/>
  <c r="BK822"/>
  <c r="BK816"/>
  <c r="J810"/>
  <c r="J799"/>
  <c r="BK793"/>
  <c r="BK784"/>
  <c r="J777"/>
  <c r="BK773"/>
  <c r="BK768"/>
  <c r="BK745"/>
  <c r="J729"/>
  <c r="BK718"/>
  <c r="BK708"/>
  <c r="BK698"/>
  <c r="BK695"/>
  <c r="BK693"/>
  <c r="J685"/>
  <c r="J676"/>
  <c r="J667"/>
  <c r="J659"/>
  <c r="J653"/>
  <c r="BK649"/>
  <c r="J638"/>
  <c r="J635"/>
  <c r="J633"/>
  <c r="BK602"/>
  <c r="BK598"/>
  <c r="BK593"/>
  <c r="BK580"/>
  <c r="BK557"/>
  <c r="BK525"/>
  <c r="J518"/>
  <c r="BK509"/>
  <c r="BK496"/>
  <c r="J474"/>
  <c r="BK444"/>
  <c r="BK403"/>
  <c r="BK387"/>
  <c r="J349"/>
  <c r="BK333"/>
  <c r="BK311"/>
  <c r="BK308"/>
  <c r="BK302"/>
  <c r="BK262"/>
  <c r="BK256"/>
  <c r="BK246"/>
  <c r="J236"/>
  <c r="BK224"/>
  <c r="BK213"/>
  <c r="BK197"/>
  <c r="BK186"/>
  <c r="BK179"/>
  <c r="BK172"/>
  <c r="BK162"/>
  <c r="J141"/>
  <c r="BK133"/>
  <c r="J125"/>
  <c r="BK117"/>
  <c r="J111"/>
  <c r="J103"/>
  <c r="J97"/>
  <c r="BK923"/>
  <c r="BK919"/>
  <c r="BK917"/>
  <c r="BK912"/>
  <c r="BK909"/>
  <c r="J905"/>
  <c r="J899"/>
  <c r="J895"/>
  <c r="J889"/>
  <c r="BK882"/>
  <c r="J864"/>
  <c r="BK848"/>
  <c r="BK837"/>
  <c r="J828"/>
  <c r="J822"/>
  <c r="J816"/>
  <c r="BK810"/>
  <c r="J803"/>
  <c r="BK796"/>
  <c r="BK790"/>
  <c r="BK783"/>
  <c r="J776"/>
  <c r="J765"/>
  <c r="J745"/>
  <c r="BK729"/>
  <c r="J718"/>
  <c r="J708"/>
  <c r="J698"/>
  <c r="J695"/>
  <c r="J693"/>
  <c r="BK685"/>
  <c r="BK676"/>
  <c r="BK667"/>
  <c r="BK659"/>
  <c r="BK653"/>
  <c r="J649"/>
  <c r="BK638"/>
  <c r="BK635"/>
  <c r="BK633"/>
  <c r="J602"/>
  <c r="J598"/>
  <c r="J593"/>
  <c r="J580"/>
  <c r="J557"/>
  <c r="J525"/>
  <c r="BK518"/>
  <c r="J509"/>
  <c r="J496"/>
  <c r="BK474"/>
  <c r="J444"/>
  <c r="J403"/>
  <c r="J387"/>
  <c r="BK349"/>
  <c r="J333"/>
  <c r="BK318"/>
  <c r="J308"/>
  <c r="J302"/>
  <c r="J262"/>
  <c r="J256"/>
  <c r="J246"/>
  <c r="BK234"/>
  <c r="J217"/>
  <c r="J197"/>
  <c r="J186"/>
  <c r="J179"/>
  <c r="BK167"/>
  <c r="BK155"/>
  <c r="BK141"/>
  <c r="J133"/>
  <c r="BK125"/>
  <c r="J117"/>
  <c r="BK111"/>
  <c r="BK103"/>
  <c r="BK97"/>
  <c r="BK905"/>
  <c r="BK899"/>
  <c r="BK895"/>
  <c r="BK886"/>
  <c r="BK876"/>
  <c r="J854"/>
  <c r="BK843"/>
  <c r="BK832"/>
  <c r="J825"/>
  <c r="J819"/>
  <c r="J813"/>
  <c r="J807"/>
  <c r="BK803"/>
  <c r="J796"/>
  <c r="J790"/>
  <c r="J783"/>
  <c r="BK776"/>
  <c r="BK765"/>
  <c r="BK759"/>
  <c r="BK743"/>
  <c r="BK727"/>
  <c r="J714"/>
  <c r="J704"/>
  <c r="J697"/>
  <c r="BK694"/>
  <c r="J686"/>
  <c r="BK679"/>
  <c r="J673"/>
  <c r="BK662"/>
  <c r="BK656"/>
  <c r="BK650"/>
  <c r="J648"/>
  <c r="J636"/>
  <c r="BK634"/>
  <c r="J632"/>
  <c r="J599"/>
  <c r="J597"/>
  <c r="J592"/>
  <c r="BK579"/>
  <c r="J555"/>
  <c r="BK522"/>
  <c r="J516"/>
  <c r="J501"/>
  <c r="J487"/>
  <c r="BK457"/>
  <c r="J420"/>
  <c r="J390"/>
  <c r="BK351"/>
  <c r="J338"/>
  <c r="J326"/>
  <c r="J311"/>
  <c r="J305"/>
  <c r="BK265"/>
  <c r="J260"/>
  <c r="J253"/>
  <c r="J239"/>
  <c r="J234"/>
  <c r="BK217"/>
  <c r="BK204"/>
  <c r="BK190"/>
  <c r="BK182"/>
  <c r="J167"/>
  <c r="J155"/>
  <c r="BK145"/>
  <c r="BK138"/>
  <c r="J128"/>
  <c r="BK120"/>
  <c r="BK114"/>
  <c r="J106"/>
  <c r="BK100"/>
  <c i="1" r="AS54"/>
  <c i="2" r="J923"/>
  <c r="J919"/>
  <c r="J917"/>
  <c r="J912"/>
  <c r="J909"/>
  <c r="BK902"/>
  <c r="J897"/>
  <c r="J893"/>
  <c r="J886"/>
  <c r="J876"/>
  <c r="BK854"/>
  <c r="J843"/>
  <c r="J832"/>
  <c r="BK825"/>
  <c r="BK819"/>
  <c r="BK813"/>
  <c r="BK807"/>
  <c r="BK799"/>
  <c r="J793"/>
  <c r="J784"/>
  <c r="BK777"/>
  <c r="J773"/>
  <c r="J768"/>
  <c r="J759"/>
  <c r="J743"/>
  <c r="J727"/>
  <c r="BK714"/>
  <c r="BK704"/>
  <c r="BK697"/>
  <c r="J694"/>
  <c r="BK686"/>
  <c r="J679"/>
  <c r="BK673"/>
  <c r="J662"/>
  <c r="J656"/>
  <c r="J650"/>
  <c r="BK648"/>
  <c r="BK636"/>
  <c r="J634"/>
  <c r="BK632"/>
  <c r="BK599"/>
  <c r="BK597"/>
  <c r="BK592"/>
  <c r="J579"/>
  <c r="BK555"/>
  <c r="J522"/>
  <c r="BK516"/>
  <c r="BK501"/>
  <c r="BK487"/>
  <c r="J457"/>
  <c r="BK420"/>
  <c r="BK390"/>
  <c r="J351"/>
  <c r="BK338"/>
  <c r="BK326"/>
  <c r="J318"/>
  <c r="BK305"/>
  <c r="J265"/>
  <c r="BK260"/>
  <c r="BK253"/>
  <c r="BK239"/>
  <c r="BK236"/>
  <c r="J224"/>
  <c r="J213"/>
  <c r="J204"/>
  <c r="J190"/>
  <c r="J182"/>
  <c r="J172"/>
  <c r="J162"/>
  <c r="J145"/>
  <c r="J138"/>
  <c r="BK128"/>
  <c r="J120"/>
  <c r="J114"/>
  <c r="BK106"/>
  <c r="J100"/>
  <c l="1" r="T310"/>
  <c r="P310"/>
  <c r="R310"/>
  <c r="BK96"/>
  <c r="T96"/>
  <c r="P325"/>
  <c r="R325"/>
  <c r="T325"/>
  <c r="P348"/>
  <c r="T348"/>
  <c r="R666"/>
  <c r="P96"/>
  <c r="R96"/>
  <c r="BK325"/>
  <c r="J325"/>
  <c r="J63"/>
  <c r="BK348"/>
  <c r="J348"/>
  <c r="J64"/>
  <c r="R348"/>
  <c r="BK524"/>
  <c r="J524"/>
  <c r="J65"/>
  <c r="P524"/>
  <c r="R524"/>
  <c r="T524"/>
  <c r="BK666"/>
  <c r="J666"/>
  <c r="J66"/>
  <c r="P666"/>
  <c r="T666"/>
  <c r="BK831"/>
  <c r="J831"/>
  <c r="J67"/>
  <c r="P831"/>
  <c r="R831"/>
  <c r="T831"/>
  <c r="BK892"/>
  <c r="J892"/>
  <c r="J70"/>
  <c r="P892"/>
  <c r="R892"/>
  <c r="T892"/>
  <c r="BK904"/>
  <c r="J904"/>
  <c r="J72"/>
  <c r="P904"/>
  <c r="R904"/>
  <c r="T904"/>
  <c r="BK916"/>
  <c r="J916"/>
  <c r="J73"/>
  <c r="P916"/>
  <c r="R916"/>
  <c r="T916"/>
  <c r="J52"/>
  <c r="F55"/>
  <c r="E84"/>
  <c r="BE100"/>
  <c r="BE103"/>
  <c r="BE106"/>
  <c r="BE114"/>
  <c r="BE120"/>
  <c r="BE125"/>
  <c r="BE138"/>
  <c r="BE145"/>
  <c r="BE155"/>
  <c r="BE167"/>
  <c r="BE204"/>
  <c r="BE224"/>
  <c r="BE234"/>
  <c r="BE236"/>
  <c r="BE246"/>
  <c r="BE256"/>
  <c r="BE302"/>
  <c r="BE333"/>
  <c r="BE387"/>
  <c r="BE420"/>
  <c r="BE457"/>
  <c r="BE474"/>
  <c r="BE496"/>
  <c r="BE509"/>
  <c r="BE516"/>
  <c r="BE518"/>
  <c r="BE525"/>
  <c r="BE580"/>
  <c r="BE593"/>
  <c r="BE602"/>
  <c r="BE632"/>
  <c r="BE634"/>
  <c r="BE635"/>
  <c r="BE636"/>
  <c r="BE638"/>
  <c r="BE650"/>
  <c r="BE656"/>
  <c r="BE662"/>
  <c r="BE667"/>
  <c r="BE679"/>
  <c r="BE685"/>
  <c r="BE693"/>
  <c r="BE695"/>
  <c r="BE698"/>
  <c r="BE708"/>
  <c r="BE714"/>
  <c r="BE727"/>
  <c r="BE729"/>
  <c r="BE759"/>
  <c r="BE777"/>
  <c r="BE783"/>
  <c r="BE784"/>
  <c r="BE793"/>
  <c r="BE796"/>
  <c r="BE803"/>
  <c r="BE807"/>
  <c r="BE810"/>
  <c r="BE816"/>
  <c r="BE822"/>
  <c r="BE828"/>
  <c r="BE832"/>
  <c r="BE889"/>
  <c r="BE893"/>
  <c r="BE895"/>
  <c r="BE899"/>
  <c r="BE902"/>
  <c r="BE905"/>
  <c r="BE912"/>
  <c r="BE917"/>
  <c r="BE919"/>
  <c r="BE923"/>
  <c r="BE97"/>
  <c r="BE111"/>
  <c r="BE117"/>
  <c r="BE128"/>
  <c r="BE133"/>
  <c r="BE141"/>
  <c r="BE162"/>
  <c r="BE172"/>
  <c r="BE179"/>
  <c r="BE182"/>
  <c r="BE186"/>
  <c r="BE190"/>
  <c r="BE197"/>
  <c r="BE213"/>
  <c r="BE217"/>
  <c r="BE239"/>
  <c r="BE253"/>
  <c r="BE260"/>
  <c r="BE262"/>
  <c r="BE265"/>
  <c r="BE305"/>
  <c r="BE308"/>
  <c r="BE311"/>
  <c r="BE318"/>
  <c r="BE326"/>
  <c r="BE338"/>
  <c r="BE349"/>
  <c r="BE351"/>
  <c r="BE390"/>
  <c r="BE403"/>
  <c r="BE444"/>
  <c r="BE487"/>
  <c r="BE501"/>
  <c r="BE522"/>
  <c r="BE555"/>
  <c r="BE557"/>
  <c r="BE579"/>
  <c r="BE592"/>
  <c r="BE597"/>
  <c r="BE598"/>
  <c r="BE599"/>
  <c r="BE633"/>
  <c r="BE648"/>
  <c r="BE649"/>
  <c r="BE653"/>
  <c r="BE659"/>
  <c r="BE673"/>
  <c r="BE676"/>
  <c r="BE686"/>
  <c r="BE694"/>
  <c r="BE697"/>
  <c r="BE704"/>
  <c r="BE718"/>
  <c r="BE743"/>
  <c r="BE745"/>
  <c r="BE765"/>
  <c r="BE768"/>
  <c r="BE773"/>
  <c r="BE776"/>
  <c r="BE790"/>
  <c r="BE799"/>
  <c r="BE813"/>
  <c r="BE819"/>
  <c r="BE825"/>
  <c r="BE837"/>
  <c r="BE843"/>
  <c r="BE848"/>
  <c r="BE854"/>
  <c r="BE864"/>
  <c r="BE876"/>
  <c r="BE882"/>
  <c r="BE886"/>
  <c r="BE897"/>
  <c r="BE909"/>
  <c r="BK310"/>
  <c r="J310"/>
  <c r="J62"/>
  <c r="BK888"/>
  <c r="J888"/>
  <c r="J68"/>
  <c r="BK901"/>
  <c r="J901"/>
  <c r="J71"/>
  <c r="BK922"/>
  <c r="J922"/>
  <c r="J74"/>
  <c r="J34"/>
  <c i="1" r="AW55"/>
  <c i="2" r="F37"/>
  <c i="1" r="BD55"/>
  <c r="BD54"/>
  <c r="W33"/>
  <c i="2" r="F34"/>
  <c i="1" r="BA55"/>
  <c r="BA54"/>
  <c r="AW54"/>
  <c r="AK30"/>
  <c i="2" r="F35"/>
  <c i="1" r="BB55"/>
  <c r="BB54"/>
  <c r="W31"/>
  <c i="2" r="F36"/>
  <c i="1" r="BC55"/>
  <c r="BC54"/>
  <c r="W32"/>
  <c i="2" l="1" r="P891"/>
  <c r="R95"/>
  <c r="BK95"/>
  <c r="J95"/>
  <c r="J60"/>
  <c r="T891"/>
  <c r="R891"/>
  <c r="P95"/>
  <c r="P94"/>
  <c i="1" r="AU55"/>
  <c i="2" r="T95"/>
  <c r="T94"/>
  <c r="J96"/>
  <c r="J61"/>
  <c r="BK891"/>
  <c r="J891"/>
  <c r="J69"/>
  <c i="1" r="W30"/>
  <c r="AU54"/>
  <c r="AY54"/>
  <c i="2" r="J33"/>
  <c i="1" r="AV55"/>
  <c r="AT55"/>
  <c r="AX54"/>
  <c i="2" r="F33"/>
  <c i="1" r="AZ55"/>
  <c r="AZ54"/>
  <c r="W29"/>
  <c i="2" l="1" r="R94"/>
  <c r="BK94"/>
  <c r="J94"/>
  <c r="J59"/>
  <c i="1" r="AV54"/>
  <c r="AK29"/>
  <c l="1" r="AT54"/>
  <c i="2" r="J30"/>
  <c i="1" r="AG55"/>
  <c r="AG54"/>
  <c r="AK26"/>
  <c r="AK35"/>
  <c l="1" r="AN55"/>
  <c i="2" r="J39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<sst xmlns="http://schemas.openxmlformats.org/spreadsheetml/2006/main">
  <si>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</si>
  <si>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</si>
  <si>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</si>
  <si>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</si>
  <si>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</si>
  <si>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{3843abbd-4a13-47f7-a561-13e0085f76d4}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</si>
  <si>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</si>
  <si>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</si>
  <si>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</si>
  <si>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</si>
  <si>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</si>
  <si>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</si>
  <si>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</si>
  <si>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</si>
  <si>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</si>
  <si>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</si>
  <si>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</si>
  <si>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BYTOVÉ DOMY DOMAŽLICE KASÁRNA II, KOMUNIKACE A INŽENÝRSKÉ SÍTĚ</t>
  </si>
  <si>
    <t>KSO:</t>
  </si>
  <si>
    <t/>
  </si>
  <si>
    <t>CC-CZ:</t>
  </si>
  <si>
    <t>Místo:</t>
  </si>
  <si>
    <t>Domažlice</t>
  </si>
  <si>
    <t>Datum:</t>
  </si>
  <si>
    <t>20. 1. 2021</t>
  </si>
  <si>
    <t>Zadavatel:</t>
  </si>
  <si>
    <t>IČ:</t>
  </si>
  <si>
    <t>Město Domažlice</t>
  </si>
  <si>
    <t>DIČ:</t>
  </si>
  <si>
    <t>Uchazeč:</t>
  </si>
  <si>
    <t>Vyplň údaj</t>
  </si>
  <si>
    <t>Projektant:</t>
  </si>
  <si>
    <t>Ing. Jaroslav Rojt</t>
  </si>
  <si>
    <t>True</t>
  </si>
  <si>
    <t>Zpracovatel:</t>
  </si>
  <si>
    <t>Jan Leinhäupel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</si>
  <si>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</si>
  <si>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</si>
  <si>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</si>
  <si>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</si>
  <si>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</si>
  <si>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</si>
  <si>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</si>
  <si>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</si>
  <si>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</si>
  <si>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</si>
  <si>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</si>
  <si>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</si>
  <si>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</si>
  <si>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</si>
  <si>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</si>
  <si>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</si>
  <si>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</si>
  <si>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</si>
  <si>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</si>
  <si>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</si>
  <si>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</si>
  <si>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</si>
  <si>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</si>
  <si>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</si>
  <si>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</si>
  <si>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</si>
  <si>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</si>
  <si>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</si>
  <si>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</si>
  <si>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</si>
  <si>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</si>
  <si>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</si>
  <si>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</si>
  <si>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</si>
  <si>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</si>
  <si>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</si>
  <si>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</si>
  <si>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</si>
  <si>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</si>
  <si>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</si>
  <si>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</si>
  <si>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</si>
  <si>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 - II. etapa</t>
  </si>
  <si>
    <t>STA</t>
  </si>
  <si>
    <t>1</t>
  </si>
  <si>
    <t>{59eec501-b90a-4a4e-9ed6-ab81c900d3f6}</t>
  </si>
  <si>
    <t>822 27 76</t>
  </si>
  <si>
    <t>2</t>
  </si>
  <si>
    <t>KRYCÍ LIST SOUPISU PRACÍ</t>
  </si>
  <si>
    <t>Objekt:</t>
  </si>
  <si>
    <t>101 - Komunikace - II. 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</si>
  <si>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</si>
  <si>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</si>
  <si>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</si>
  <si>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</si>
  <si>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</si>
  <si>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</si>
  <si>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</si>
  <si>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</si>
  <si>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</si>
  <si>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</si>
  <si>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</si>
  <si>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</si>
  <si>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</si>
  <si>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</si>
  <si>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</si>
  <si>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</si>
  <si>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</si>
  <si>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</si>
  <si>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</si>
  <si>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</si>
  <si>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</si>
  <si>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</si>
  <si>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</si>
  <si>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</si>
  <si>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</si>
  <si>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</si>
  <si>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</si>
  <si>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</si>
  <si>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</si>
  <si>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</si>
  <si>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</si>
  <si>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</si>
  <si>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</si>
  <si>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</si>
  <si>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</si>
  <si>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</si>
  <si>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</si>
  <si>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112251103</t>
  </si>
  <si>
    <t>Odstranění pařezů strojně s jejich vykopáním, vytrháním nebo odstřelením průměru přes 500 do 700 mm</t>
  </si>
  <si>
    <t>kus</t>
  </si>
  <si>
    <t>CS ÚRS 2020 01</t>
  </si>
  <si>
    <t>4</t>
  </si>
  <si>
    <t>794477127</t>
  </si>
  <si>
    <t>PSC</t>
  </si>
  <si>
    <t xml:space="preserve">Poznámka k souboru cen:_x000d_
1. Ceny lze použít i pro odstranění pařezů ze sesuté zeminy, vývratů a polomů._x000d_
2. V ceně jsou započteny i náklady na případné nutné odklizení pařezů na hromady na vzdálenost do 50 m nebo naložení na dopravní prostředek._x000d_
3. Mají-li se odstraňovat pařezy z pokáceného souvislého lesního porostu, lze počet pařezů stanovit s přihlédnutím k tabulce v příloze č. 2._x000d_
4. Zásyp jam po pařezech se oceňuje cenami souboru cen 174 2.. Zásyp jam po pařezech._x000d_
5. Průměr pařezu se měří v místě řezu kmene na základě dvojího na sebe kolmého měření a následného zprůměrování naměřených hodnot._x000d_
</t>
  </si>
  <si>
    <t>VV</t>
  </si>
  <si>
    <t>"celkem" 11</t>
  </si>
  <si>
    <t>113106192</t>
  </si>
  <si>
    <t>Rozebrání dlažeb a dílců vozovek a ploch s přemístěním hmot na skládku na vzdálenost do 3 m nebo s naložením na dopravní prostředek, s jakoukoliv výplní spár strojně ze silničních dílců jakýchkoliv rozměrů, s ložem z kameniva nebo živice se spárami zalitými cementovou maltou</t>
  </si>
  <si>
    <t>m2</t>
  </si>
  <si>
    <t>-38168995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</si>
  <si>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</si>
  <si>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"stáv. kryt komunikace" 45</t>
  </si>
  <si>
    <t>3</t>
  </si>
  <si>
    <t>113106221</t>
  </si>
  <si>
    <t>Rozebrání dlažeb a dílců vozovek a ploch s přemístěním hmot na skládku na vzdálenost do 3 m nebo s naložením na dopravní prostředek, s jakoukoliv výplní spár strojně plochy jednotlivě přes 50 m2 do 200 m2 z drobných kostek nebo odseků s ložem z kameniva</t>
  </si>
  <si>
    <t>283750300</t>
  </si>
  <si>
    <t>"stáv. kryt sjezdu" 65</t>
  </si>
  <si>
    <t>113106571</t>
  </si>
  <si>
    <t>Rozebrání dlažeb a dílců vozovek a ploch s přemístěním hmot na skládku na vzdálenost do 3 m nebo s naložením na dopravní prostředek, s jakoukoliv výplní spár strojně plochy jednotlivě přes 200 m2 ze zámkové dlažby s ložem z kameniva</t>
  </si>
  <si>
    <t>-589113600</t>
  </si>
  <si>
    <t>"stáv. kryt komunikace" 950</t>
  </si>
  <si>
    <t>"stáv. kryt chodníku" 395</t>
  </si>
  <si>
    <t>Součet</t>
  </si>
  <si>
    <t>5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</si>
  <si>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</si>
  <si>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</si>
  <si>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-268745867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</si>
  <si>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</si>
  <si>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"pod stáv. dlážděným krytem sjezdu z žul. kostky" 65</t>
  </si>
  <si>
    <t>6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</si>
  <si>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</si>
  <si>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</si>
  <si>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-1268573240</t>
  </si>
  <si>
    <t>"stáv. zpevněné plochy v trase" 115</t>
  </si>
  <si>
    <t>7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</si>
  <si>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</si>
  <si>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</si>
  <si>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1550081269</t>
  </si>
  <si>
    <t>"pod stáv. dlážděným krytem chodníků" 395</t>
  </si>
  <si>
    <t>8</t>
  </si>
  <si>
    <t>113107226</t>
  </si>
  <si>
    <t>Odstranění podkladů nebo krytů strojně plochy jednotlivě přes 200 m2 s přemístěním hmot na skládku na vzdálenost do 20 m nebo s naložením na dopravní prostředek z kameniva hrubého drceného se štětem, o tl. vrstvy přes 250 do 450 mm</t>
  </si>
  <si>
    <t>1396277233</t>
  </si>
  <si>
    <t>"pod stáv. asf. krytem komunikace" 3660</t>
  </si>
  <si>
    <t>"pod stáv. dlážděným krytem komunikace" 950</t>
  </si>
  <si>
    <t>9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</si>
  <si>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</si>
  <si>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</si>
  <si>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1502620842</t>
  </si>
  <si>
    <t>"stáv. kryt komunikace" 3660</t>
  </si>
  <si>
    <t>10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</si>
  <si>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</si>
  <si>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</si>
  <si>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</si>
  <si>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-1477621546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</si>
  <si>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</si>
  <si>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"stáv. beton. obrubníky v trase" 41</t>
  </si>
  <si>
    <t>"stáv. žulové obrubníky v trase" 342</t>
  </si>
  <si>
    <t>11</t>
  </si>
  <si>
    <t>113203111</t>
  </si>
  <si>
    <t>Vytrhání obrub s vybouráním lože, s přemístěním hmot na skládku na vzdálenost do 3 m nebo s naložením na dopravní prostředek z dlažebních kostek</t>
  </si>
  <si>
    <t>-1895909557</t>
  </si>
  <si>
    <t>"stáv. přídlažba z beton. tvarovky" 398</t>
  </si>
  <si>
    <t>"stáv. přídlažba ze žul. kostky" 342</t>
  </si>
  <si>
    <t>12</t>
  </si>
  <si>
    <t>113204111</t>
  </si>
  <si>
    <t>Vytrhání obrub s vybouráním lože, s přemístěním hmot na skládku na vzdálenost do 3 m nebo s naložením na dopravní prostředek záhonových</t>
  </si>
  <si>
    <t>-216969762</t>
  </si>
  <si>
    <t>"stáv. obrubníky v trase" 357</t>
  </si>
  <si>
    <t>13</t>
  </si>
  <si>
    <t>121151103</t>
  </si>
  <si>
    <t>Sejmutí ornice strojně při souvislé ploše do 100 m2, tl. vrstvy do 200 mm</t>
  </si>
  <si>
    <t>-2007645549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</si>
  <si>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</si>
  <si>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"pouze v místech jejího výskytu, v tl. 0,2 m"</t>
  </si>
  <si>
    <t>"ornice celkem" 1030</t>
  </si>
  <si>
    <t>14</t>
  </si>
  <si>
    <t>122452204</t>
  </si>
  <si>
    <t>Odkopávky a prokopávky nezapažené pro silnice a dálnice strojně v hornině třídy těžitelnosti II přes 100 do 500 m3</t>
  </si>
  <si>
    <t>m3</t>
  </si>
  <si>
    <t>-37173528</t>
  </si>
  <si>
    <t xml:space="preserve">Poznámka k souboru cen:_x000d_
1. Ceny jsou určeny pro vykopávky:_x000d_
a) příkopů pro silnice, dálnice a to i tehdy, jsou-li vykopávky příkopů prováděny samostatně,_x000d_
b) v zemnících na suchu, jestliže tyto zemníky přímo souvisejí s odkopávkami nebo prokopávkami pro spodní stavbu silnic a dálnic._x000d_
2. V cenách jsou započteny i náklady na přemístění výkopku v příčných profilech na vzdálenost do 15 m nebo naložení na dopravní prostředek._x000d_
</t>
  </si>
  <si>
    <t>"SANACE ZEMNÍ PLÁNĚ"</t>
  </si>
  <si>
    <t>"výměna zemin aktivní zóny v tl. 0,3 m"</t>
  </si>
  <si>
    <t>"KOMUNIKACE"</t>
  </si>
  <si>
    <t>"VĚTEV A" 1765*0,3</t>
  </si>
  <si>
    <t>"VĚTEV C" 703*0,3</t>
  </si>
  <si>
    <t>"VĚTEV F" 949*0,3</t>
  </si>
  <si>
    <t>"(o provedení sanace rozhodne investor ve spolupráci s projektantem)"</t>
  </si>
  <si>
    <t>122452205</t>
  </si>
  <si>
    <t>Odkopávky a prokopávky nezapažené pro silnice a dálnice strojně v hornině třídy těžitelnosti II přes 500 do 1 000 m3</t>
  </si>
  <si>
    <t>-1513180973</t>
  </si>
  <si>
    <t>"určeno z příčných řezů"</t>
  </si>
  <si>
    <t>"VĚTEV A" 533</t>
  </si>
  <si>
    <t>"VĚTEV C" 594</t>
  </si>
  <si>
    <t>"VĚTEV F" 377</t>
  </si>
  <si>
    <t>16</t>
  </si>
  <si>
    <t>131351100</t>
  </si>
  <si>
    <t>Hloubení nezapažených jam a zářezů strojně s urovnáním dna do předepsaného profilu a spádu v hornině třídy těžitelnosti II skupiny 4 do 20 m3</t>
  </si>
  <si>
    <t>-924115149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</si>
  <si>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</si>
  <si>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"pro uliční vpusti"</t>
  </si>
  <si>
    <t>1,5*1,5*1,5*23</t>
  </si>
  <si>
    <t>"(UV1 - UV3, UV5 - UV10, UV21 - UV26, UV37 - UV44)"</t>
  </si>
  <si>
    <t>17</t>
  </si>
  <si>
    <t>132351101</t>
  </si>
  <si>
    <t>Hloubení nezapažených rýh šířky do 800 mm strojně s urovnáním dna do předepsaného profilu a spádu v hornině třídy těžitelnosti II skupiny 4 do 20 m3</t>
  </si>
  <si>
    <t>409282373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</si>
  <si>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</si>
  <si>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"pro přípojky UV"</t>
  </si>
  <si>
    <t>0,8*1,5*155</t>
  </si>
  <si>
    <t>18</t>
  </si>
  <si>
    <t>132351102</t>
  </si>
  <si>
    <t>Hloubení nezapažených rýh šířky do 800 mm strojně s urovnáním dna do předepsaného profilu a spádu v hornině třídy těžitelnosti II skupiny 4 přes 20 do 50 m3</t>
  </si>
  <si>
    <t>1315112731</t>
  </si>
  <si>
    <t>"pro podélnou drenáž"</t>
  </si>
  <si>
    <t>"VĚTEV A" 0,5*0,4*445</t>
  </si>
  <si>
    <t>"VĚTEV C" 0,5*0,4*215</t>
  </si>
  <si>
    <t>"VĚTEV F" 0,5*0,4*270</t>
  </si>
  <si>
    <t>19</t>
  </si>
  <si>
    <t>162201423</t>
  </si>
  <si>
    <t>Vodorovné přemístění větví, kmenů nebo pařezů s naložením, složením a dopravou do 1000 m pařezů kmenů, průměru přes 500 do 700 mm</t>
  </si>
  <si>
    <t>-1175436388</t>
  </si>
  <si>
    <t xml:space="preserve">Poznámka k souboru cen:_x000d_
1. Průměr kmene i pařezu se měří v místě řezu._x000d_
2. Měrná jednotka kus je 1 strom._x000d_
</t>
  </si>
  <si>
    <t>"viz položka odstranění" 11</t>
  </si>
  <si>
    <t>20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</si>
  <si>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</si>
  <si>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</si>
  <si>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-1285272272</t>
  </si>
  <si>
    <t>"do 5-ti km" 4*11</t>
  </si>
  <si>
    <t>"(na místo určené investorem)"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</si>
  <si>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</si>
  <si>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</si>
  <si>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399795685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</si>
  <si>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</si>
  <si>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"ornice na dočasnou skládku a zpět"</t>
  </si>
  <si>
    <t>"pro ohumusování" 33*2</t>
  </si>
  <si>
    <t>22</t>
  </si>
  <si>
    <t>162351123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</si>
  <si>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</si>
  <si>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-1808107452</t>
  </si>
  <si>
    <t>"zemina na dočasnou skládku a zpět"</t>
  </si>
  <si>
    <t>"pro obsyp UV" 11,5*2</t>
  </si>
  <si>
    <t>"pro zásyp rýh" 31*2</t>
  </si>
  <si>
    <t>"pro terénní úpravy" 125*2</t>
  </si>
  <si>
    <t>23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</si>
  <si>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</si>
  <si>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</si>
  <si>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1531268964</t>
  </si>
  <si>
    <t>"odvoz výkopku zeminy - přebytečná ornice"</t>
  </si>
  <si>
    <t>"sejmuto ornice" 206</t>
  </si>
  <si>
    <t>"ornice pro ohumusování" -33</t>
  </si>
  <si>
    <t>24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</si>
  <si>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</si>
  <si>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</si>
  <si>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-1610291968</t>
  </si>
  <si>
    <t>"odvoz výkopku zeminy - nevhodná a přebytečná zemina"</t>
  </si>
  <si>
    <t>"celkem natěženo zeminy" 1025+1504+77,5+186+186</t>
  </si>
  <si>
    <t>"pro obsyp UV" -11,5</t>
  </si>
  <si>
    <t>"pro zásyp rýh" -31</t>
  </si>
  <si>
    <t>"pro terénní úpravy" -125</t>
  </si>
  <si>
    <t>"(odvoz do recyklačního centra AZS 98)"</t>
  </si>
  <si>
    <t>25</t>
  </si>
  <si>
    <t>167151101</t>
  </si>
  <si>
    <t>Nakládání, skládání a překládání neulehlého výkopku nebo sypaniny strojně nakládání, množství do 100 m3, z horniny třídy těžitelnosti I, skupiny 1 až 3</t>
  </si>
  <si>
    <t>772651014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</si>
  <si>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</si>
  <si>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"ornice z dočasné skládky zpět"</t>
  </si>
  <si>
    <t>"pro ohumusování" 33</t>
  </si>
  <si>
    <t>26</t>
  </si>
  <si>
    <t>167151102</t>
  </si>
  <si>
    <t>Nakládání, skládání a překládání neulehlého výkopku nebo sypaniny strojně nakládání, množství do 100 m3, z horniny třídy těžitelnosti II, skupiny 4 a 5</t>
  </si>
  <si>
    <t>1443194066</t>
  </si>
  <si>
    <t>"zemina z dočasné skládky zpět"</t>
  </si>
  <si>
    <t>"pro obsyp UV" 11,5</t>
  </si>
  <si>
    <t>"pro zásyp rýh" 31</t>
  </si>
  <si>
    <t>"pro terénní úpravy" 125</t>
  </si>
  <si>
    <t>27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</si>
  <si>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</si>
  <si>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</si>
  <si>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954724934</t>
  </si>
  <si>
    <t xml:space="preserve">Poznámka k souboru cen:_x000d_
1. Ceny lze použít i pro uložení sypaniny odebírané z hald, pro hlušinu apod._x000d_
2. Ceny lze použít i pro uložení sypaniny s předepsaným zhutněním na trvalé skládky._x000d_
</t>
  </si>
  <si>
    <t>"VĚTEV A" (1550/2)*0,3</t>
  </si>
  <si>
    <t>"VĚTEV C" (595/2)*0,3</t>
  </si>
  <si>
    <t>"VĚTEV F" (805/2)*0,3</t>
  </si>
  <si>
    <t>28</t>
  </si>
  <si>
    <t>M</t>
  </si>
  <si>
    <t>58380650</t>
  </si>
  <si>
    <t>kámen lomový neupravený žula, třída I netříděný</t>
  </si>
  <si>
    <t>t</t>
  </si>
  <si>
    <t>1956571767</t>
  </si>
  <si>
    <t>442,5*2 'Přepočtené koeficientem množství</t>
  </si>
  <si>
    <t>29</t>
  </si>
  <si>
    <t>171201231</t>
  </si>
  <si>
    <t>Poplatek za uložení stavebního odpadu na recyklační skládce (skládkovné) zeminy a kamení zatříděného do Katalogu odpadů pod kódem 17 05 04</t>
  </si>
  <si>
    <t>-2027484045</t>
  </si>
  <si>
    <t>"nevhodná a přebytečná zemina" 2811</t>
  </si>
  <si>
    <t>2811*2 'Přepočtené koeficientem množství</t>
  </si>
  <si>
    <t>30</t>
  </si>
  <si>
    <t>171251201</t>
  </si>
  <si>
    <t>Uložení sypaniny na skládky nebo meziskládky bez hutnění s upravením uložené sypaniny do předepsaného tvaru</t>
  </si>
  <si>
    <t>-1203116355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</si>
  <si>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</si>
  <si>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"zemina dočasná" 167,5</t>
  </si>
  <si>
    <t>"zemina trvalá" 2811</t>
  </si>
  <si>
    <t>"ornice dočasná" 33</t>
  </si>
  <si>
    <t>"ornice trvalá" 173</t>
  </si>
  <si>
    <t>31</t>
  </si>
  <si>
    <t>174151101</t>
  </si>
  <si>
    <t>Zásyp sypaninou z jakékoliv horniny strojně s uložením výkopku ve vrstvách se zhutněním jam, šachet, rýh nebo kolem objektů v těchto vykopávkách</t>
  </si>
  <si>
    <t>-464848575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</si>
  <si>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</si>
  <si>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"přípojky UV, se zhutněním"</t>
  </si>
  <si>
    <t>155*0,2</t>
  </si>
  <si>
    <t>"kolem UV, se zhutněním"</t>
  </si>
  <si>
    <t>23*0,5</t>
  </si>
  <si>
    <t>32</t>
  </si>
  <si>
    <t>174251203</t>
  </si>
  <si>
    <t>Zásyp jam po pařezech strojně výkopkem z horniny získané při dobývání pařezů s hrubým urovnáním povrchu zasypávky průměru pařezu přes 500 do 700 mm</t>
  </si>
  <si>
    <t>318636509</t>
  </si>
  <si>
    <t xml:space="preserve">Poznámka k souboru cen:_x000d_
1. Zásyp jam po pařezech průměru do 300 mm se neoceňuje v případě, že se současně provádí sejmutí ornice._x000d_
2. Nestačí-li pro zasypání jámy po pařezu výkopek získaný při dobývání pařezu a je-li projektem předepsáno, oceňuje se doplnění jámy do úrovně okolního terénu cenou 174 Zásyp sypaninou jam, šachet, rýh nebo kolem objektů ručně._x000d_
3. Průměr pařezu se měří v místě řezu kmene na základě dvojího na sebe kolmého měření a následného zprůměrování naměřených hodnot._x000d_
</t>
  </si>
  <si>
    <t>33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</si>
  <si>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</si>
  <si>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</si>
  <si>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-156663614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</si>
  <si>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</si>
  <si>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"kolem přípojek UV, se zhutněním"</t>
  </si>
  <si>
    <t>155*0,4</t>
  </si>
  <si>
    <t>34</t>
  </si>
  <si>
    <t>58331200</t>
  </si>
  <si>
    <t>štěrkopísek netříděný zásypový</t>
  </si>
  <si>
    <t>-799768196</t>
  </si>
  <si>
    <t>62*2 'Přepočtené koeficientem množství</t>
  </si>
  <si>
    <t>35</t>
  </si>
  <si>
    <t>181006113</t>
  </si>
  <si>
    <t>Rozprostření zemin schopných zúrodnění v rovině a ve sklonu do 1:5, tloušťka vrstvy přes 0,15 do 0,20 m</t>
  </si>
  <si>
    <t>1597288466</t>
  </si>
  <si>
    <t>"hrubé terénní úpravy - kolem obrub"</t>
  </si>
  <si>
    <t>"z vhodné zeminy z výkopku" 625</t>
  </si>
  <si>
    <t>36</t>
  </si>
  <si>
    <t>181152302</t>
  </si>
  <si>
    <t>Úprava pláně na stavbách silnic a dálnic strojně v zářezech mimo skalních se zhutněním</t>
  </si>
  <si>
    <t>-344466829</t>
  </si>
  <si>
    <t xml:space="preserve">Poznámka k souboru cen:_x000d_
1. Ceny 15-2301, 15-2302, 25-2301 a 25-2305 jsou určeny pro urovnání nově zřizovaných ploch vodorovných nebo ve sklonu do 1:5 pod zpevnění ploch jakéhokoliv druhu, pod humusování, drnování a dále předepíše-li projekt urovnání pláně z jiného důvodu._x000d_
2. Cena 15-2303 je určena pro vyplnění sypaninou prohlubní zářezů v horninách třídy těžitelnosti II a III, skupiny 5 až 7._x000d_
3. Ceny neplatí pro zhutnění podloží pod násypy; toto zhutnění se oceňuje cenou 171 15-2101 Zhutnění podloží pod násypy._x000d_
4. Ceny neplatí pro urovnání lavic šířky do 3 m přerušujících svahy, pro urovnání dna příkopů pro jakoukoliv jejich šířku; toto urovnání se oceňuje cenami souboru cen 182 Svahování trvalých svahů do projektovaných profilů._x000d_
5. Urovnání ploch ve sklonu přes 1:5 (svahování) se oceňuje cenou 182 20-1101 Svahování trvalých svahů do projektovaných profilů._x000d_
6. Vyplnění prohlubní v horninách třídy II a III betonem nebo stabilizací se oceňuje cenami části A 01 katalogu 822-1 Komunikace pozemní a letiště._x000d_
</t>
  </si>
  <si>
    <t>"VĚTEV A"</t>
  </si>
  <si>
    <t>"km 0,028 42 - 0,243 62" 1550</t>
  </si>
  <si>
    <t>"VĚTEV C"</t>
  </si>
  <si>
    <t>"km 0,122 63 - 0,233 00" 595</t>
  </si>
  <si>
    <t>"VĚTEV F"</t>
  </si>
  <si>
    <t>"km 0,003 50 - 0,147 44" 805</t>
  </si>
  <si>
    <t>"KŘIŽOVATKA"</t>
  </si>
  <si>
    <t>"VĚTEV A" 165</t>
  </si>
  <si>
    <t>"SJEZDY"</t>
  </si>
  <si>
    <t>"VĚTEV A" 40+42+46</t>
  </si>
  <si>
    <t>"ZPOMALOVACÍ PRAHY"</t>
  </si>
  <si>
    <t>"VĚTEV F" 38+25</t>
  </si>
  <si>
    <t>"PARKOVACÍ STÁNÍ"</t>
  </si>
  <si>
    <t>"km 0,102 82 - 0,202 37 L" 700</t>
  </si>
  <si>
    <t>"km 0,121 80 - 0,221 56 L" 190</t>
  </si>
  <si>
    <t>"km 0,122 63 - 0,219 65 P" 475</t>
  </si>
  <si>
    <t>"km 0,012 45 - 0,075 45 L" 310</t>
  </si>
  <si>
    <t>"km 0,012 45 - 0,075 45 P" 310</t>
  </si>
  <si>
    <t>"km 0,080 46 - 0,105 96 L" 125</t>
  </si>
  <si>
    <t>"km 0,080 46 - 0,111 77 P" 155</t>
  </si>
  <si>
    <t>"CHODNÍKY"</t>
  </si>
  <si>
    <t>"VĚTEV A" 215</t>
  </si>
  <si>
    <t>"VĚTEV C" 170</t>
  </si>
  <si>
    <t>"VĚTEV F" 675</t>
  </si>
  <si>
    <t>"VAROVNÉ PÁSY"</t>
  </si>
  <si>
    <t>"VĚTEV A" 0,5+0,5</t>
  </si>
  <si>
    <t>"VĚTEV C" 0,5+0,5</t>
  </si>
  <si>
    <t>"VĚTEV F" 7,5</t>
  </si>
  <si>
    <t>"SIGNÁLNÍ PÁSY"</t>
  </si>
  <si>
    <t>"VĚTEV F" 18</t>
  </si>
  <si>
    <t>37</t>
  </si>
  <si>
    <t>181351003</t>
  </si>
  <si>
    <t>Rozprostření a urovnání ornice v rovině nebo ve svahu sklonu do 1:5 strojně při souvislé ploše do 100 m2, tl. vrstvy do 200 mm</t>
  </si>
  <si>
    <t>-2099955376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</si>
  <si>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</si>
  <si>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"ČISTÉ TERÉNNÍ ÚPRAVY" 330</t>
  </si>
  <si>
    <t>38</t>
  </si>
  <si>
    <t>181411131</t>
  </si>
  <si>
    <t>Založení trávníku na půdě předem připravené plochy do 1000 m2 výsevem včetně utažení parkového v rovině nebo na svahu do 1:5</t>
  </si>
  <si>
    <t>230429140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</si>
  <si>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</si>
  <si>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39</t>
  </si>
  <si>
    <t>00572410</t>
  </si>
  <si>
    <t>osivo směs travní parková</t>
  </si>
  <si>
    <t>kg</t>
  </si>
  <si>
    <t>-431031510</t>
  </si>
  <si>
    <t>330*0,015 'Přepočtené koeficientem množství</t>
  </si>
  <si>
    <t>Zakládání</t>
  </si>
  <si>
    <t>40</t>
  </si>
  <si>
    <t>211531111</t>
  </si>
  <si>
    <t>Výplň kamenivem do rýh odvodňovacích žeber nebo trativodů bez zhutnění, s úpravou povrchu výplně kamenivem hrubým drceným frakce 8 až 32 mm</t>
  </si>
  <si>
    <t>-1636486296</t>
  </si>
  <si>
    <t xml:space="preserve">Poznámka k souboru cen:_x000d_
1. V ceně 51-1111 jsou započteny i náklady na průduchy vytvořené z lomového kamene._x000d_
2. V cenách 52-1111 až 58-1111 nejsou započteny náklady na zřízení průduchů; tyto práce se oceňují cenami:_x000d_
a) souboru cen 212 71-11 Trativody z trub z prostého betonu bez lože,_x000d_
b) souboru cen 212 75-5 . Trativody bez lože z drenážních trubek._x000d_
3. Množství měrných jednotek se určuje v m3 vyplňovaného prostoru. Objem potrubí a lože se do vyplňovaného prostoru nezapočítává._x000d_
</t>
  </si>
  <si>
    <t>"PODÉLNÁ DRENÁŽ"</t>
  </si>
  <si>
    <t>"VĚTEV A" 0,3*0,5*445</t>
  </si>
  <si>
    <t>"VĚTEV C" 0,3*0,5*215</t>
  </si>
  <si>
    <t>"VĚTEV F" 0,3*0,5*270</t>
  </si>
  <si>
    <t>41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</si>
  <si>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</si>
  <si>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</si>
  <si>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1380182361</t>
  </si>
  <si>
    <t xml:space="preserve">Poznámka k souboru cen:_x000d_
1.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</si>
  <si>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"VĚTEV A" 445</t>
  </si>
  <si>
    <t>"VĚTEV C" 215</t>
  </si>
  <si>
    <t>"VĚTEV F" 270</t>
  </si>
  <si>
    <t>Vodorovné konstrukce</t>
  </si>
  <si>
    <t>42</t>
  </si>
  <si>
    <t>451541111</t>
  </si>
  <si>
    <t>Lože pod potrubí, stoky a drobné objekty v otevřeném výkopu ze štěrkodrtě 0-63 mm</t>
  </si>
  <si>
    <t>-143130844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</si>
  <si>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</si>
  <si>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"VĚTEV A" 0,4*0,06*445</t>
  </si>
  <si>
    <t>"VĚTEV C" 0,4*0,06*215</t>
  </si>
  <si>
    <t>"VĚTEV F" 0,4*0,06*270</t>
  </si>
  <si>
    <t>43</t>
  </si>
  <si>
    <t>451573111</t>
  </si>
  <si>
    <t>Lože pod potrubí, stoky a drobné objekty v otevřeném výkopu z písku a štěrkopísku do 63 mm</t>
  </si>
  <si>
    <t>-863622542</t>
  </si>
  <si>
    <t>"PŘÍPOJKY UV"</t>
  </si>
  <si>
    <t>0,1*0,8*155</t>
  </si>
  <si>
    <t>44</t>
  </si>
  <si>
    <t>452386111</t>
  </si>
  <si>
    <t>Podkladní a vyrovnávací konstrukce z betonu vyrovnávací prstence z prostého betonu tř. C 25/30 pod poklopy a mříže, výšky do 100 mm</t>
  </si>
  <si>
    <t>-1903079261</t>
  </si>
  <si>
    <t xml:space="preserve">Poznámka k souboru cen:_x000d_
1. V cenách jsou započteny i náklady na bednění, odbednění a na nátěr bednění proti přilnavosti betonu._x000d_
2. Množství podkladní konstrukce z pražců se určuje v m součtem jednotlivých délek pražců._x000d_
3. Pro výpočet přesunu hmot se celková hmotnost položky sníží o hmotnost betonu, pokud je beton dodáván přímo na místo zabudování nebo do prostoru technologické manipulace._x000d_
</t>
  </si>
  <si>
    <t>"ULIČNÍ VPUSTI"</t>
  </si>
  <si>
    <t>"VĚTEV A" 9</t>
  </si>
  <si>
    <t>"(UV1 - UV3, UV5 - UV10)"</t>
  </si>
  <si>
    <t>"VĚTEV C" 6</t>
  </si>
  <si>
    <t>"(UV21 - UV26)"</t>
  </si>
  <si>
    <t>"VĚTEV F" 8</t>
  </si>
  <si>
    <t>"(UV37 - UV44)"</t>
  </si>
  <si>
    <t>Komunikace pozemní</t>
  </si>
  <si>
    <t>45</t>
  </si>
  <si>
    <t>564841112</t>
  </si>
  <si>
    <t>Podklad ze štěrkodrti ŠD s rozprostřením a zhutněním, po zhutnění tl. 130 mm</t>
  </si>
  <si>
    <t>751171990</t>
  </si>
  <si>
    <t>"KOMUNIKACE" 958*0,7</t>
  </si>
  <si>
    <t>46</t>
  </si>
  <si>
    <t>564851111</t>
  </si>
  <si>
    <t>Podklad ze štěrkodrti ŠD s rozprostřením a zhutněním, po zhutnění tl. 150 mm</t>
  </si>
  <si>
    <t>-235874448</t>
  </si>
  <si>
    <t>"km 0,028 42 - 0,243 62" 1550*2</t>
  </si>
  <si>
    <t>"km 0,122 63 - 0,231 00" 595*2</t>
  </si>
  <si>
    <t>"km 0,003 50 - 0,147 44" 805*2</t>
  </si>
  <si>
    <t>"VĚTEV A" 165*2</t>
  </si>
  <si>
    <t>"VĚTEV A" (40+42+46)*2</t>
  </si>
  <si>
    <t>"km 0,102 82 - 0,202 37 L" 700*2</t>
  </si>
  <si>
    <t>"km 0,121 80 - 0,221 56 L" 190*2</t>
  </si>
  <si>
    <t>"km 0,122 63 - 0,219 65 P" 475*2</t>
  </si>
  <si>
    <t>"km 0,012 45 - 0,075 45 L" 310*2</t>
  </si>
  <si>
    <t>"km 0,012 45 - 0,075 45 P" 310*2</t>
  </si>
  <si>
    <t>"km 0,080 46 - 0,105 96 L" 125*2</t>
  </si>
  <si>
    <t>"km 0,080 46 - 0,111 77 P" 155*2</t>
  </si>
  <si>
    <t>47</t>
  </si>
  <si>
    <t>564861113</t>
  </si>
  <si>
    <t>Podklad ze štěrkodrti ŠD s rozprostřením a zhutněním, po zhutnění tl. 220 mm</t>
  </si>
  <si>
    <t>416907905</t>
  </si>
  <si>
    <t>48</t>
  </si>
  <si>
    <t>565135121</t>
  </si>
  <si>
    <t>Asfaltový beton vrstva podkladní ACP 16 (obalované kamenivo střednězrnné - OKS) s rozprostřením a zhutněním v pruhu šířky přes 3 m, po zhutnění tl. 50 mm</t>
  </si>
  <si>
    <t>-1572869441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</si>
  <si>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</si>
  <si>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49</t>
  </si>
  <si>
    <t>565155121</t>
  </si>
  <si>
    <t>Asfaltový beton vrstva podkladní ACP 16 (obalované kamenivo střednězrnné - OKS) s rozprostřením a zhutněním v pruhu šířky přes 3 m, po zhutnění tl. 70 mm</t>
  </si>
  <si>
    <t>-897309696</t>
  </si>
  <si>
    <t>"km 0,122 63 - 0,231 00" 595</t>
  </si>
  <si>
    <t>50</t>
  </si>
  <si>
    <t>573211107</t>
  </si>
  <si>
    <t>Postřik spojovací PS bez posypu kamenivem z asfaltu silničního, v množství 0,30 kg/m2</t>
  </si>
  <si>
    <t>1350565626</t>
  </si>
  <si>
    <t>51</t>
  </si>
  <si>
    <t>577134121</t>
  </si>
  <si>
    <t>Asfaltový beton vrstva obrusná ACO 11 (ABS) s rozprostřením a se zhutněním z nemodifikovaného asfaltu v pruhu šířky přes 3 m tř. I, po zhutnění tl. 40 mm</t>
  </si>
  <si>
    <t>1568107949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</si>
  <si>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</si>
  <si>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52</t>
  </si>
  <si>
    <t>577144121</t>
  </si>
  <si>
    <t>Asfaltový beton vrstva obrusná ACO 11 (ABS) s rozprostřením a se zhutněním z nemodifikovaného asfaltu v pruhu šířky přes 3 m tř. I, po zhutnění tl. 50 mm</t>
  </si>
  <si>
    <t>-768890153</t>
  </si>
  <si>
    <t>53</t>
  </si>
  <si>
    <t>577155122</t>
  </si>
  <si>
    <t>Asfaltový beton vrstva ložní ACL 16 (ABH) s rozprostřením a zhutněním z nemodifikovaného asfaltu v pruhu šířky přes 3 m, po zhutnění tl. 60 mm</t>
  </si>
  <si>
    <t>934191125</t>
  </si>
  <si>
    <t xml:space="preserve">Poznámka k souboru cen:_x000d_
1. Cenami 577 1.-50 lze oceňovat např. chodníky, úzké cesty a vjezdy v pruhu šířky do 1,5 m jakékoliv délky a jednotlivé plochy velikosti do 10 m2._x000d_
2. ČSN EN 13108-1 připouští pro ACL 16 pouze tl. 50 až 70 mm._x000d_
</t>
  </si>
  <si>
    <t>54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</si>
  <si>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</si>
  <si>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</si>
  <si>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1966299166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</si>
  <si>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</si>
  <si>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55</t>
  </si>
  <si>
    <t>59245221</t>
  </si>
  <si>
    <t>dlažba zámková tvaru I základní pro nevidomé 196x161x60mm přírodní</t>
  </si>
  <si>
    <t>1198399215</t>
  </si>
  <si>
    <t>"viz položka kladení"</t>
  </si>
  <si>
    <t>18*1,03 'Přepočtené koeficientem množství</t>
  </si>
  <si>
    <t>56</t>
  </si>
  <si>
    <t>59245222</t>
  </si>
  <si>
    <t>dlažba zámková tvaru I základní pro nevidomé 196x161x60mm barevná</t>
  </si>
  <si>
    <t>252998089</t>
  </si>
  <si>
    <t>9,5*1,03 'Přepočtené koeficientem množství</t>
  </si>
  <si>
    <t>57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</si>
  <si>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</si>
  <si>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</si>
  <si>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-1587366129</t>
  </si>
  <si>
    <t>58</t>
  </si>
  <si>
    <t>59245015</t>
  </si>
  <si>
    <t>dlažba zámková tvaru I 200x165x60mm přírodní</t>
  </si>
  <si>
    <t>-1862942010</t>
  </si>
  <si>
    <t>1060*1,02 'Přepočtené koeficientem množství</t>
  </si>
  <si>
    <t>59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</si>
  <si>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</si>
  <si>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</si>
  <si>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-1803214496</t>
  </si>
  <si>
    <t>60</t>
  </si>
  <si>
    <t>59245017</t>
  </si>
  <si>
    <t>dlažba tvar čtverec betonová 100x100x80mm přírodní</t>
  </si>
  <si>
    <t>-1082750534</t>
  </si>
  <si>
    <t>63*1,02 'Přepočtené koeficientem množství</t>
  </si>
  <si>
    <t>Trubní vedení</t>
  </si>
  <si>
    <t>61</t>
  </si>
  <si>
    <t>871313121</t>
  </si>
  <si>
    <t>Montáž kanalizačního potrubí z plastů z tvrdého PVC těsněných gumovým kroužkem v otevřeném výkopu ve sklonu do 20 % DN 160</t>
  </si>
  <si>
    <t>-23386502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</si>
  <si>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</si>
  <si>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"UV1" 6</t>
  </si>
  <si>
    <t>"UV2" 2</t>
  </si>
  <si>
    <t>"UV3" 5,5</t>
  </si>
  <si>
    <t>"UV5" 9</t>
  </si>
  <si>
    <t>"UV6" 4</t>
  </si>
  <si>
    <t>"UV7" 5,5</t>
  </si>
  <si>
    <t>"UV8" 9,5</t>
  </si>
  <si>
    <t>"UV9" 11</t>
  </si>
  <si>
    <t>"UV10" 19</t>
  </si>
  <si>
    <t>"UV21" 9,5</t>
  </si>
  <si>
    <t>"UV22" 1,5</t>
  </si>
  <si>
    <t>"UV23" 9,5</t>
  </si>
  <si>
    <t>"UV24" 1,5</t>
  </si>
  <si>
    <t>"UV25" 2</t>
  </si>
  <si>
    <t>"UV26" 9,5</t>
  </si>
  <si>
    <t>"UV37" 1,5</t>
  </si>
  <si>
    <t>"UV38" 9,5</t>
  </si>
  <si>
    <t>"UV39" 1,5</t>
  </si>
  <si>
    <t>"UV40" 10</t>
  </si>
  <si>
    <t>"UV41" 1,5</t>
  </si>
  <si>
    <t>"UV42" 10</t>
  </si>
  <si>
    <t>"UV43" 11,5</t>
  </si>
  <si>
    <t>"UV44" 4,5</t>
  </si>
  <si>
    <t>62</t>
  </si>
  <si>
    <t>28611164</t>
  </si>
  <si>
    <t>trubka kanalizační PVC DN 160x1000mm SN8</t>
  </si>
  <si>
    <t>1756448072</t>
  </si>
  <si>
    <t>155*1,03 'Přepočtené koeficientem množství</t>
  </si>
  <si>
    <t>63</t>
  </si>
  <si>
    <t>877315211</t>
  </si>
  <si>
    <t>Montáž tvarovek na kanalizačním potrubí z trub z plastu z tvrdého PVC nebo z polypropylenu v otevřeném výkopu jednoosých DN 160</t>
  </si>
  <si>
    <t>-1069458449</t>
  </si>
  <si>
    <t xml:space="preserve">Poznámka k souboru cen:_x000d_
1. V cenách nejsou započteny náklady na dodání tvarovek. Tvarovky se oceňují ve ve specifikaci._x000d_
</t>
  </si>
  <si>
    <t>"UV2" 1</t>
  </si>
  <si>
    <t>"UV3" 1</t>
  </si>
  <si>
    <t>"UV5" 1</t>
  </si>
  <si>
    <t>"UV6" 1</t>
  </si>
  <si>
    <t>"UV7" 1</t>
  </si>
  <si>
    <t>"UV8" 1</t>
  </si>
  <si>
    <t>"UV9" 1</t>
  </si>
  <si>
    <t>"UV10" 1</t>
  </si>
  <si>
    <t>"UV21" 2</t>
  </si>
  <si>
    <t>"UV23" 2</t>
  </si>
  <si>
    <t>"UV26" 2</t>
  </si>
  <si>
    <t>"UV38" 2</t>
  </si>
  <si>
    <t>"UV40" 2</t>
  </si>
  <si>
    <t>"UV42" 2</t>
  </si>
  <si>
    <t>"UV43" 1</t>
  </si>
  <si>
    <t>64</t>
  </si>
  <si>
    <t>28611361</t>
  </si>
  <si>
    <t>koleno kanalizační PVC KG 160x45°</t>
  </si>
  <si>
    <t>-1152988951</t>
  </si>
  <si>
    <t>65</t>
  </si>
  <si>
    <t>877315221</t>
  </si>
  <si>
    <t>Montáž tvarovek na kanalizačním potrubí z trub z plastu z tvrdého PVC nebo z polypropylenu v otevřeném výkopu dvouosých DN 160</t>
  </si>
  <si>
    <t>757778695</t>
  </si>
  <si>
    <t>"UV22" 1</t>
  </si>
  <si>
    <t>"UV24" 1</t>
  </si>
  <si>
    <t>"UV25" 1</t>
  </si>
  <si>
    <t>"UV37" 1</t>
  </si>
  <si>
    <t>"UV39" 1</t>
  </si>
  <si>
    <t>"UV41" 1</t>
  </si>
  <si>
    <t>66</t>
  </si>
  <si>
    <t>28611916</t>
  </si>
  <si>
    <t>odbočka kanalizační plastová s hrdlem KG 160/160/45°</t>
  </si>
  <si>
    <t>-1540464934</t>
  </si>
  <si>
    <t>67</t>
  </si>
  <si>
    <t>877395121</t>
  </si>
  <si>
    <t>Výřez a montáž odbočné tvarovky na potrubí z trub z tvrdého PVC DN 400</t>
  </si>
  <si>
    <t>838038737</t>
  </si>
  <si>
    <t xml:space="preserve">Poznámka k souboru cen:_x000d_
1. Ceny jsou určeny pro dodatečné osazení odbočných tvarovek na stávající potrubí._x000d_
2. V cenách nejsou započteny náklady na dodání 1 ks odbočné tvarovky a 1 ks přesuvky, popř. 1 ks trouby a těsnících kroužků; tyto náklady se oceňují ve specifikaci. Ztratné lze dohodnout u trub kanalizačních z tvrdého PVC ve výši 1,5 %._x000d_
</t>
  </si>
  <si>
    <t>"zaústění kanal. přípojky nové UV do stáv. kanalizace" 1</t>
  </si>
  <si>
    <t>"(UV44)"</t>
  </si>
  <si>
    <t>68</t>
  </si>
  <si>
    <t>28612231</t>
  </si>
  <si>
    <t>odbočka kanalizační plastová PVC KG DN 400x160/45° SN12/16</t>
  </si>
  <si>
    <t>1887857104</t>
  </si>
  <si>
    <t>69</t>
  </si>
  <si>
    <t>28612247</t>
  </si>
  <si>
    <t>přesuvka kanalizační plastová PVC KG DN 400 SN12/16</t>
  </si>
  <si>
    <t>722382391</t>
  </si>
  <si>
    <t>70</t>
  </si>
  <si>
    <t>890411851</t>
  </si>
  <si>
    <t>Bourání šachet a jímek strojně velikosti obestavěného prostoru do 1,5 m3 z prefabrikovaných skruží</t>
  </si>
  <si>
    <t>-791300614</t>
  </si>
  <si>
    <t xml:space="preserve">Poznámka k souboru cen:_x000d_
1. Ceny jsou určeny pro vodovodní a kanalizačné šachty._x000d_
2. Šachty velikosti nad 5 m3 obestavěného prostoru se oceňují cenami katalogu 801-3 Budov a haly - bourání konstrukcí._x000d_
</t>
  </si>
  <si>
    <t>"stáv. UV v trase" 4*0,5</t>
  </si>
  <si>
    <t>71</t>
  </si>
  <si>
    <t>895941111</t>
  </si>
  <si>
    <t>Zřízení vpusti kanalizační uliční z betonových dílců typ UV-50 normální</t>
  </si>
  <si>
    <t>-1357326222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</si>
  <si>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</si>
  <si>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"km 0,029 39 P" UV1</t>
  </si>
  <si>
    <t>"km 0,043 10 L" UV2</t>
  </si>
  <si>
    <t>"km 0,063 70 P" UV3</t>
  </si>
  <si>
    <t>"km 0,102 82 L" UV5</t>
  </si>
  <si>
    <t>"km 0,110 71 P" UV6</t>
  </si>
  <si>
    <t>"km 0,199 06 P" UV7</t>
  </si>
  <si>
    <t>"km 0,202 37 L" UV8</t>
  </si>
  <si>
    <t>"km 0,221 69 L" UV9</t>
  </si>
  <si>
    <t>"km 0,228 04 P" UV10</t>
  </si>
  <si>
    <t>"km 0,158 14 L" UV21</t>
  </si>
  <si>
    <t>"km 0,158 14 P" UV22</t>
  </si>
  <si>
    <t>"km 0,190 97 L" UV23</t>
  </si>
  <si>
    <t>"km 0,190 97 P" UV24</t>
  </si>
  <si>
    <t>"km 0,221 56 P" UV25</t>
  </si>
  <si>
    <t>"km 0,223 56 L" UV26</t>
  </si>
  <si>
    <t>"km 0,040 20 L" UV37</t>
  </si>
  <si>
    <t>"km 0,040 20 P" UV38</t>
  </si>
  <si>
    <t>"km 0,074 07 L" UV39</t>
  </si>
  <si>
    <t>"km 0,074 07 P" UV40</t>
  </si>
  <si>
    <t>"km 0,092 84 L" UV41</t>
  </si>
  <si>
    <t>"km 0,092 84 P" UV42</t>
  </si>
  <si>
    <t>"km 0,114 11 P" UV43</t>
  </si>
  <si>
    <t>"km 0,139 71 L" UV44</t>
  </si>
  <si>
    <t>72</t>
  </si>
  <si>
    <t>59223850</t>
  </si>
  <si>
    <t>dno pro uliční vpusť s výtokovým otvorem betonové 450x330x50mm</t>
  </si>
  <si>
    <t>355895942</t>
  </si>
  <si>
    <t>73</t>
  </si>
  <si>
    <t>59223857</t>
  </si>
  <si>
    <t>skruž pro uliční vpusť horní betonová 450x295x50mm</t>
  </si>
  <si>
    <t>1541163235</t>
  </si>
  <si>
    <t>74</t>
  </si>
  <si>
    <t>59223862</t>
  </si>
  <si>
    <t>skruž pro uliční vpusť středová betonová 450x295x50mm</t>
  </si>
  <si>
    <t>1563277632</t>
  </si>
  <si>
    <t>75</t>
  </si>
  <si>
    <t>59223864</t>
  </si>
  <si>
    <t>prstenec pro uliční vpusť vyrovnávací betonový 390x60x130mm</t>
  </si>
  <si>
    <t>744033016</t>
  </si>
  <si>
    <t>76</t>
  </si>
  <si>
    <t>899202211</t>
  </si>
  <si>
    <t>Demontáž mříží litinových včetně rámů, hmotnosti jednotlivě přes 50 do 100 Kg</t>
  </si>
  <si>
    <t>-438787717</t>
  </si>
  <si>
    <t>"stáv. UV v trase" 4</t>
  </si>
  <si>
    <t>77</t>
  </si>
  <si>
    <t>899204112</t>
  </si>
  <si>
    <t>Osazení mříží litinových včetně rámů a košů na bahno pro třídu zatížení D400, E600</t>
  </si>
  <si>
    <t>660781822</t>
  </si>
  <si>
    <t xml:space="preserve">Poznámka k souboru cen:_x000d_
1. V cenách nejsou započteny náklady na dodání mříží, rámů a košů na bahno; tyto náklady se oceňují ve specifikaci._x000d_
</t>
  </si>
  <si>
    <t>78</t>
  </si>
  <si>
    <t>55242320</t>
  </si>
  <si>
    <t>mříž vtoková litinová plochá 500x500mm</t>
  </si>
  <si>
    <t>-1036956560</t>
  </si>
  <si>
    <t>79</t>
  </si>
  <si>
    <t>59223871</t>
  </si>
  <si>
    <t>koš vysoký pro uliční vpusti žárově Pz plech pro rám 500/500mm</t>
  </si>
  <si>
    <t>-1721978083</t>
  </si>
  <si>
    <t>80</t>
  </si>
  <si>
    <t>899331111</t>
  </si>
  <si>
    <t>Výšková úprava uličního vstupu nebo vpusti do 200 mm zvýšením poklopu</t>
  </si>
  <si>
    <t>-1394306318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</si>
  <si>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</si>
  <si>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"stáv. kanal. šachty v trase" 6</t>
  </si>
  <si>
    <t>81</t>
  </si>
  <si>
    <t>899332111</t>
  </si>
  <si>
    <t>Výšková úprava uličního vstupu nebo vpusti do 200 mm snížením poklopu</t>
  </si>
  <si>
    <t>-1548897603</t>
  </si>
  <si>
    <t>"stáv. kanal. šachty v trase" 13</t>
  </si>
  <si>
    <t>82</t>
  </si>
  <si>
    <t>899431111</t>
  </si>
  <si>
    <t>Výšková úprava uličního vstupu nebo vpusti do 200 mm zvýšením krycího hrnce, šoupěte nebo hydrantu bez úpravy armatur</t>
  </si>
  <si>
    <t>168052434</t>
  </si>
  <si>
    <t>"stáv. vodovodní uzávěry, hydranty a šoupata v trase" 2</t>
  </si>
  <si>
    <t>83</t>
  </si>
  <si>
    <t>899432111</t>
  </si>
  <si>
    <t>Výšková úprava uličního vstupu nebo vpusti do 200 mm snížením krycího hrnce, šoupěte, nebo hydrantu bez úpravy armatur</t>
  </si>
  <si>
    <t>1245286038</t>
  </si>
  <si>
    <t>"stáv. vodovodní uzávěry, hydranty a šoupata v trase" 5</t>
  </si>
  <si>
    <t>84</t>
  </si>
  <si>
    <t>899623161</t>
  </si>
  <si>
    <t>Obetonování potrubí nebo zdiva stok betonem prostým v otevřeném výkopu, beton tř. C 20/25</t>
  </si>
  <si>
    <t>1606079966</t>
  </si>
  <si>
    <t xml:space="preserve">Poznámka k souboru cen:_x000d_
1. Obetonování zdiva stok ve štole se oceňuje cenami souboru cen 359 31-02 Výplň za rubem cihelného zdiva stok části A 03 tohoto katalogu._x000d_
</t>
  </si>
  <si>
    <t>"zaslepení přípojek rušených UV" 4*0,2</t>
  </si>
  <si>
    <t>"(provést dle požadavku správce sítě)"</t>
  </si>
  <si>
    <t>Ostatní konstrukce a práce, bourání</t>
  </si>
  <si>
    <t>85</t>
  </si>
  <si>
    <t>914111111</t>
  </si>
  <si>
    <t>Montáž svislé dopravní značky základní velikosti do 1 m2 objímkami na sloupky nebo konzoly</t>
  </si>
  <si>
    <t>1517484395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</si>
  <si>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</si>
  <si>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"viz příloha PD - Trvalé dopravní značení"</t>
  </si>
  <si>
    <t>"P 4" 2</t>
  </si>
  <si>
    <t>"IP 12" 5</t>
  </si>
  <si>
    <t>86</t>
  </si>
  <si>
    <t>40445608</t>
  </si>
  <si>
    <t>značky upravující přednost P1, P4 700mm</t>
  </si>
  <si>
    <t>-2109201448</t>
  </si>
  <si>
    <t>"viz položka montáž"</t>
  </si>
  <si>
    <t>87</t>
  </si>
  <si>
    <t>40445625</t>
  </si>
  <si>
    <t>informativní značky provozní IP8, IP9, IP11-IP13 500x700mm</t>
  </si>
  <si>
    <t>-113978194</t>
  </si>
  <si>
    <t>88</t>
  </si>
  <si>
    <t>914111121</t>
  </si>
  <si>
    <t>Montáž svislé dopravní značky základní velikosti do 2 m2 objímkami na sloupky nebo konzoly</t>
  </si>
  <si>
    <t>-859677420</t>
  </si>
  <si>
    <t>"IZ 8a" 1</t>
  </si>
  <si>
    <t>"IZ 8b" 1</t>
  </si>
  <si>
    <t>89</t>
  </si>
  <si>
    <t>40445627</t>
  </si>
  <si>
    <t>informativní značky provozní IZ 8a, IZ 8b 1000x1500mm</t>
  </si>
  <si>
    <t>1238973452</t>
  </si>
  <si>
    <t>90</t>
  </si>
  <si>
    <t>914511112</t>
  </si>
  <si>
    <t>Montáž sloupku dopravních značek délky do 3,5 m do hliníkové patky</t>
  </si>
  <si>
    <t>1054149768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</si>
  <si>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</si>
  <si>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"IZ 8a + IZ 8b" 1</t>
  </si>
  <si>
    <t>91</t>
  </si>
  <si>
    <t>40445235</t>
  </si>
  <si>
    <t>sloupek pro dopravní značku Al D 60mm v 3,5m</t>
  </si>
  <si>
    <t>1288809696</t>
  </si>
  <si>
    <t>92</t>
  </si>
  <si>
    <t>40445240</t>
  </si>
  <si>
    <t>patka pro sloupek Al D 60mm</t>
  </si>
  <si>
    <t>90698193</t>
  </si>
  <si>
    <t>93</t>
  </si>
  <si>
    <t>40445256</t>
  </si>
  <si>
    <t>svorka upínací na sloupek dopravní značky D 60mm</t>
  </si>
  <si>
    <t>1393650562</t>
  </si>
  <si>
    <t>8*2 'Přepočtené koeficientem množství</t>
  </si>
  <si>
    <t>94</t>
  </si>
  <si>
    <t>40445253</t>
  </si>
  <si>
    <t>víčko plastové na sloupek D 60mm</t>
  </si>
  <si>
    <t>-1696060688</t>
  </si>
  <si>
    <t>95</t>
  </si>
  <si>
    <t>915211112</t>
  </si>
  <si>
    <t>Vodorovné dopravní značení stříkaným plastem dělící čára šířky 125 mm souvislá bílá retroreflexní</t>
  </si>
  <si>
    <t>1550494638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</si>
  <si>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</si>
  <si>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"V 10a" 16*2</t>
  </si>
  <si>
    <t>"V 10b" 154*5</t>
  </si>
  <si>
    <t>96</t>
  </si>
  <si>
    <t>915221112</t>
  </si>
  <si>
    <t>Vodorovné dopravní značení stříkaným plastem vodící čára bílá šířky 250 mm souvislá retroreflexní</t>
  </si>
  <si>
    <t>1137827670</t>
  </si>
  <si>
    <t>"V 4" 100,5+212,5</t>
  </si>
  <si>
    <t>97</t>
  </si>
  <si>
    <t>915221122</t>
  </si>
  <si>
    <t>Vodorovné dopravní značení stříkaným plastem vodící čára bílá šířky 250 mm přerušovaná retroreflexní</t>
  </si>
  <si>
    <t>-333109535</t>
  </si>
  <si>
    <t>"V 2b (1,5/1,5)" 31,5+21</t>
  </si>
  <si>
    <t>"V 4 (0,5/0,5)" 103,5</t>
  </si>
  <si>
    <t>98</t>
  </si>
  <si>
    <t>915231112</t>
  </si>
  <si>
    <t>Vodorovné dopravní značení stříkaným plastem přechody pro chodce, šipky, symboly nápisy bílé retroreflexní</t>
  </si>
  <si>
    <t>-760319969</t>
  </si>
  <si>
    <t>"V 10f" 5*0,5</t>
  </si>
  <si>
    <t>99</t>
  </si>
  <si>
    <t>915611111</t>
  </si>
  <si>
    <t>Předznačení pro vodorovné značení stříkané barvou nebo prováděné z nátěrových hmot liniové dělicí čáry, vodicí proužky</t>
  </si>
  <si>
    <t>717113471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</si>
  <si>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</si>
  <si>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"V 2b (1,5/1,5/0,25)" 31,5+21</t>
  </si>
  <si>
    <t>"V 4 (0,25)" 100,5+212,5</t>
  </si>
  <si>
    <t>"V 4 (0,5/0,5/0,25)" 103,5</t>
  </si>
  <si>
    <t>"V 10a (0,125)" 16*2</t>
  </si>
  <si>
    <t>"V 10b (0,125)" 154*5</t>
  </si>
  <si>
    <t>100</t>
  </si>
  <si>
    <t>915621111</t>
  </si>
  <si>
    <t>Předznačení pro vodorovné značení stříkané barvou nebo prováděné z nátěrových hmot plošné šipky, symboly, nápisy</t>
  </si>
  <si>
    <t>356049338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</si>
  <si>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</si>
  <si>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</si>
  <si>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-2128878832</t>
  </si>
  <si>
    <t xml:space="preserve">Poznámka k souboru cen:_x000d_
1. Část lože z betonu prostého přesahující tl. 100 mm se oceňuje cenou 916 99-1121 Lože pod obrubníky, krajníky nebo obruby z dlažebních kostek._x000d_
2. V cenách nejsou započteny náklady na dodání dlažebních kostek, tyto se oceňují ve specifikaci. Množství uvedené ve specifikaci se určí jako součin celkové délky obrub a objemové hmotnosti 1 m obruby a to:_x000d_
a) 0,065 t/m pro velké kostky,_x000d_
b) 0,024 t/m pro malé kostky. Ztratné lze dohodnout ve výši 1 % pro velké kostky, 2 % pro malé kostky._x000d_
3. Osazení silniční obruby ze dvou řad kostek se oceňuje:_x000d_
a) bez boční opěry jako dvojnásobné množství silniční obruby z jedné řady kostek,_x000d_
b) s boční opěrou jako osazení silniční obruby z jedné řady kostek s boční opěrou a osazení silniční obruby z jedné řady kostek bez boční opěry._x000d_
</t>
  </si>
  <si>
    <t>"PŘÍDLAŽBA"</t>
  </si>
  <si>
    <t>"VĚTEV A" 411,2</t>
  </si>
  <si>
    <t>"VĚTEV C" 221,2</t>
  </si>
  <si>
    <t>"VĚTEV F" 325,6</t>
  </si>
  <si>
    <t>"KOLEM UV"</t>
  </si>
  <si>
    <t>"VĚTEV A" 3*0,5*9</t>
  </si>
  <si>
    <t>"VĚTEV C" 3*0,5*6</t>
  </si>
  <si>
    <t>"VĚTEV F" 3*0,5*8</t>
  </si>
  <si>
    <t>"LINKA"</t>
  </si>
  <si>
    <t>"VĚTEV C" 200</t>
  </si>
  <si>
    <t>"VĚTEV F" 205</t>
  </si>
  <si>
    <t>102</t>
  </si>
  <si>
    <t>59245999.R</t>
  </si>
  <si>
    <t>dlažba betonová tl. 100 mm, přírodní</t>
  </si>
  <si>
    <t>-237650930</t>
  </si>
  <si>
    <t>1397,5*0,102 'Přepočtené koeficientem množství</t>
  </si>
  <si>
    <t>103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</si>
  <si>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</si>
  <si>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</si>
  <si>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744267026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</si>
  <si>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</si>
  <si>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"R 2" 2*3,1</t>
  </si>
  <si>
    <t>"dl. 1 m" 405</t>
  </si>
  <si>
    <t>"dl. 1 m" 215</t>
  </si>
  <si>
    <t>"R 2" 4*3,1</t>
  </si>
  <si>
    <t>"R 0,5" 4*0,8</t>
  </si>
  <si>
    <t>"výšky 0,25 m" 29</t>
  </si>
  <si>
    <t>"dl. 1 m" 310</t>
  </si>
  <si>
    <t>104</t>
  </si>
  <si>
    <t>59217034</t>
  </si>
  <si>
    <t>obrubník betonový silniční 1000x150x300mm</t>
  </si>
  <si>
    <t>349437134</t>
  </si>
  <si>
    <t>"viz položka osazení"</t>
  </si>
  <si>
    <t>"VĚTEV A" 405</t>
  </si>
  <si>
    <t>"VĚTEV F" 310</t>
  </si>
  <si>
    <t>105</t>
  </si>
  <si>
    <t>59217031</t>
  </si>
  <si>
    <t>obrubník betonový silniční 1000x150x250mm</t>
  </si>
  <si>
    <t>-335241710</t>
  </si>
  <si>
    <t>"VĚTEV F" 29</t>
  </si>
  <si>
    <t>106</t>
  </si>
  <si>
    <t>59217035</t>
  </si>
  <si>
    <t>obrubník betonový obloukový vnější 780x150x250mm</t>
  </si>
  <si>
    <t>1153808668</t>
  </si>
  <si>
    <t>"R 2" 3,1*8</t>
  </si>
  <si>
    <t>"R 0,5" 0,8*4</t>
  </si>
  <si>
    <t>107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</si>
  <si>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</si>
  <si>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</si>
  <si>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-74771133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</si>
  <si>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</si>
  <si>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"VĚTEV F" 27</t>
  </si>
  <si>
    <t>108</t>
  </si>
  <si>
    <t>59217016</t>
  </si>
  <si>
    <t>obrubník betonový chodníkový 1000x80x250mm</t>
  </si>
  <si>
    <t>709506887</t>
  </si>
  <si>
    <t>109</t>
  </si>
  <si>
    <t>916331112</t>
  </si>
  <si>
    <t>Osazení zahradního obrubníku betonového s ložem tl. od 50 do 100 mm z betonu prostého tř. C 12/15 s boční opěrou z betonu prostého tř. C 12/15</t>
  </si>
  <si>
    <t>-1341075351</t>
  </si>
  <si>
    <t xml:space="preserve">Poznámka k souboru cen:_x000d_
1. V cenách jsou započteny i náklady na zalití a zatření spár cementovou maltou._x000d_
2. V cenách nejsou započteny náklady na dodání obrubníků; tyto se oceňují ve specifikaci._x000d_
3. Část lože přesahující tloušťku 100 mm lze ocenit cenou 916 99-1121 Lože pod obrubníky, krajníky nebo obruby z dlažebních kostek, katalogu 822-1._x000d_
</t>
  </si>
  <si>
    <t>"VĚTEV A" 155</t>
  </si>
  <si>
    <t>"VĚTEV C" 98</t>
  </si>
  <si>
    <t>"VĚTEV F" 125</t>
  </si>
  <si>
    <t>110</t>
  </si>
  <si>
    <t>59217008</t>
  </si>
  <si>
    <t>obrubník betonový parkový 1000x80x200mm</t>
  </si>
  <si>
    <t>27367190</t>
  </si>
  <si>
    <t>111</t>
  </si>
  <si>
    <t>916991121</t>
  </si>
  <si>
    <t>Lože pod obrubníky, krajníky nebo obruby z dlažebních kostek z betonu prostého tř. C 16/20</t>
  </si>
  <si>
    <t>1019034294</t>
  </si>
  <si>
    <t>"tloušťka lože cca 0,12 m"</t>
  </si>
  <si>
    <t>0,5*0,02*987</t>
  </si>
  <si>
    <t>"tloušťka lože cca 0,16 m"</t>
  </si>
  <si>
    <t>0,35*0,06*405</t>
  </si>
  <si>
    <t>112</t>
  </si>
  <si>
    <t>919731122</t>
  </si>
  <si>
    <t>Zarovnání styčné plochy podkladu nebo krytu podél vybourané části komunikace nebo zpevněné plochy živičné tl. přes 50 do 100 mm</t>
  </si>
  <si>
    <t>-1825842847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</si>
  <si>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</si>
  <si>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"v místě napojení na stáv. asf. kryty" 352</t>
  </si>
  <si>
    <t>113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</si>
  <si>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</si>
  <si>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</si>
  <si>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-1882516602</t>
  </si>
  <si>
    <t xml:space="preserve">Poznámka k souboru cen:_x000d_
1. V cenách jsou započteny i náklady na vyčištění spár, na impregnaci a zalití spár včetně dodání hmot._x000d_
</t>
  </si>
  <si>
    <t>"v místě napojení na stáv. asf. kryty" 60,5</t>
  </si>
  <si>
    <t>114</t>
  </si>
  <si>
    <t>919735112</t>
  </si>
  <si>
    <t>Řezání stávajícího živičného krytu nebo podkladu hloubky přes 50 do 100 mm</t>
  </si>
  <si>
    <t>1716814558</t>
  </si>
  <si>
    <t xml:space="preserve">Poznámka k souboru cen:_x000d_
1. V cenách jsou započteny i náklady na spotřebu vody._x000d_
</t>
  </si>
  <si>
    <t>115</t>
  </si>
  <si>
    <t>938908411</t>
  </si>
  <si>
    <t>Čištění vozovek splachováním vodou povrchu podkladu nebo krytu živičného, betonového nebo dlážděného</t>
  </si>
  <si>
    <t>-1932912396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</si>
  <si>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</si>
  <si>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"během a po skončení stavebních prací"</t>
  </si>
  <si>
    <t>"kryt navazují MK" 7*100*3</t>
  </si>
  <si>
    <t>116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</si>
  <si>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</si>
  <si>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</si>
  <si>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-1043623254</t>
  </si>
  <si>
    <t>117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</si>
  <si>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</si>
  <si>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</si>
  <si>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-658507346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</si>
  <si>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</si>
  <si>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"stáv. svislé DZ v trase" 2</t>
  </si>
  <si>
    <t>118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</si>
  <si>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</si>
  <si>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</si>
  <si>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417080553</t>
  </si>
  <si>
    <t xml:space="preserve">Poznámka k souboru cen:_x000d_
1. Přemístění demontovaných značek na vzdálenost přes 20 m se oceňuje cenami souborů cen 997 22-1 Vodorovná doprava vybouraných hmot._x000d_
</t>
  </si>
  <si>
    <t>"stáv. DZ" 2</t>
  </si>
  <si>
    <t>119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</si>
  <si>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</si>
  <si>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</si>
  <si>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-312439660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</si>
  <si>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</si>
  <si>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"žulové obrubníky" 342</t>
  </si>
  <si>
    <t>120</t>
  </si>
  <si>
    <t>979054442</t>
  </si>
  <si>
    <t>Očištění vybouraných prvků komunikací od spojovacího materiálu s odklizením a uložením očištěných hmot a spojovacího materiálu na skládku na vzdálenost do 10 m dlaždic, desek nebo tvarovek s původním vyplněním spár cementovou maltou</t>
  </si>
  <si>
    <t>1570845824</t>
  </si>
  <si>
    <t>"celkem" 39,8</t>
  </si>
  <si>
    <t>121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</si>
  <si>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</si>
  <si>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</si>
  <si>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697801633</t>
  </si>
  <si>
    <t>"celkem" 950+395</t>
  </si>
  <si>
    <t>122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</si>
  <si>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</si>
  <si>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</si>
  <si>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-725120013</t>
  </si>
  <si>
    <t xml:space="preserve">Poznámka k souboru cen:_x000d_
1. Ceny jsou určeny jen pro očištění vybouraných kostek uložených do lože ze sypkého materiálu bez pojiva._x000d_
2. Přemístění vybouraných dlažebních kostek na vzdálenost přes 3 m se oceňuje cenami souborů cen 997 22-1 Vodorovná doprava suti._x000d_
</t>
  </si>
  <si>
    <t>"celkem" 65</t>
  </si>
  <si>
    <t>123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</si>
  <si>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</si>
  <si>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</si>
  <si>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-1213373514</t>
  </si>
  <si>
    <t>"celkem" 34,2</t>
  </si>
  <si>
    <t>124</t>
  </si>
  <si>
    <t>979094441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</si>
  <si>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</si>
  <si>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-419444693</t>
  </si>
  <si>
    <t>"sil. panely" 45</t>
  </si>
  <si>
    <t>997</t>
  </si>
  <si>
    <t>Přesun sutě</t>
  </si>
  <si>
    <t>125</t>
  </si>
  <si>
    <t>997221551</t>
  </si>
  <si>
    <t>Vodorovná doprava suti bez naložení, ale se složením a s hrubým urovnáním ze sypkých materiálů, na vzdálenost do 1 km</t>
  </si>
  <si>
    <t>-1219961994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</si>
  <si>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</si>
  <si>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"štěrk, štět" 2991,6</t>
  </si>
  <si>
    <t>"materiál z čištění komunikací" 42+42</t>
  </si>
  <si>
    <t>126</t>
  </si>
  <si>
    <t>997221559</t>
  </si>
  <si>
    <t>Vodorovná doprava suti bez naložení, ale se složením a s hrubým urovnáním Příplatek k ceně za každý další i započatý 1 km přes 1 km</t>
  </si>
  <si>
    <t>-1578695067</t>
  </si>
  <si>
    <t>"odvoz do recyklačního centra AZS 98"</t>
  </si>
  <si>
    <t>"štěrk, štět do 10-ti km" 9*2991,6</t>
  </si>
  <si>
    <t>"materiál z čištění komunikací do 10-ti km" 9*(42+42)</t>
  </si>
  <si>
    <t>127</t>
  </si>
  <si>
    <t>997221561</t>
  </si>
  <si>
    <t>Vodorovná doprava suti bez naložení, ale se složením a s hrubým urovnáním z kusových materiálů, na vzdálenost do 1 km</t>
  </si>
  <si>
    <t>807001967</t>
  </si>
  <si>
    <t>"živičné kry" 805,2</t>
  </si>
  <si>
    <t>"beton. kry" 37,4</t>
  </si>
  <si>
    <t>128</t>
  </si>
  <si>
    <t>997221569</t>
  </si>
  <si>
    <t>249821191</t>
  </si>
  <si>
    <t>"živičné kry do 10-ti km" 9*805,2</t>
  </si>
  <si>
    <t>"beton. kry do 10-ti km" 9*37,4</t>
  </si>
  <si>
    <t>129</t>
  </si>
  <si>
    <t>997221571</t>
  </si>
  <si>
    <t>Vodorovná doprava vybouraných hmot bez naložení, ale se složením a s hrubým urovnáním na vzdálenost do 1 km</t>
  </si>
  <si>
    <t>1756630794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</si>
  <si>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</si>
  <si>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"beton. dlažba" 442,6</t>
  </si>
  <si>
    <t>"sil. panely" 19,1</t>
  </si>
  <si>
    <t>"beton. obrubníky" 8,4</t>
  </si>
  <si>
    <t>"materiál z rušených UV" 4,2</t>
  </si>
  <si>
    <t>"kostka 10" 60,1</t>
  </si>
  <si>
    <t>"chodník. obrubníky" 14,3</t>
  </si>
  <si>
    <t>"žul. obrubníky" 70,1</t>
  </si>
  <si>
    <t>130</t>
  </si>
  <si>
    <t>997221579</t>
  </si>
  <si>
    <t>Vodorovná doprava vybouraných hmot bez naložení, ale se složením a s hrubým urovnáním na vzdálenost Příplatek k ceně za každý další i započatý 1 km přes 1 km</t>
  </si>
  <si>
    <t>-1608066982</t>
  </si>
  <si>
    <t>"beton. obruby do 10-ti km" 9*8,4</t>
  </si>
  <si>
    <t>"mat. z UV do 10-ti km" 9*4,2</t>
  </si>
  <si>
    <t>"chodník. obruby do 10-ti km" 9*14,3</t>
  </si>
  <si>
    <t>"odvoz na místo určené investorem"</t>
  </si>
  <si>
    <t>"beton. dlažba do 5-ti km" 4*(396,8+45,8)</t>
  </si>
  <si>
    <t>"žul. kostka do 5-ti km" 4*60,1</t>
  </si>
  <si>
    <t>"sil. panely do 5-ti km" 4*19,1</t>
  </si>
  <si>
    <t>"žul. obrubníky do 5-ti km" 4*70,1</t>
  </si>
  <si>
    <t>131</t>
  </si>
  <si>
    <t>997221861</t>
  </si>
  <si>
    <t>Poplatek za uložení stavebního odpadu na recyklační skládce (skládkovné) z prostého betonu zatříděného do Katalogu odpadů pod kódem 17 01 01</t>
  </si>
  <si>
    <t>462490975</t>
  </si>
  <si>
    <t>"mat. z rušených UV" 4,2</t>
  </si>
  <si>
    <t>"chodníkové obrubníky" 14,3</t>
  </si>
  <si>
    <t>132</t>
  </si>
  <si>
    <t>997221873</t>
  </si>
  <si>
    <t>-90443423</t>
  </si>
  <si>
    <t>133</t>
  </si>
  <si>
    <t>997221875</t>
  </si>
  <si>
    <t>Poplatek za uložení stavebního odpadu na recyklační skládce (skládkovné) asfaltového bez obsahu dehtu zatříděného do Katalogu odpadů pod kódem 17 03 02</t>
  </si>
  <si>
    <t>-2021189770</t>
  </si>
  <si>
    <t>998</t>
  </si>
  <si>
    <t>Přesun hmot</t>
  </si>
  <si>
    <t>134</t>
  </si>
  <si>
    <t>998225111</t>
  </si>
  <si>
    <t>Přesun hmot pro komunikace s krytem z kameniva, monolitickým betonovým nebo živičným dopravní vzdálenost do 200 m jakékoliv délky objektu</t>
  </si>
  <si>
    <t>283694884</t>
  </si>
  <si>
    <t xml:space="preserve">Poznámka k souboru cen:_x000d_
1. Ceny lze použít i pro plochy letišť s krytem monolitickým betonovým nebo živičným._x000d_
</t>
  </si>
  <si>
    <t>VRN</t>
  </si>
  <si>
    <t>Vedlejší rozpočtové náklady</t>
  </si>
  <si>
    <t>VRN1</t>
  </si>
  <si>
    <t>Průzkumné, geodetické a projektové práce</t>
  </si>
  <si>
    <t>135</t>
  </si>
  <si>
    <t>012103000</t>
  </si>
  <si>
    <t>Geodetické práce před výstavbou</t>
  </si>
  <si>
    <t>komplet</t>
  </si>
  <si>
    <t>1024</t>
  </si>
  <si>
    <t>101004960</t>
  </si>
  <si>
    <t>"vytýčení stavby a podzemních inž. sítí" 1</t>
  </si>
  <si>
    <t>136</t>
  </si>
  <si>
    <t>012303000</t>
  </si>
  <si>
    <t>Geodetické práce po výstavbě</t>
  </si>
  <si>
    <t>-1552394615</t>
  </si>
  <si>
    <t>"polohopisné a výškopisné zaměření skutečného provedení stavby" 1</t>
  </si>
  <si>
    <t>137</t>
  </si>
  <si>
    <t>012403000</t>
  </si>
  <si>
    <t>Kartografické práce</t>
  </si>
  <si>
    <t>363250681</t>
  </si>
  <si>
    <t>"v případě potřeby" 1</t>
  </si>
  <si>
    <t>138</t>
  </si>
  <si>
    <t>013254000</t>
  </si>
  <si>
    <t>Dokumentace skutečného provedení stavby</t>
  </si>
  <si>
    <t>1287714161</t>
  </si>
  <si>
    <t>"na základě geodetického polohopisného a výškopisného zaměření" 4</t>
  </si>
  <si>
    <t>VRN2</t>
  </si>
  <si>
    <t>Příprava staveniště</t>
  </si>
  <si>
    <t>139</t>
  </si>
  <si>
    <t>029992000.R</t>
  </si>
  <si>
    <t>205159702</t>
  </si>
  <si>
    <t>"před započetím stavebních prací" 1</t>
  </si>
  <si>
    <t>VRN3</t>
  </si>
  <si>
    <t>Zařízení staveniště</t>
  </si>
  <si>
    <t>140</t>
  </si>
  <si>
    <t>032103000</t>
  </si>
  <si>
    <t>Náklady na stavební buňky</t>
  </si>
  <si>
    <t>1285309743</t>
  </si>
  <si>
    <t>"stavební buňka" 1</t>
  </si>
  <si>
    <t>"mobilní WC" 1</t>
  </si>
  <si>
    <t>141</t>
  </si>
  <si>
    <t>034503000</t>
  </si>
  <si>
    <t>Informační tabule na staveništi</t>
  </si>
  <si>
    <t>-877453324</t>
  </si>
  <si>
    <t>"výstražné a informační tabule na staveništi" 12</t>
  </si>
  <si>
    <t>"(předpoklad)"</t>
  </si>
  <si>
    <t>142</t>
  </si>
  <si>
    <t>039103000</t>
  </si>
  <si>
    <t>Rozebrání, bourání a odvoz zařízení staveniště</t>
  </si>
  <si>
    <t>-1478336138</t>
  </si>
  <si>
    <t>VRN4</t>
  </si>
  <si>
    <t>Inženýrská činnost</t>
  </si>
  <si>
    <t>143</t>
  </si>
  <si>
    <t>043154000</t>
  </si>
  <si>
    <t>Zkoušky hutnicí</t>
  </si>
  <si>
    <t>-110462419</t>
  </si>
  <si>
    <t>"dle TKP staveb pozemních komunikací" 1</t>
  </si>
  <si>
    <t>144</t>
  </si>
  <si>
    <t>049103000</t>
  </si>
  <si>
    <t>Náklady vzniklé v souvislosti s realizací stavby</t>
  </si>
  <si>
    <t>-1261096674</t>
  </si>
  <si>
    <t>"dodatečná úprava stáv. podz. inž. sítí" 1</t>
  </si>
  <si>
    <t>"(dle požadavků správců jednotlivých sítí)"</t>
  </si>
  <si>
    <t>VRN7</t>
  </si>
  <si>
    <t>Provozní vlivy</t>
  </si>
  <si>
    <t>145</t>
  </si>
  <si>
    <t>072103999.R</t>
  </si>
  <si>
    <t>Dopravně-inženýrské opatření</t>
  </si>
  <si>
    <t>-1350262947</t>
  </si>
  <si>
    <t>"viz příloha PD"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</si>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</sst>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2021_05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BYTOVÉ DOMY DOMAŽLICE KASÁRNA II, KOMUNIKACE A INŽENÝRSKÉ SÍTĚ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Domažlice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Domažlice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Jaroslav Rojt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Jan Leinhäupel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'101 - Komunikace - II. etapa'!J30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'101 - Komunikace - II. etapa'!P94</f>
        <v>0</v>
      </c>
      <c r="AV55" s="121">
        <f>'101 - Komunikace - II. etapa'!J33</f>
        <v>0</v>
      </c>
      <c r="AW55" s="121">
        <f>'101 - Komunikace - II. etapa'!J34</f>
        <v>0</v>
      </c>
      <c r="AX55" s="121">
        <f>'101 - Komunikace - II. etapa'!J35</f>
        <v>0</v>
      </c>
      <c r="AY55" s="121">
        <f>'101 - Komunikace - II. etapa'!J36</f>
        <v>0</v>
      </c>
      <c r="AZ55" s="121">
        <f>'101 - Komunikace - II. etapa'!F33</f>
        <v>0</v>
      </c>
      <c r="BA55" s="121">
        <f>'101 - Komunikace - II. etapa'!F34</f>
        <v>0</v>
      </c>
      <c r="BB55" s="121">
        <f>'101 - Komunikace - II. etapa'!F35</f>
        <v>0</v>
      </c>
      <c r="BC55" s="121">
        <f>'101 - Komunikace - II. etapa'!F36</f>
        <v>0</v>
      </c>
      <c r="BD55" s="123">
        <f>'101 - Komunikace - II. etapa'!F37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82</v>
      </c>
      <c r="CM55" s="124" t="s">
        <v>83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DcBQnAbgVXCts9Dn7tBmegz5SzKrZEUO4OQITsPFdtO57lLImb6kS0H/p7Kjf76BdK7W0DWYUY6fQdOHYK+JwQ==" hashValue="DJo7awK0HmiSbIfN0iai531+m7Y8Ay01r5LV5P/Gz04WfU7pFprWOhc7NKxGMxV1WCb7l8AuqLazmLuET4Srs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01 - Komunikace - II. etap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21"/>
      <c r="AT3" s="18" t="s">
        <v>83</v>
      </c>
    </row>
    <row r="4" s="1" customFormat="1" ht="24.96" customHeight="1">
      <c r="B4" s="21"/>
      <c r="D4" s="129" t="s">
        <v>84</v>
      </c>
      <c r="I4" s="125"/>
      <c r="L4" s="21"/>
      <c r="M4" s="130" t="s">
        <v>10</v>
      </c>
      <c r="AT4" s="18" t="s">
        <v>4</v>
      </c>
    </row>
    <row r="5" s="1" customFormat="1" ht="6.96" customHeight="1">
      <c r="B5" s="21"/>
      <c r="I5" s="125"/>
      <c r="L5" s="21"/>
    </row>
    <row r="6" s="1" customFormat="1" ht="12" customHeight="1">
      <c r="B6" s="21"/>
      <c r="D6" s="131" t="s">
        <v>16</v>
      </c>
      <c r="I6" s="125"/>
      <c r="L6" s="21"/>
    </row>
    <row r="7" s="1" customFormat="1" ht="16.5" customHeight="1">
      <c r="B7" s="21"/>
      <c r="E7" s="132" t="str">
        <f>'Rekapitulace stavby'!K6</f>
        <v>BYTOVÉ DOMY DOMAŽLICE KASÁRNA II, KOMUNIKACE A INŽENÝRSKÉ SÍTĚ</v>
      </c>
      <c r="F7" s="131"/>
      <c r="G7" s="131"/>
      <c r="H7" s="131"/>
      <c r="I7" s="125"/>
      <c r="L7" s="21"/>
    </row>
    <row r="8" s="2" customFormat="1" ht="12" customHeight="1">
      <c r="A8" s="39"/>
      <c r="B8" s="45"/>
      <c r="C8" s="39"/>
      <c r="D8" s="131" t="s">
        <v>85</v>
      </c>
      <c r="E8" s="39"/>
      <c r="F8" s="39"/>
      <c r="G8" s="39"/>
      <c r="H8" s="39"/>
      <c r="I8" s="133"/>
      <c r="J8" s="39"/>
      <c r="K8" s="39"/>
      <c r="L8" s="13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5" t="s">
        <v>86</v>
      </c>
      <c r="F9" s="39"/>
      <c r="G9" s="39"/>
      <c r="H9" s="39"/>
      <c r="I9" s="133"/>
      <c r="J9" s="39"/>
      <c r="K9" s="39"/>
      <c r="L9" s="13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3"/>
      <c r="J10" s="39"/>
      <c r="K10" s="39"/>
      <c r="L10" s="13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1" t="s">
        <v>18</v>
      </c>
      <c r="E11" s="39"/>
      <c r="F11" s="136" t="s">
        <v>82</v>
      </c>
      <c r="G11" s="39"/>
      <c r="H11" s="39"/>
      <c r="I11" s="137" t="s">
        <v>20</v>
      </c>
      <c r="J11" s="136" t="s">
        <v>19</v>
      </c>
      <c r="K11" s="39"/>
      <c r="L11" s="13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1" t="s">
        <v>21</v>
      </c>
      <c r="E12" s="39"/>
      <c r="F12" s="136" t="s">
        <v>22</v>
      </c>
      <c r="G12" s="39"/>
      <c r="H12" s="39"/>
      <c r="I12" s="137" t="s">
        <v>23</v>
      </c>
      <c r="J12" s="138" t="str">
        <f>'Rekapitulace stavby'!AN8</f>
        <v>20. 1. 2021</v>
      </c>
      <c r="K12" s="39"/>
      <c r="L12" s="13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3"/>
      <c r="J13" s="39"/>
      <c r="K13" s="39"/>
      <c r="L13" s="13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1" t="s">
        <v>25</v>
      </c>
      <c r="E14" s="39"/>
      <c r="F14" s="39"/>
      <c r="G14" s="39"/>
      <c r="H14" s="39"/>
      <c r="I14" s="137" t="s">
        <v>26</v>
      </c>
      <c r="J14" s="136" t="s">
        <v>19</v>
      </c>
      <c r="K14" s="39"/>
      <c r="L14" s="13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6" t="s">
        <v>27</v>
      </c>
      <c r="F15" s="39"/>
      <c r="G15" s="39"/>
      <c r="H15" s="39"/>
      <c r="I15" s="137" t="s">
        <v>28</v>
      </c>
      <c r="J15" s="136" t="s">
        <v>19</v>
      </c>
      <c r="K15" s="39"/>
      <c r="L15" s="13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3"/>
      <c r="J16" s="39"/>
      <c r="K16" s="39"/>
      <c r="L16" s="13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1" t="s">
        <v>29</v>
      </c>
      <c r="E17" s="39"/>
      <c r="F17" s="39"/>
      <c r="G17" s="39"/>
      <c r="H17" s="39"/>
      <c r="I17" s="137" t="s">
        <v>26</v>
      </c>
      <c r="J17" s="34" t="str">
        <f>'Rekapitulace stavby'!AN13</f>
        <v>Vyplň údaj</v>
      </c>
      <c r="K17" s="39"/>
      <c r="L17" s="13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6"/>
      <c r="G18" s="136"/>
      <c r="H18" s="136"/>
      <c r="I18" s="137" t="s">
        <v>28</v>
      </c>
      <c r="J18" s="34" t="str">
        <f>'Rekapitulace stavby'!AN14</f>
        <v>Vyplň údaj</v>
      </c>
      <c r="K18" s="39"/>
      <c r="L18" s="13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3"/>
      <c r="J19" s="39"/>
      <c r="K19" s="39"/>
      <c r="L19" s="13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1" t="s">
        <v>31</v>
      </c>
      <c r="E20" s="39"/>
      <c r="F20" s="39"/>
      <c r="G20" s="39"/>
      <c r="H20" s="39"/>
      <c r="I20" s="137" t="s">
        <v>26</v>
      </c>
      <c r="J20" s="136" t="s">
        <v>19</v>
      </c>
      <c r="K20" s="39"/>
      <c r="L20" s="13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6" t="s">
        <v>32</v>
      </c>
      <c r="F21" s="39"/>
      <c r="G21" s="39"/>
      <c r="H21" s="39"/>
      <c r="I21" s="137" t="s">
        <v>28</v>
      </c>
      <c r="J21" s="136" t="s">
        <v>19</v>
      </c>
      <c r="K21" s="39"/>
      <c r="L21" s="13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3"/>
      <c r="J22" s="39"/>
      <c r="K22" s="39"/>
      <c r="L22" s="13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1" t="s">
        <v>34</v>
      </c>
      <c r="E23" s="39"/>
      <c r="F23" s="39"/>
      <c r="G23" s="39"/>
      <c r="H23" s="39"/>
      <c r="I23" s="137" t="s">
        <v>26</v>
      </c>
      <c r="J23" s="136" t="s">
        <v>19</v>
      </c>
      <c r="K23" s="39"/>
      <c r="L23" s="13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6" t="s">
        <v>35</v>
      </c>
      <c r="F24" s="39"/>
      <c r="G24" s="39"/>
      <c r="H24" s="39"/>
      <c r="I24" s="137" t="s">
        <v>28</v>
      </c>
      <c r="J24" s="136" t="s">
        <v>19</v>
      </c>
      <c r="K24" s="39"/>
      <c r="L24" s="13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3"/>
      <c r="J25" s="39"/>
      <c r="K25" s="39"/>
      <c r="L25" s="13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1" t="s">
        <v>36</v>
      </c>
      <c r="E26" s="39"/>
      <c r="F26" s="39"/>
      <c r="G26" s="39"/>
      <c r="H26" s="39"/>
      <c r="I26" s="133"/>
      <c r="J26" s="39"/>
      <c r="K26" s="39"/>
      <c r="L26" s="13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3"/>
      <c r="J28" s="39"/>
      <c r="K28" s="39"/>
      <c r="L28" s="13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5"/>
      <c r="J29" s="144"/>
      <c r="K29" s="144"/>
      <c r="L29" s="13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133"/>
      <c r="J30" s="147">
        <f>ROUND(J94, 2)</f>
        <v>0</v>
      </c>
      <c r="K30" s="39"/>
      <c r="L30" s="13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5"/>
      <c r="J31" s="144"/>
      <c r="K31" s="144"/>
      <c r="L31" s="13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9" t="s">
        <v>39</v>
      </c>
      <c r="J32" s="148" t="s">
        <v>41</v>
      </c>
      <c r="K32" s="39"/>
      <c r="L32" s="13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42</v>
      </c>
      <c r="E33" s="131" t="s">
        <v>43</v>
      </c>
      <c r="F33" s="151">
        <f>ROUND((SUM(BE94:BE924)),  2)</f>
        <v>0</v>
      </c>
      <c r="G33" s="39"/>
      <c r="H33" s="39"/>
      <c r="I33" s="152">
        <v>0.20999999999999999</v>
      </c>
      <c r="J33" s="151">
        <f>ROUND(((SUM(BE94:BE924))*I33),  2)</f>
        <v>0</v>
      </c>
      <c r="K33" s="39"/>
      <c r="L33" s="13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1" t="s">
        <v>44</v>
      </c>
      <c r="F34" s="151">
        <f>ROUND((SUM(BF94:BF924)),  2)</f>
        <v>0</v>
      </c>
      <c r="G34" s="39"/>
      <c r="H34" s="39"/>
      <c r="I34" s="152">
        <v>0.14999999999999999</v>
      </c>
      <c r="J34" s="151">
        <f>ROUND(((SUM(BF94:BF924))*I34),  2)</f>
        <v>0</v>
      </c>
      <c r="K34" s="39"/>
      <c r="L34" s="13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1" t="s">
        <v>45</v>
      </c>
      <c r="F35" s="151">
        <f>ROUND((SUM(BG94:BG924)),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13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1" t="s">
        <v>46</v>
      </c>
      <c r="F36" s="151">
        <f>ROUND((SUM(BH94:BH924)),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13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1" t="s">
        <v>47</v>
      </c>
      <c r="F37" s="151">
        <f>ROUND((SUM(BI94:BI924)),  2)</f>
        <v>0</v>
      </c>
      <c r="G37" s="39"/>
      <c r="H37" s="39"/>
      <c r="I37" s="152">
        <v>0</v>
      </c>
      <c r="J37" s="151">
        <f>0</f>
        <v>0</v>
      </c>
      <c r="K37" s="39"/>
      <c r="L37" s="13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3"/>
      <c r="J38" s="39"/>
      <c r="K38" s="39"/>
      <c r="L38" s="13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8"/>
      <c r="J39" s="159">
        <f>SUM(J30:J37)</f>
        <v>0</v>
      </c>
      <c r="K39" s="160"/>
      <c r="L39" s="13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87</v>
      </c>
      <c r="D45" s="41"/>
      <c r="E45" s="41"/>
      <c r="F45" s="41"/>
      <c r="G45" s="41"/>
      <c r="H45" s="41"/>
      <c r="I45" s="133"/>
      <c r="J45" s="41"/>
      <c r="K45" s="41"/>
      <c r="L45" s="134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3"/>
      <c r="J46" s="41"/>
      <c r="K46" s="41"/>
      <c r="L46" s="134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3"/>
      <c r="J47" s="41"/>
      <c r="K47" s="41"/>
      <c r="L47" s="134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7" t="str">
        <f>E7</f>
        <v>BYTOVÉ DOMY DOMAŽLICE KASÁRNA II, KOMUNIKACE A INŽENÝRSKÉ SÍTĚ</v>
      </c>
      <c r="F48" s="33"/>
      <c r="G48" s="33"/>
      <c r="H48" s="33"/>
      <c r="I48" s="133"/>
      <c r="J48" s="41"/>
      <c r="K48" s="41"/>
      <c r="L48" s="134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133"/>
      <c r="J49" s="41"/>
      <c r="K49" s="41"/>
      <c r="L49" s="134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101 - Komunikace - II. etapa</v>
      </c>
      <c r="F50" s="41"/>
      <c r="G50" s="41"/>
      <c r="H50" s="41"/>
      <c r="I50" s="133"/>
      <c r="J50" s="41"/>
      <c r="K50" s="41"/>
      <c r="L50" s="134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3"/>
      <c r="J51" s="41"/>
      <c r="K51" s="41"/>
      <c r="L51" s="134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Domažlice</v>
      </c>
      <c r="G52" s="41"/>
      <c r="H52" s="41"/>
      <c r="I52" s="137" t="s">
        <v>23</v>
      </c>
      <c r="J52" s="73" t="str">
        <f>IF(J12="","",J12)</f>
        <v>20. 1. 2021</v>
      </c>
      <c r="K52" s="41"/>
      <c r="L52" s="134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3"/>
      <c r="J53" s="41"/>
      <c r="K53" s="41"/>
      <c r="L53" s="134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Domažlice</v>
      </c>
      <c r="G54" s="41"/>
      <c r="H54" s="41"/>
      <c r="I54" s="137" t="s">
        <v>31</v>
      </c>
      <c r="J54" s="37" t="str">
        <f>E21</f>
        <v>Ing. Jaroslav Rojt</v>
      </c>
      <c r="K54" s="41"/>
      <c r="L54" s="134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37" t="s">
        <v>34</v>
      </c>
      <c r="J55" s="37" t="str">
        <f>E24</f>
        <v>Jan Leinhäupel</v>
      </c>
      <c r="K55" s="41"/>
      <c r="L55" s="134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3"/>
      <c r="J56" s="41"/>
      <c r="K56" s="41"/>
      <c r="L56" s="134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8" t="s">
        <v>88</v>
      </c>
      <c r="D57" s="169"/>
      <c r="E57" s="169"/>
      <c r="F57" s="169"/>
      <c r="G57" s="169"/>
      <c r="H57" s="169"/>
      <c r="I57" s="170"/>
      <c r="J57" s="171" t="s">
        <v>89</v>
      </c>
      <c r="K57" s="169"/>
      <c r="L57" s="134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3"/>
      <c r="J58" s="41"/>
      <c r="K58" s="41"/>
      <c r="L58" s="134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2" t="s">
        <v>70</v>
      </c>
      <c r="D59" s="41"/>
      <c r="E59" s="41"/>
      <c r="F59" s="41"/>
      <c r="G59" s="41"/>
      <c r="H59" s="41"/>
      <c r="I59" s="133"/>
      <c r="J59" s="103">
        <f>J94</f>
        <v>0</v>
      </c>
      <c r="K59" s="41"/>
      <c r="L59" s="134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90</v>
      </c>
    </row>
    <row r="60" s="9" customFormat="1" ht="24.96" customHeight="1">
      <c r="A60" s="9"/>
      <c r="B60" s="173"/>
      <c r="C60" s="174"/>
      <c r="D60" s="175" t="s">
        <v>91</v>
      </c>
      <c r="E60" s="176"/>
      <c r="F60" s="176"/>
      <c r="G60" s="176"/>
      <c r="H60" s="176"/>
      <c r="I60" s="177"/>
      <c r="J60" s="178">
        <f>J95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81"/>
      <c r="D61" s="182" t="s">
        <v>92</v>
      </c>
      <c r="E61" s="183"/>
      <c r="F61" s="183"/>
      <c r="G61" s="183"/>
      <c r="H61" s="183"/>
      <c r="I61" s="184"/>
      <c r="J61" s="185">
        <f>J96</f>
        <v>0</v>
      </c>
      <c r="K61" s="181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81"/>
      <c r="D62" s="182" t="s">
        <v>93</v>
      </c>
      <c r="E62" s="183"/>
      <c r="F62" s="183"/>
      <c r="G62" s="183"/>
      <c r="H62" s="183"/>
      <c r="I62" s="184"/>
      <c r="J62" s="185">
        <f>J310</f>
        <v>0</v>
      </c>
      <c r="K62" s="181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81"/>
      <c r="D63" s="182" t="s">
        <v>94</v>
      </c>
      <c r="E63" s="183"/>
      <c r="F63" s="183"/>
      <c r="G63" s="183"/>
      <c r="H63" s="183"/>
      <c r="I63" s="184"/>
      <c r="J63" s="185">
        <f>J325</f>
        <v>0</v>
      </c>
      <c r="K63" s="181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81"/>
      <c r="D64" s="182" t="s">
        <v>95</v>
      </c>
      <c r="E64" s="183"/>
      <c r="F64" s="183"/>
      <c r="G64" s="183"/>
      <c r="H64" s="183"/>
      <c r="I64" s="184"/>
      <c r="J64" s="185">
        <f>J348</f>
        <v>0</v>
      </c>
      <c r="K64" s="181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81"/>
      <c r="D65" s="182" t="s">
        <v>96</v>
      </c>
      <c r="E65" s="183"/>
      <c r="F65" s="183"/>
      <c r="G65" s="183"/>
      <c r="H65" s="183"/>
      <c r="I65" s="184"/>
      <c r="J65" s="185">
        <f>J524</f>
        <v>0</v>
      </c>
      <c r="K65" s="181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81"/>
      <c r="D66" s="182" t="s">
        <v>97</v>
      </c>
      <c r="E66" s="183"/>
      <c r="F66" s="183"/>
      <c r="G66" s="183"/>
      <c r="H66" s="183"/>
      <c r="I66" s="184"/>
      <c r="J66" s="185">
        <f>J666</f>
        <v>0</v>
      </c>
      <c r="K66" s="181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81"/>
      <c r="D67" s="182" t="s">
        <v>98</v>
      </c>
      <c r="E67" s="183"/>
      <c r="F67" s="183"/>
      <c r="G67" s="183"/>
      <c r="H67" s="183"/>
      <c r="I67" s="184"/>
      <c r="J67" s="185">
        <f>J831</f>
        <v>0</v>
      </c>
      <c r="K67" s="181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81"/>
      <c r="D68" s="182" t="s">
        <v>99</v>
      </c>
      <c r="E68" s="183"/>
      <c r="F68" s="183"/>
      <c r="G68" s="183"/>
      <c r="H68" s="183"/>
      <c r="I68" s="184"/>
      <c r="J68" s="185">
        <f>J888</f>
        <v>0</v>
      </c>
      <c r="K68" s="181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3"/>
      <c r="C69" s="174"/>
      <c r="D69" s="175" t="s">
        <v>100</v>
      </c>
      <c r="E69" s="176"/>
      <c r="F69" s="176"/>
      <c r="G69" s="176"/>
      <c r="H69" s="176"/>
      <c r="I69" s="177"/>
      <c r="J69" s="178">
        <f>J891</f>
        <v>0</v>
      </c>
      <c r="K69" s="174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0"/>
      <c r="C70" s="181"/>
      <c r="D70" s="182" t="s">
        <v>101</v>
      </c>
      <c r="E70" s="183"/>
      <c r="F70" s="183"/>
      <c r="G70" s="183"/>
      <c r="H70" s="183"/>
      <c r="I70" s="184"/>
      <c r="J70" s="185">
        <f>J892</f>
        <v>0</v>
      </c>
      <c r="K70" s="181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81"/>
      <c r="D71" s="182" t="s">
        <v>102</v>
      </c>
      <c r="E71" s="183"/>
      <c r="F71" s="183"/>
      <c r="G71" s="183"/>
      <c r="H71" s="183"/>
      <c r="I71" s="184"/>
      <c r="J71" s="185">
        <f>J901</f>
        <v>0</v>
      </c>
      <c r="K71" s="181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81"/>
      <c r="D72" s="182" t="s">
        <v>103</v>
      </c>
      <c r="E72" s="183"/>
      <c r="F72" s="183"/>
      <c r="G72" s="183"/>
      <c r="H72" s="183"/>
      <c r="I72" s="184"/>
      <c r="J72" s="185">
        <f>J904</f>
        <v>0</v>
      </c>
      <c r="K72" s="181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81"/>
      <c r="D73" s="182" t="s">
        <v>104</v>
      </c>
      <c r="E73" s="183"/>
      <c r="F73" s="183"/>
      <c r="G73" s="183"/>
      <c r="H73" s="183"/>
      <c r="I73" s="184"/>
      <c r="J73" s="185">
        <f>J916</f>
        <v>0</v>
      </c>
      <c r="K73" s="181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0"/>
      <c r="C74" s="181"/>
      <c r="D74" s="182" t="s">
        <v>105</v>
      </c>
      <c r="E74" s="183"/>
      <c r="F74" s="183"/>
      <c r="G74" s="183"/>
      <c r="H74" s="183"/>
      <c r="I74" s="184"/>
      <c r="J74" s="185">
        <f>J922</f>
        <v>0</v>
      </c>
      <c r="K74" s="181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133"/>
      <c r="J75" s="41"/>
      <c r="K75" s="41"/>
      <c r="L75" s="13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163"/>
      <c r="J76" s="61"/>
      <c r="K76" s="61"/>
      <c r="L76" s="13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166"/>
      <c r="J80" s="63"/>
      <c r="K80" s="63"/>
      <c r="L80" s="13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106</v>
      </c>
      <c r="D81" s="41"/>
      <c r="E81" s="41"/>
      <c r="F81" s="41"/>
      <c r="G81" s="41"/>
      <c r="H81" s="41"/>
      <c r="I81" s="133"/>
      <c r="J81" s="41"/>
      <c r="K81" s="41"/>
      <c r="L81" s="13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3"/>
      <c r="J82" s="41"/>
      <c r="K82" s="41"/>
      <c r="L82" s="13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133"/>
      <c r="J83" s="41"/>
      <c r="K83" s="41"/>
      <c r="L83" s="13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7" t="str">
        <f>E7</f>
        <v>BYTOVÉ DOMY DOMAŽLICE KASÁRNA II, KOMUNIKACE A INŽENÝRSKÉ SÍTĚ</v>
      </c>
      <c r="F84" s="33"/>
      <c r="G84" s="33"/>
      <c r="H84" s="33"/>
      <c r="I84" s="133"/>
      <c r="J84" s="41"/>
      <c r="K84" s="41"/>
      <c r="L84" s="13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85</v>
      </c>
      <c r="D85" s="41"/>
      <c r="E85" s="41"/>
      <c r="F85" s="41"/>
      <c r="G85" s="41"/>
      <c r="H85" s="41"/>
      <c r="I85" s="133"/>
      <c r="J85" s="41"/>
      <c r="K85" s="41"/>
      <c r="L85" s="13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101 - Komunikace - II. etapa</v>
      </c>
      <c r="F86" s="41"/>
      <c r="G86" s="41"/>
      <c r="H86" s="41"/>
      <c r="I86" s="133"/>
      <c r="J86" s="41"/>
      <c r="K86" s="41"/>
      <c r="L86" s="13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3"/>
      <c r="J87" s="41"/>
      <c r="K87" s="41"/>
      <c r="L87" s="13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Domažlice</v>
      </c>
      <c r="G88" s="41"/>
      <c r="H88" s="41"/>
      <c r="I88" s="137" t="s">
        <v>23</v>
      </c>
      <c r="J88" s="73" t="str">
        <f>IF(J12="","",J12)</f>
        <v>20. 1. 2021</v>
      </c>
      <c r="K88" s="41"/>
      <c r="L88" s="13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33"/>
      <c r="J89" s="41"/>
      <c r="K89" s="41"/>
      <c r="L89" s="13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Město Domažlice</v>
      </c>
      <c r="G90" s="41"/>
      <c r="H90" s="41"/>
      <c r="I90" s="137" t="s">
        <v>31</v>
      </c>
      <c r="J90" s="37" t="str">
        <f>E21</f>
        <v>Ing. Jaroslav Rojt</v>
      </c>
      <c r="K90" s="41"/>
      <c r="L90" s="13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137" t="s">
        <v>34</v>
      </c>
      <c r="J91" s="37" t="str">
        <f>E24</f>
        <v>Jan Leinhäupel</v>
      </c>
      <c r="K91" s="41"/>
      <c r="L91" s="13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33"/>
      <c r="J92" s="41"/>
      <c r="K92" s="41"/>
      <c r="L92" s="13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7"/>
      <c r="B93" s="188"/>
      <c r="C93" s="189" t="s">
        <v>107</v>
      </c>
      <c r="D93" s="190" t="s">
        <v>57</v>
      </c>
      <c r="E93" s="190" t="s">
        <v>53</v>
      </c>
      <c r="F93" s="190" t="s">
        <v>54</v>
      </c>
      <c r="G93" s="190" t="s">
        <v>108</v>
      </c>
      <c r="H93" s="190" t="s">
        <v>109</v>
      </c>
      <c r="I93" s="191" t="s">
        <v>110</v>
      </c>
      <c r="J93" s="190" t="s">
        <v>89</v>
      </c>
      <c r="K93" s="192" t="s">
        <v>111</v>
      </c>
      <c r="L93" s="193"/>
      <c r="M93" s="93" t="s">
        <v>19</v>
      </c>
      <c r="N93" s="94" t="s">
        <v>42</v>
      </c>
      <c r="O93" s="94" t="s">
        <v>112</v>
      </c>
      <c r="P93" s="94" t="s">
        <v>113</v>
      </c>
      <c r="Q93" s="94" t="s">
        <v>114</v>
      </c>
      <c r="R93" s="94" t="s">
        <v>115</v>
      </c>
      <c r="S93" s="94" t="s">
        <v>116</v>
      </c>
      <c r="T93" s="95" t="s">
        <v>117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39"/>
      <c r="B94" s="40"/>
      <c r="C94" s="100" t="s">
        <v>118</v>
      </c>
      <c r="D94" s="41"/>
      <c r="E94" s="41"/>
      <c r="F94" s="41"/>
      <c r="G94" s="41"/>
      <c r="H94" s="41"/>
      <c r="I94" s="133"/>
      <c r="J94" s="194">
        <f>BK94</f>
        <v>0</v>
      </c>
      <c r="K94" s="41"/>
      <c r="L94" s="45"/>
      <c r="M94" s="96"/>
      <c r="N94" s="195"/>
      <c r="O94" s="97"/>
      <c r="P94" s="196">
        <f>P95+P891</f>
        <v>0</v>
      </c>
      <c r="Q94" s="97"/>
      <c r="R94" s="196">
        <f>R95+R891</f>
        <v>1967.181818</v>
      </c>
      <c r="S94" s="97"/>
      <c r="T94" s="197">
        <f>T95+T891</f>
        <v>4537.1819999999998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90</v>
      </c>
      <c r="BK94" s="198">
        <f>BK95+BK891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119</v>
      </c>
      <c r="F95" s="202" t="s">
        <v>120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P96+P310+P325+P348+P524+P666+P831+P888</f>
        <v>0</v>
      </c>
      <c r="Q95" s="207"/>
      <c r="R95" s="208">
        <f>R96+R310+R325+R348+R524+R666+R831+R888</f>
        <v>1967.181818</v>
      </c>
      <c r="S95" s="207"/>
      <c r="T95" s="209">
        <f>T96+T310+T325+T348+T524+T666+T831+T888</f>
        <v>4537.1819999999998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71</v>
      </c>
      <c r="AU95" s="211" t="s">
        <v>72</v>
      </c>
      <c r="AY95" s="210" t="s">
        <v>121</v>
      </c>
      <c r="BK95" s="212">
        <f>BK96+BK310+BK325+BK348+BK524+BK666+BK831+BK888</f>
        <v>0</v>
      </c>
    </row>
    <row r="96" s="12" customFormat="1" ht="22.8" customHeight="1">
      <c r="A96" s="12"/>
      <c r="B96" s="199"/>
      <c r="C96" s="200"/>
      <c r="D96" s="201" t="s">
        <v>71</v>
      </c>
      <c r="E96" s="213" t="s">
        <v>80</v>
      </c>
      <c r="F96" s="213" t="s">
        <v>122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SUM(P97:P309)</f>
        <v>0</v>
      </c>
      <c r="Q96" s="207"/>
      <c r="R96" s="208">
        <f>SUM(R97:R309)</f>
        <v>1009.00495</v>
      </c>
      <c r="S96" s="207"/>
      <c r="T96" s="209">
        <f>SUM(T97:T309)</f>
        <v>4448.7700000000004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80</v>
      </c>
      <c r="AT96" s="211" t="s">
        <v>71</v>
      </c>
      <c r="AU96" s="211" t="s">
        <v>80</v>
      </c>
      <c r="AY96" s="210" t="s">
        <v>121</v>
      </c>
      <c r="BK96" s="212">
        <f>SUM(BK97:BK309)</f>
        <v>0</v>
      </c>
    </row>
    <row r="97" s="2" customFormat="1" ht="16.5" customHeight="1">
      <c r="A97" s="39"/>
      <c r="B97" s="40"/>
      <c r="C97" s="215" t="s">
        <v>80</v>
      </c>
      <c r="D97" s="215" t="s">
        <v>123</v>
      </c>
      <c r="E97" s="216" t="s">
        <v>124</v>
      </c>
      <c r="F97" s="217" t="s">
        <v>125</v>
      </c>
      <c r="G97" s="218" t="s">
        <v>126</v>
      </c>
      <c r="H97" s="219">
        <v>11</v>
      </c>
      <c r="I97" s="220"/>
      <c r="J97" s="221">
        <f>ROUND(I97*H97,2)</f>
        <v>0</v>
      </c>
      <c r="K97" s="217" t="s">
        <v>127</v>
      </c>
      <c r="L97" s="45"/>
      <c r="M97" s="222" t="s">
        <v>19</v>
      </c>
      <c r="N97" s="223" t="s">
        <v>43</v>
      </c>
      <c r="O97" s="85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6" t="s">
        <v>128</v>
      </c>
      <c r="AT97" s="226" t="s">
        <v>123</v>
      </c>
      <c r="AU97" s="226" t="s">
        <v>83</v>
      </c>
      <c r="AY97" s="18" t="s">
        <v>121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80</v>
      </c>
      <c r="BK97" s="227">
        <f>ROUND(I97*H97,2)</f>
        <v>0</v>
      </c>
      <c r="BL97" s="18" t="s">
        <v>128</v>
      </c>
      <c r="BM97" s="226" t="s">
        <v>129</v>
      </c>
    </row>
    <row r="98" s="2" customFormat="1">
      <c r="A98" s="39"/>
      <c r="B98" s="40"/>
      <c r="C98" s="41"/>
      <c r="D98" s="228" t="s">
        <v>130</v>
      </c>
      <c r="E98" s="41"/>
      <c r="F98" s="229" t="s">
        <v>131</v>
      </c>
      <c r="G98" s="41"/>
      <c r="H98" s="41"/>
      <c r="I98" s="133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130</v>
      </c>
      <c r="AU98" s="18" t="s">
        <v>83</v>
      </c>
    </row>
    <row r="99" s="13" customFormat="1">
      <c r="A99" s="13"/>
      <c r="B99" s="232"/>
      <c r="C99" s="233"/>
      <c r="D99" s="228" t="s">
        <v>132</v>
      </c>
      <c r="E99" s="234" t="s">
        <v>19</v>
      </c>
      <c r="F99" s="235" t="s">
        <v>133</v>
      </c>
      <c r="G99" s="233"/>
      <c r="H99" s="236">
        <v>11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132</v>
      </c>
      <c r="AU99" s="242" t="s">
        <v>83</v>
      </c>
      <c r="AV99" s="13" t="s">
        <v>83</v>
      </c>
      <c r="AW99" s="13" t="s">
        <v>33</v>
      </c>
      <c r="AX99" s="13" t="s">
        <v>80</v>
      </c>
      <c r="AY99" s="242" t="s">
        <v>121</v>
      </c>
    </row>
    <row r="100" s="2" customFormat="1" ht="33" customHeight="1">
      <c r="A100" s="39"/>
      <c r="B100" s="40"/>
      <c r="C100" s="215" t="s">
        <v>83</v>
      </c>
      <c r="D100" s="215" t="s">
        <v>123</v>
      </c>
      <c r="E100" s="216" t="s">
        <v>134</v>
      </c>
      <c r="F100" s="217" t="s">
        <v>135</v>
      </c>
      <c r="G100" s="218" t="s">
        <v>136</v>
      </c>
      <c r="H100" s="219">
        <v>45</v>
      </c>
      <c r="I100" s="220"/>
      <c r="J100" s="221">
        <f>ROUND(I100*H100,2)</f>
        <v>0</v>
      </c>
      <c r="K100" s="217" t="s">
        <v>127</v>
      </c>
      <c r="L100" s="45"/>
      <c r="M100" s="222" t="s">
        <v>19</v>
      </c>
      <c r="N100" s="223" t="s">
        <v>43</v>
      </c>
      <c r="O100" s="85"/>
      <c r="P100" s="224">
        <f>O100*H100</f>
        <v>0</v>
      </c>
      <c r="Q100" s="224">
        <v>0</v>
      </c>
      <c r="R100" s="224">
        <f>Q100*H100</f>
        <v>0</v>
      </c>
      <c r="S100" s="224">
        <v>0.42499999999999999</v>
      </c>
      <c r="T100" s="225">
        <f>S100*H100</f>
        <v>19.125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6" t="s">
        <v>128</v>
      </c>
      <c r="AT100" s="226" t="s">
        <v>123</v>
      </c>
      <c r="AU100" s="226" t="s">
        <v>83</v>
      </c>
      <c r="AY100" s="18" t="s">
        <v>121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80</v>
      </c>
      <c r="BK100" s="227">
        <f>ROUND(I100*H100,2)</f>
        <v>0</v>
      </c>
      <c r="BL100" s="18" t="s">
        <v>128</v>
      </c>
      <c r="BM100" s="226" t="s">
        <v>137</v>
      </c>
    </row>
    <row r="101" s="2" customFormat="1">
      <c r="A101" s="39"/>
      <c r="B101" s="40"/>
      <c r="C101" s="41"/>
      <c r="D101" s="228" t="s">
        <v>130</v>
      </c>
      <c r="E101" s="41"/>
      <c r="F101" s="229" t="s">
        <v>138</v>
      </c>
      <c r="G101" s="41"/>
      <c r="H101" s="41"/>
      <c r="I101" s="133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130</v>
      </c>
      <c r="AU101" s="18" t="s">
        <v>83</v>
      </c>
    </row>
    <row r="102" s="13" customFormat="1">
      <c r="A102" s="13"/>
      <c r="B102" s="232"/>
      <c r="C102" s="233"/>
      <c r="D102" s="228" t="s">
        <v>132</v>
      </c>
      <c r="E102" s="234" t="s">
        <v>19</v>
      </c>
      <c r="F102" s="235" t="s">
        <v>139</v>
      </c>
      <c r="G102" s="233"/>
      <c r="H102" s="236">
        <v>45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132</v>
      </c>
      <c r="AU102" s="242" t="s">
        <v>83</v>
      </c>
      <c r="AV102" s="13" t="s">
        <v>83</v>
      </c>
      <c r="AW102" s="13" t="s">
        <v>33</v>
      </c>
      <c r="AX102" s="13" t="s">
        <v>80</v>
      </c>
      <c r="AY102" s="242" t="s">
        <v>121</v>
      </c>
    </row>
    <row r="103" s="2" customFormat="1" ht="33" customHeight="1">
      <c r="A103" s="39"/>
      <c r="B103" s="40"/>
      <c r="C103" s="215" t="s">
        <v>140</v>
      </c>
      <c r="D103" s="215" t="s">
        <v>123</v>
      </c>
      <c r="E103" s="216" t="s">
        <v>141</v>
      </c>
      <c r="F103" s="217" t="s">
        <v>142</v>
      </c>
      <c r="G103" s="218" t="s">
        <v>136</v>
      </c>
      <c r="H103" s="219">
        <v>65</v>
      </c>
      <c r="I103" s="220"/>
      <c r="J103" s="221">
        <f>ROUND(I103*H103,2)</f>
        <v>0</v>
      </c>
      <c r="K103" s="217" t="s">
        <v>127</v>
      </c>
      <c r="L103" s="45"/>
      <c r="M103" s="222" t="s">
        <v>19</v>
      </c>
      <c r="N103" s="223" t="s">
        <v>43</v>
      </c>
      <c r="O103" s="85"/>
      <c r="P103" s="224">
        <f>O103*H103</f>
        <v>0</v>
      </c>
      <c r="Q103" s="224">
        <v>0</v>
      </c>
      <c r="R103" s="224">
        <f>Q103*H103</f>
        <v>0</v>
      </c>
      <c r="S103" s="224">
        <v>0.32000000000000001</v>
      </c>
      <c r="T103" s="225">
        <f>S103*H103</f>
        <v>20.800000000000001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6" t="s">
        <v>128</v>
      </c>
      <c r="AT103" s="226" t="s">
        <v>123</v>
      </c>
      <c r="AU103" s="226" t="s">
        <v>83</v>
      </c>
      <c r="AY103" s="18" t="s">
        <v>121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80</v>
      </c>
      <c r="BK103" s="227">
        <f>ROUND(I103*H103,2)</f>
        <v>0</v>
      </c>
      <c r="BL103" s="18" t="s">
        <v>128</v>
      </c>
      <c r="BM103" s="226" t="s">
        <v>143</v>
      </c>
    </row>
    <row r="104" s="2" customFormat="1">
      <c r="A104" s="39"/>
      <c r="B104" s="40"/>
      <c r="C104" s="41"/>
      <c r="D104" s="228" t="s">
        <v>130</v>
      </c>
      <c r="E104" s="41"/>
      <c r="F104" s="229" t="s">
        <v>138</v>
      </c>
      <c r="G104" s="41"/>
      <c r="H104" s="41"/>
      <c r="I104" s="133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130</v>
      </c>
      <c r="AU104" s="18" t="s">
        <v>83</v>
      </c>
    </row>
    <row r="105" s="13" customFormat="1">
      <c r="A105" s="13"/>
      <c r="B105" s="232"/>
      <c r="C105" s="233"/>
      <c r="D105" s="228" t="s">
        <v>132</v>
      </c>
      <c r="E105" s="234" t="s">
        <v>19</v>
      </c>
      <c r="F105" s="235" t="s">
        <v>144</v>
      </c>
      <c r="G105" s="233"/>
      <c r="H105" s="236">
        <v>65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132</v>
      </c>
      <c r="AU105" s="242" t="s">
        <v>83</v>
      </c>
      <c r="AV105" s="13" t="s">
        <v>83</v>
      </c>
      <c r="AW105" s="13" t="s">
        <v>33</v>
      </c>
      <c r="AX105" s="13" t="s">
        <v>80</v>
      </c>
      <c r="AY105" s="242" t="s">
        <v>121</v>
      </c>
    </row>
    <row r="106" s="2" customFormat="1" ht="33" customHeight="1">
      <c r="A106" s="39"/>
      <c r="B106" s="40"/>
      <c r="C106" s="215" t="s">
        <v>128</v>
      </c>
      <c r="D106" s="215" t="s">
        <v>123</v>
      </c>
      <c r="E106" s="216" t="s">
        <v>145</v>
      </c>
      <c r="F106" s="217" t="s">
        <v>146</v>
      </c>
      <c r="G106" s="218" t="s">
        <v>136</v>
      </c>
      <c r="H106" s="219">
        <v>1345</v>
      </c>
      <c r="I106" s="220"/>
      <c r="J106" s="221">
        <f>ROUND(I106*H106,2)</f>
        <v>0</v>
      </c>
      <c r="K106" s="217" t="s">
        <v>127</v>
      </c>
      <c r="L106" s="45"/>
      <c r="M106" s="222" t="s">
        <v>19</v>
      </c>
      <c r="N106" s="223" t="s">
        <v>43</v>
      </c>
      <c r="O106" s="85"/>
      <c r="P106" s="224">
        <f>O106*H106</f>
        <v>0</v>
      </c>
      <c r="Q106" s="224">
        <v>0</v>
      </c>
      <c r="R106" s="224">
        <f>Q106*H106</f>
        <v>0</v>
      </c>
      <c r="S106" s="224">
        <v>0.29499999999999998</v>
      </c>
      <c r="T106" s="225">
        <f>S106*H106</f>
        <v>396.77499999999998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128</v>
      </c>
      <c r="AT106" s="226" t="s">
        <v>123</v>
      </c>
      <c r="AU106" s="226" t="s">
        <v>83</v>
      </c>
      <c r="AY106" s="18" t="s">
        <v>121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80</v>
      </c>
      <c r="BK106" s="227">
        <f>ROUND(I106*H106,2)</f>
        <v>0</v>
      </c>
      <c r="BL106" s="18" t="s">
        <v>128</v>
      </c>
      <c r="BM106" s="226" t="s">
        <v>147</v>
      </c>
    </row>
    <row r="107" s="2" customFormat="1">
      <c r="A107" s="39"/>
      <c r="B107" s="40"/>
      <c r="C107" s="41"/>
      <c r="D107" s="228" t="s">
        <v>130</v>
      </c>
      <c r="E107" s="41"/>
      <c r="F107" s="229" t="s">
        <v>138</v>
      </c>
      <c r="G107" s="41"/>
      <c r="H107" s="41"/>
      <c r="I107" s="133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130</v>
      </c>
      <c r="AU107" s="18" t="s">
        <v>83</v>
      </c>
    </row>
    <row r="108" s="13" customFormat="1">
      <c r="A108" s="13"/>
      <c r="B108" s="232"/>
      <c r="C108" s="233"/>
      <c r="D108" s="228" t="s">
        <v>132</v>
      </c>
      <c r="E108" s="234" t="s">
        <v>19</v>
      </c>
      <c r="F108" s="235" t="s">
        <v>148</v>
      </c>
      <c r="G108" s="233"/>
      <c r="H108" s="236">
        <v>950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132</v>
      </c>
      <c r="AU108" s="242" t="s">
        <v>83</v>
      </c>
      <c r="AV108" s="13" t="s">
        <v>83</v>
      </c>
      <c r="AW108" s="13" t="s">
        <v>33</v>
      </c>
      <c r="AX108" s="13" t="s">
        <v>72</v>
      </c>
      <c r="AY108" s="242" t="s">
        <v>121</v>
      </c>
    </row>
    <row r="109" s="13" customFormat="1">
      <c r="A109" s="13"/>
      <c r="B109" s="232"/>
      <c r="C109" s="233"/>
      <c r="D109" s="228" t="s">
        <v>132</v>
      </c>
      <c r="E109" s="234" t="s">
        <v>19</v>
      </c>
      <c r="F109" s="235" t="s">
        <v>149</v>
      </c>
      <c r="G109" s="233"/>
      <c r="H109" s="236">
        <v>395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132</v>
      </c>
      <c r="AU109" s="242" t="s">
        <v>83</v>
      </c>
      <c r="AV109" s="13" t="s">
        <v>83</v>
      </c>
      <c r="AW109" s="13" t="s">
        <v>33</v>
      </c>
      <c r="AX109" s="13" t="s">
        <v>72</v>
      </c>
      <c r="AY109" s="242" t="s">
        <v>121</v>
      </c>
    </row>
    <row r="110" s="14" customFormat="1">
      <c r="A110" s="14"/>
      <c r="B110" s="243"/>
      <c r="C110" s="244"/>
      <c r="D110" s="228" t="s">
        <v>132</v>
      </c>
      <c r="E110" s="245" t="s">
        <v>19</v>
      </c>
      <c r="F110" s="246" t="s">
        <v>150</v>
      </c>
      <c r="G110" s="244"/>
      <c r="H110" s="247">
        <v>1345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132</v>
      </c>
      <c r="AU110" s="253" t="s">
        <v>83</v>
      </c>
      <c r="AV110" s="14" t="s">
        <v>128</v>
      </c>
      <c r="AW110" s="14" t="s">
        <v>33</v>
      </c>
      <c r="AX110" s="14" t="s">
        <v>80</v>
      </c>
      <c r="AY110" s="253" t="s">
        <v>121</v>
      </c>
    </row>
    <row r="111" s="2" customFormat="1" ht="33" customHeight="1">
      <c r="A111" s="39"/>
      <c r="B111" s="40"/>
      <c r="C111" s="215" t="s">
        <v>151</v>
      </c>
      <c r="D111" s="215" t="s">
        <v>123</v>
      </c>
      <c r="E111" s="216" t="s">
        <v>152</v>
      </c>
      <c r="F111" s="217" t="s">
        <v>153</v>
      </c>
      <c r="G111" s="218" t="s">
        <v>136</v>
      </c>
      <c r="H111" s="219">
        <v>65</v>
      </c>
      <c r="I111" s="220"/>
      <c r="J111" s="221">
        <f>ROUND(I111*H111,2)</f>
        <v>0</v>
      </c>
      <c r="K111" s="217" t="s">
        <v>127</v>
      </c>
      <c r="L111" s="45"/>
      <c r="M111" s="222" t="s">
        <v>19</v>
      </c>
      <c r="N111" s="223" t="s">
        <v>43</v>
      </c>
      <c r="O111" s="85"/>
      <c r="P111" s="224">
        <f>O111*H111</f>
        <v>0</v>
      </c>
      <c r="Q111" s="224">
        <v>0</v>
      </c>
      <c r="R111" s="224">
        <f>Q111*H111</f>
        <v>0</v>
      </c>
      <c r="S111" s="224">
        <v>0.28999999999999998</v>
      </c>
      <c r="T111" s="225">
        <f>S111*H111</f>
        <v>18.849999999999998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6" t="s">
        <v>128</v>
      </c>
      <c r="AT111" s="226" t="s">
        <v>123</v>
      </c>
      <c r="AU111" s="226" t="s">
        <v>83</v>
      </c>
      <c r="AY111" s="18" t="s">
        <v>121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80</v>
      </c>
      <c r="BK111" s="227">
        <f>ROUND(I111*H111,2)</f>
        <v>0</v>
      </c>
      <c r="BL111" s="18" t="s">
        <v>128</v>
      </c>
      <c r="BM111" s="226" t="s">
        <v>154</v>
      </c>
    </row>
    <row r="112" s="2" customFormat="1">
      <c r="A112" s="39"/>
      <c r="B112" s="40"/>
      <c r="C112" s="41"/>
      <c r="D112" s="228" t="s">
        <v>130</v>
      </c>
      <c r="E112" s="41"/>
      <c r="F112" s="229" t="s">
        <v>155</v>
      </c>
      <c r="G112" s="41"/>
      <c r="H112" s="41"/>
      <c r="I112" s="133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130</v>
      </c>
      <c r="AU112" s="18" t="s">
        <v>83</v>
      </c>
    </row>
    <row r="113" s="13" customFormat="1">
      <c r="A113" s="13"/>
      <c r="B113" s="232"/>
      <c r="C113" s="233"/>
      <c r="D113" s="228" t="s">
        <v>132</v>
      </c>
      <c r="E113" s="234" t="s">
        <v>19</v>
      </c>
      <c r="F113" s="235" t="s">
        <v>156</v>
      </c>
      <c r="G113" s="233"/>
      <c r="H113" s="236">
        <v>65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132</v>
      </c>
      <c r="AU113" s="242" t="s">
        <v>83</v>
      </c>
      <c r="AV113" s="13" t="s">
        <v>83</v>
      </c>
      <c r="AW113" s="13" t="s">
        <v>33</v>
      </c>
      <c r="AX113" s="13" t="s">
        <v>80</v>
      </c>
      <c r="AY113" s="242" t="s">
        <v>121</v>
      </c>
    </row>
    <row r="114" s="2" customFormat="1" ht="33" customHeight="1">
      <c r="A114" s="39"/>
      <c r="B114" s="40"/>
      <c r="C114" s="215" t="s">
        <v>157</v>
      </c>
      <c r="D114" s="215" t="s">
        <v>123</v>
      </c>
      <c r="E114" s="216" t="s">
        <v>158</v>
      </c>
      <c r="F114" s="217" t="s">
        <v>159</v>
      </c>
      <c r="G114" s="218" t="s">
        <v>136</v>
      </c>
      <c r="H114" s="219">
        <v>115</v>
      </c>
      <c r="I114" s="220"/>
      <c r="J114" s="221">
        <f>ROUND(I114*H114,2)</f>
        <v>0</v>
      </c>
      <c r="K114" s="217" t="s">
        <v>127</v>
      </c>
      <c r="L114" s="45"/>
      <c r="M114" s="222" t="s">
        <v>19</v>
      </c>
      <c r="N114" s="223" t="s">
        <v>43</v>
      </c>
      <c r="O114" s="85"/>
      <c r="P114" s="224">
        <f>O114*H114</f>
        <v>0</v>
      </c>
      <c r="Q114" s="224">
        <v>0</v>
      </c>
      <c r="R114" s="224">
        <f>Q114*H114</f>
        <v>0</v>
      </c>
      <c r="S114" s="224">
        <v>0.32500000000000001</v>
      </c>
      <c r="T114" s="225">
        <f>S114*H114</f>
        <v>37.375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6" t="s">
        <v>128</v>
      </c>
      <c r="AT114" s="226" t="s">
        <v>123</v>
      </c>
      <c r="AU114" s="226" t="s">
        <v>83</v>
      </c>
      <c r="AY114" s="18" t="s">
        <v>121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8" t="s">
        <v>80</v>
      </c>
      <c r="BK114" s="227">
        <f>ROUND(I114*H114,2)</f>
        <v>0</v>
      </c>
      <c r="BL114" s="18" t="s">
        <v>128</v>
      </c>
      <c r="BM114" s="226" t="s">
        <v>160</v>
      </c>
    </row>
    <row r="115" s="2" customFormat="1">
      <c r="A115" s="39"/>
      <c r="B115" s="40"/>
      <c r="C115" s="41"/>
      <c r="D115" s="228" t="s">
        <v>130</v>
      </c>
      <c r="E115" s="41"/>
      <c r="F115" s="229" t="s">
        <v>155</v>
      </c>
      <c r="G115" s="41"/>
      <c r="H115" s="41"/>
      <c r="I115" s="133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130</v>
      </c>
      <c r="AU115" s="18" t="s">
        <v>83</v>
      </c>
    </row>
    <row r="116" s="13" customFormat="1">
      <c r="A116" s="13"/>
      <c r="B116" s="232"/>
      <c r="C116" s="233"/>
      <c r="D116" s="228" t="s">
        <v>132</v>
      </c>
      <c r="E116" s="234" t="s">
        <v>19</v>
      </c>
      <c r="F116" s="235" t="s">
        <v>161</v>
      </c>
      <c r="G116" s="233"/>
      <c r="H116" s="236">
        <v>115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132</v>
      </c>
      <c r="AU116" s="242" t="s">
        <v>83</v>
      </c>
      <c r="AV116" s="13" t="s">
        <v>83</v>
      </c>
      <c r="AW116" s="13" t="s">
        <v>33</v>
      </c>
      <c r="AX116" s="13" t="s">
        <v>80</v>
      </c>
      <c r="AY116" s="242" t="s">
        <v>121</v>
      </c>
    </row>
    <row r="117" s="2" customFormat="1" ht="33" customHeight="1">
      <c r="A117" s="39"/>
      <c r="B117" s="40"/>
      <c r="C117" s="215" t="s">
        <v>162</v>
      </c>
      <c r="D117" s="215" t="s">
        <v>123</v>
      </c>
      <c r="E117" s="216" t="s">
        <v>163</v>
      </c>
      <c r="F117" s="217" t="s">
        <v>164</v>
      </c>
      <c r="G117" s="218" t="s">
        <v>136</v>
      </c>
      <c r="H117" s="219">
        <v>395</v>
      </c>
      <c r="I117" s="220"/>
      <c r="J117" s="221">
        <f>ROUND(I117*H117,2)</f>
        <v>0</v>
      </c>
      <c r="K117" s="217" t="s">
        <v>127</v>
      </c>
      <c r="L117" s="45"/>
      <c r="M117" s="222" t="s">
        <v>19</v>
      </c>
      <c r="N117" s="223" t="s">
        <v>43</v>
      </c>
      <c r="O117" s="85"/>
      <c r="P117" s="224">
        <f>O117*H117</f>
        <v>0</v>
      </c>
      <c r="Q117" s="224">
        <v>0</v>
      </c>
      <c r="R117" s="224">
        <f>Q117*H117</f>
        <v>0</v>
      </c>
      <c r="S117" s="224">
        <v>0.28999999999999998</v>
      </c>
      <c r="T117" s="225">
        <f>S117*H117</f>
        <v>114.55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6" t="s">
        <v>128</v>
      </c>
      <c r="AT117" s="226" t="s">
        <v>123</v>
      </c>
      <c r="AU117" s="226" t="s">
        <v>83</v>
      </c>
      <c r="AY117" s="18" t="s">
        <v>121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80</v>
      </c>
      <c r="BK117" s="227">
        <f>ROUND(I117*H117,2)</f>
        <v>0</v>
      </c>
      <c r="BL117" s="18" t="s">
        <v>128</v>
      </c>
      <c r="BM117" s="226" t="s">
        <v>165</v>
      </c>
    </row>
    <row r="118" s="2" customFormat="1">
      <c r="A118" s="39"/>
      <c r="B118" s="40"/>
      <c r="C118" s="41"/>
      <c r="D118" s="228" t="s">
        <v>130</v>
      </c>
      <c r="E118" s="41"/>
      <c r="F118" s="229" t="s">
        <v>155</v>
      </c>
      <c r="G118" s="41"/>
      <c r="H118" s="41"/>
      <c r="I118" s="133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130</v>
      </c>
      <c r="AU118" s="18" t="s">
        <v>83</v>
      </c>
    </row>
    <row r="119" s="13" customFormat="1">
      <c r="A119" s="13"/>
      <c r="B119" s="232"/>
      <c r="C119" s="233"/>
      <c r="D119" s="228" t="s">
        <v>132</v>
      </c>
      <c r="E119" s="234" t="s">
        <v>19</v>
      </c>
      <c r="F119" s="235" t="s">
        <v>166</v>
      </c>
      <c r="G119" s="233"/>
      <c r="H119" s="236">
        <v>395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132</v>
      </c>
      <c r="AU119" s="242" t="s">
        <v>83</v>
      </c>
      <c r="AV119" s="13" t="s">
        <v>83</v>
      </c>
      <c r="AW119" s="13" t="s">
        <v>33</v>
      </c>
      <c r="AX119" s="13" t="s">
        <v>80</v>
      </c>
      <c r="AY119" s="242" t="s">
        <v>121</v>
      </c>
    </row>
    <row r="120" s="2" customFormat="1" ht="33" customHeight="1">
      <c r="A120" s="39"/>
      <c r="B120" s="40"/>
      <c r="C120" s="215" t="s">
        <v>167</v>
      </c>
      <c r="D120" s="215" t="s">
        <v>123</v>
      </c>
      <c r="E120" s="216" t="s">
        <v>168</v>
      </c>
      <c r="F120" s="217" t="s">
        <v>169</v>
      </c>
      <c r="G120" s="218" t="s">
        <v>136</v>
      </c>
      <c r="H120" s="219">
        <v>4610</v>
      </c>
      <c r="I120" s="220"/>
      <c r="J120" s="221">
        <f>ROUND(I120*H120,2)</f>
        <v>0</v>
      </c>
      <c r="K120" s="217" t="s">
        <v>127</v>
      </c>
      <c r="L120" s="45"/>
      <c r="M120" s="222" t="s">
        <v>19</v>
      </c>
      <c r="N120" s="223" t="s">
        <v>43</v>
      </c>
      <c r="O120" s="85"/>
      <c r="P120" s="224">
        <f>O120*H120</f>
        <v>0</v>
      </c>
      <c r="Q120" s="224">
        <v>0</v>
      </c>
      <c r="R120" s="224">
        <f>Q120*H120</f>
        <v>0</v>
      </c>
      <c r="S120" s="224">
        <v>0.62</v>
      </c>
      <c r="T120" s="225">
        <f>S120*H120</f>
        <v>2858.1999999999998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6" t="s">
        <v>128</v>
      </c>
      <c r="AT120" s="226" t="s">
        <v>123</v>
      </c>
      <c r="AU120" s="226" t="s">
        <v>83</v>
      </c>
      <c r="AY120" s="18" t="s">
        <v>121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8" t="s">
        <v>80</v>
      </c>
      <c r="BK120" s="227">
        <f>ROUND(I120*H120,2)</f>
        <v>0</v>
      </c>
      <c r="BL120" s="18" t="s">
        <v>128</v>
      </c>
      <c r="BM120" s="226" t="s">
        <v>170</v>
      </c>
    </row>
    <row r="121" s="2" customFormat="1">
      <c r="A121" s="39"/>
      <c r="B121" s="40"/>
      <c r="C121" s="41"/>
      <c r="D121" s="228" t="s">
        <v>130</v>
      </c>
      <c r="E121" s="41"/>
      <c r="F121" s="229" t="s">
        <v>155</v>
      </c>
      <c r="G121" s="41"/>
      <c r="H121" s="41"/>
      <c r="I121" s="133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130</v>
      </c>
      <c r="AU121" s="18" t="s">
        <v>83</v>
      </c>
    </row>
    <row r="122" s="13" customFormat="1">
      <c r="A122" s="13"/>
      <c r="B122" s="232"/>
      <c r="C122" s="233"/>
      <c r="D122" s="228" t="s">
        <v>132</v>
      </c>
      <c r="E122" s="234" t="s">
        <v>19</v>
      </c>
      <c r="F122" s="235" t="s">
        <v>171</v>
      </c>
      <c r="G122" s="233"/>
      <c r="H122" s="236">
        <v>3660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132</v>
      </c>
      <c r="AU122" s="242" t="s">
        <v>83</v>
      </c>
      <c r="AV122" s="13" t="s">
        <v>83</v>
      </c>
      <c r="AW122" s="13" t="s">
        <v>33</v>
      </c>
      <c r="AX122" s="13" t="s">
        <v>72</v>
      </c>
      <c r="AY122" s="242" t="s">
        <v>121</v>
      </c>
    </row>
    <row r="123" s="13" customFormat="1">
      <c r="A123" s="13"/>
      <c r="B123" s="232"/>
      <c r="C123" s="233"/>
      <c r="D123" s="228" t="s">
        <v>132</v>
      </c>
      <c r="E123" s="234" t="s">
        <v>19</v>
      </c>
      <c r="F123" s="235" t="s">
        <v>172</v>
      </c>
      <c r="G123" s="233"/>
      <c r="H123" s="236">
        <v>950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132</v>
      </c>
      <c r="AU123" s="242" t="s">
        <v>83</v>
      </c>
      <c r="AV123" s="13" t="s">
        <v>83</v>
      </c>
      <c r="AW123" s="13" t="s">
        <v>33</v>
      </c>
      <c r="AX123" s="13" t="s">
        <v>72</v>
      </c>
      <c r="AY123" s="242" t="s">
        <v>121</v>
      </c>
    </row>
    <row r="124" s="14" customFormat="1">
      <c r="A124" s="14"/>
      <c r="B124" s="243"/>
      <c r="C124" s="244"/>
      <c r="D124" s="228" t="s">
        <v>132</v>
      </c>
      <c r="E124" s="245" t="s">
        <v>19</v>
      </c>
      <c r="F124" s="246" t="s">
        <v>150</v>
      </c>
      <c r="G124" s="244"/>
      <c r="H124" s="247">
        <v>4610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132</v>
      </c>
      <c r="AU124" s="253" t="s">
        <v>83</v>
      </c>
      <c r="AV124" s="14" t="s">
        <v>128</v>
      </c>
      <c r="AW124" s="14" t="s">
        <v>33</v>
      </c>
      <c r="AX124" s="14" t="s">
        <v>80</v>
      </c>
      <c r="AY124" s="253" t="s">
        <v>121</v>
      </c>
    </row>
    <row r="125" s="2" customFormat="1" ht="21.75" customHeight="1">
      <c r="A125" s="39"/>
      <c r="B125" s="40"/>
      <c r="C125" s="215" t="s">
        <v>173</v>
      </c>
      <c r="D125" s="215" t="s">
        <v>123</v>
      </c>
      <c r="E125" s="216" t="s">
        <v>174</v>
      </c>
      <c r="F125" s="217" t="s">
        <v>175</v>
      </c>
      <c r="G125" s="218" t="s">
        <v>136</v>
      </c>
      <c r="H125" s="219">
        <v>3660</v>
      </c>
      <c r="I125" s="220"/>
      <c r="J125" s="221">
        <f>ROUND(I125*H125,2)</f>
        <v>0</v>
      </c>
      <c r="K125" s="217" t="s">
        <v>127</v>
      </c>
      <c r="L125" s="45"/>
      <c r="M125" s="222" t="s">
        <v>19</v>
      </c>
      <c r="N125" s="223" t="s">
        <v>43</v>
      </c>
      <c r="O125" s="85"/>
      <c r="P125" s="224">
        <f>O125*H125</f>
        <v>0</v>
      </c>
      <c r="Q125" s="224">
        <v>0</v>
      </c>
      <c r="R125" s="224">
        <f>Q125*H125</f>
        <v>0</v>
      </c>
      <c r="S125" s="224">
        <v>0.22</v>
      </c>
      <c r="T125" s="225">
        <f>S125*H125</f>
        <v>805.20000000000005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6" t="s">
        <v>128</v>
      </c>
      <c r="AT125" s="226" t="s">
        <v>123</v>
      </c>
      <c r="AU125" s="226" t="s">
        <v>83</v>
      </c>
      <c r="AY125" s="18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8" t="s">
        <v>80</v>
      </c>
      <c r="BK125" s="227">
        <f>ROUND(I125*H125,2)</f>
        <v>0</v>
      </c>
      <c r="BL125" s="18" t="s">
        <v>128</v>
      </c>
      <c r="BM125" s="226" t="s">
        <v>176</v>
      </c>
    </row>
    <row r="126" s="2" customFormat="1">
      <c r="A126" s="39"/>
      <c r="B126" s="40"/>
      <c r="C126" s="41"/>
      <c r="D126" s="228" t="s">
        <v>130</v>
      </c>
      <c r="E126" s="41"/>
      <c r="F126" s="229" t="s">
        <v>155</v>
      </c>
      <c r="G126" s="41"/>
      <c r="H126" s="41"/>
      <c r="I126" s="133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130</v>
      </c>
      <c r="AU126" s="18" t="s">
        <v>83</v>
      </c>
    </row>
    <row r="127" s="13" customFormat="1">
      <c r="A127" s="13"/>
      <c r="B127" s="232"/>
      <c r="C127" s="233"/>
      <c r="D127" s="228" t="s">
        <v>132</v>
      </c>
      <c r="E127" s="234" t="s">
        <v>19</v>
      </c>
      <c r="F127" s="235" t="s">
        <v>177</v>
      </c>
      <c r="G127" s="233"/>
      <c r="H127" s="236">
        <v>3660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132</v>
      </c>
      <c r="AU127" s="242" t="s">
        <v>83</v>
      </c>
      <c r="AV127" s="13" t="s">
        <v>83</v>
      </c>
      <c r="AW127" s="13" t="s">
        <v>33</v>
      </c>
      <c r="AX127" s="13" t="s">
        <v>80</v>
      </c>
      <c r="AY127" s="242" t="s">
        <v>121</v>
      </c>
    </row>
    <row r="128" s="2" customFormat="1" ht="21.75" customHeight="1">
      <c r="A128" s="39"/>
      <c r="B128" s="40"/>
      <c r="C128" s="215" t="s">
        <v>178</v>
      </c>
      <c r="D128" s="215" t="s">
        <v>123</v>
      </c>
      <c r="E128" s="216" t="s">
        <v>179</v>
      </c>
      <c r="F128" s="217" t="s">
        <v>180</v>
      </c>
      <c r="G128" s="218" t="s">
        <v>181</v>
      </c>
      <c r="H128" s="219">
        <v>383</v>
      </c>
      <c r="I128" s="220"/>
      <c r="J128" s="221">
        <f>ROUND(I128*H128,2)</f>
        <v>0</v>
      </c>
      <c r="K128" s="217" t="s">
        <v>127</v>
      </c>
      <c r="L128" s="45"/>
      <c r="M128" s="222" t="s">
        <v>19</v>
      </c>
      <c r="N128" s="223" t="s">
        <v>43</v>
      </c>
      <c r="O128" s="85"/>
      <c r="P128" s="224">
        <f>O128*H128</f>
        <v>0</v>
      </c>
      <c r="Q128" s="224">
        <v>0</v>
      </c>
      <c r="R128" s="224">
        <f>Q128*H128</f>
        <v>0</v>
      </c>
      <c r="S128" s="224">
        <v>0.20499999999999999</v>
      </c>
      <c r="T128" s="225">
        <f>S128*H128</f>
        <v>78.515000000000001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6" t="s">
        <v>128</v>
      </c>
      <c r="AT128" s="226" t="s">
        <v>123</v>
      </c>
      <c r="AU128" s="226" t="s">
        <v>83</v>
      </c>
      <c r="AY128" s="18" t="s">
        <v>121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8" t="s">
        <v>80</v>
      </c>
      <c r="BK128" s="227">
        <f>ROUND(I128*H128,2)</f>
        <v>0</v>
      </c>
      <c r="BL128" s="18" t="s">
        <v>128</v>
      </c>
      <c r="BM128" s="226" t="s">
        <v>182</v>
      </c>
    </row>
    <row r="129" s="2" customFormat="1">
      <c r="A129" s="39"/>
      <c r="B129" s="40"/>
      <c r="C129" s="41"/>
      <c r="D129" s="228" t="s">
        <v>130</v>
      </c>
      <c r="E129" s="41"/>
      <c r="F129" s="229" t="s">
        <v>183</v>
      </c>
      <c r="G129" s="41"/>
      <c r="H129" s="41"/>
      <c r="I129" s="133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130</v>
      </c>
      <c r="AU129" s="18" t="s">
        <v>83</v>
      </c>
    </row>
    <row r="130" s="13" customFormat="1">
      <c r="A130" s="13"/>
      <c r="B130" s="232"/>
      <c r="C130" s="233"/>
      <c r="D130" s="228" t="s">
        <v>132</v>
      </c>
      <c r="E130" s="234" t="s">
        <v>19</v>
      </c>
      <c r="F130" s="235" t="s">
        <v>184</v>
      </c>
      <c r="G130" s="233"/>
      <c r="H130" s="236">
        <v>41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132</v>
      </c>
      <c r="AU130" s="242" t="s">
        <v>83</v>
      </c>
      <c r="AV130" s="13" t="s">
        <v>83</v>
      </c>
      <c r="AW130" s="13" t="s">
        <v>33</v>
      </c>
      <c r="AX130" s="13" t="s">
        <v>72</v>
      </c>
      <c r="AY130" s="242" t="s">
        <v>121</v>
      </c>
    </row>
    <row r="131" s="13" customFormat="1">
      <c r="A131" s="13"/>
      <c r="B131" s="232"/>
      <c r="C131" s="233"/>
      <c r="D131" s="228" t="s">
        <v>132</v>
      </c>
      <c r="E131" s="234" t="s">
        <v>19</v>
      </c>
      <c r="F131" s="235" t="s">
        <v>185</v>
      </c>
      <c r="G131" s="233"/>
      <c r="H131" s="236">
        <v>342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132</v>
      </c>
      <c r="AU131" s="242" t="s">
        <v>83</v>
      </c>
      <c r="AV131" s="13" t="s">
        <v>83</v>
      </c>
      <c r="AW131" s="13" t="s">
        <v>33</v>
      </c>
      <c r="AX131" s="13" t="s">
        <v>72</v>
      </c>
      <c r="AY131" s="242" t="s">
        <v>121</v>
      </c>
    </row>
    <row r="132" s="14" customFormat="1">
      <c r="A132" s="14"/>
      <c r="B132" s="243"/>
      <c r="C132" s="244"/>
      <c r="D132" s="228" t="s">
        <v>132</v>
      </c>
      <c r="E132" s="245" t="s">
        <v>19</v>
      </c>
      <c r="F132" s="246" t="s">
        <v>150</v>
      </c>
      <c r="G132" s="244"/>
      <c r="H132" s="247">
        <v>383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132</v>
      </c>
      <c r="AU132" s="253" t="s">
        <v>83</v>
      </c>
      <c r="AV132" s="14" t="s">
        <v>128</v>
      </c>
      <c r="AW132" s="14" t="s">
        <v>33</v>
      </c>
      <c r="AX132" s="14" t="s">
        <v>80</v>
      </c>
      <c r="AY132" s="253" t="s">
        <v>121</v>
      </c>
    </row>
    <row r="133" s="2" customFormat="1" ht="21.75" customHeight="1">
      <c r="A133" s="39"/>
      <c r="B133" s="40"/>
      <c r="C133" s="215" t="s">
        <v>186</v>
      </c>
      <c r="D133" s="215" t="s">
        <v>123</v>
      </c>
      <c r="E133" s="216" t="s">
        <v>187</v>
      </c>
      <c r="F133" s="217" t="s">
        <v>188</v>
      </c>
      <c r="G133" s="218" t="s">
        <v>181</v>
      </c>
      <c r="H133" s="219">
        <v>740</v>
      </c>
      <c r="I133" s="220"/>
      <c r="J133" s="221">
        <f>ROUND(I133*H133,2)</f>
        <v>0</v>
      </c>
      <c r="K133" s="217" t="s">
        <v>127</v>
      </c>
      <c r="L133" s="45"/>
      <c r="M133" s="222" t="s">
        <v>19</v>
      </c>
      <c r="N133" s="223" t="s">
        <v>43</v>
      </c>
      <c r="O133" s="85"/>
      <c r="P133" s="224">
        <f>O133*H133</f>
        <v>0</v>
      </c>
      <c r="Q133" s="224">
        <v>0</v>
      </c>
      <c r="R133" s="224">
        <f>Q133*H133</f>
        <v>0</v>
      </c>
      <c r="S133" s="224">
        <v>0.11500000000000001</v>
      </c>
      <c r="T133" s="225">
        <f>S133*H133</f>
        <v>85.100000000000009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6" t="s">
        <v>128</v>
      </c>
      <c r="AT133" s="226" t="s">
        <v>123</v>
      </c>
      <c r="AU133" s="226" t="s">
        <v>83</v>
      </c>
      <c r="AY133" s="18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80</v>
      </c>
      <c r="BK133" s="227">
        <f>ROUND(I133*H133,2)</f>
        <v>0</v>
      </c>
      <c r="BL133" s="18" t="s">
        <v>128</v>
      </c>
      <c r="BM133" s="226" t="s">
        <v>189</v>
      </c>
    </row>
    <row r="134" s="2" customFormat="1">
      <c r="A134" s="39"/>
      <c r="B134" s="40"/>
      <c r="C134" s="41"/>
      <c r="D134" s="228" t="s">
        <v>130</v>
      </c>
      <c r="E134" s="41"/>
      <c r="F134" s="229" t="s">
        <v>183</v>
      </c>
      <c r="G134" s="41"/>
      <c r="H134" s="41"/>
      <c r="I134" s="133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130</v>
      </c>
      <c r="AU134" s="18" t="s">
        <v>83</v>
      </c>
    </row>
    <row r="135" s="13" customFormat="1">
      <c r="A135" s="13"/>
      <c r="B135" s="232"/>
      <c r="C135" s="233"/>
      <c r="D135" s="228" t="s">
        <v>132</v>
      </c>
      <c r="E135" s="234" t="s">
        <v>19</v>
      </c>
      <c r="F135" s="235" t="s">
        <v>190</v>
      </c>
      <c r="G135" s="233"/>
      <c r="H135" s="236">
        <v>398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132</v>
      </c>
      <c r="AU135" s="242" t="s">
        <v>83</v>
      </c>
      <c r="AV135" s="13" t="s">
        <v>83</v>
      </c>
      <c r="AW135" s="13" t="s">
        <v>33</v>
      </c>
      <c r="AX135" s="13" t="s">
        <v>72</v>
      </c>
      <c r="AY135" s="242" t="s">
        <v>121</v>
      </c>
    </row>
    <row r="136" s="13" customFormat="1">
      <c r="A136" s="13"/>
      <c r="B136" s="232"/>
      <c r="C136" s="233"/>
      <c r="D136" s="228" t="s">
        <v>132</v>
      </c>
      <c r="E136" s="234" t="s">
        <v>19</v>
      </c>
      <c r="F136" s="235" t="s">
        <v>191</v>
      </c>
      <c r="G136" s="233"/>
      <c r="H136" s="236">
        <v>342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132</v>
      </c>
      <c r="AU136" s="242" t="s">
        <v>83</v>
      </c>
      <c r="AV136" s="13" t="s">
        <v>83</v>
      </c>
      <c r="AW136" s="13" t="s">
        <v>33</v>
      </c>
      <c r="AX136" s="13" t="s">
        <v>72</v>
      </c>
      <c r="AY136" s="242" t="s">
        <v>121</v>
      </c>
    </row>
    <row r="137" s="14" customFormat="1">
      <c r="A137" s="14"/>
      <c r="B137" s="243"/>
      <c r="C137" s="244"/>
      <c r="D137" s="228" t="s">
        <v>132</v>
      </c>
      <c r="E137" s="245" t="s">
        <v>19</v>
      </c>
      <c r="F137" s="246" t="s">
        <v>150</v>
      </c>
      <c r="G137" s="244"/>
      <c r="H137" s="247">
        <v>740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132</v>
      </c>
      <c r="AU137" s="253" t="s">
        <v>83</v>
      </c>
      <c r="AV137" s="14" t="s">
        <v>128</v>
      </c>
      <c r="AW137" s="14" t="s">
        <v>33</v>
      </c>
      <c r="AX137" s="14" t="s">
        <v>80</v>
      </c>
      <c r="AY137" s="253" t="s">
        <v>121</v>
      </c>
    </row>
    <row r="138" s="2" customFormat="1" ht="21.75" customHeight="1">
      <c r="A138" s="39"/>
      <c r="B138" s="40"/>
      <c r="C138" s="215" t="s">
        <v>192</v>
      </c>
      <c r="D138" s="215" t="s">
        <v>123</v>
      </c>
      <c r="E138" s="216" t="s">
        <v>193</v>
      </c>
      <c r="F138" s="217" t="s">
        <v>194</v>
      </c>
      <c r="G138" s="218" t="s">
        <v>181</v>
      </c>
      <c r="H138" s="219">
        <v>357</v>
      </c>
      <c r="I138" s="220"/>
      <c r="J138" s="221">
        <f>ROUND(I138*H138,2)</f>
        <v>0</v>
      </c>
      <c r="K138" s="217" t="s">
        <v>127</v>
      </c>
      <c r="L138" s="45"/>
      <c r="M138" s="222" t="s">
        <v>19</v>
      </c>
      <c r="N138" s="223" t="s">
        <v>43</v>
      </c>
      <c r="O138" s="85"/>
      <c r="P138" s="224">
        <f>O138*H138</f>
        <v>0</v>
      </c>
      <c r="Q138" s="224">
        <v>0</v>
      </c>
      <c r="R138" s="224">
        <f>Q138*H138</f>
        <v>0</v>
      </c>
      <c r="S138" s="224">
        <v>0.040000000000000001</v>
      </c>
      <c r="T138" s="225">
        <f>S138*H138</f>
        <v>14.280000000000001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6" t="s">
        <v>128</v>
      </c>
      <c r="AT138" s="226" t="s">
        <v>123</v>
      </c>
      <c r="AU138" s="226" t="s">
        <v>83</v>
      </c>
      <c r="AY138" s="18" t="s">
        <v>121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8" t="s">
        <v>80</v>
      </c>
      <c r="BK138" s="227">
        <f>ROUND(I138*H138,2)</f>
        <v>0</v>
      </c>
      <c r="BL138" s="18" t="s">
        <v>128</v>
      </c>
      <c r="BM138" s="226" t="s">
        <v>195</v>
      </c>
    </row>
    <row r="139" s="2" customFormat="1">
      <c r="A139" s="39"/>
      <c r="B139" s="40"/>
      <c r="C139" s="41"/>
      <c r="D139" s="228" t="s">
        <v>130</v>
      </c>
      <c r="E139" s="41"/>
      <c r="F139" s="229" t="s">
        <v>183</v>
      </c>
      <c r="G139" s="41"/>
      <c r="H139" s="41"/>
      <c r="I139" s="133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130</v>
      </c>
      <c r="AU139" s="18" t="s">
        <v>83</v>
      </c>
    </row>
    <row r="140" s="13" customFormat="1">
      <c r="A140" s="13"/>
      <c r="B140" s="232"/>
      <c r="C140" s="233"/>
      <c r="D140" s="228" t="s">
        <v>132</v>
      </c>
      <c r="E140" s="234" t="s">
        <v>19</v>
      </c>
      <c r="F140" s="235" t="s">
        <v>196</v>
      </c>
      <c r="G140" s="233"/>
      <c r="H140" s="236">
        <v>357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132</v>
      </c>
      <c r="AU140" s="242" t="s">
        <v>83</v>
      </c>
      <c r="AV140" s="13" t="s">
        <v>83</v>
      </c>
      <c r="AW140" s="13" t="s">
        <v>33</v>
      </c>
      <c r="AX140" s="13" t="s">
        <v>80</v>
      </c>
      <c r="AY140" s="242" t="s">
        <v>121</v>
      </c>
    </row>
    <row r="141" s="2" customFormat="1" ht="16.5" customHeight="1">
      <c r="A141" s="39"/>
      <c r="B141" s="40"/>
      <c r="C141" s="215" t="s">
        <v>197</v>
      </c>
      <c r="D141" s="215" t="s">
        <v>123</v>
      </c>
      <c r="E141" s="216" t="s">
        <v>198</v>
      </c>
      <c r="F141" s="217" t="s">
        <v>199</v>
      </c>
      <c r="G141" s="218" t="s">
        <v>136</v>
      </c>
      <c r="H141" s="219">
        <v>1030</v>
      </c>
      <c r="I141" s="220"/>
      <c r="J141" s="221">
        <f>ROUND(I141*H141,2)</f>
        <v>0</v>
      </c>
      <c r="K141" s="217" t="s">
        <v>127</v>
      </c>
      <c r="L141" s="45"/>
      <c r="M141" s="222" t="s">
        <v>19</v>
      </c>
      <c r="N141" s="223" t="s">
        <v>43</v>
      </c>
      <c r="O141" s="85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128</v>
      </c>
      <c r="AT141" s="226" t="s">
        <v>123</v>
      </c>
      <c r="AU141" s="226" t="s">
        <v>83</v>
      </c>
      <c r="AY141" s="18" t="s">
        <v>121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80</v>
      </c>
      <c r="BK141" s="227">
        <f>ROUND(I141*H141,2)</f>
        <v>0</v>
      </c>
      <c r="BL141" s="18" t="s">
        <v>128</v>
      </c>
      <c r="BM141" s="226" t="s">
        <v>200</v>
      </c>
    </row>
    <row r="142" s="2" customFormat="1">
      <c r="A142" s="39"/>
      <c r="B142" s="40"/>
      <c r="C142" s="41"/>
      <c r="D142" s="228" t="s">
        <v>130</v>
      </c>
      <c r="E142" s="41"/>
      <c r="F142" s="229" t="s">
        <v>201</v>
      </c>
      <c r="G142" s="41"/>
      <c r="H142" s="41"/>
      <c r="I142" s="133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130</v>
      </c>
      <c r="AU142" s="18" t="s">
        <v>83</v>
      </c>
    </row>
    <row r="143" s="15" customFormat="1">
      <c r="A143" s="15"/>
      <c r="B143" s="254"/>
      <c r="C143" s="255"/>
      <c r="D143" s="228" t="s">
        <v>132</v>
      </c>
      <c r="E143" s="256" t="s">
        <v>19</v>
      </c>
      <c r="F143" s="257" t="s">
        <v>202</v>
      </c>
      <c r="G143" s="255"/>
      <c r="H143" s="256" t="s">
        <v>19</v>
      </c>
      <c r="I143" s="258"/>
      <c r="J143" s="255"/>
      <c r="K143" s="255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132</v>
      </c>
      <c r="AU143" s="263" t="s">
        <v>83</v>
      </c>
      <c r="AV143" s="15" t="s">
        <v>80</v>
      </c>
      <c r="AW143" s="15" t="s">
        <v>33</v>
      </c>
      <c r="AX143" s="15" t="s">
        <v>72</v>
      </c>
      <c r="AY143" s="263" t="s">
        <v>121</v>
      </c>
    </row>
    <row r="144" s="13" customFormat="1">
      <c r="A144" s="13"/>
      <c r="B144" s="232"/>
      <c r="C144" s="233"/>
      <c r="D144" s="228" t="s">
        <v>132</v>
      </c>
      <c r="E144" s="234" t="s">
        <v>19</v>
      </c>
      <c r="F144" s="235" t="s">
        <v>203</v>
      </c>
      <c r="G144" s="233"/>
      <c r="H144" s="236">
        <v>1030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132</v>
      </c>
      <c r="AU144" s="242" t="s">
        <v>83</v>
      </c>
      <c r="AV144" s="13" t="s">
        <v>83</v>
      </c>
      <c r="AW144" s="13" t="s">
        <v>33</v>
      </c>
      <c r="AX144" s="13" t="s">
        <v>80</v>
      </c>
      <c r="AY144" s="242" t="s">
        <v>121</v>
      </c>
    </row>
    <row r="145" s="2" customFormat="1" ht="21.75" customHeight="1">
      <c r="A145" s="39"/>
      <c r="B145" s="40"/>
      <c r="C145" s="215" t="s">
        <v>204</v>
      </c>
      <c r="D145" s="215" t="s">
        <v>123</v>
      </c>
      <c r="E145" s="216" t="s">
        <v>205</v>
      </c>
      <c r="F145" s="217" t="s">
        <v>206</v>
      </c>
      <c r="G145" s="218" t="s">
        <v>207</v>
      </c>
      <c r="H145" s="219">
        <v>1025.0999999999999</v>
      </c>
      <c r="I145" s="220"/>
      <c r="J145" s="221">
        <f>ROUND(I145*H145,2)</f>
        <v>0</v>
      </c>
      <c r="K145" s="217" t="s">
        <v>127</v>
      </c>
      <c r="L145" s="45"/>
      <c r="M145" s="222" t="s">
        <v>19</v>
      </c>
      <c r="N145" s="223" t="s">
        <v>43</v>
      </c>
      <c r="O145" s="85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128</v>
      </c>
      <c r="AT145" s="226" t="s">
        <v>123</v>
      </c>
      <c r="AU145" s="226" t="s">
        <v>83</v>
      </c>
      <c r="AY145" s="18" t="s">
        <v>121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80</v>
      </c>
      <c r="BK145" s="227">
        <f>ROUND(I145*H145,2)</f>
        <v>0</v>
      </c>
      <c r="BL145" s="18" t="s">
        <v>128</v>
      </c>
      <c r="BM145" s="226" t="s">
        <v>208</v>
      </c>
    </row>
    <row r="146" s="2" customFormat="1">
      <c r="A146" s="39"/>
      <c r="B146" s="40"/>
      <c r="C146" s="41"/>
      <c r="D146" s="228" t="s">
        <v>130</v>
      </c>
      <c r="E146" s="41"/>
      <c r="F146" s="229" t="s">
        <v>209</v>
      </c>
      <c r="G146" s="41"/>
      <c r="H146" s="41"/>
      <c r="I146" s="133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130</v>
      </c>
      <c r="AU146" s="18" t="s">
        <v>83</v>
      </c>
    </row>
    <row r="147" s="15" customFormat="1">
      <c r="A147" s="15"/>
      <c r="B147" s="254"/>
      <c r="C147" s="255"/>
      <c r="D147" s="228" t="s">
        <v>132</v>
      </c>
      <c r="E147" s="256" t="s">
        <v>19</v>
      </c>
      <c r="F147" s="257" t="s">
        <v>210</v>
      </c>
      <c r="G147" s="255"/>
      <c r="H147" s="256" t="s">
        <v>19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132</v>
      </c>
      <c r="AU147" s="263" t="s">
        <v>83</v>
      </c>
      <c r="AV147" s="15" t="s">
        <v>80</v>
      </c>
      <c r="AW147" s="15" t="s">
        <v>33</v>
      </c>
      <c r="AX147" s="15" t="s">
        <v>72</v>
      </c>
      <c r="AY147" s="263" t="s">
        <v>121</v>
      </c>
    </row>
    <row r="148" s="15" customFormat="1">
      <c r="A148" s="15"/>
      <c r="B148" s="254"/>
      <c r="C148" s="255"/>
      <c r="D148" s="228" t="s">
        <v>132</v>
      </c>
      <c r="E148" s="256" t="s">
        <v>19</v>
      </c>
      <c r="F148" s="257" t="s">
        <v>211</v>
      </c>
      <c r="G148" s="255"/>
      <c r="H148" s="256" t="s">
        <v>19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132</v>
      </c>
      <c r="AU148" s="263" t="s">
        <v>83</v>
      </c>
      <c r="AV148" s="15" t="s">
        <v>80</v>
      </c>
      <c r="AW148" s="15" t="s">
        <v>33</v>
      </c>
      <c r="AX148" s="15" t="s">
        <v>72</v>
      </c>
      <c r="AY148" s="263" t="s">
        <v>121</v>
      </c>
    </row>
    <row r="149" s="15" customFormat="1">
      <c r="A149" s="15"/>
      <c r="B149" s="254"/>
      <c r="C149" s="255"/>
      <c r="D149" s="228" t="s">
        <v>132</v>
      </c>
      <c r="E149" s="256" t="s">
        <v>19</v>
      </c>
      <c r="F149" s="257" t="s">
        <v>212</v>
      </c>
      <c r="G149" s="255"/>
      <c r="H149" s="256" t="s">
        <v>19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132</v>
      </c>
      <c r="AU149" s="263" t="s">
        <v>83</v>
      </c>
      <c r="AV149" s="15" t="s">
        <v>80</v>
      </c>
      <c r="AW149" s="15" t="s">
        <v>33</v>
      </c>
      <c r="AX149" s="15" t="s">
        <v>72</v>
      </c>
      <c r="AY149" s="263" t="s">
        <v>121</v>
      </c>
    </row>
    <row r="150" s="13" customFormat="1">
      <c r="A150" s="13"/>
      <c r="B150" s="232"/>
      <c r="C150" s="233"/>
      <c r="D150" s="228" t="s">
        <v>132</v>
      </c>
      <c r="E150" s="234" t="s">
        <v>19</v>
      </c>
      <c r="F150" s="235" t="s">
        <v>213</v>
      </c>
      <c r="G150" s="233"/>
      <c r="H150" s="236">
        <v>529.5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132</v>
      </c>
      <c r="AU150" s="242" t="s">
        <v>83</v>
      </c>
      <c r="AV150" s="13" t="s">
        <v>83</v>
      </c>
      <c r="AW150" s="13" t="s">
        <v>33</v>
      </c>
      <c r="AX150" s="13" t="s">
        <v>72</v>
      </c>
      <c r="AY150" s="242" t="s">
        <v>121</v>
      </c>
    </row>
    <row r="151" s="13" customFormat="1">
      <c r="A151" s="13"/>
      <c r="B151" s="232"/>
      <c r="C151" s="233"/>
      <c r="D151" s="228" t="s">
        <v>132</v>
      </c>
      <c r="E151" s="234" t="s">
        <v>19</v>
      </c>
      <c r="F151" s="235" t="s">
        <v>214</v>
      </c>
      <c r="G151" s="233"/>
      <c r="H151" s="236">
        <v>210.90000000000001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132</v>
      </c>
      <c r="AU151" s="242" t="s">
        <v>83</v>
      </c>
      <c r="AV151" s="13" t="s">
        <v>83</v>
      </c>
      <c r="AW151" s="13" t="s">
        <v>33</v>
      </c>
      <c r="AX151" s="13" t="s">
        <v>72</v>
      </c>
      <c r="AY151" s="242" t="s">
        <v>121</v>
      </c>
    </row>
    <row r="152" s="13" customFormat="1">
      <c r="A152" s="13"/>
      <c r="B152" s="232"/>
      <c r="C152" s="233"/>
      <c r="D152" s="228" t="s">
        <v>132</v>
      </c>
      <c r="E152" s="234" t="s">
        <v>19</v>
      </c>
      <c r="F152" s="235" t="s">
        <v>215</v>
      </c>
      <c r="G152" s="233"/>
      <c r="H152" s="236">
        <v>284.69999999999999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132</v>
      </c>
      <c r="AU152" s="242" t="s">
        <v>83</v>
      </c>
      <c r="AV152" s="13" t="s">
        <v>83</v>
      </c>
      <c r="AW152" s="13" t="s">
        <v>33</v>
      </c>
      <c r="AX152" s="13" t="s">
        <v>72</v>
      </c>
      <c r="AY152" s="242" t="s">
        <v>121</v>
      </c>
    </row>
    <row r="153" s="14" customFormat="1">
      <c r="A153" s="14"/>
      <c r="B153" s="243"/>
      <c r="C153" s="244"/>
      <c r="D153" s="228" t="s">
        <v>132</v>
      </c>
      <c r="E153" s="245" t="s">
        <v>19</v>
      </c>
      <c r="F153" s="246" t="s">
        <v>150</v>
      </c>
      <c r="G153" s="244"/>
      <c r="H153" s="247">
        <v>1025.0999999999999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132</v>
      </c>
      <c r="AU153" s="253" t="s">
        <v>83</v>
      </c>
      <c r="AV153" s="14" t="s">
        <v>128</v>
      </c>
      <c r="AW153" s="14" t="s">
        <v>33</v>
      </c>
      <c r="AX153" s="14" t="s">
        <v>80</v>
      </c>
      <c r="AY153" s="253" t="s">
        <v>121</v>
      </c>
    </row>
    <row r="154" s="15" customFormat="1">
      <c r="A154" s="15"/>
      <c r="B154" s="254"/>
      <c r="C154" s="255"/>
      <c r="D154" s="228" t="s">
        <v>132</v>
      </c>
      <c r="E154" s="256" t="s">
        <v>19</v>
      </c>
      <c r="F154" s="257" t="s">
        <v>216</v>
      </c>
      <c r="G154" s="255"/>
      <c r="H154" s="256" t="s">
        <v>19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132</v>
      </c>
      <c r="AU154" s="263" t="s">
        <v>83</v>
      </c>
      <c r="AV154" s="15" t="s">
        <v>80</v>
      </c>
      <c r="AW154" s="15" t="s">
        <v>33</v>
      </c>
      <c r="AX154" s="15" t="s">
        <v>72</v>
      </c>
      <c r="AY154" s="263" t="s">
        <v>121</v>
      </c>
    </row>
    <row r="155" s="2" customFormat="1" ht="21.75" customHeight="1">
      <c r="A155" s="39"/>
      <c r="B155" s="40"/>
      <c r="C155" s="215" t="s">
        <v>8</v>
      </c>
      <c r="D155" s="215" t="s">
        <v>123</v>
      </c>
      <c r="E155" s="216" t="s">
        <v>217</v>
      </c>
      <c r="F155" s="217" t="s">
        <v>218</v>
      </c>
      <c r="G155" s="218" t="s">
        <v>207</v>
      </c>
      <c r="H155" s="219">
        <v>1504</v>
      </c>
      <c r="I155" s="220"/>
      <c r="J155" s="221">
        <f>ROUND(I155*H155,2)</f>
        <v>0</v>
      </c>
      <c r="K155" s="217" t="s">
        <v>127</v>
      </c>
      <c r="L155" s="45"/>
      <c r="M155" s="222" t="s">
        <v>19</v>
      </c>
      <c r="N155" s="223" t="s">
        <v>43</v>
      </c>
      <c r="O155" s="85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128</v>
      </c>
      <c r="AT155" s="226" t="s">
        <v>123</v>
      </c>
      <c r="AU155" s="226" t="s">
        <v>83</v>
      </c>
      <c r="AY155" s="18" t="s">
        <v>121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80</v>
      </c>
      <c r="BK155" s="227">
        <f>ROUND(I155*H155,2)</f>
        <v>0</v>
      </c>
      <c r="BL155" s="18" t="s">
        <v>128</v>
      </c>
      <c r="BM155" s="226" t="s">
        <v>219</v>
      </c>
    </row>
    <row r="156" s="2" customFormat="1">
      <c r="A156" s="39"/>
      <c r="B156" s="40"/>
      <c r="C156" s="41"/>
      <c r="D156" s="228" t="s">
        <v>130</v>
      </c>
      <c r="E156" s="41"/>
      <c r="F156" s="229" t="s">
        <v>209</v>
      </c>
      <c r="G156" s="41"/>
      <c r="H156" s="41"/>
      <c r="I156" s="133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130</v>
      </c>
      <c r="AU156" s="18" t="s">
        <v>83</v>
      </c>
    </row>
    <row r="157" s="15" customFormat="1">
      <c r="A157" s="15"/>
      <c r="B157" s="254"/>
      <c r="C157" s="255"/>
      <c r="D157" s="228" t="s">
        <v>132</v>
      </c>
      <c r="E157" s="256" t="s">
        <v>19</v>
      </c>
      <c r="F157" s="257" t="s">
        <v>220</v>
      </c>
      <c r="G157" s="255"/>
      <c r="H157" s="256" t="s">
        <v>19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132</v>
      </c>
      <c r="AU157" s="263" t="s">
        <v>83</v>
      </c>
      <c r="AV157" s="15" t="s">
        <v>80</v>
      </c>
      <c r="AW157" s="15" t="s">
        <v>33</v>
      </c>
      <c r="AX157" s="15" t="s">
        <v>72</v>
      </c>
      <c r="AY157" s="263" t="s">
        <v>121</v>
      </c>
    </row>
    <row r="158" s="13" customFormat="1">
      <c r="A158" s="13"/>
      <c r="B158" s="232"/>
      <c r="C158" s="233"/>
      <c r="D158" s="228" t="s">
        <v>132</v>
      </c>
      <c r="E158" s="234" t="s">
        <v>19</v>
      </c>
      <c r="F158" s="235" t="s">
        <v>221</v>
      </c>
      <c r="G158" s="233"/>
      <c r="H158" s="236">
        <v>533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132</v>
      </c>
      <c r="AU158" s="242" t="s">
        <v>83</v>
      </c>
      <c r="AV158" s="13" t="s">
        <v>83</v>
      </c>
      <c r="AW158" s="13" t="s">
        <v>33</v>
      </c>
      <c r="AX158" s="13" t="s">
        <v>72</v>
      </c>
      <c r="AY158" s="242" t="s">
        <v>121</v>
      </c>
    </row>
    <row r="159" s="13" customFormat="1">
      <c r="A159" s="13"/>
      <c r="B159" s="232"/>
      <c r="C159" s="233"/>
      <c r="D159" s="228" t="s">
        <v>132</v>
      </c>
      <c r="E159" s="234" t="s">
        <v>19</v>
      </c>
      <c r="F159" s="235" t="s">
        <v>222</v>
      </c>
      <c r="G159" s="233"/>
      <c r="H159" s="236">
        <v>594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132</v>
      </c>
      <c r="AU159" s="242" t="s">
        <v>83</v>
      </c>
      <c r="AV159" s="13" t="s">
        <v>83</v>
      </c>
      <c r="AW159" s="13" t="s">
        <v>33</v>
      </c>
      <c r="AX159" s="13" t="s">
        <v>72</v>
      </c>
      <c r="AY159" s="242" t="s">
        <v>121</v>
      </c>
    </row>
    <row r="160" s="13" customFormat="1">
      <c r="A160" s="13"/>
      <c r="B160" s="232"/>
      <c r="C160" s="233"/>
      <c r="D160" s="228" t="s">
        <v>132</v>
      </c>
      <c r="E160" s="234" t="s">
        <v>19</v>
      </c>
      <c r="F160" s="235" t="s">
        <v>223</v>
      </c>
      <c r="G160" s="233"/>
      <c r="H160" s="236">
        <v>377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132</v>
      </c>
      <c r="AU160" s="242" t="s">
        <v>83</v>
      </c>
      <c r="AV160" s="13" t="s">
        <v>83</v>
      </c>
      <c r="AW160" s="13" t="s">
        <v>33</v>
      </c>
      <c r="AX160" s="13" t="s">
        <v>72</v>
      </c>
      <c r="AY160" s="242" t="s">
        <v>121</v>
      </c>
    </row>
    <row r="161" s="14" customFormat="1">
      <c r="A161" s="14"/>
      <c r="B161" s="243"/>
      <c r="C161" s="244"/>
      <c r="D161" s="228" t="s">
        <v>132</v>
      </c>
      <c r="E161" s="245" t="s">
        <v>19</v>
      </c>
      <c r="F161" s="246" t="s">
        <v>150</v>
      </c>
      <c r="G161" s="244"/>
      <c r="H161" s="247">
        <v>1504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132</v>
      </c>
      <c r="AU161" s="253" t="s">
        <v>83</v>
      </c>
      <c r="AV161" s="14" t="s">
        <v>128</v>
      </c>
      <c r="AW161" s="14" t="s">
        <v>33</v>
      </c>
      <c r="AX161" s="14" t="s">
        <v>80</v>
      </c>
      <c r="AY161" s="253" t="s">
        <v>121</v>
      </c>
    </row>
    <row r="162" s="2" customFormat="1" ht="21.75" customHeight="1">
      <c r="A162" s="39"/>
      <c r="B162" s="40"/>
      <c r="C162" s="215" t="s">
        <v>224</v>
      </c>
      <c r="D162" s="215" t="s">
        <v>123</v>
      </c>
      <c r="E162" s="216" t="s">
        <v>225</v>
      </c>
      <c r="F162" s="217" t="s">
        <v>226</v>
      </c>
      <c r="G162" s="218" t="s">
        <v>207</v>
      </c>
      <c r="H162" s="219">
        <v>77.625</v>
      </c>
      <c r="I162" s="220"/>
      <c r="J162" s="221">
        <f>ROUND(I162*H162,2)</f>
        <v>0</v>
      </c>
      <c r="K162" s="217" t="s">
        <v>127</v>
      </c>
      <c r="L162" s="45"/>
      <c r="M162" s="222" t="s">
        <v>19</v>
      </c>
      <c r="N162" s="223" t="s">
        <v>43</v>
      </c>
      <c r="O162" s="85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128</v>
      </c>
      <c r="AT162" s="226" t="s">
        <v>123</v>
      </c>
      <c r="AU162" s="226" t="s">
        <v>83</v>
      </c>
      <c r="AY162" s="18" t="s">
        <v>121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80</v>
      </c>
      <c r="BK162" s="227">
        <f>ROUND(I162*H162,2)</f>
        <v>0</v>
      </c>
      <c r="BL162" s="18" t="s">
        <v>128</v>
      </c>
      <c r="BM162" s="226" t="s">
        <v>227</v>
      </c>
    </row>
    <row r="163" s="2" customFormat="1">
      <c r="A163" s="39"/>
      <c r="B163" s="40"/>
      <c r="C163" s="41"/>
      <c r="D163" s="228" t="s">
        <v>130</v>
      </c>
      <c r="E163" s="41"/>
      <c r="F163" s="229" t="s">
        <v>228</v>
      </c>
      <c r="G163" s="41"/>
      <c r="H163" s="41"/>
      <c r="I163" s="133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130</v>
      </c>
      <c r="AU163" s="18" t="s">
        <v>83</v>
      </c>
    </row>
    <row r="164" s="15" customFormat="1">
      <c r="A164" s="15"/>
      <c r="B164" s="254"/>
      <c r="C164" s="255"/>
      <c r="D164" s="228" t="s">
        <v>132</v>
      </c>
      <c r="E164" s="256" t="s">
        <v>19</v>
      </c>
      <c r="F164" s="257" t="s">
        <v>229</v>
      </c>
      <c r="G164" s="255"/>
      <c r="H164" s="256" t="s">
        <v>19</v>
      </c>
      <c r="I164" s="258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132</v>
      </c>
      <c r="AU164" s="263" t="s">
        <v>83</v>
      </c>
      <c r="AV164" s="15" t="s">
        <v>80</v>
      </c>
      <c r="AW164" s="15" t="s">
        <v>33</v>
      </c>
      <c r="AX164" s="15" t="s">
        <v>72</v>
      </c>
      <c r="AY164" s="263" t="s">
        <v>121</v>
      </c>
    </row>
    <row r="165" s="13" customFormat="1">
      <c r="A165" s="13"/>
      <c r="B165" s="232"/>
      <c r="C165" s="233"/>
      <c r="D165" s="228" t="s">
        <v>132</v>
      </c>
      <c r="E165" s="234" t="s">
        <v>19</v>
      </c>
      <c r="F165" s="235" t="s">
        <v>230</v>
      </c>
      <c r="G165" s="233"/>
      <c r="H165" s="236">
        <v>77.625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132</v>
      </c>
      <c r="AU165" s="242" t="s">
        <v>83</v>
      </c>
      <c r="AV165" s="13" t="s">
        <v>83</v>
      </c>
      <c r="AW165" s="13" t="s">
        <v>33</v>
      </c>
      <c r="AX165" s="13" t="s">
        <v>80</v>
      </c>
      <c r="AY165" s="242" t="s">
        <v>121</v>
      </c>
    </row>
    <row r="166" s="15" customFormat="1">
      <c r="A166" s="15"/>
      <c r="B166" s="254"/>
      <c r="C166" s="255"/>
      <c r="D166" s="228" t="s">
        <v>132</v>
      </c>
      <c r="E166" s="256" t="s">
        <v>19</v>
      </c>
      <c r="F166" s="257" t="s">
        <v>231</v>
      </c>
      <c r="G166" s="255"/>
      <c r="H166" s="256" t="s">
        <v>19</v>
      </c>
      <c r="I166" s="258"/>
      <c r="J166" s="255"/>
      <c r="K166" s="255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132</v>
      </c>
      <c r="AU166" s="263" t="s">
        <v>83</v>
      </c>
      <c r="AV166" s="15" t="s">
        <v>80</v>
      </c>
      <c r="AW166" s="15" t="s">
        <v>33</v>
      </c>
      <c r="AX166" s="15" t="s">
        <v>72</v>
      </c>
      <c r="AY166" s="263" t="s">
        <v>121</v>
      </c>
    </row>
    <row r="167" s="2" customFormat="1" ht="21.75" customHeight="1">
      <c r="A167" s="39"/>
      <c r="B167" s="40"/>
      <c r="C167" s="215" t="s">
        <v>232</v>
      </c>
      <c r="D167" s="215" t="s">
        <v>123</v>
      </c>
      <c r="E167" s="216" t="s">
        <v>233</v>
      </c>
      <c r="F167" s="217" t="s">
        <v>234</v>
      </c>
      <c r="G167" s="218" t="s">
        <v>207</v>
      </c>
      <c r="H167" s="219">
        <v>186</v>
      </c>
      <c r="I167" s="220"/>
      <c r="J167" s="221">
        <f>ROUND(I167*H167,2)</f>
        <v>0</v>
      </c>
      <c r="K167" s="217" t="s">
        <v>127</v>
      </c>
      <c r="L167" s="45"/>
      <c r="M167" s="222" t="s">
        <v>19</v>
      </c>
      <c r="N167" s="223" t="s">
        <v>43</v>
      </c>
      <c r="O167" s="85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128</v>
      </c>
      <c r="AT167" s="226" t="s">
        <v>123</v>
      </c>
      <c r="AU167" s="226" t="s">
        <v>83</v>
      </c>
      <c r="AY167" s="18" t="s">
        <v>121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80</v>
      </c>
      <c r="BK167" s="227">
        <f>ROUND(I167*H167,2)</f>
        <v>0</v>
      </c>
      <c r="BL167" s="18" t="s">
        <v>128</v>
      </c>
      <c r="BM167" s="226" t="s">
        <v>235</v>
      </c>
    </row>
    <row r="168" s="2" customFormat="1">
      <c r="A168" s="39"/>
      <c r="B168" s="40"/>
      <c r="C168" s="41"/>
      <c r="D168" s="228" t="s">
        <v>130</v>
      </c>
      <c r="E168" s="41"/>
      <c r="F168" s="229" t="s">
        <v>236</v>
      </c>
      <c r="G168" s="41"/>
      <c r="H168" s="41"/>
      <c r="I168" s="133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130</v>
      </c>
      <c r="AU168" s="18" t="s">
        <v>83</v>
      </c>
    </row>
    <row r="169" s="15" customFormat="1">
      <c r="A169" s="15"/>
      <c r="B169" s="254"/>
      <c r="C169" s="255"/>
      <c r="D169" s="228" t="s">
        <v>132</v>
      </c>
      <c r="E169" s="256" t="s">
        <v>19</v>
      </c>
      <c r="F169" s="257" t="s">
        <v>237</v>
      </c>
      <c r="G169" s="255"/>
      <c r="H169" s="256" t="s">
        <v>19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132</v>
      </c>
      <c r="AU169" s="263" t="s">
        <v>83</v>
      </c>
      <c r="AV169" s="15" t="s">
        <v>80</v>
      </c>
      <c r="AW169" s="15" t="s">
        <v>33</v>
      </c>
      <c r="AX169" s="15" t="s">
        <v>72</v>
      </c>
      <c r="AY169" s="263" t="s">
        <v>121</v>
      </c>
    </row>
    <row r="170" s="13" customFormat="1">
      <c r="A170" s="13"/>
      <c r="B170" s="232"/>
      <c r="C170" s="233"/>
      <c r="D170" s="228" t="s">
        <v>132</v>
      </c>
      <c r="E170" s="234" t="s">
        <v>19</v>
      </c>
      <c r="F170" s="235" t="s">
        <v>238</v>
      </c>
      <c r="G170" s="233"/>
      <c r="H170" s="236">
        <v>186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132</v>
      </c>
      <c r="AU170" s="242" t="s">
        <v>83</v>
      </c>
      <c r="AV170" s="13" t="s">
        <v>83</v>
      </c>
      <c r="AW170" s="13" t="s">
        <v>33</v>
      </c>
      <c r="AX170" s="13" t="s">
        <v>80</v>
      </c>
      <c r="AY170" s="242" t="s">
        <v>121</v>
      </c>
    </row>
    <row r="171" s="15" customFormat="1">
      <c r="A171" s="15"/>
      <c r="B171" s="254"/>
      <c r="C171" s="255"/>
      <c r="D171" s="228" t="s">
        <v>132</v>
      </c>
      <c r="E171" s="256" t="s">
        <v>19</v>
      </c>
      <c r="F171" s="257" t="s">
        <v>231</v>
      </c>
      <c r="G171" s="255"/>
      <c r="H171" s="256" t="s">
        <v>19</v>
      </c>
      <c r="I171" s="258"/>
      <c r="J171" s="255"/>
      <c r="K171" s="255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132</v>
      </c>
      <c r="AU171" s="263" t="s">
        <v>83</v>
      </c>
      <c r="AV171" s="15" t="s">
        <v>80</v>
      </c>
      <c r="AW171" s="15" t="s">
        <v>33</v>
      </c>
      <c r="AX171" s="15" t="s">
        <v>72</v>
      </c>
      <c r="AY171" s="263" t="s">
        <v>121</v>
      </c>
    </row>
    <row r="172" s="2" customFormat="1" ht="21.75" customHeight="1">
      <c r="A172" s="39"/>
      <c r="B172" s="40"/>
      <c r="C172" s="215" t="s">
        <v>239</v>
      </c>
      <c r="D172" s="215" t="s">
        <v>123</v>
      </c>
      <c r="E172" s="216" t="s">
        <v>240</v>
      </c>
      <c r="F172" s="217" t="s">
        <v>241</v>
      </c>
      <c r="G172" s="218" t="s">
        <v>207</v>
      </c>
      <c r="H172" s="219">
        <v>186</v>
      </c>
      <c r="I172" s="220"/>
      <c r="J172" s="221">
        <f>ROUND(I172*H172,2)</f>
        <v>0</v>
      </c>
      <c r="K172" s="217" t="s">
        <v>127</v>
      </c>
      <c r="L172" s="45"/>
      <c r="M172" s="222" t="s">
        <v>19</v>
      </c>
      <c r="N172" s="223" t="s">
        <v>43</v>
      </c>
      <c r="O172" s="85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128</v>
      </c>
      <c r="AT172" s="226" t="s">
        <v>123</v>
      </c>
      <c r="AU172" s="226" t="s">
        <v>83</v>
      </c>
      <c r="AY172" s="18" t="s">
        <v>121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80</v>
      </c>
      <c r="BK172" s="227">
        <f>ROUND(I172*H172,2)</f>
        <v>0</v>
      </c>
      <c r="BL172" s="18" t="s">
        <v>128</v>
      </c>
      <c r="BM172" s="226" t="s">
        <v>242</v>
      </c>
    </row>
    <row r="173" s="2" customFormat="1">
      <c r="A173" s="39"/>
      <c r="B173" s="40"/>
      <c r="C173" s="41"/>
      <c r="D173" s="228" t="s">
        <v>130</v>
      </c>
      <c r="E173" s="41"/>
      <c r="F173" s="229" t="s">
        <v>236</v>
      </c>
      <c r="G173" s="41"/>
      <c r="H173" s="41"/>
      <c r="I173" s="133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130</v>
      </c>
      <c r="AU173" s="18" t="s">
        <v>83</v>
      </c>
    </row>
    <row r="174" s="15" customFormat="1">
      <c r="A174" s="15"/>
      <c r="B174" s="254"/>
      <c r="C174" s="255"/>
      <c r="D174" s="228" t="s">
        <v>132</v>
      </c>
      <c r="E174" s="256" t="s">
        <v>19</v>
      </c>
      <c r="F174" s="257" t="s">
        <v>243</v>
      </c>
      <c r="G174" s="255"/>
      <c r="H174" s="256" t="s">
        <v>19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132</v>
      </c>
      <c r="AU174" s="263" t="s">
        <v>83</v>
      </c>
      <c r="AV174" s="15" t="s">
        <v>80</v>
      </c>
      <c r="AW174" s="15" t="s">
        <v>33</v>
      </c>
      <c r="AX174" s="15" t="s">
        <v>72</v>
      </c>
      <c r="AY174" s="263" t="s">
        <v>121</v>
      </c>
    </row>
    <row r="175" s="13" customFormat="1">
      <c r="A175" s="13"/>
      <c r="B175" s="232"/>
      <c r="C175" s="233"/>
      <c r="D175" s="228" t="s">
        <v>132</v>
      </c>
      <c r="E175" s="234" t="s">
        <v>19</v>
      </c>
      <c r="F175" s="235" t="s">
        <v>244</v>
      </c>
      <c r="G175" s="233"/>
      <c r="H175" s="236">
        <v>89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132</v>
      </c>
      <c r="AU175" s="242" t="s">
        <v>83</v>
      </c>
      <c r="AV175" s="13" t="s">
        <v>83</v>
      </c>
      <c r="AW175" s="13" t="s">
        <v>33</v>
      </c>
      <c r="AX175" s="13" t="s">
        <v>72</v>
      </c>
      <c r="AY175" s="242" t="s">
        <v>121</v>
      </c>
    </row>
    <row r="176" s="13" customFormat="1">
      <c r="A176" s="13"/>
      <c r="B176" s="232"/>
      <c r="C176" s="233"/>
      <c r="D176" s="228" t="s">
        <v>132</v>
      </c>
      <c r="E176" s="234" t="s">
        <v>19</v>
      </c>
      <c r="F176" s="235" t="s">
        <v>245</v>
      </c>
      <c r="G176" s="233"/>
      <c r="H176" s="236">
        <v>43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132</v>
      </c>
      <c r="AU176" s="242" t="s">
        <v>83</v>
      </c>
      <c r="AV176" s="13" t="s">
        <v>83</v>
      </c>
      <c r="AW176" s="13" t="s">
        <v>33</v>
      </c>
      <c r="AX176" s="13" t="s">
        <v>72</v>
      </c>
      <c r="AY176" s="242" t="s">
        <v>121</v>
      </c>
    </row>
    <row r="177" s="13" customFormat="1">
      <c r="A177" s="13"/>
      <c r="B177" s="232"/>
      <c r="C177" s="233"/>
      <c r="D177" s="228" t="s">
        <v>132</v>
      </c>
      <c r="E177" s="234" t="s">
        <v>19</v>
      </c>
      <c r="F177" s="235" t="s">
        <v>246</v>
      </c>
      <c r="G177" s="233"/>
      <c r="H177" s="236">
        <v>54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132</v>
      </c>
      <c r="AU177" s="242" t="s">
        <v>83</v>
      </c>
      <c r="AV177" s="13" t="s">
        <v>83</v>
      </c>
      <c r="AW177" s="13" t="s">
        <v>33</v>
      </c>
      <c r="AX177" s="13" t="s">
        <v>72</v>
      </c>
      <c r="AY177" s="242" t="s">
        <v>121</v>
      </c>
    </row>
    <row r="178" s="14" customFormat="1">
      <c r="A178" s="14"/>
      <c r="B178" s="243"/>
      <c r="C178" s="244"/>
      <c r="D178" s="228" t="s">
        <v>132</v>
      </c>
      <c r="E178" s="245" t="s">
        <v>19</v>
      </c>
      <c r="F178" s="246" t="s">
        <v>150</v>
      </c>
      <c r="G178" s="244"/>
      <c r="H178" s="247">
        <v>186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132</v>
      </c>
      <c r="AU178" s="253" t="s">
        <v>83</v>
      </c>
      <c r="AV178" s="14" t="s">
        <v>128</v>
      </c>
      <c r="AW178" s="14" t="s">
        <v>33</v>
      </c>
      <c r="AX178" s="14" t="s">
        <v>80</v>
      </c>
      <c r="AY178" s="253" t="s">
        <v>121</v>
      </c>
    </row>
    <row r="179" s="2" customFormat="1" ht="21.75" customHeight="1">
      <c r="A179" s="39"/>
      <c r="B179" s="40"/>
      <c r="C179" s="215" t="s">
        <v>247</v>
      </c>
      <c r="D179" s="215" t="s">
        <v>123</v>
      </c>
      <c r="E179" s="216" t="s">
        <v>248</v>
      </c>
      <c r="F179" s="217" t="s">
        <v>249</v>
      </c>
      <c r="G179" s="218" t="s">
        <v>126</v>
      </c>
      <c r="H179" s="219">
        <v>11</v>
      </c>
      <c r="I179" s="220"/>
      <c r="J179" s="221">
        <f>ROUND(I179*H179,2)</f>
        <v>0</v>
      </c>
      <c r="K179" s="217" t="s">
        <v>127</v>
      </c>
      <c r="L179" s="45"/>
      <c r="M179" s="222" t="s">
        <v>19</v>
      </c>
      <c r="N179" s="223" t="s">
        <v>43</v>
      </c>
      <c r="O179" s="85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128</v>
      </c>
      <c r="AT179" s="226" t="s">
        <v>123</v>
      </c>
      <c r="AU179" s="226" t="s">
        <v>83</v>
      </c>
      <c r="AY179" s="18" t="s">
        <v>121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80</v>
      </c>
      <c r="BK179" s="227">
        <f>ROUND(I179*H179,2)</f>
        <v>0</v>
      </c>
      <c r="BL179" s="18" t="s">
        <v>128</v>
      </c>
      <c r="BM179" s="226" t="s">
        <v>250</v>
      </c>
    </row>
    <row r="180" s="2" customFormat="1">
      <c r="A180" s="39"/>
      <c r="B180" s="40"/>
      <c r="C180" s="41"/>
      <c r="D180" s="228" t="s">
        <v>130</v>
      </c>
      <c r="E180" s="41"/>
      <c r="F180" s="229" t="s">
        <v>251</v>
      </c>
      <c r="G180" s="41"/>
      <c r="H180" s="41"/>
      <c r="I180" s="133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130</v>
      </c>
      <c r="AU180" s="18" t="s">
        <v>83</v>
      </c>
    </row>
    <row r="181" s="13" customFormat="1">
      <c r="A181" s="13"/>
      <c r="B181" s="232"/>
      <c r="C181" s="233"/>
      <c r="D181" s="228" t="s">
        <v>132</v>
      </c>
      <c r="E181" s="234" t="s">
        <v>19</v>
      </c>
      <c r="F181" s="235" t="s">
        <v>252</v>
      </c>
      <c r="G181" s="233"/>
      <c r="H181" s="236">
        <v>11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132</v>
      </c>
      <c r="AU181" s="242" t="s">
        <v>83</v>
      </c>
      <c r="AV181" s="13" t="s">
        <v>83</v>
      </c>
      <c r="AW181" s="13" t="s">
        <v>33</v>
      </c>
      <c r="AX181" s="13" t="s">
        <v>80</v>
      </c>
      <c r="AY181" s="242" t="s">
        <v>121</v>
      </c>
    </row>
    <row r="182" s="2" customFormat="1" ht="21.75" customHeight="1">
      <c r="A182" s="39"/>
      <c r="B182" s="40"/>
      <c r="C182" s="215" t="s">
        <v>253</v>
      </c>
      <c r="D182" s="215" t="s">
        <v>123</v>
      </c>
      <c r="E182" s="216" t="s">
        <v>254</v>
      </c>
      <c r="F182" s="217" t="s">
        <v>255</v>
      </c>
      <c r="G182" s="218" t="s">
        <v>126</v>
      </c>
      <c r="H182" s="219">
        <v>44</v>
      </c>
      <c r="I182" s="220"/>
      <c r="J182" s="221">
        <f>ROUND(I182*H182,2)</f>
        <v>0</v>
      </c>
      <c r="K182" s="217" t="s">
        <v>127</v>
      </c>
      <c r="L182" s="45"/>
      <c r="M182" s="222" t="s">
        <v>19</v>
      </c>
      <c r="N182" s="223" t="s">
        <v>43</v>
      </c>
      <c r="O182" s="85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128</v>
      </c>
      <c r="AT182" s="226" t="s">
        <v>123</v>
      </c>
      <c r="AU182" s="226" t="s">
        <v>83</v>
      </c>
      <c r="AY182" s="18" t="s">
        <v>121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80</v>
      </c>
      <c r="BK182" s="227">
        <f>ROUND(I182*H182,2)</f>
        <v>0</v>
      </c>
      <c r="BL182" s="18" t="s">
        <v>128</v>
      </c>
      <c r="BM182" s="226" t="s">
        <v>256</v>
      </c>
    </row>
    <row r="183" s="2" customFormat="1">
      <c r="A183" s="39"/>
      <c r="B183" s="40"/>
      <c r="C183" s="41"/>
      <c r="D183" s="228" t="s">
        <v>130</v>
      </c>
      <c r="E183" s="41"/>
      <c r="F183" s="229" t="s">
        <v>251</v>
      </c>
      <c r="G183" s="41"/>
      <c r="H183" s="41"/>
      <c r="I183" s="133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130</v>
      </c>
      <c r="AU183" s="18" t="s">
        <v>83</v>
      </c>
    </row>
    <row r="184" s="13" customFormat="1">
      <c r="A184" s="13"/>
      <c r="B184" s="232"/>
      <c r="C184" s="233"/>
      <c r="D184" s="228" t="s">
        <v>132</v>
      </c>
      <c r="E184" s="234" t="s">
        <v>19</v>
      </c>
      <c r="F184" s="235" t="s">
        <v>257</v>
      </c>
      <c r="G184" s="233"/>
      <c r="H184" s="236">
        <v>44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132</v>
      </c>
      <c r="AU184" s="242" t="s">
        <v>83</v>
      </c>
      <c r="AV184" s="13" t="s">
        <v>83</v>
      </c>
      <c r="AW184" s="13" t="s">
        <v>33</v>
      </c>
      <c r="AX184" s="13" t="s">
        <v>80</v>
      </c>
      <c r="AY184" s="242" t="s">
        <v>121</v>
      </c>
    </row>
    <row r="185" s="15" customFormat="1">
      <c r="A185" s="15"/>
      <c r="B185" s="254"/>
      <c r="C185" s="255"/>
      <c r="D185" s="228" t="s">
        <v>132</v>
      </c>
      <c r="E185" s="256" t="s">
        <v>19</v>
      </c>
      <c r="F185" s="257" t="s">
        <v>258</v>
      </c>
      <c r="G185" s="255"/>
      <c r="H185" s="256" t="s">
        <v>19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132</v>
      </c>
      <c r="AU185" s="263" t="s">
        <v>83</v>
      </c>
      <c r="AV185" s="15" t="s">
        <v>80</v>
      </c>
      <c r="AW185" s="15" t="s">
        <v>33</v>
      </c>
      <c r="AX185" s="15" t="s">
        <v>72</v>
      </c>
      <c r="AY185" s="263" t="s">
        <v>121</v>
      </c>
    </row>
    <row r="186" s="2" customFormat="1" ht="33" customHeight="1">
      <c r="A186" s="39"/>
      <c r="B186" s="40"/>
      <c r="C186" s="215" t="s">
        <v>7</v>
      </c>
      <c r="D186" s="215" t="s">
        <v>123</v>
      </c>
      <c r="E186" s="216" t="s">
        <v>259</v>
      </c>
      <c r="F186" s="217" t="s">
        <v>260</v>
      </c>
      <c r="G186" s="218" t="s">
        <v>207</v>
      </c>
      <c r="H186" s="219">
        <v>66</v>
      </c>
      <c r="I186" s="220"/>
      <c r="J186" s="221">
        <f>ROUND(I186*H186,2)</f>
        <v>0</v>
      </c>
      <c r="K186" s="217" t="s">
        <v>127</v>
      </c>
      <c r="L186" s="45"/>
      <c r="M186" s="222" t="s">
        <v>19</v>
      </c>
      <c r="N186" s="223" t="s">
        <v>43</v>
      </c>
      <c r="O186" s="85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6" t="s">
        <v>128</v>
      </c>
      <c r="AT186" s="226" t="s">
        <v>123</v>
      </c>
      <c r="AU186" s="226" t="s">
        <v>83</v>
      </c>
      <c r="AY186" s="18" t="s">
        <v>121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8" t="s">
        <v>80</v>
      </c>
      <c r="BK186" s="227">
        <f>ROUND(I186*H186,2)</f>
        <v>0</v>
      </c>
      <c r="BL186" s="18" t="s">
        <v>128</v>
      </c>
      <c r="BM186" s="226" t="s">
        <v>261</v>
      </c>
    </row>
    <row r="187" s="2" customFormat="1">
      <c r="A187" s="39"/>
      <c r="B187" s="40"/>
      <c r="C187" s="41"/>
      <c r="D187" s="228" t="s">
        <v>130</v>
      </c>
      <c r="E187" s="41"/>
      <c r="F187" s="229" t="s">
        <v>262</v>
      </c>
      <c r="G187" s="41"/>
      <c r="H187" s="41"/>
      <c r="I187" s="133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130</v>
      </c>
      <c r="AU187" s="18" t="s">
        <v>83</v>
      </c>
    </row>
    <row r="188" s="15" customFormat="1">
      <c r="A188" s="15"/>
      <c r="B188" s="254"/>
      <c r="C188" s="255"/>
      <c r="D188" s="228" t="s">
        <v>132</v>
      </c>
      <c r="E188" s="256" t="s">
        <v>19</v>
      </c>
      <c r="F188" s="257" t="s">
        <v>263</v>
      </c>
      <c r="G188" s="255"/>
      <c r="H188" s="256" t="s">
        <v>19</v>
      </c>
      <c r="I188" s="258"/>
      <c r="J188" s="255"/>
      <c r="K188" s="255"/>
      <c r="L188" s="259"/>
      <c r="M188" s="260"/>
      <c r="N188" s="261"/>
      <c r="O188" s="261"/>
      <c r="P188" s="261"/>
      <c r="Q188" s="261"/>
      <c r="R188" s="261"/>
      <c r="S188" s="261"/>
      <c r="T188" s="26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3" t="s">
        <v>132</v>
      </c>
      <c r="AU188" s="263" t="s">
        <v>83</v>
      </c>
      <c r="AV188" s="15" t="s">
        <v>80</v>
      </c>
      <c r="AW188" s="15" t="s">
        <v>33</v>
      </c>
      <c r="AX188" s="15" t="s">
        <v>72</v>
      </c>
      <c r="AY188" s="263" t="s">
        <v>121</v>
      </c>
    </row>
    <row r="189" s="13" customFormat="1">
      <c r="A189" s="13"/>
      <c r="B189" s="232"/>
      <c r="C189" s="233"/>
      <c r="D189" s="228" t="s">
        <v>132</v>
      </c>
      <c r="E189" s="234" t="s">
        <v>19</v>
      </c>
      <c r="F189" s="235" t="s">
        <v>264</v>
      </c>
      <c r="G189" s="233"/>
      <c r="H189" s="236">
        <v>66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132</v>
      </c>
      <c r="AU189" s="242" t="s">
        <v>83</v>
      </c>
      <c r="AV189" s="13" t="s">
        <v>83</v>
      </c>
      <c r="AW189" s="13" t="s">
        <v>33</v>
      </c>
      <c r="AX189" s="13" t="s">
        <v>80</v>
      </c>
      <c r="AY189" s="242" t="s">
        <v>121</v>
      </c>
    </row>
    <row r="190" s="2" customFormat="1" ht="33" customHeight="1">
      <c r="A190" s="39"/>
      <c r="B190" s="40"/>
      <c r="C190" s="215" t="s">
        <v>265</v>
      </c>
      <c r="D190" s="215" t="s">
        <v>123</v>
      </c>
      <c r="E190" s="216" t="s">
        <v>266</v>
      </c>
      <c r="F190" s="217" t="s">
        <v>267</v>
      </c>
      <c r="G190" s="218" t="s">
        <v>207</v>
      </c>
      <c r="H190" s="219">
        <v>335</v>
      </c>
      <c r="I190" s="220"/>
      <c r="J190" s="221">
        <f>ROUND(I190*H190,2)</f>
        <v>0</v>
      </c>
      <c r="K190" s="217" t="s">
        <v>127</v>
      </c>
      <c r="L190" s="45"/>
      <c r="M190" s="222" t="s">
        <v>19</v>
      </c>
      <c r="N190" s="223" t="s">
        <v>43</v>
      </c>
      <c r="O190" s="85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128</v>
      </c>
      <c r="AT190" s="226" t="s">
        <v>123</v>
      </c>
      <c r="AU190" s="226" t="s">
        <v>83</v>
      </c>
      <c r="AY190" s="18" t="s">
        <v>121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80</v>
      </c>
      <c r="BK190" s="227">
        <f>ROUND(I190*H190,2)</f>
        <v>0</v>
      </c>
      <c r="BL190" s="18" t="s">
        <v>128</v>
      </c>
      <c r="BM190" s="226" t="s">
        <v>268</v>
      </c>
    </row>
    <row r="191" s="2" customFormat="1">
      <c r="A191" s="39"/>
      <c r="B191" s="40"/>
      <c r="C191" s="41"/>
      <c r="D191" s="228" t="s">
        <v>130</v>
      </c>
      <c r="E191" s="41"/>
      <c r="F191" s="229" t="s">
        <v>262</v>
      </c>
      <c r="G191" s="41"/>
      <c r="H191" s="41"/>
      <c r="I191" s="133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130</v>
      </c>
      <c r="AU191" s="18" t="s">
        <v>83</v>
      </c>
    </row>
    <row r="192" s="15" customFormat="1">
      <c r="A192" s="15"/>
      <c r="B192" s="254"/>
      <c r="C192" s="255"/>
      <c r="D192" s="228" t="s">
        <v>132</v>
      </c>
      <c r="E192" s="256" t="s">
        <v>19</v>
      </c>
      <c r="F192" s="257" t="s">
        <v>269</v>
      </c>
      <c r="G192" s="255"/>
      <c r="H192" s="256" t="s">
        <v>19</v>
      </c>
      <c r="I192" s="258"/>
      <c r="J192" s="255"/>
      <c r="K192" s="255"/>
      <c r="L192" s="259"/>
      <c r="M192" s="260"/>
      <c r="N192" s="261"/>
      <c r="O192" s="261"/>
      <c r="P192" s="261"/>
      <c r="Q192" s="261"/>
      <c r="R192" s="261"/>
      <c r="S192" s="261"/>
      <c r="T192" s="26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3" t="s">
        <v>132</v>
      </c>
      <c r="AU192" s="263" t="s">
        <v>83</v>
      </c>
      <c r="AV192" s="15" t="s">
        <v>80</v>
      </c>
      <c r="AW192" s="15" t="s">
        <v>33</v>
      </c>
      <c r="AX192" s="15" t="s">
        <v>72</v>
      </c>
      <c r="AY192" s="263" t="s">
        <v>121</v>
      </c>
    </row>
    <row r="193" s="13" customFormat="1">
      <c r="A193" s="13"/>
      <c r="B193" s="232"/>
      <c r="C193" s="233"/>
      <c r="D193" s="228" t="s">
        <v>132</v>
      </c>
      <c r="E193" s="234" t="s">
        <v>19</v>
      </c>
      <c r="F193" s="235" t="s">
        <v>270</v>
      </c>
      <c r="G193" s="233"/>
      <c r="H193" s="236">
        <v>23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132</v>
      </c>
      <c r="AU193" s="242" t="s">
        <v>83</v>
      </c>
      <c r="AV193" s="13" t="s">
        <v>83</v>
      </c>
      <c r="AW193" s="13" t="s">
        <v>33</v>
      </c>
      <c r="AX193" s="13" t="s">
        <v>72</v>
      </c>
      <c r="AY193" s="242" t="s">
        <v>121</v>
      </c>
    </row>
    <row r="194" s="13" customFormat="1">
      <c r="A194" s="13"/>
      <c r="B194" s="232"/>
      <c r="C194" s="233"/>
      <c r="D194" s="228" t="s">
        <v>132</v>
      </c>
      <c r="E194" s="234" t="s">
        <v>19</v>
      </c>
      <c r="F194" s="235" t="s">
        <v>271</v>
      </c>
      <c r="G194" s="233"/>
      <c r="H194" s="236">
        <v>62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132</v>
      </c>
      <c r="AU194" s="242" t="s">
        <v>83</v>
      </c>
      <c r="AV194" s="13" t="s">
        <v>83</v>
      </c>
      <c r="AW194" s="13" t="s">
        <v>33</v>
      </c>
      <c r="AX194" s="13" t="s">
        <v>72</v>
      </c>
      <c r="AY194" s="242" t="s">
        <v>121</v>
      </c>
    </row>
    <row r="195" s="13" customFormat="1">
      <c r="A195" s="13"/>
      <c r="B195" s="232"/>
      <c r="C195" s="233"/>
      <c r="D195" s="228" t="s">
        <v>132</v>
      </c>
      <c r="E195" s="234" t="s">
        <v>19</v>
      </c>
      <c r="F195" s="235" t="s">
        <v>272</v>
      </c>
      <c r="G195" s="233"/>
      <c r="H195" s="236">
        <v>250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132</v>
      </c>
      <c r="AU195" s="242" t="s">
        <v>83</v>
      </c>
      <c r="AV195" s="13" t="s">
        <v>83</v>
      </c>
      <c r="AW195" s="13" t="s">
        <v>33</v>
      </c>
      <c r="AX195" s="13" t="s">
        <v>72</v>
      </c>
      <c r="AY195" s="242" t="s">
        <v>121</v>
      </c>
    </row>
    <row r="196" s="14" customFormat="1">
      <c r="A196" s="14"/>
      <c r="B196" s="243"/>
      <c r="C196" s="244"/>
      <c r="D196" s="228" t="s">
        <v>132</v>
      </c>
      <c r="E196" s="245" t="s">
        <v>19</v>
      </c>
      <c r="F196" s="246" t="s">
        <v>150</v>
      </c>
      <c r="G196" s="244"/>
      <c r="H196" s="247">
        <v>335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132</v>
      </c>
      <c r="AU196" s="253" t="s">
        <v>83</v>
      </c>
      <c r="AV196" s="14" t="s">
        <v>128</v>
      </c>
      <c r="AW196" s="14" t="s">
        <v>33</v>
      </c>
      <c r="AX196" s="14" t="s">
        <v>80</v>
      </c>
      <c r="AY196" s="253" t="s">
        <v>121</v>
      </c>
    </row>
    <row r="197" s="2" customFormat="1" ht="33" customHeight="1">
      <c r="A197" s="39"/>
      <c r="B197" s="40"/>
      <c r="C197" s="215" t="s">
        <v>273</v>
      </c>
      <c r="D197" s="215" t="s">
        <v>123</v>
      </c>
      <c r="E197" s="216" t="s">
        <v>274</v>
      </c>
      <c r="F197" s="217" t="s">
        <v>275</v>
      </c>
      <c r="G197" s="218" t="s">
        <v>207</v>
      </c>
      <c r="H197" s="219">
        <v>173</v>
      </c>
      <c r="I197" s="220"/>
      <c r="J197" s="221">
        <f>ROUND(I197*H197,2)</f>
        <v>0</v>
      </c>
      <c r="K197" s="217" t="s">
        <v>127</v>
      </c>
      <c r="L197" s="45"/>
      <c r="M197" s="222" t="s">
        <v>19</v>
      </c>
      <c r="N197" s="223" t="s">
        <v>43</v>
      </c>
      <c r="O197" s="85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128</v>
      </c>
      <c r="AT197" s="226" t="s">
        <v>123</v>
      </c>
      <c r="AU197" s="226" t="s">
        <v>83</v>
      </c>
      <c r="AY197" s="18" t="s">
        <v>121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80</v>
      </c>
      <c r="BK197" s="227">
        <f>ROUND(I197*H197,2)</f>
        <v>0</v>
      </c>
      <c r="BL197" s="18" t="s">
        <v>128</v>
      </c>
      <c r="BM197" s="226" t="s">
        <v>276</v>
      </c>
    </row>
    <row r="198" s="2" customFormat="1">
      <c r="A198" s="39"/>
      <c r="B198" s="40"/>
      <c r="C198" s="41"/>
      <c r="D198" s="228" t="s">
        <v>130</v>
      </c>
      <c r="E198" s="41"/>
      <c r="F198" s="229" t="s">
        <v>262</v>
      </c>
      <c r="G198" s="41"/>
      <c r="H198" s="41"/>
      <c r="I198" s="133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130</v>
      </c>
      <c r="AU198" s="18" t="s">
        <v>83</v>
      </c>
    </row>
    <row r="199" s="15" customFormat="1">
      <c r="A199" s="15"/>
      <c r="B199" s="254"/>
      <c r="C199" s="255"/>
      <c r="D199" s="228" t="s">
        <v>132</v>
      </c>
      <c r="E199" s="256" t="s">
        <v>19</v>
      </c>
      <c r="F199" s="257" t="s">
        <v>277</v>
      </c>
      <c r="G199" s="255"/>
      <c r="H199" s="256" t="s">
        <v>19</v>
      </c>
      <c r="I199" s="258"/>
      <c r="J199" s="255"/>
      <c r="K199" s="255"/>
      <c r="L199" s="259"/>
      <c r="M199" s="260"/>
      <c r="N199" s="261"/>
      <c r="O199" s="261"/>
      <c r="P199" s="261"/>
      <c r="Q199" s="261"/>
      <c r="R199" s="261"/>
      <c r="S199" s="261"/>
      <c r="T199" s="26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3" t="s">
        <v>132</v>
      </c>
      <c r="AU199" s="263" t="s">
        <v>83</v>
      </c>
      <c r="AV199" s="15" t="s">
        <v>80</v>
      </c>
      <c r="AW199" s="15" t="s">
        <v>33</v>
      </c>
      <c r="AX199" s="15" t="s">
        <v>72</v>
      </c>
      <c r="AY199" s="263" t="s">
        <v>121</v>
      </c>
    </row>
    <row r="200" s="13" customFormat="1">
      <c r="A200" s="13"/>
      <c r="B200" s="232"/>
      <c r="C200" s="233"/>
      <c r="D200" s="228" t="s">
        <v>132</v>
      </c>
      <c r="E200" s="234" t="s">
        <v>19</v>
      </c>
      <c r="F200" s="235" t="s">
        <v>278</v>
      </c>
      <c r="G200" s="233"/>
      <c r="H200" s="236">
        <v>206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132</v>
      </c>
      <c r="AU200" s="242" t="s">
        <v>83</v>
      </c>
      <c r="AV200" s="13" t="s">
        <v>83</v>
      </c>
      <c r="AW200" s="13" t="s">
        <v>33</v>
      </c>
      <c r="AX200" s="13" t="s">
        <v>72</v>
      </c>
      <c r="AY200" s="242" t="s">
        <v>121</v>
      </c>
    </row>
    <row r="201" s="13" customFormat="1">
      <c r="A201" s="13"/>
      <c r="B201" s="232"/>
      <c r="C201" s="233"/>
      <c r="D201" s="228" t="s">
        <v>132</v>
      </c>
      <c r="E201" s="234" t="s">
        <v>19</v>
      </c>
      <c r="F201" s="235" t="s">
        <v>279</v>
      </c>
      <c r="G201" s="233"/>
      <c r="H201" s="236">
        <v>-33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132</v>
      </c>
      <c r="AU201" s="242" t="s">
        <v>83</v>
      </c>
      <c r="AV201" s="13" t="s">
        <v>83</v>
      </c>
      <c r="AW201" s="13" t="s">
        <v>33</v>
      </c>
      <c r="AX201" s="13" t="s">
        <v>72</v>
      </c>
      <c r="AY201" s="242" t="s">
        <v>121</v>
      </c>
    </row>
    <row r="202" s="14" customFormat="1">
      <c r="A202" s="14"/>
      <c r="B202" s="243"/>
      <c r="C202" s="244"/>
      <c r="D202" s="228" t="s">
        <v>132</v>
      </c>
      <c r="E202" s="245" t="s">
        <v>19</v>
      </c>
      <c r="F202" s="246" t="s">
        <v>150</v>
      </c>
      <c r="G202" s="244"/>
      <c r="H202" s="247">
        <v>173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132</v>
      </c>
      <c r="AU202" s="253" t="s">
        <v>83</v>
      </c>
      <c r="AV202" s="14" t="s">
        <v>128</v>
      </c>
      <c r="AW202" s="14" t="s">
        <v>33</v>
      </c>
      <c r="AX202" s="14" t="s">
        <v>80</v>
      </c>
      <c r="AY202" s="253" t="s">
        <v>121</v>
      </c>
    </row>
    <row r="203" s="15" customFormat="1">
      <c r="A203" s="15"/>
      <c r="B203" s="254"/>
      <c r="C203" s="255"/>
      <c r="D203" s="228" t="s">
        <v>132</v>
      </c>
      <c r="E203" s="256" t="s">
        <v>19</v>
      </c>
      <c r="F203" s="257" t="s">
        <v>258</v>
      </c>
      <c r="G203" s="255"/>
      <c r="H203" s="256" t="s">
        <v>19</v>
      </c>
      <c r="I203" s="258"/>
      <c r="J203" s="255"/>
      <c r="K203" s="255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132</v>
      </c>
      <c r="AU203" s="263" t="s">
        <v>83</v>
      </c>
      <c r="AV203" s="15" t="s">
        <v>80</v>
      </c>
      <c r="AW203" s="15" t="s">
        <v>33</v>
      </c>
      <c r="AX203" s="15" t="s">
        <v>72</v>
      </c>
      <c r="AY203" s="263" t="s">
        <v>121</v>
      </c>
    </row>
    <row r="204" s="2" customFormat="1" ht="33" customHeight="1">
      <c r="A204" s="39"/>
      <c r="B204" s="40"/>
      <c r="C204" s="215" t="s">
        <v>280</v>
      </c>
      <c r="D204" s="215" t="s">
        <v>123</v>
      </c>
      <c r="E204" s="216" t="s">
        <v>281</v>
      </c>
      <c r="F204" s="217" t="s">
        <v>282</v>
      </c>
      <c r="G204" s="218" t="s">
        <v>207</v>
      </c>
      <c r="H204" s="219">
        <v>2811</v>
      </c>
      <c r="I204" s="220"/>
      <c r="J204" s="221">
        <f>ROUND(I204*H204,2)</f>
        <v>0</v>
      </c>
      <c r="K204" s="217" t="s">
        <v>127</v>
      </c>
      <c r="L204" s="45"/>
      <c r="M204" s="222" t="s">
        <v>19</v>
      </c>
      <c r="N204" s="223" t="s">
        <v>43</v>
      </c>
      <c r="O204" s="85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128</v>
      </c>
      <c r="AT204" s="226" t="s">
        <v>123</v>
      </c>
      <c r="AU204" s="226" t="s">
        <v>83</v>
      </c>
      <c r="AY204" s="18" t="s">
        <v>121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80</v>
      </c>
      <c r="BK204" s="227">
        <f>ROUND(I204*H204,2)</f>
        <v>0</v>
      </c>
      <c r="BL204" s="18" t="s">
        <v>128</v>
      </c>
      <c r="BM204" s="226" t="s">
        <v>283</v>
      </c>
    </row>
    <row r="205" s="2" customFormat="1">
      <c r="A205" s="39"/>
      <c r="B205" s="40"/>
      <c r="C205" s="41"/>
      <c r="D205" s="228" t="s">
        <v>130</v>
      </c>
      <c r="E205" s="41"/>
      <c r="F205" s="229" t="s">
        <v>262</v>
      </c>
      <c r="G205" s="41"/>
      <c r="H205" s="41"/>
      <c r="I205" s="133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130</v>
      </c>
      <c r="AU205" s="18" t="s">
        <v>83</v>
      </c>
    </row>
    <row r="206" s="15" customFormat="1">
      <c r="A206" s="15"/>
      <c r="B206" s="254"/>
      <c r="C206" s="255"/>
      <c r="D206" s="228" t="s">
        <v>132</v>
      </c>
      <c r="E206" s="256" t="s">
        <v>19</v>
      </c>
      <c r="F206" s="257" t="s">
        <v>284</v>
      </c>
      <c r="G206" s="255"/>
      <c r="H206" s="256" t="s">
        <v>19</v>
      </c>
      <c r="I206" s="258"/>
      <c r="J206" s="255"/>
      <c r="K206" s="255"/>
      <c r="L206" s="259"/>
      <c r="M206" s="260"/>
      <c r="N206" s="261"/>
      <c r="O206" s="261"/>
      <c r="P206" s="261"/>
      <c r="Q206" s="261"/>
      <c r="R206" s="261"/>
      <c r="S206" s="261"/>
      <c r="T206" s="26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3" t="s">
        <v>132</v>
      </c>
      <c r="AU206" s="263" t="s">
        <v>83</v>
      </c>
      <c r="AV206" s="15" t="s">
        <v>80</v>
      </c>
      <c r="AW206" s="15" t="s">
        <v>33</v>
      </c>
      <c r="AX206" s="15" t="s">
        <v>72</v>
      </c>
      <c r="AY206" s="263" t="s">
        <v>121</v>
      </c>
    </row>
    <row r="207" s="13" customFormat="1">
      <c r="A207" s="13"/>
      <c r="B207" s="232"/>
      <c r="C207" s="233"/>
      <c r="D207" s="228" t="s">
        <v>132</v>
      </c>
      <c r="E207" s="234" t="s">
        <v>19</v>
      </c>
      <c r="F207" s="235" t="s">
        <v>285</v>
      </c>
      <c r="G207" s="233"/>
      <c r="H207" s="236">
        <v>2978.5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132</v>
      </c>
      <c r="AU207" s="242" t="s">
        <v>83</v>
      </c>
      <c r="AV207" s="13" t="s">
        <v>83</v>
      </c>
      <c r="AW207" s="13" t="s">
        <v>33</v>
      </c>
      <c r="AX207" s="13" t="s">
        <v>72</v>
      </c>
      <c r="AY207" s="242" t="s">
        <v>121</v>
      </c>
    </row>
    <row r="208" s="13" customFormat="1">
      <c r="A208" s="13"/>
      <c r="B208" s="232"/>
      <c r="C208" s="233"/>
      <c r="D208" s="228" t="s">
        <v>132</v>
      </c>
      <c r="E208" s="234" t="s">
        <v>19</v>
      </c>
      <c r="F208" s="235" t="s">
        <v>286</v>
      </c>
      <c r="G208" s="233"/>
      <c r="H208" s="236">
        <v>-11.5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132</v>
      </c>
      <c r="AU208" s="242" t="s">
        <v>83</v>
      </c>
      <c r="AV208" s="13" t="s">
        <v>83</v>
      </c>
      <c r="AW208" s="13" t="s">
        <v>33</v>
      </c>
      <c r="AX208" s="13" t="s">
        <v>72</v>
      </c>
      <c r="AY208" s="242" t="s">
        <v>121</v>
      </c>
    </row>
    <row r="209" s="13" customFormat="1">
      <c r="A209" s="13"/>
      <c r="B209" s="232"/>
      <c r="C209" s="233"/>
      <c r="D209" s="228" t="s">
        <v>132</v>
      </c>
      <c r="E209" s="234" t="s">
        <v>19</v>
      </c>
      <c r="F209" s="235" t="s">
        <v>287</v>
      </c>
      <c r="G209" s="233"/>
      <c r="H209" s="236">
        <v>-31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132</v>
      </c>
      <c r="AU209" s="242" t="s">
        <v>83</v>
      </c>
      <c r="AV209" s="13" t="s">
        <v>83</v>
      </c>
      <c r="AW209" s="13" t="s">
        <v>33</v>
      </c>
      <c r="AX209" s="13" t="s">
        <v>72</v>
      </c>
      <c r="AY209" s="242" t="s">
        <v>121</v>
      </c>
    </row>
    <row r="210" s="13" customFormat="1">
      <c r="A210" s="13"/>
      <c r="B210" s="232"/>
      <c r="C210" s="233"/>
      <c r="D210" s="228" t="s">
        <v>132</v>
      </c>
      <c r="E210" s="234" t="s">
        <v>19</v>
      </c>
      <c r="F210" s="235" t="s">
        <v>288</v>
      </c>
      <c r="G210" s="233"/>
      <c r="H210" s="236">
        <v>-125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132</v>
      </c>
      <c r="AU210" s="242" t="s">
        <v>83</v>
      </c>
      <c r="AV210" s="13" t="s">
        <v>83</v>
      </c>
      <c r="AW210" s="13" t="s">
        <v>33</v>
      </c>
      <c r="AX210" s="13" t="s">
        <v>72</v>
      </c>
      <c r="AY210" s="242" t="s">
        <v>121</v>
      </c>
    </row>
    <row r="211" s="14" customFormat="1">
      <c r="A211" s="14"/>
      <c r="B211" s="243"/>
      <c r="C211" s="244"/>
      <c r="D211" s="228" t="s">
        <v>132</v>
      </c>
      <c r="E211" s="245" t="s">
        <v>19</v>
      </c>
      <c r="F211" s="246" t="s">
        <v>150</v>
      </c>
      <c r="G211" s="244"/>
      <c r="H211" s="247">
        <v>2811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132</v>
      </c>
      <c r="AU211" s="253" t="s">
        <v>83</v>
      </c>
      <c r="AV211" s="14" t="s">
        <v>128</v>
      </c>
      <c r="AW211" s="14" t="s">
        <v>33</v>
      </c>
      <c r="AX211" s="14" t="s">
        <v>80</v>
      </c>
      <c r="AY211" s="253" t="s">
        <v>121</v>
      </c>
    </row>
    <row r="212" s="15" customFormat="1">
      <c r="A212" s="15"/>
      <c r="B212" s="254"/>
      <c r="C212" s="255"/>
      <c r="D212" s="228" t="s">
        <v>132</v>
      </c>
      <c r="E212" s="256" t="s">
        <v>19</v>
      </c>
      <c r="F212" s="257" t="s">
        <v>289</v>
      </c>
      <c r="G212" s="255"/>
      <c r="H212" s="256" t="s">
        <v>19</v>
      </c>
      <c r="I212" s="258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132</v>
      </c>
      <c r="AU212" s="263" t="s">
        <v>83</v>
      </c>
      <c r="AV212" s="15" t="s">
        <v>80</v>
      </c>
      <c r="AW212" s="15" t="s">
        <v>33</v>
      </c>
      <c r="AX212" s="15" t="s">
        <v>72</v>
      </c>
      <c r="AY212" s="263" t="s">
        <v>121</v>
      </c>
    </row>
    <row r="213" s="2" customFormat="1" ht="21.75" customHeight="1">
      <c r="A213" s="39"/>
      <c r="B213" s="40"/>
      <c r="C213" s="215" t="s">
        <v>290</v>
      </c>
      <c r="D213" s="215" t="s">
        <v>123</v>
      </c>
      <c r="E213" s="216" t="s">
        <v>291</v>
      </c>
      <c r="F213" s="217" t="s">
        <v>292</v>
      </c>
      <c r="G213" s="218" t="s">
        <v>207</v>
      </c>
      <c r="H213" s="219">
        <v>33</v>
      </c>
      <c r="I213" s="220"/>
      <c r="J213" s="221">
        <f>ROUND(I213*H213,2)</f>
        <v>0</v>
      </c>
      <c r="K213" s="217" t="s">
        <v>127</v>
      </c>
      <c r="L213" s="45"/>
      <c r="M213" s="222" t="s">
        <v>19</v>
      </c>
      <c r="N213" s="223" t="s">
        <v>43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128</v>
      </c>
      <c r="AT213" s="226" t="s">
        <v>123</v>
      </c>
      <c r="AU213" s="226" t="s">
        <v>83</v>
      </c>
      <c r="AY213" s="18" t="s">
        <v>121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80</v>
      </c>
      <c r="BK213" s="227">
        <f>ROUND(I213*H213,2)</f>
        <v>0</v>
      </c>
      <c r="BL213" s="18" t="s">
        <v>128</v>
      </c>
      <c r="BM213" s="226" t="s">
        <v>293</v>
      </c>
    </row>
    <row r="214" s="2" customFormat="1">
      <c r="A214" s="39"/>
      <c r="B214" s="40"/>
      <c r="C214" s="41"/>
      <c r="D214" s="228" t="s">
        <v>130</v>
      </c>
      <c r="E214" s="41"/>
      <c r="F214" s="229" t="s">
        <v>294</v>
      </c>
      <c r="G214" s="41"/>
      <c r="H214" s="41"/>
      <c r="I214" s="133"/>
      <c r="J214" s="41"/>
      <c r="K214" s="41"/>
      <c r="L214" s="45"/>
      <c r="M214" s="230"/>
      <c r="N214" s="23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130</v>
      </c>
      <c r="AU214" s="18" t="s">
        <v>83</v>
      </c>
    </row>
    <row r="215" s="15" customFormat="1">
      <c r="A215" s="15"/>
      <c r="B215" s="254"/>
      <c r="C215" s="255"/>
      <c r="D215" s="228" t="s">
        <v>132</v>
      </c>
      <c r="E215" s="256" t="s">
        <v>19</v>
      </c>
      <c r="F215" s="257" t="s">
        <v>295</v>
      </c>
      <c r="G215" s="255"/>
      <c r="H215" s="256" t="s">
        <v>19</v>
      </c>
      <c r="I215" s="258"/>
      <c r="J215" s="255"/>
      <c r="K215" s="255"/>
      <c r="L215" s="259"/>
      <c r="M215" s="260"/>
      <c r="N215" s="261"/>
      <c r="O215" s="261"/>
      <c r="P215" s="261"/>
      <c r="Q215" s="261"/>
      <c r="R215" s="261"/>
      <c r="S215" s="261"/>
      <c r="T215" s="26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3" t="s">
        <v>132</v>
      </c>
      <c r="AU215" s="263" t="s">
        <v>83</v>
      </c>
      <c r="AV215" s="15" t="s">
        <v>80</v>
      </c>
      <c r="AW215" s="15" t="s">
        <v>33</v>
      </c>
      <c r="AX215" s="15" t="s">
        <v>72</v>
      </c>
      <c r="AY215" s="263" t="s">
        <v>121</v>
      </c>
    </row>
    <row r="216" s="13" customFormat="1">
      <c r="A216" s="13"/>
      <c r="B216" s="232"/>
      <c r="C216" s="233"/>
      <c r="D216" s="228" t="s">
        <v>132</v>
      </c>
      <c r="E216" s="234" t="s">
        <v>19</v>
      </c>
      <c r="F216" s="235" t="s">
        <v>296</v>
      </c>
      <c r="G216" s="233"/>
      <c r="H216" s="236">
        <v>33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132</v>
      </c>
      <c r="AU216" s="242" t="s">
        <v>83</v>
      </c>
      <c r="AV216" s="13" t="s">
        <v>83</v>
      </c>
      <c r="AW216" s="13" t="s">
        <v>33</v>
      </c>
      <c r="AX216" s="13" t="s">
        <v>80</v>
      </c>
      <c r="AY216" s="242" t="s">
        <v>121</v>
      </c>
    </row>
    <row r="217" s="2" customFormat="1" ht="21.75" customHeight="1">
      <c r="A217" s="39"/>
      <c r="B217" s="40"/>
      <c r="C217" s="215" t="s">
        <v>297</v>
      </c>
      <c r="D217" s="215" t="s">
        <v>123</v>
      </c>
      <c r="E217" s="216" t="s">
        <v>298</v>
      </c>
      <c r="F217" s="217" t="s">
        <v>299</v>
      </c>
      <c r="G217" s="218" t="s">
        <v>207</v>
      </c>
      <c r="H217" s="219">
        <v>167.5</v>
      </c>
      <c r="I217" s="220"/>
      <c r="J217" s="221">
        <f>ROUND(I217*H217,2)</f>
        <v>0</v>
      </c>
      <c r="K217" s="217" t="s">
        <v>127</v>
      </c>
      <c r="L217" s="45"/>
      <c r="M217" s="222" t="s">
        <v>19</v>
      </c>
      <c r="N217" s="223" t="s">
        <v>43</v>
      </c>
      <c r="O217" s="85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128</v>
      </c>
      <c r="AT217" s="226" t="s">
        <v>123</v>
      </c>
      <c r="AU217" s="226" t="s">
        <v>83</v>
      </c>
      <c r="AY217" s="18" t="s">
        <v>121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80</v>
      </c>
      <c r="BK217" s="227">
        <f>ROUND(I217*H217,2)</f>
        <v>0</v>
      </c>
      <c r="BL217" s="18" t="s">
        <v>128</v>
      </c>
      <c r="BM217" s="226" t="s">
        <v>300</v>
      </c>
    </row>
    <row r="218" s="2" customFormat="1">
      <c r="A218" s="39"/>
      <c r="B218" s="40"/>
      <c r="C218" s="41"/>
      <c r="D218" s="228" t="s">
        <v>130</v>
      </c>
      <c r="E218" s="41"/>
      <c r="F218" s="229" t="s">
        <v>294</v>
      </c>
      <c r="G218" s="41"/>
      <c r="H218" s="41"/>
      <c r="I218" s="133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130</v>
      </c>
      <c r="AU218" s="18" t="s">
        <v>83</v>
      </c>
    </row>
    <row r="219" s="15" customFormat="1">
      <c r="A219" s="15"/>
      <c r="B219" s="254"/>
      <c r="C219" s="255"/>
      <c r="D219" s="228" t="s">
        <v>132</v>
      </c>
      <c r="E219" s="256" t="s">
        <v>19</v>
      </c>
      <c r="F219" s="257" t="s">
        <v>301</v>
      </c>
      <c r="G219" s="255"/>
      <c r="H219" s="256" t="s">
        <v>19</v>
      </c>
      <c r="I219" s="258"/>
      <c r="J219" s="255"/>
      <c r="K219" s="255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132</v>
      </c>
      <c r="AU219" s="263" t="s">
        <v>83</v>
      </c>
      <c r="AV219" s="15" t="s">
        <v>80</v>
      </c>
      <c r="AW219" s="15" t="s">
        <v>33</v>
      </c>
      <c r="AX219" s="15" t="s">
        <v>72</v>
      </c>
      <c r="AY219" s="263" t="s">
        <v>121</v>
      </c>
    </row>
    <row r="220" s="13" customFormat="1">
      <c r="A220" s="13"/>
      <c r="B220" s="232"/>
      <c r="C220" s="233"/>
      <c r="D220" s="228" t="s">
        <v>132</v>
      </c>
      <c r="E220" s="234" t="s">
        <v>19</v>
      </c>
      <c r="F220" s="235" t="s">
        <v>302</v>
      </c>
      <c r="G220" s="233"/>
      <c r="H220" s="236">
        <v>11.5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132</v>
      </c>
      <c r="AU220" s="242" t="s">
        <v>83</v>
      </c>
      <c r="AV220" s="13" t="s">
        <v>83</v>
      </c>
      <c r="AW220" s="13" t="s">
        <v>33</v>
      </c>
      <c r="AX220" s="13" t="s">
        <v>72</v>
      </c>
      <c r="AY220" s="242" t="s">
        <v>121</v>
      </c>
    </row>
    <row r="221" s="13" customFormat="1">
      <c r="A221" s="13"/>
      <c r="B221" s="232"/>
      <c r="C221" s="233"/>
      <c r="D221" s="228" t="s">
        <v>132</v>
      </c>
      <c r="E221" s="234" t="s">
        <v>19</v>
      </c>
      <c r="F221" s="235" t="s">
        <v>303</v>
      </c>
      <c r="G221" s="233"/>
      <c r="H221" s="236">
        <v>31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132</v>
      </c>
      <c r="AU221" s="242" t="s">
        <v>83</v>
      </c>
      <c r="AV221" s="13" t="s">
        <v>83</v>
      </c>
      <c r="AW221" s="13" t="s">
        <v>33</v>
      </c>
      <c r="AX221" s="13" t="s">
        <v>72</v>
      </c>
      <c r="AY221" s="242" t="s">
        <v>121</v>
      </c>
    </row>
    <row r="222" s="13" customFormat="1">
      <c r="A222" s="13"/>
      <c r="B222" s="232"/>
      <c r="C222" s="233"/>
      <c r="D222" s="228" t="s">
        <v>132</v>
      </c>
      <c r="E222" s="234" t="s">
        <v>19</v>
      </c>
      <c r="F222" s="235" t="s">
        <v>304</v>
      </c>
      <c r="G222" s="233"/>
      <c r="H222" s="236">
        <v>125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132</v>
      </c>
      <c r="AU222" s="242" t="s">
        <v>83</v>
      </c>
      <c r="AV222" s="13" t="s">
        <v>83</v>
      </c>
      <c r="AW222" s="13" t="s">
        <v>33</v>
      </c>
      <c r="AX222" s="13" t="s">
        <v>72</v>
      </c>
      <c r="AY222" s="242" t="s">
        <v>121</v>
      </c>
    </row>
    <row r="223" s="14" customFormat="1">
      <c r="A223" s="14"/>
      <c r="B223" s="243"/>
      <c r="C223" s="244"/>
      <c r="D223" s="228" t="s">
        <v>132</v>
      </c>
      <c r="E223" s="245" t="s">
        <v>19</v>
      </c>
      <c r="F223" s="246" t="s">
        <v>150</v>
      </c>
      <c r="G223" s="244"/>
      <c r="H223" s="247">
        <v>167.5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132</v>
      </c>
      <c r="AU223" s="253" t="s">
        <v>83</v>
      </c>
      <c r="AV223" s="14" t="s">
        <v>128</v>
      </c>
      <c r="AW223" s="14" t="s">
        <v>33</v>
      </c>
      <c r="AX223" s="14" t="s">
        <v>80</v>
      </c>
      <c r="AY223" s="253" t="s">
        <v>121</v>
      </c>
    </row>
    <row r="224" s="2" customFormat="1" ht="21.75" customHeight="1">
      <c r="A224" s="39"/>
      <c r="B224" s="40"/>
      <c r="C224" s="215" t="s">
        <v>305</v>
      </c>
      <c r="D224" s="215" t="s">
        <v>123</v>
      </c>
      <c r="E224" s="216" t="s">
        <v>306</v>
      </c>
      <c r="F224" s="217" t="s">
        <v>307</v>
      </c>
      <c r="G224" s="218" t="s">
        <v>207</v>
      </c>
      <c r="H224" s="219">
        <v>442.5</v>
      </c>
      <c r="I224" s="220"/>
      <c r="J224" s="221">
        <f>ROUND(I224*H224,2)</f>
        <v>0</v>
      </c>
      <c r="K224" s="217" t="s">
        <v>127</v>
      </c>
      <c r="L224" s="45"/>
      <c r="M224" s="222" t="s">
        <v>19</v>
      </c>
      <c r="N224" s="223" t="s">
        <v>43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128</v>
      </c>
      <c r="AT224" s="226" t="s">
        <v>123</v>
      </c>
      <c r="AU224" s="226" t="s">
        <v>83</v>
      </c>
      <c r="AY224" s="18" t="s">
        <v>121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80</v>
      </c>
      <c r="BK224" s="227">
        <f>ROUND(I224*H224,2)</f>
        <v>0</v>
      </c>
      <c r="BL224" s="18" t="s">
        <v>128</v>
      </c>
      <c r="BM224" s="226" t="s">
        <v>308</v>
      </c>
    </row>
    <row r="225" s="2" customFormat="1">
      <c r="A225" s="39"/>
      <c r="B225" s="40"/>
      <c r="C225" s="41"/>
      <c r="D225" s="228" t="s">
        <v>130</v>
      </c>
      <c r="E225" s="41"/>
      <c r="F225" s="229" t="s">
        <v>309</v>
      </c>
      <c r="G225" s="41"/>
      <c r="H225" s="41"/>
      <c r="I225" s="133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130</v>
      </c>
      <c r="AU225" s="18" t="s">
        <v>83</v>
      </c>
    </row>
    <row r="226" s="15" customFormat="1">
      <c r="A226" s="15"/>
      <c r="B226" s="254"/>
      <c r="C226" s="255"/>
      <c r="D226" s="228" t="s">
        <v>132</v>
      </c>
      <c r="E226" s="256" t="s">
        <v>19</v>
      </c>
      <c r="F226" s="257" t="s">
        <v>210</v>
      </c>
      <c r="G226" s="255"/>
      <c r="H226" s="256" t="s">
        <v>19</v>
      </c>
      <c r="I226" s="258"/>
      <c r="J226" s="255"/>
      <c r="K226" s="255"/>
      <c r="L226" s="259"/>
      <c r="M226" s="260"/>
      <c r="N226" s="261"/>
      <c r="O226" s="261"/>
      <c r="P226" s="261"/>
      <c r="Q226" s="261"/>
      <c r="R226" s="261"/>
      <c r="S226" s="261"/>
      <c r="T226" s="26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3" t="s">
        <v>132</v>
      </c>
      <c r="AU226" s="263" t="s">
        <v>83</v>
      </c>
      <c r="AV226" s="15" t="s">
        <v>80</v>
      </c>
      <c r="AW226" s="15" t="s">
        <v>33</v>
      </c>
      <c r="AX226" s="15" t="s">
        <v>72</v>
      </c>
      <c r="AY226" s="263" t="s">
        <v>121</v>
      </c>
    </row>
    <row r="227" s="15" customFormat="1">
      <c r="A227" s="15"/>
      <c r="B227" s="254"/>
      <c r="C227" s="255"/>
      <c r="D227" s="228" t="s">
        <v>132</v>
      </c>
      <c r="E227" s="256" t="s">
        <v>19</v>
      </c>
      <c r="F227" s="257" t="s">
        <v>211</v>
      </c>
      <c r="G227" s="255"/>
      <c r="H227" s="256" t="s">
        <v>19</v>
      </c>
      <c r="I227" s="258"/>
      <c r="J227" s="255"/>
      <c r="K227" s="255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132</v>
      </c>
      <c r="AU227" s="263" t="s">
        <v>83</v>
      </c>
      <c r="AV227" s="15" t="s">
        <v>80</v>
      </c>
      <c r="AW227" s="15" t="s">
        <v>33</v>
      </c>
      <c r="AX227" s="15" t="s">
        <v>72</v>
      </c>
      <c r="AY227" s="263" t="s">
        <v>121</v>
      </c>
    </row>
    <row r="228" s="15" customFormat="1">
      <c r="A228" s="15"/>
      <c r="B228" s="254"/>
      <c r="C228" s="255"/>
      <c r="D228" s="228" t="s">
        <v>132</v>
      </c>
      <c r="E228" s="256" t="s">
        <v>19</v>
      </c>
      <c r="F228" s="257" t="s">
        <v>212</v>
      </c>
      <c r="G228" s="255"/>
      <c r="H228" s="256" t="s">
        <v>19</v>
      </c>
      <c r="I228" s="258"/>
      <c r="J228" s="255"/>
      <c r="K228" s="255"/>
      <c r="L228" s="259"/>
      <c r="M228" s="260"/>
      <c r="N228" s="261"/>
      <c r="O228" s="261"/>
      <c r="P228" s="261"/>
      <c r="Q228" s="261"/>
      <c r="R228" s="261"/>
      <c r="S228" s="261"/>
      <c r="T228" s="26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3" t="s">
        <v>132</v>
      </c>
      <c r="AU228" s="263" t="s">
        <v>83</v>
      </c>
      <c r="AV228" s="15" t="s">
        <v>80</v>
      </c>
      <c r="AW228" s="15" t="s">
        <v>33</v>
      </c>
      <c r="AX228" s="15" t="s">
        <v>72</v>
      </c>
      <c r="AY228" s="263" t="s">
        <v>121</v>
      </c>
    </row>
    <row r="229" s="13" customFormat="1">
      <c r="A229" s="13"/>
      <c r="B229" s="232"/>
      <c r="C229" s="233"/>
      <c r="D229" s="228" t="s">
        <v>132</v>
      </c>
      <c r="E229" s="234" t="s">
        <v>19</v>
      </c>
      <c r="F229" s="235" t="s">
        <v>310</v>
      </c>
      <c r="G229" s="233"/>
      <c r="H229" s="236">
        <v>232.5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132</v>
      </c>
      <c r="AU229" s="242" t="s">
        <v>83</v>
      </c>
      <c r="AV229" s="13" t="s">
        <v>83</v>
      </c>
      <c r="AW229" s="13" t="s">
        <v>33</v>
      </c>
      <c r="AX229" s="13" t="s">
        <v>72</v>
      </c>
      <c r="AY229" s="242" t="s">
        <v>121</v>
      </c>
    </row>
    <row r="230" s="13" customFormat="1">
      <c r="A230" s="13"/>
      <c r="B230" s="232"/>
      <c r="C230" s="233"/>
      <c r="D230" s="228" t="s">
        <v>132</v>
      </c>
      <c r="E230" s="234" t="s">
        <v>19</v>
      </c>
      <c r="F230" s="235" t="s">
        <v>311</v>
      </c>
      <c r="G230" s="233"/>
      <c r="H230" s="236">
        <v>89.25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132</v>
      </c>
      <c r="AU230" s="242" t="s">
        <v>83</v>
      </c>
      <c r="AV230" s="13" t="s">
        <v>83</v>
      </c>
      <c r="AW230" s="13" t="s">
        <v>33</v>
      </c>
      <c r="AX230" s="13" t="s">
        <v>72</v>
      </c>
      <c r="AY230" s="242" t="s">
        <v>121</v>
      </c>
    </row>
    <row r="231" s="13" customFormat="1">
      <c r="A231" s="13"/>
      <c r="B231" s="232"/>
      <c r="C231" s="233"/>
      <c r="D231" s="228" t="s">
        <v>132</v>
      </c>
      <c r="E231" s="234" t="s">
        <v>19</v>
      </c>
      <c r="F231" s="235" t="s">
        <v>312</v>
      </c>
      <c r="G231" s="233"/>
      <c r="H231" s="236">
        <v>120.75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132</v>
      </c>
      <c r="AU231" s="242" t="s">
        <v>83</v>
      </c>
      <c r="AV231" s="13" t="s">
        <v>83</v>
      </c>
      <c r="AW231" s="13" t="s">
        <v>33</v>
      </c>
      <c r="AX231" s="13" t="s">
        <v>72</v>
      </c>
      <c r="AY231" s="242" t="s">
        <v>121</v>
      </c>
    </row>
    <row r="232" s="14" customFormat="1">
      <c r="A232" s="14"/>
      <c r="B232" s="243"/>
      <c r="C232" s="244"/>
      <c r="D232" s="228" t="s">
        <v>132</v>
      </c>
      <c r="E232" s="245" t="s">
        <v>19</v>
      </c>
      <c r="F232" s="246" t="s">
        <v>150</v>
      </c>
      <c r="G232" s="244"/>
      <c r="H232" s="247">
        <v>442.5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132</v>
      </c>
      <c r="AU232" s="253" t="s">
        <v>83</v>
      </c>
      <c r="AV232" s="14" t="s">
        <v>128</v>
      </c>
      <c r="AW232" s="14" t="s">
        <v>33</v>
      </c>
      <c r="AX232" s="14" t="s">
        <v>80</v>
      </c>
      <c r="AY232" s="253" t="s">
        <v>121</v>
      </c>
    </row>
    <row r="233" s="15" customFormat="1">
      <c r="A233" s="15"/>
      <c r="B233" s="254"/>
      <c r="C233" s="255"/>
      <c r="D233" s="228" t="s">
        <v>132</v>
      </c>
      <c r="E233" s="256" t="s">
        <v>19</v>
      </c>
      <c r="F233" s="257" t="s">
        <v>216</v>
      </c>
      <c r="G233" s="255"/>
      <c r="H233" s="256" t="s">
        <v>19</v>
      </c>
      <c r="I233" s="258"/>
      <c r="J233" s="255"/>
      <c r="K233" s="255"/>
      <c r="L233" s="259"/>
      <c r="M233" s="260"/>
      <c r="N233" s="261"/>
      <c r="O233" s="261"/>
      <c r="P233" s="261"/>
      <c r="Q233" s="261"/>
      <c r="R233" s="261"/>
      <c r="S233" s="261"/>
      <c r="T233" s="26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3" t="s">
        <v>132</v>
      </c>
      <c r="AU233" s="263" t="s">
        <v>83</v>
      </c>
      <c r="AV233" s="15" t="s">
        <v>80</v>
      </c>
      <c r="AW233" s="15" t="s">
        <v>33</v>
      </c>
      <c r="AX233" s="15" t="s">
        <v>72</v>
      </c>
      <c r="AY233" s="263" t="s">
        <v>121</v>
      </c>
    </row>
    <row r="234" s="2" customFormat="1" ht="16.5" customHeight="1">
      <c r="A234" s="39"/>
      <c r="B234" s="40"/>
      <c r="C234" s="264" t="s">
        <v>313</v>
      </c>
      <c r="D234" s="264" t="s">
        <v>314</v>
      </c>
      <c r="E234" s="265" t="s">
        <v>315</v>
      </c>
      <c r="F234" s="266" t="s">
        <v>316</v>
      </c>
      <c r="G234" s="267" t="s">
        <v>317</v>
      </c>
      <c r="H234" s="268">
        <v>885</v>
      </c>
      <c r="I234" s="269"/>
      <c r="J234" s="270">
        <f>ROUND(I234*H234,2)</f>
        <v>0</v>
      </c>
      <c r="K234" s="266" t="s">
        <v>127</v>
      </c>
      <c r="L234" s="271"/>
      <c r="M234" s="272" t="s">
        <v>19</v>
      </c>
      <c r="N234" s="273" t="s">
        <v>43</v>
      </c>
      <c r="O234" s="85"/>
      <c r="P234" s="224">
        <f>O234*H234</f>
        <v>0</v>
      </c>
      <c r="Q234" s="224">
        <v>1</v>
      </c>
      <c r="R234" s="224">
        <f>Q234*H234</f>
        <v>885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167</v>
      </c>
      <c r="AT234" s="226" t="s">
        <v>314</v>
      </c>
      <c r="AU234" s="226" t="s">
        <v>83</v>
      </c>
      <c r="AY234" s="18" t="s">
        <v>121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80</v>
      </c>
      <c r="BK234" s="227">
        <f>ROUND(I234*H234,2)</f>
        <v>0</v>
      </c>
      <c r="BL234" s="18" t="s">
        <v>128</v>
      </c>
      <c r="BM234" s="226" t="s">
        <v>318</v>
      </c>
    </row>
    <row r="235" s="13" customFormat="1">
      <c r="A235" s="13"/>
      <c r="B235" s="232"/>
      <c r="C235" s="233"/>
      <c r="D235" s="228" t="s">
        <v>132</v>
      </c>
      <c r="E235" s="233"/>
      <c r="F235" s="235" t="s">
        <v>319</v>
      </c>
      <c r="G235" s="233"/>
      <c r="H235" s="236">
        <v>885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132</v>
      </c>
      <c r="AU235" s="242" t="s">
        <v>83</v>
      </c>
      <c r="AV235" s="13" t="s">
        <v>83</v>
      </c>
      <c r="AW235" s="13" t="s">
        <v>4</v>
      </c>
      <c r="AX235" s="13" t="s">
        <v>80</v>
      </c>
      <c r="AY235" s="242" t="s">
        <v>121</v>
      </c>
    </row>
    <row r="236" s="2" customFormat="1" ht="21.75" customHeight="1">
      <c r="A236" s="39"/>
      <c r="B236" s="40"/>
      <c r="C236" s="215" t="s">
        <v>320</v>
      </c>
      <c r="D236" s="215" t="s">
        <v>123</v>
      </c>
      <c r="E236" s="216" t="s">
        <v>321</v>
      </c>
      <c r="F236" s="217" t="s">
        <v>322</v>
      </c>
      <c r="G236" s="218" t="s">
        <v>317</v>
      </c>
      <c r="H236" s="219">
        <v>5622</v>
      </c>
      <c r="I236" s="220"/>
      <c r="J236" s="221">
        <f>ROUND(I236*H236,2)</f>
        <v>0</v>
      </c>
      <c r="K236" s="217" t="s">
        <v>127</v>
      </c>
      <c r="L236" s="45"/>
      <c r="M236" s="222" t="s">
        <v>19</v>
      </c>
      <c r="N236" s="223" t="s">
        <v>43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128</v>
      </c>
      <c r="AT236" s="226" t="s">
        <v>123</v>
      </c>
      <c r="AU236" s="226" t="s">
        <v>83</v>
      </c>
      <c r="AY236" s="18" t="s">
        <v>121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80</v>
      </c>
      <c r="BK236" s="227">
        <f>ROUND(I236*H236,2)</f>
        <v>0</v>
      </c>
      <c r="BL236" s="18" t="s">
        <v>128</v>
      </c>
      <c r="BM236" s="226" t="s">
        <v>323</v>
      </c>
    </row>
    <row r="237" s="13" customFormat="1">
      <c r="A237" s="13"/>
      <c r="B237" s="232"/>
      <c r="C237" s="233"/>
      <c r="D237" s="228" t="s">
        <v>132</v>
      </c>
      <c r="E237" s="234" t="s">
        <v>19</v>
      </c>
      <c r="F237" s="235" t="s">
        <v>324</v>
      </c>
      <c r="G237" s="233"/>
      <c r="H237" s="236">
        <v>2811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132</v>
      </c>
      <c r="AU237" s="242" t="s">
        <v>83</v>
      </c>
      <c r="AV237" s="13" t="s">
        <v>83</v>
      </c>
      <c r="AW237" s="13" t="s">
        <v>33</v>
      </c>
      <c r="AX237" s="13" t="s">
        <v>80</v>
      </c>
      <c r="AY237" s="242" t="s">
        <v>121</v>
      </c>
    </row>
    <row r="238" s="13" customFormat="1">
      <c r="A238" s="13"/>
      <c r="B238" s="232"/>
      <c r="C238" s="233"/>
      <c r="D238" s="228" t="s">
        <v>132</v>
      </c>
      <c r="E238" s="233"/>
      <c r="F238" s="235" t="s">
        <v>325</v>
      </c>
      <c r="G238" s="233"/>
      <c r="H238" s="236">
        <v>5622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132</v>
      </c>
      <c r="AU238" s="242" t="s">
        <v>83</v>
      </c>
      <c r="AV238" s="13" t="s">
        <v>83</v>
      </c>
      <c r="AW238" s="13" t="s">
        <v>4</v>
      </c>
      <c r="AX238" s="13" t="s">
        <v>80</v>
      </c>
      <c r="AY238" s="242" t="s">
        <v>121</v>
      </c>
    </row>
    <row r="239" s="2" customFormat="1" ht="21.75" customHeight="1">
      <c r="A239" s="39"/>
      <c r="B239" s="40"/>
      <c r="C239" s="215" t="s">
        <v>326</v>
      </c>
      <c r="D239" s="215" t="s">
        <v>123</v>
      </c>
      <c r="E239" s="216" t="s">
        <v>327</v>
      </c>
      <c r="F239" s="217" t="s">
        <v>328</v>
      </c>
      <c r="G239" s="218" t="s">
        <v>207</v>
      </c>
      <c r="H239" s="219">
        <v>3184.5</v>
      </c>
      <c r="I239" s="220"/>
      <c r="J239" s="221">
        <f>ROUND(I239*H239,2)</f>
        <v>0</v>
      </c>
      <c r="K239" s="217" t="s">
        <v>127</v>
      </c>
      <c r="L239" s="45"/>
      <c r="M239" s="222" t="s">
        <v>19</v>
      </c>
      <c r="N239" s="223" t="s">
        <v>43</v>
      </c>
      <c r="O239" s="85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128</v>
      </c>
      <c r="AT239" s="226" t="s">
        <v>123</v>
      </c>
      <c r="AU239" s="226" t="s">
        <v>83</v>
      </c>
      <c r="AY239" s="18" t="s">
        <v>121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80</v>
      </c>
      <c r="BK239" s="227">
        <f>ROUND(I239*H239,2)</f>
        <v>0</v>
      </c>
      <c r="BL239" s="18" t="s">
        <v>128</v>
      </c>
      <c r="BM239" s="226" t="s">
        <v>329</v>
      </c>
    </row>
    <row r="240" s="2" customFormat="1">
      <c r="A240" s="39"/>
      <c r="B240" s="40"/>
      <c r="C240" s="41"/>
      <c r="D240" s="228" t="s">
        <v>130</v>
      </c>
      <c r="E240" s="41"/>
      <c r="F240" s="229" t="s">
        <v>330</v>
      </c>
      <c r="G240" s="41"/>
      <c r="H240" s="41"/>
      <c r="I240" s="133"/>
      <c r="J240" s="41"/>
      <c r="K240" s="41"/>
      <c r="L240" s="45"/>
      <c r="M240" s="230"/>
      <c r="N240" s="231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130</v>
      </c>
      <c r="AU240" s="18" t="s">
        <v>83</v>
      </c>
    </row>
    <row r="241" s="13" customFormat="1">
      <c r="A241" s="13"/>
      <c r="B241" s="232"/>
      <c r="C241" s="233"/>
      <c r="D241" s="228" t="s">
        <v>132</v>
      </c>
      <c r="E241" s="234" t="s">
        <v>19</v>
      </c>
      <c r="F241" s="235" t="s">
        <v>331</v>
      </c>
      <c r="G241" s="233"/>
      <c r="H241" s="236">
        <v>167.5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132</v>
      </c>
      <c r="AU241" s="242" t="s">
        <v>83</v>
      </c>
      <c r="AV241" s="13" t="s">
        <v>83</v>
      </c>
      <c r="AW241" s="13" t="s">
        <v>33</v>
      </c>
      <c r="AX241" s="13" t="s">
        <v>72</v>
      </c>
      <c r="AY241" s="242" t="s">
        <v>121</v>
      </c>
    </row>
    <row r="242" s="13" customFormat="1">
      <c r="A242" s="13"/>
      <c r="B242" s="232"/>
      <c r="C242" s="233"/>
      <c r="D242" s="228" t="s">
        <v>132</v>
      </c>
      <c r="E242" s="234" t="s">
        <v>19</v>
      </c>
      <c r="F242" s="235" t="s">
        <v>332</v>
      </c>
      <c r="G242" s="233"/>
      <c r="H242" s="236">
        <v>2811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132</v>
      </c>
      <c r="AU242" s="242" t="s">
        <v>83</v>
      </c>
      <c r="AV242" s="13" t="s">
        <v>83</v>
      </c>
      <c r="AW242" s="13" t="s">
        <v>33</v>
      </c>
      <c r="AX242" s="13" t="s">
        <v>72</v>
      </c>
      <c r="AY242" s="242" t="s">
        <v>121</v>
      </c>
    </row>
    <row r="243" s="13" customFormat="1">
      <c r="A243" s="13"/>
      <c r="B243" s="232"/>
      <c r="C243" s="233"/>
      <c r="D243" s="228" t="s">
        <v>132</v>
      </c>
      <c r="E243" s="234" t="s">
        <v>19</v>
      </c>
      <c r="F243" s="235" t="s">
        <v>333</v>
      </c>
      <c r="G243" s="233"/>
      <c r="H243" s="236">
        <v>33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132</v>
      </c>
      <c r="AU243" s="242" t="s">
        <v>83</v>
      </c>
      <c r="AV243" s="13" t="s">
        <v>83</v>
      </c>
      <c r="AW243" s="13" t="s">
        <v>33</v>
      </c>
      <c r="AX243" s="13" t="s">
        <v>72</v>
      </c>
      <c r="AY243" s="242" t="s">
        <v>121</v>
      </c>
    </row>
    <row r="244" s="13" customFormat="1">
      <c r="A244" s="13"/>
      <c r="B244" s="232"/>
      <c r="C244" s="233"/>
      <c r="D244" s="228" t="s">
        <v>132</v>
      </c>
      <c r="E244" s="234" t="s">
        <v>19</v>
      </c>
      <c r="F244" s="235" t="s">
        <v>334</v>
      </c>
      <c r="G244" s="233"/>
      <c r="H244" s="236">
        <v>173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132</v>
      </c>
      <c r="AU244" s="242" t="s">
        <v>83</v>
      </c>
      <c r="AV244" s="13" t="s">
        <v>83</v>
      </c>
      <c r="AW244" s="13" t="s">
        <v>33</v>
      </c>
      <c r="AX244" s="13" t="s">
        <v>72</v>
      </c>
      <c r="AY244" s="242" t="s">
        <v>121</v>
      </c>
    </row>
    <row r="245" s="14" customFormat="1">
      <c r="A245" s="14"/>
      <c r="B245" s="243"/>
      <c r="C245" s="244"/>
      <c r="D245" s="228" t="s">
        <v>132</v>
      </c>
      <c r="E245" s="245" t="s">
        <v>19</v>
      </c>
      <c r="F245" s="246" t="s">
        <v>150</v>
      </c>
      <c r="G245" s="244"/>
      <c r="H245" s="247">
        <v>3184.5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132</v>
      </c>
      <c r="AU245" s="253" t="s">
        <v>83</v>
      </c>
      <c r="AV245" s="14" t="s">
        <v>128</v>
      </c>
      <c r="AW245" s="14" t="s">
        <v>33</v>
      </c>
      <c r="AX245" s="14" t="s">
        <v>80</v>
      </c>
      <c r="AY245" s="253" t="s">
        <v>121</v>
      </c>
    </row>
    <row r="246" s="2" customFormat="1" ht="21.75" customHeight="1">
      <c r="A246" s="39"/>
      <c r="B246" s="40"/>
      <c r="C246" s="215" t="s">
        <v>335</v>
      </c>
      <c r="D246" s="215" t="s">
        <v>123</v>
      </c>
      <c r="E246" s="216" t="s">
        <v>336</v>
      </c>
      <c r="F246" s="217" t="s">
        <v>337</v>
      </c>
      <c r="G246" s="218" t="s">
        <v>207</v>
      </c>
      <c r="H246" s="219">
        <v>42.5</v>
      </c>
      <c r="I246" s="220"/>
      <c r="J246" s="221">
        <f>ROUND(I246*H246,2)</f>
        <v>0</v>
      </c>
      <c r="K246" s="217" t="s">
        <v>127</v>
      </c>
      <c r="L246" s="45"/>
      <c r="M246" s="222" t="s">
        <v>19</v>
      </c>
      <c r="N246" s="223" t="s">
        <v>43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128</v>
      </c>
      <c r="AT246" s="226" t="s">
        <v>123</v>
      </c>
      <c r="AU246" s="226" t="s">
        <v>83</v>
      </c>
      <c r="AY246" s="18" t="s">
        <v>121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80</v>
      </c>
      <c r="BK246" s="227">
        <f>ROUND(I246*H246,2)</f>
        <v>0</v>
      </c>
      <c r="BL246" s="18" t="s">
        <v>128</v>
      </c>
      <c r="BM246" s="226" t="s">
        <v>338</v>
      </c>
    </row>
    <row r="247" s="2" customFormat="1">
      <c r="A247" s="39"/>
      <c r="B247" s="40"/>
      <c r="C247" s="41"/>
      <c r="D247" s="228" t="s">
        <v>130</v>
      </c>
      <c r="E247" s="41"/>
      <c r="F247" s="229" t="s">
        <v>339</v>
      </c>
      <c r="G247" s="41"/>
      <c r="H247" s="41"/>
      <c r="I247" s="133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130</v>
      </c>
      <c r="AU247" s="18" t="s">
        <v>83</v>
      </c>
    </row>
    <row r="248" s="15" customFormat="1">
      <c r="A248" s="15"/>
      <c r="B248" s="254"/>
      <c r="C248" s="255"/>
      <c r="D248" s="228" t="s">
        <v>132</v>
      </c>
      <c r="E248" s="256" t="s">
        <v>19</v>
      </c>
      <c r="F248" s="257" t="s">
        <v>340</v>
      </c>
      <c r="G248" s="255"/>
      <c r="H248" s="256" t="s">
        <v>19</v>
      </c>
      <c r="I248" s="258"/>
      <c r="J248" s="255"/>
      <c r="K248" s="255"/>
      <c r="L248" s="259"/>
      <c r="M248" s="260"/>
      <c r="N248" s="261"/>
      <c r="O248" s="261"/>
      <c r="P248" s="261"/>
      <c r="Q248" s="261"/>
      <c r="R248" s="261"/>
      <c r="S248" s="261"/>
      <c r="T248" s="26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3" t="s">
        <v>132</v>
      </c>
      <c r="AU248" s="263" t="s">
        <v>83</v>
      </c>
      <c r="AV248" s="15" t="s">
        <v>80</v>
      </c>
      <c r="AW248" s="15" t="s">
        <v>33</v>
      </c>
      <c r="AX248" s="15" t="s">
        <v>72</v>
      </c>
      <c r="AY248" s="263" t="s">
        <v>121</v>
      </c>
    </row>
    <row r="249" s="13" customFormat="1">
      <c r="A249" s="13"/>
      <c r="B249" s="232"/>
      <c r="C249" s="233"/>
      <c r="D249" s="228" t="s">
        <v>132</v>
      </c>
      <c r="E249" s="234" t="s">
        <v>19</v>
      </c>
      <c r="F249" s="235" t="s">
        <v>341</v>
      </c>
      <c r="G249" s="233"/>
      <c r="H249" s="236">
        <v>31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132</v>
      </c>
      <c r="AU249" s="242" t="s">
        <v>83</v>
      </c>
      <c r="AV249" s="13" t="s">
        <v>83</v>
      </c>
      <c r="AW249" s="13" t="s">
        <v>33</v>
      </c>
      <c r="AX249" s="13" t="s">
        <v>72</v>
      </c>
      <c r="AY249" s="242" t="s">
        <v>121</v>
      </c>
    </row>
    <row r="250" s="15" customFormat="1">
      <c r="A250" s="15"/>
      <c r="B250" s="254"/>
      <c r="C250" s="255"/>
      <c r="D250" s="228" t="s">
        <v>132</v>
      </c>
      <c r="E250" s="256" t="s">
        <v>19</v>
      </c>
      <c r="F250" s="257" t="s">
        <v>342</v>
      </c>
      <c r="G250" s="255"/>
      <c r="H250" s="256" t="s">
        <v>19</v>
      </c>
      <c r="I250" s="258"/>
      <c r="J250" s="255"/>
      <c r="K250" s="255"/>
      <c r="L250" s="259"/>
      <c r="M250" s="260"/>
      <c r="N250" s="261"/>
      <c r="O250" s="261"/>
      <c r="P250" s="261"/>
      <c r="Q250" s="261"/>
      <c r="R250" s="261"/>
      <c r="S250" s="261"/>
      <c r="T250" s="26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3" t="s">
        <v>132</v>
      </c>
      <c r="AU250" s="263" t="s">
        <v>83</v>
      </c>
      <c r="AV250" s="15" t="s">
        <v>80</v>
      </c>
      <c r="AW250" s="15" t="s">
        <v>33</v>
      </c>
      <c r="AX250" s="15" t="s">
        <v>72</v>
      </c>
      <c r="AY250" s="263" t="s">
        <v>121</v>
      </c>
    </row>
    <row r="251" s="13" customFormat="1">
      <c r="A251" s="13"/>
      <c r="B251" s="232"/>
      <c r="C251" s="233"/>
      <c r="D251" s="228" t="s">
        <v>132</v>
      </c>
      <c r="E251" s="234" t="s">
        <v>19</v>
      </c>
      <c r="F251" s="235" t="s">
        <v>343</v>
      </c>
      <c r="G251" s="233"/>
      <c r="H251" s="236">
        <v>11.5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132</v>
      </c>
      <c r="AU251" s="242" t="s">
        <v>83</v>
      </c>
      <c r="AV251" s="13" t="s">
        <v>83</v>
      </c>
      <c r="AW251" s="13" t="s">
        <v>33</v>
      </c>
      <c r="AX251" s="13" t="s">
        <v>72</v>
      </c>
      <c r="AY251" s="242" t="s">
        <v>121</v>
      </c>
    </row>
    <row r="252" s="14" customFormat="1">
      <c r="A252" s="14"/>
      <c r="B252" s="243"/>
      <c r="C252" s="244"/>
      <c r="D252" s="228" t="s">
        <v>132</v>
      </c>
      <c r="E252" s="245" t="s">
        <v>19</v>
      </c>
      <c r="F252" s="246" t="s">
        <v>150</v>
      </c>
      <c r="G252" s="244"/>
      <c r="H252" s="247">
        <v>42.5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132</v>
      </c>
      <c r="AU252" s="253" t="s">
        <v>83</v>
      </c>
      <c r="AV252" s="14" t="s">
        <v>128</v>
      </c>
      <c r="AW252" s="14" t="s">
        <v>33</v>
      </c>
      <c r="AX252" s="14" t="s">
        <v>80</v>
      </c>
      <c r="AY252" s="253" t="s">
        <v>121</v>
      </c>
    </row>
    <row r="253" s="2" customFormat="1" ht="21.75" customHeight="1">
      <c r="A253" s="39"/>
      <c r="B253" s="40"/>
      <c r="C253" s="215" t="s">
        <v>344</v>
      </c>
      <c r="D253" s="215" t="s">
        <v>123</v>
      </c>
      <c r="E253" s="216" t="s">
        <v>345</v>
      </c>
      <c r="F253" s="217" t="s">
        <v>346</v>
      </c>
      <c r="G253" s="218" t="s">
        <v>126</v>
      </c>
      <c r="H253" s="219">
        <v>11</v>
      </c>
      <c r="I253" s="220"/>
      <c r="J253" s="221">
        <f>ROUND(I253*H253,2)</f>
        <v>0</v>
      </c>
      <c r="K253" s="217" t="s">
        <v>127</v>
      </c>
      <c r="L253" s="45"/>
      <c r="M253" s="222" t="s">
        <v>19</v>
      </c>
      <c r="N253" s="223" t="s">
        <v>43</v>
      </c>
      <c r="O253" s="85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6" t="s">
        <v>128</v>
      </c>
      <c r="AT253" s="226" t="s">
        <v>123</v>
      </c>
      <c r="AU253" s="226" t="s">
        <v>83</v>
      </c>
      <c r="AY253" s="18" t="s">
        <v>121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80</v>
      </c>
      <c r="BK253" s="227">
        <f>ROUND(I253*H253,2)</f>
        <v>0</v>
      </c>
      <c r="BL253" s="18" t="s">
        <v>128</v>
      </c>
      <c r="BM253" s="226" t="s">
        <v>347</v>
      </c>
    </row>
    <row r="254" s="2" customFormat="1">
      <c r="A254" s="39"/>
      <c r="B254" s="40"/>
      <c r="C254" s="41"/>
      <c r="D254" s="228" t="s">
        <v>130</v>
      </c>
      <c r="E254" s="41"/>
      <c r="F254" s="229" t="s">
        <v>348</v>
      </c>
      <c r="G254" s="41"/>
      <c r="H254" s="41"/>
      <c r="I254" s="133"/>
      <c r="J254" s="41"/>
      <c r="K254" s="41"/>
      <c r="L254" s="45"/>
      <c r="M254" s="230"/>
      <c r="N254" s="231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130</v>
      </c>
      <c r="AU254" s="18" t="s">
        <v>83</v>
      </c>
    </row>
    <row r="255" s="13" customFormat="1">
      <c r="A255" s="13"/>
      <c r="B255" s="232"/>
      <c r="C255" s="233"/>
      <c r="D255" s="228" t="s">
        <v>132</v>
      </c>
      <c r="E255" s="234" t="s">
        <v>19</v>
      </c>
      <c r="F255" s="235" t="s">
        <v>252</v>
      </c>
      <c r="G255" s="233"/>
      <c r="H255" s="236">
        <v>11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132</v>
      </c>
      <c r="AU255" s="242" t="s">
        <v>83</v>
      </c>
      <c r="AV255" s="13" t="s">
        <v>83</v>
      </c>
      <c r="AW255" s="13" t="s">
        <v>33</v>
      </c>
      <c r="AX255" s="13" t="s">
        <v>80</v>
      </c>
      <c r="AY255" s="242" t="s">
        <v>121</v>
      </c>
    </row>
    <row r="256" s="2" customFormat="1" ht="33" customHeight="1">
      <c r="A256" s="39"/>
      <c r="B256" s="40"/>
      <c r="C256" s="215" t="s">
        <v>349</v>
      </c>
      <c r="D256" s="215" t="s">
        <v>123</v>
      </c>
      <c r="E256" s="216" t="s">
        <v>350</v>
      </c>
      <c r="F256" s="217" t="s">
        <v>351</v>
      </c>
      <c r="G256" s="218" t="s">
        <v>207</v>
      </c>
      <c r="H256" s="219">
        <v>62</v>
      </c>
      <c r="I256" s="220"/>
      <c r="J256" s="221">
        <f>ROUND(I256*H256,2)</f>
        <v>0</v>
      </c>
      <c r="K256" s="217" t="s">
        <v>127</v>
      </c>
      <c r="L256" s="45"/>
      <c r="M256" s="222" t="s">
        <v>19</v>
      </c>
      <c r="N256" s="223" t="s">
        <v>43</v>
      </c>
      <c r="O256" s="85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128</v>
      </c>
      <c r="AT256" s="226" t="s">
        <v>123</v>
      </c>
      <c r="AU256" s="226" t="s">
        <v>83</v>
      </c>
      <c r="AY256" s="18" t="s">
        <v>121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80</v>
      </c>
      <c r="BK256" s="227">
        <f>ROUND(I256*H256,2)</f>
        <v>0</v>
      </c>
      <c r="BL256" s="18" t="s">
        <v>128</v>
      </c>
      <c r="BM256" s="226" t="s">
        <v>352</v>
      </c>
    </row>
    <row r="257" s="2" customFormat="1">
      <c r="A257" s="39"/>
      <c r="B257" s="40"/>
      <c r="C257" s="41"/>
      <c r="D257" s="228" t="s">
        <v>130</v>
      </c>
      <c r="E257" s="41"/>
      <c r="F257" s="229" t="s">
        <v>353</v>
      </c>
      <c r="G257" s="41"/>
      <c r="H257" s="41"/>
      <c r="I257" s="133"/>
      <c r="J257" s="41"/>
      <c r="K257" s="41"/>
      <c r="L257" s="45"/>
      <c r="M257" s="230"/>
      <c r="N257" s="23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130</v>
      </c>
      <c r="AU257" s="18" t="s">
        <v>83</v>
      </c>
    </row>
    <row r="258" s="15" customFormat="1">
      <c r="A258" s="15"/>
      <c r="B258" s="254"/>
      <c r="C258" s="255"/>
      <c r="D258" s="228" t="s">
        <v>132</v>
      </c>
      <c r="E258" s="256" t="s">
        <v>19</v>
      </c>
      <c r="F258" s="257" t="s">
        <v>354</v>
      </c>
      <c r="G258" s="255"/>
      <c r="H258" s="256" t="s">
        <v>19</v>
      </c>
      <c r="I258" s="258"/>
      <c r="J258" s="255"/>
      <c r="K258" s="255"/>
      <c r="L258" s="259"/>
      <c r="M258" s="260"/>
      <c r="N258" s="261"/>
      <c r="O258" s="261"/>
      <c r="P258" s="261"/>
      <c r="Q258" s="261"/>
      <c r="R258" s="261"/>
      <c r="S258" s="261"/>
      <c r="T258" s="26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3" t="s">
        <v>132</v>
      </c>
      <c r="AU258" s="263" t="s">
        <v>83</v>
      </c>
      <c r="AV258" s="15" t="s">
        <v>80</v>
      </c>
      <c r="AW258" s="15" t="s">
        <v>33</v>
      </c>
      <c r="AX258" s="15" t="s">
        <v>72</v>
      </c>
      <c r="AY258" s="263" t="s">
        <v>121</v>
      </c>
    </row>
    <row r="259" s="13" customFormat="1">
      <c r="A259" s="13"/>
      <c r="B259" s="232"/>
      <c r="C259" s="233"/>
      <c r="D259" s="228" t="s">
        <v>132</v>
      </c>
      <c r="E259" s="234" t="s">
        <v>19</v>
      </c>
      <c r="F259" s="235" t="s">
        <v>355</v>
      </c>
      <c r="G259" s="233"/>
      <c r="H259" s="236">
        <v>62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132</v>
      </c>
      <c r="AU259" s="242" t="s">
        <v>83</v>
      </c>
      <c r="AV259" s="13" t="s">
        <v>83</v>
      </c>
      <c r="AW259" s="13" t="s">
        <v>33</v>
      </c>
      <c r="AX259" s="13" t="s">
        <v>80</v>
      </c>
      <c r="AY259" s="242" t="s">
        <v>121</v>
      </c>
    </row>
    <row r="260" s="2" customFormat="1" ht="16.5" customHeight="1">
      <c r="A260" s="39"/>
      <c r="B260" s="40"/>
      <c r="C260" s="264" t="s">
        <v>356</v>
      </c>
      <c r="D260" s="264" t="s">
        <v>314</v>
      </c>
      <c r="E260" s="265" t="s">
        <v>357</v>
      </c>
      <c r="F260" s="266" t="s">
        <v>358</v>
      </c>
      <c r="G260" s="267" t="s">
        <v>317</v>
      </c>
      <c r="H260" s="268">
        <v>124</v>
      </c>
      <c r="I260" s="269"/>
      <c r="J260" s="270">
        <f>ROUND(I260*H260,2)</f>
        <v>0</v>
      </c>
      <c r="K260" s="266" t="s">
        <v>127</v>
      </c>
      <c r="L260" s="271"/>
      <c r="M260" s="272" t="s">
        <v>19</v>
      </c>
      <c r="N260" s="273" t="s">
        <v>43</v>
      </c>
      <c r="O260" s="85"/>
      <c r="P260" s="224">
        <f>O260*H260</f>
        <v>0</v>
      </c>
      <c r="Q260" s="224">
        <v>1</v>
      </c>
      <c r="R260" s="224">
        <f>Q260*H260</f>
        <v>124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167</v>
      </c>
      <c r="AT260" s="226" t="s">
        <v>314</v>
      </c>
      <c r="AU260" s="226" t="s">
        <v>83</v>
      </c>
      <c r="AY260" s="18" t="s">
        <v>121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80</v>
      </c>
      <c r="BK260" s="227">
        <f>ROUND(I260*H260,2)</f>
        <v>0</v>
      </c>
      <c r="BL260" s="18" t="s">
        <v>128</v>
      </c>
      <c r="BM260" s="226" t="s">
        <v>359</v>
      </c>
    </row>
    <row r="261" s="13" customFormat="1">
      <c r="A261" s="13"/>
      <c r="B261" s="232"/>
      <c r="C261" s="233"/>
      <c r="D261" s="228" t="s">
        <v>132</v>
      </c>
      <c r="E261" s="233"/>
      <c r="F261" s="235" t="s">
        <v>360</v>
      </c>
      <c r="G261" s="233"/>
      <c r="H261" s="236">
        <v>124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132</v>
      </c>
      <c r="AU261" s="242" t="s">
        <v>83</v>
      </c>
      <c r="AV261" s="13" t="s">
        <v>83</v>
      </c>
      <c r="AW261" s="13" t="s">
        <v>4</v>
      </c>
      <c r="AX261" s="13" t="s">
        <v>80</v>
      </c>
      <c r="AY261" s="242" t="s">
        <v>121</v>
      </c>
    </row>
    <row r="262" s="2" customFormat="1" ht="16.5" customHeight="1">
      <c r="A262" s="39"/>
      <c r="B262" s="40"/>
      <c r="C262" s="215" t="s">
        <v>361</v>
      </c>
      <c r="D262" s="215" t="s">
        <v>123</v>
      </c>
      <c r="E262" s="216" t="s">
        <v>362</v>
      </c>
      <c r="F262" s="217" t="s">
        <v>363</v>
      </c>
      <c r="G262" s="218" t="s">
        <v>136</v>
      </c>
      <c r="H262" s="219">
        <v>625</v>
      </c>
      <c r="I262" s="220"/>
      <c r="J262" s="221">
        <f>ROUND(I262*H262,2)</f>
        <v>0</v>
      </c>
      <c r="K262" s="217" t="s">
        <v>127</v>
      </c>
      <c r="L262" s="45"/>
      <c r="M262" s="222" t="s">
        <v>19</v>
      </c>
      <c r="N262" s="223" t="s">
        <v>43</v>
      </c>
      <c r="O262" s="85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128</v>
      </c>
      <c r="AT262" s="226" t="s">
        <v>123</v>
      </c>
      <c r="AU262" s="226" t="s">
        <v>83</v>
      </c>
      <c r="AY262" s="18" t="s">
        <v>121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80</v>
      </c>
      <c r="BK262" s="227">
        <f>ROUND(I262*H262,2)</f>
        <v>0</v>
      </c>
      <c r="BL262" s="18" t="s">
        <v>128</v>
      </c>
      <c r="BM262" s="226" t="s">
        <v>364</v>
      </c>
    </row>
    <row r="263" s="15" customFormat="1">
      <c r="A263" s="15"/>
      <c r="B263" s="254"/>
      <c r="C263" s="255"/>
      <c r="D263" s="228" t="s">
        <v>132</v>
      </c>
      <c r="E263" s="256" t="s">
        <v>19</v>
      </c>
      <c r="F263" s="257" t="s">
        <v>365</v>
      </c>
      <c r="G263" s="255"/>
      <c r="H263" s="256" t="s">
        <v>19</v>
      </c>
      <c r="I263" s="258"/>
      <c r="J263" s="255"/>
      <c r="K263" s="255"/>
      <c r="L263" s="259"/>
      <c r="M263" s="260"/>
      <c r="N263" s="261"/>
      <c r="O263" s="261"/>
      <c r="P263" s="261"/>
      <c r="Q263" s="261"/>
      <c r="R263" s="261"/>
      <c r="S263" s="261"/>
      <c r="T263" s="262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3" t="s">
        <v>132</v>
      </c>
      <c r="AU263" s="263" t="s">
        <v>83</v>
      </c>
      <c r="AV263" s="15" t="s">
        <v>80</v>
      </c>
      <c r="AW263" s="15" t="s">
        <v>33</v>
      </c>
      <c r="AX263" s="15" t="s">
        <v>72</v>
      </c>
      <c r="AY263" s="263" t="s">
        <v>121</v>
      </c>
    </row>
    <row r="264" s="13" customFormat="1">
      <c r="A264" s="13"/>
      <c r="B264" s="232"/>
      <c r="C264" s="233"/>
      <c r="D264" s="228" t="s">
        <v>132</v>
      </c>
      <c r="E264" s="234" t="s">
        <v>19</v>
      </c>
      <c r="F264" s="235" t="s">
        <v>366</v>
      </c>
      <c r="G264" s="233"/>
      <c r="H264" s="236">
        <v>625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132</v>
      </c>
      <c r="AU264" s="242" t="s">
        <v>83</v>
      </c>
      <c r="AV264" s="13" t="s">
        <v>83</v>
      </c>
      <c r="AW264" s="13" t="s">
        <v>33</v>
      </c>
      <c r="AX264" s="13" t="s">
        <v>80</v>
      </c>
      <c r="AY264" s="242" t="s">
        <v>121</v>
      </c>
    </row>
    <row r="265" s="2" customFormat="1" ht="16.5" customHeight="1">
      <c r="A265" s="39"/>
      <c r="B265" s="40"/>
      <c r="C265" s="215" t="s">
        <v>367</v>
      </c>
      <c r="D265" s="215" t="s">
        <v>123</v>
      </c>
      <c r="E265" s="216" t="s">
        <v>368</v>
      </c>
      <c r="F265" s="217" t="s">
        <v>369</v>
      </c>
      <c r="G265" s="218" t="s">
        <v>136</v>
      </c>
      <c r="H265" s="219">
        <v>6658.5</v>
      </c>
      <c r="I265" s="220"/>
      <c r="J265" s="221">
        <f>ROUND(I265*H265,2)</f>
        <v>0</v>
      </c>
      <c r="K265" s="217" t="s">
        <v>127</v>
      </c>
      <c r="L265" s="45"/>
      <c r="M265" s="222" t="s">
        <v>19</v>
      </c>
      <c r="N265" s="223" t="s">
        <v>43</v>
      </c>
      <c r="O265" s="85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128</v>
      </c>
      <c r="AT265" s="226" t="s">
        <v>123</v>
      </c>
      <c r="AU265" s="226" t="s">
        <v>83</v>
      </c>
      <c r="AY265" s="18" t="s">
        <v>121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80</v>
      </c>
      <c r="BK265" s="227">
        <f>ROUND(I265*H265,2)</f>
        <v>0</v>
      </c>
      <c r="BL265" s="18" t="s">
        <v>128</v>
      </c>
      <c r="BM265" s="226" t="s">
        <v>370</v>
      </c>
    </row>
    <row r="266" s="2" customFormat="1">
      <c r="A266" s="39"/>
      <c r="B266" s="40"/>
      <c r="C266" s="41"/>
      <c r="D266" s="228" t="s">
        <v>130</v>
      </c>
      <c r="E266" s="41"/>
      <c r="F266" s="229" t="s">
        <v>371</v>
      </c>
      <c r="G266" s="41"/>
      <c r="H266" s="41"/>
      <c r="I266" s="133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130</v>
      </c>
      <c r="AU266" s="18" t="s">
        <v>83</v>
      </c>
    </row>
    <row r="267" s="15" customFormat="1">
      <c r="A267" s="15"/>
      <c r="B267" s="254"/>
      <c r="C267" s="255"/>
      <c r="D267" s="228" t="s">
        <v>132</v>
      </c>
      <c r="E267" s="256" t="s">
        <v>19</v>
      </c>
      <c r="F267" s="257" t="s">
        <v>212</v>
      </c>
      <c r="G267" s="255"/>
      <c r="H267" s="256" t="s">
        <v>19</v>
      </c>
      <c r="I267" s="258"/>
      <c r="J267" s="255"/>
      <c r="K267" s="255"/>
      <c r="L267" s="259"/>
      <c r="M267" s="260"/>
      <c r="N267" s="261"/>
      <c r="O267" s="261"/>
      <c r="P267" s="261"/>
      <c r="Q267" s="261"/>
      <c r="R267" s="261"/>
      <c r="S267" s="261"/>
      <c r="T267" s="26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3" t="s">
        <v>132</v>
      </c>
      <c r="AU267" s="263" t="s">
        <v>83</v>
      </c>
      <c r="AV267" s="15" t="s">
        <v>80</v>
      </c>
      <c r="AW267" s="15" t="s">
        <v>33</v>
      </c>
      <c r="AX267" s="15" t="s">
        <v>72</v>
      </c>
      <c r="AY267" s="263" t="s">
        <v>121</v>
      </c>
    </row>
    <row r="268" s="15" customFormat="1">
      <c r="A268" s="15"/>
      <c r="B268" s="254"/>
      <c r="C268" s="255"/>
      <c r="D268" s="228" t="s">
        <v>132</v>
      </c>
      <c r="E268" s="256" t="s">
        <v>19</v>
      </c>
      <c r="F268" s="257" t="s">
        <v>372</v>
      </c>
      <c r="G268" s="255"/>
      <c r="H268" s="256" t="s">
        <v>19</v>
      </c>
      <c r="I268" s="258"/>
      <c r="J268" s="255"/>
      <c r="K268" s="255"/>
      <c r="L268" s="259"/>
      <c r="M268" s="260"/>
      <c r="N268" s="261"/>
      <c r="O268" s="261"/>
      <c r="P268" s="261"/>
      <c r="Q268" s="261"/>
      <c r="R268" s="261"/>
      <c r="S268" s="261"/>
      <c r="T268" s="26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3" t="s">
        <v>132</v>
      </c>
      <c r="AU268" s="263" t="s">
        <v>83</v>
      </c>
      <c r="AV268" s="15" t="s">
        <v>80</v>
      </c>
      <c r="AW268" s="15" t="s">
        <v>33</v>
      </c>
      <c r="AX268" s="15" t="s">
        <v>72</v>
      </c>
      <c r="AY268" s="263" t="s">
        <v>121</v>
      </c>
    </row>
    <row r="269" s="13" customFormat="1">
      <c r="A269" s="13"/>
      <c r="B269" s="232"/>
      <c r="C269" s="233"/>
      <c r="D269" s="228" t="s">
        <v>132</v>
      </c>
      <c r="E269" s="234" t="s">
        <v>19</v>
      </c>
      <c r="F269" s="235" t="s">
        <v>373</v>
      </c>
      <c r="G269" s="233"/>
      <c r="H269" s="236">
        <v>1550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132</v>
      </c>
      <c r="AU269" s="242" t="s">
        <v>83</v>
      </c>
      <c r="AV269" s="13" t="s">
        <v>83</v>
      </c>
      <c r="AW269" s="13" t="s">
        <v>33</v>
      </c>
      <c r="AX269" s="13" t="s">
        <v>72</v>
      </c>
      <c r="AY269" s="242" t="s">
        <v>121</v>
      </c>
    </row>
    <row r="270" s="15" customFormat="1">
      <c r="A270" s="15"/>
      <c r="B270" s="254"/>
      <c r="C270" s="255"/>
      <c r="D270" s="228" t="s">
        <v>132</v>
      </c>
      <c r="E270" s="256" t="s">
        <v>19</v>
      </c>
      <c r="F270" s="257" t="s">
        <v>374</v>
      </c>
      <c r="G270" s="255"/>
      <c r="H270" s="256" t="s">
        <v>19</v>
      </c>
      <c r="I270" s="258"/>
      <c r="J270" s="255"/>
      <c r="K270" s="255"/>
      <c r="L270" s="259"/>
      <c r="M270" s="260"/>
      <c r="N270" s="261"/>
      <c r="O270" s="261"/>
      <c r="P270" s="261"/>
      <c r="Q270" s="261"/>
      <c r="R270" s="261"/>
      <c r="S270" s="261"/>
      <c r="T270" s="26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3" t="s">
        <v>132</v>
      </c>
      <c r="AU270" s="263" t="s">
        <v>83</v>
      </c>
      <c r="AV270" s="15" t="s">
        <v>80</v>
      </c>
      <c r="AW270" s="15" t="s">
        <v>33</v>
      </c>
      <c r="AX270" s="15" t="s">
        <v>72</v>
      </c>
      <c r="AY270" s="263" t="s">
        <v>121</v>
      </c>
    </row>
    <row r="271" s="13" customFormat="1">
      <c r="A271" s="13"/>
      <c r="B271" s="232"/>
      <c r="C271" s="233"/>
      <c r="D271" s="228" t="s">
        <v>132</v>
      </c>
      <c r="E271" s="234" t="s">
        <v>19</v>
      </c>
      <c r="F271" s="235" t="s">
        <v>375</v>
      </c>
      <c r="G271" s="233"/>
      <c r="H271" s="236">
        <v>595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132</v>
      </c>
      <c r="AU271" s="242" t="s">
        <v>83</v>
      </c>
      <c r="AV271" s="13" t="s">
        <v>83</v>
      </c>
      <c r="AW271" s="13" t="s">
        <v>33</v>
      </c>
      <c r="AX271" s="13" t="s">
        <v>72</v>
      </c>
      <c r="AY271" s="242" t="s">
        <v>121</v>
      </c>
    </row>
    <row r="272" s="15" customFormat="1">
      <c r="A272" s="15"/>
      <c r="B272" s="254"/>
      <c r="C272" s="255"/>
      <c r="D272" s="228" t="s">
        <v>132</v>
      </c>
      <c r="E272" s="256" t="s">
        <v>19</v>
      </c>
      <c r="F272" s="257" t="s">
        <v>376</v>
      </c>
      <c r="G272" s="255"/>
      <c r="H272" s="256" t="s">
        <v>19</v>
      </c>
      <c r="I272" s="258"/>
      <c r="J272" s="255"/>
      <c r="K272" s="255"/>
      <c r="L272" s="259"/>
      <c r="M272" s="260"/>
      <c r="N272" s="261"/>
      <c r="O272" s="261"/>
      <c r="P272" s="261"/>
      <c r="Q272" s="261"/>
      <c r="R272" s="261"/>
      <c r="S272" s="261"/>
      <c r="T272" s="26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3" t="s">
        <v>132</v>
      </c>
      <c r="AU272" s="263" t="s">
        <v>83</v>
      </c>
      <c r="AV272" s="15" t="s">
        <v>80</v>
      </c>
      <c r="AW272" s="15" t="s">
        <v>33</v>
      </c>
      <c r="AX272" s="15" t="s">
        <v>72</v>
      </c>
      <c r="AY272" s="263" t="s">
        <v>121</v>
      </c>
    </row>
    <row r="273" s="13" customFormat="1">
      <c r="A273" s="13"/>
      <c r="B273" s="232"/>
      <c r="C273" s="233"/>
      <c r="D273" s="228" t="s">
        <v>132</v>
      </c>
      <c r="E273" s="234" t="s">
        <v>19</v>
      </c>
      <c r="F273" s="235" t="s">
        <v>377</v>
      </c>
      <c r="G273" s="233"/>
      <c r="H273" s="236">
        <v>805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132</v>
      </c>
      <c r="AU273" s="242" t="s">
        <v>83</v>
      </c>
      <c r="AV273" s="13" t="s">
        <v>83</v>
      </c>
      <c r="AW273" s="13" t="s">
        <v>33</v>
      </c>
      <c r="AX273" s="13" t="s">
        <v>72</v>
      </c>
      <c r="AY273" s="242" t="s">
        <v>121</v>
      </c>
    </row>
    <row r="274" s="15" customFormat="1">
      <c r="A274" s="15"/>
      <c r="B274" s="254"/>
      <c r="C274" s="255"/>
      <c r="D274" s="228" t="s">
        <v>132</v>
      </c>
      <c r="E274" s="256" t="s">
        <v>19</v>
      </c>
      <c r="F274" s="257" t="s">
        <v>378</v>
      </c>
      <c r="G274" s="255"/>
      <c r="H274" s="256" t="s">
        <v>19</v>
      </c>
      <c r="I274" s="258"/>
      <c r="J274" s="255"/>
      <c r="K274" s="255"/>
      <c r="L274" s="259"/>
      <c r="M274" s="260"/>
      <c r="N274" s="261"/>
      <c r="O274" s="261"/>
      <c r="P274" s="261"/>
      <c r="Q274" s="261"/>
      <c r="R274" s="261"/>
      <c r="S274" s="261"/>
      <c r="T274" s="26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3" t="s">
        <v>132</v>
      </c>
      <c r="AU274" s="263" t="s">
        <v>83</v>
      </c>
      <c r="AV274" s="15" t="s">
        <v>80</v>
      </c>
      <c r="AW274" s="15" t="s">
        <v>33</v>
      </c>
      <c r="AX274" s="15" t="s">
        <v>72</v>
      </c>
      <c r="AY274" s="263" t="s">
        <v>121</v>
      </c>
    </row>
    <row r="275" s="13" customFormat="1">
      <c r="A275" s="13"/>
      <c r="B275" s="232"/>
      <c r="C275" s="233"/>
      <c r="D275" s="228" t="s">
        <v>132</v>
      </c>
      <c r="E275" s="234" t="s">
        <v>19</v>
      </c>
      <c r="F275" s="235" t="s">
        <v>379</v>
      </c>
      <c r="G275" s="233"/>
      <c r="H275" s="236">
        <v>165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132</v>
      </c>
      <c r="AU275" s="242" t="s">
        <v>83</v>
      </c>
      <c r="AV275" s="13" t="s">
        <v>83</v>
      </c>
      <c r="AW275" s="13" t="s">
        <v>33</v>
      </c>
      <c r="AX275" s="13" t="s">
        <v>72</v>
      </c>
      <c r="AY275" s="242" t="s">
        <v>121</v>
      </c>
    </row>
    <row r="276" s="15" customFormat="1">
      <c r="A276" s="15"/>
      <c r="B276" s="254"/>
      <c r="C276" s="255"/>
      <c r="D276" s="228" t="s">
        <v>132</v>
      </c>
      <c r="E276" s="256" t="s">
        <v>19</v>
      </c>
      <c r="F276" s="257" t="s">
        <v>380</v>
      </c>
      <c r="G276" s="255"/>
      <c r="H276" s="256" t="s">
        <v>19</v>
      </c>
      <c r="I276" s="258"/>
      <c r="J276" s="255"/>
      <c r="K276" s="255"/>
      <c r="L276" s="259"/>
      <c r="M276" s="260"/>
      <c r="N276" s="261"/>
      <c r="O276" s="261"/>
      <c r="P276" s="261"/>
      <c r="Q276" s="261"/>
      <c r="R276" s="261"/>
      <c r="S276" s="261"/>
      <c r="T276" s="262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3" t="s">
        <v>132</v>
      </c>
      <c r="AU276" s="263" t="s">
        <v>83</v>
      </c>
      <c r="AV276" s="15" t="s">
        <v>80</v>
      </c>
      <c r="AW276" s="15" t="s">
        <v>33</v>
      </c>
      <c r="AX276" s="15" t="s">
        <v>72</v>
      </c>
      <c r="AY276" s="263" t="s">
        <v>121</v>
      </c>
    </row>
    <row r="277" s="13" customFormat="1">
      <c r="A277" s="13"/>
      <c r="B277" s="232"/>
      <c r="C277" s="233"/>
      <c r="D277" s="228" t="s">
        <v>132</v>
      </c>
      <c r="E277" s="234" t="s">
        <v>19</v>
      </c>
      <c r="F277" s="235" t="s">
        <v>381</v>
      </c>
      <c r="G277" s="233"/>
      <c r="H277" s="236">
        <v>128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132</v>
      </c>
      <c r="AU277" s="242" t="s">
        <v>83</v>
      </c>
      <c r="AV277" s="13" t="s">
        <v>83</v>
      </c>
      <c r="AW277" s="13" t="s">
        <v>33</v>
      </c>
      <c r="AX277" s="13" t="s">
        <v>72</v>
      </c>
      <c r="AY277" s="242" t="s">
        <v>121</v>
      </c>
    </row>
    <row r="278" s="15" customFormat="1">
      <c r="A278" s="15"/>
      <c r="B278" s="254"/>
      <c r="C278" s="255"/>
      <c r="D278" s="228" t="s">
        <v>132</v>
      </c>
      <c r="E278" s="256" t="s">
        <v>19</v>
      </c>
      <c r="F278" s="257" t="s">
        <v>382</v>
      </c>
      <c r="G278" s="255"/>
      <c r="H278" s="256" t="s">
        <v>19</v>
      </c>
      <c r="I278" s="258"/>
      <c r="J278" s="255"/>
      <c r="K278" s="255"/>
      <c r="L278" s="259"/>
      <c r="M278" s="260"/>
      <c r="N278" s="261"/>
      <c r="O278" s="261"/>
      <c r="P278" s="261"/>
      <c r="Q278" s="261"/>
      <c r="R278" s="261"/>
      <c r="S278" s="261"/>
      <c r="T278" s="26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3" t="s">
        <v>132</v>
      </c>
      <c r="AU278" s="263" t="s">
        <v>83</v>
      </c>
      <c r="AV278" s="15" t="s">
        <v>80</v>
      </c>
      <c r="AW278" s="15" t="s">
        <v>33</v>
      </c>
      <c r="AX278" s="15" t="s">
        <v>72</v>
      </c>
      <c r="AY278" s="263" t="s">
        <v>121</v>
      </c>
    </row>
    <row r="279" s="13" customFormat="1">
      <c r="A279" s="13"/>
      <c r="B279" s="232"/>
      <c r="C279" s="233"/>
      <c r="D279" s="228" t="s">
        <v>132</v>
      </c>
      <c r="E279" s="234" t="s">
        <v>19</v>
      </c>
      <c r="F279" s="235" t="s">
        <v>383</v>
      </c>
      <c r="G279" s="233"/>
      <c r="H279" s="236">
        <v>63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132</v>
      </c>
      <c r="AU279" s="242" t="s">
        <v>83</v>
      </c>
      <c r="AV279" s="13" t="s">
        <v>83</v>
      </c>
      <c r="AW279" s="13" t="s">
        <v>33</v>
      </c>
      <c r="AX279" s="13" t="s">
        <v>72</v>
      </c>
      <c r="AY279" s="242" t="s">
        <v>121</v>
      </c>
    </row>
    <row r="280" s="15" customFormat="1">
      <c r="A280" s="15"/>
      <c r="B280" s="254"/>
      <c r="C280" s="255"/>
      <c r="D280" s="228" t="s">
        <v>132</v>
      </c>
      <c r="E280" s="256" t="s">
        <v>19</v>
      </c>
      <c r="F280" s="257" t="s">
        <v>384</v>
      </c>
      <c r="G280" s="255"/>
      <c r="H280" s="256" t="s">
        <v>19</v>
      </c>
      <c r="I280" s="258"/>
      <c r="J280" s="255"/>
      <c r="K280" s="255"/>
      <c r="L280" s="259"/>
      <c r="M280" s="260"/>
      <c r="N280" s="261"/>
      <c r="O280" s="261"/>
      <c r="P280" s="261"/>
      <c r="Q280" s="261"/>
      <c r="R280" s="261"/>
      <c r="S280" s="261"/>
      <c r="T280" s="262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3" t="s">
        <v>132</v>
      </c>
      <c r="AU280" s="263" t="s">
        <v>83</v>
      </c>
      <c r="AV280" s="15" t="s">
        <v>80</v>
      </c>
      <c r="AW280" s="15" t="s">
        <v>33</v>
      </c>
      <c r="AX280" s="15" t="s">
        <v>72</v>
      </c>
      <c r="AY280" s="263" t="s">
        <v>121</v>
      </c>
    </row>
    <row r="281" s="15" customFormat="1">
      <c r="A281" s="15"/>
      <c r="B281" s="254"/>
      <c r="C281" s="255"/>
      <c r="D281" s="228" t="s">
        <v>132</v>
      </c>
      <c r="E281" s="256" t="s">
        <v>19</v>
      </c>
      <c r="F281" s="257" t="s">
        <v>372</v>
      </c>
      <c r="G281" s="255"/>
      <c r="H281" s="256" t="s">
        <v>19</v>
      </c>
      <c r="I281" s="258"/>
      <c r="J281" s="255"/>
      <c r="K281" s="255"/>
      <c r="L281" s="259"/>
      <c r="M281" s="260"/>
      <c r="N281" s="261"/>
      <c r="O281" s="261"/>
      <c r="P281" s="261"/>
      <c r="Q281" s="261"/>
      <c r="R281" s="261"/>
      <c r="S281" s="261"/>
      <c r="T281" s="26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3" t="s">
        <v>132</v>
      </c>
      <c r="AU281" s="263" t="s">
        <v>83</v>
      </c>
      <c r="AV281" s="15" t="s">
        <v>80</v>
      </c>
      <c r="AW281" s="15" t="s">
        <v>33</v>
      </c>
      <c r="AX281" s="15" t="s">
        <v>72</v>
      </c>
      <c r="AY281" s="263" t="s">
        <v>121</v>
      </c>
    </row>
    <row r="282" s="13" customFormat="1">
      <c r="A282" s="13"/>
      <c r="B282" s="232"/>
      <c r="C282" s="233"/>
      <c r="D282" s="228" t="s">
        <v>132</v>
      </c>
      <c r="E282" s="234" t="s">
        <v>19</v>
      </c>
      <c r="F282" s="235" t="s">
        <v>385</v>
      </c>
      <c r="G282" s="233"/>
      <c r="H282" s="236">
        <v>700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132</v>
      </c>
      <c r="AU282" s="242" t="s">
        <v>83</v>
      </c>
      <c r="AV282" s="13" t="s">
        <v>83</v>
      </c>
      <c r="AW282" s="13" t="s">
        <v>33</v>
      </c>
      <c r="AX282" s="13" t="s">
        <v>72</v>
      </c>
      <c r="AY282" s="242" t="s">
        <v>121</v>
      </c>
    </row>
    <row r="283" s="15" customFormat="1">
      <c r="A283" s="15"/>
      <c r="B283" s="254"/>
      <c r="C283" s="255"/>
      <c r="D283" s="228" t="s">
        <v>132</v>
      </c>
      <c r="E283" s="256" t="s">
        <v>19</v>
      </c>
      <c r="F283" s="257" t="s">
        <v>374</v>
      </c>
      <c r="G283" s="255"/>
      <c r="H283" s="256" t="s">
        <v>19</v>
      </c>
      <c r="I283" s="258"/>
      <c r="J283" s="255"/>
      <c r="K283" s="255"/>
      <c r="L283" s="259"/>
      <c r="M283" s="260"/>
      <c r="N283" s="261"/>
      <c r="O283" s="261"/>
      <c r="P283" s="261"/>
      <c r="Q283" s="261"/>
      <c r="R283" s="261"/>
      <c r="S283" s="261"/>
      <c r="T283" s="262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3" t="s">
        <v>132</v>
      </c>
      <c r="AU283" s="263" t="s">
        <v>83</v>
      </c>
      <c r="AV283" s="15" t="s">
        <v>80</v>
      </c>
      <c r="AW283" s="15" t="s">
        <v>33</v>
      </c>
      <c r="AX283" s="15" t="s">
        <v>72</v>
      </c>
      <c r="AY283" s="263" t="s">
        <v>121</v>
      </c>
    </row>
    <row r="284" s="13" customFormat="1">
      <c r="A284" s="13"/>
      <c r="B284" s="232"/>
      <c r="C284" s="233"/>
      <c r="D284" s="228" t="s">
        <v>132</v>
      </c>
      <c r="E284" s="234" t="s">
        <v>19</v>
      </c>
      <c r="F284" s="235" t="s">
        <v>386</v>
      </c>
      <c r="G284" s="233"/>
      <c r="H284" s="236">
        <v>190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132</v>
      </c>
      <c r="AU284" s="242" t="s">
        <v>83</v>
      </c>
      <c r="AV284" s="13" t="s">
        <v>83</v>
      </c>
      <c r="AW284" s="13" t="s">
        <v>33</v>
      </c>
      <c r="AX284" s="13" t="s">
        <v>72</v>
      </c>
      <c r="AY284" s="242" t="s">
        <v>121</v>
      </c>
    </row>
    <row r="285" s="13" customFormat="1">
      <c r="A285" s="13"/>
      <c r="B285" s="232"/>
      <c r="C285" s="233"/>
      <c r="D285" s="228" t="s">
        <v>132</v>
      </c>
      <c r="E285" s="234" t="s">
        <v>19</v>
      </c>
      <c r="F285" s="235" t="s">
        <v>387</v>
      </c>
      <c r="G285" s="233"/>
      <c r="H285" s="236">
        <v>475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132</v>
      </c>
      <c r="AU285" s="242" t="s">
        <v>83</v>
      </c>
      <c r="AV285" s="13" t="s">
        <v>83</v>
      </c>
      <c r="AW285" s="13" t="s">
        <v>33</v>
      </c>
      <c r="AX285" s="13" t="s">
        <v>72</v>
      </c>
      <c r="AY285" s="242" t="s">
        <v>121</v>
      </c>
    </row>
    <row r="286" s="15" customFormat="1">
      <c r="A286" s="15"/>
      <c r="B286" s="254"/>
      <c r="C286" s="255"/>
      <c r="D286" s="228" t="s">
        <v>132</v>
      </c>
      <c r="E286" s="256" t="s">
        <v>19</v>
      </c>
      <c r="F286" s="257" t="s">
        <v>376</v>
      </c>
      <c r="G286" s="255"/>
      <c r="H286" s="256" t="s">
        <v>19</v>
      </c>
      <c r="I286" s="258"/>
      <c r="J286" s="255"/>
      <c r="K286" s="255"/>
      <c r="L286" s="259"/>
      <c r="M286" s="260"/>
      <c r="N286" s="261"/>
      <c r="O286" s="261"/>
      <c r="P286" s="261"/>
      <c r="Q286" s="261"/>
      <c r="R286" s="261"/>
      <c r="S286" s="261"/>
      <c r="T286" s="262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3" t="s">
        <v>132</v>
      </c>
      <c r="AU286" s="263" t="s">
        <v>83</v>
      </c>
      <c r="AV286" s="15" t="s">
        <v>80</v>
      </c>
      <c r="AW286" s="15" t="s">
        <v>33</v>
      </c>
      <c r="AX286" s="15" t="s">
        <v>72</v>
      </c>
      <c r="AY286" s="263" t="s">
        <v>121</v>
      </c>
    </row>
    <row r="287" s="13" customFormat="1">
      <c r="A287" s="13"/>
      <c r="B287" s="232"/>
      <c r="C287" s="233"/>
      <c r="D287" s="228" t="s">
        <v>132</v>
      </c>
      <c r="E287" s="234" t="s">
        <v>19</v>
      </c>
      <c r="F287" s="235" t="s">
        <v>388</v>
      </c>
      <c r="G287" s="233"/>
      <c r="H287" s="236">
        <v>310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132</v>
      </c>
      <c r="AU287" s="242" t="s">
        <v>83</v>
      </c>
      <c r="AV287" s="13" t="s">
        <v>83</v>
      </c>
      <c r="AW287" s="13" t="s">
        <v>33</v>
      </c>
      <c r="AX287" s="13" t="s">
        <v>72</v>
      </c>
      <c r="AY287" s="242" t="s">
        <v>121</v>
      </c>
    </row>
    <row r="288" s="13" customFormat="1">
      <c r="A288" s="13"/>
      <c r="B288" s="232"/>
      <c r="C288" s="233"/>
      <c r="D288" s="228" t="s">
        <v>132</v>
      </c>
      <c r="E288" s="234" t="s">
        <v>19</v>
      </c>
      <c r="F288" s="235" t="s">
        <v>389</v>
      </c>
      <c r="G288" s="233"/>
      <c r="H288" s="236">
        <v>310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132</v>
      </c>
      <c r="AU288" s="242" t="s">
        <v>83</v>
      </c>
      <c r="AV288" s="13" t="s">
        <v>83</v>
      </c>
      <c r="AW288" s="13" t="s">
        <v>33</v>
      </c>
      <c r="AX288" s="13" t="s">
        <v>72</v>
      </c>
      <c r="AY288" s="242" t="s">
        <v>121</v>
      </c>
    </row>
    <row r="289" s="13" customFormat="1">
      <c r="A289" s="13"/>
      <c r="B289" s="232"/>
      <c r="C289" s="233"/>
      <c r="D289" s="228" t="s">
        <v>132</v>
      </c>
      <c r="E289" s="234" t="s">
        <v>19</v>
      </c>
      <c r="F289" s="235" t="s">
        <v>390</v>
      </c>
      <c r="G289" s="233"/>
      <c r="H289" s="236">
        <v>125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132</v>
      </c>
      <c r="AU289" s="242" t="s">
        <v>83</v>
      </c>
      <c r="AV289" s="13" t="s">
        <v>83</v>
      </c>
      <c r="AW289" s="13" t="s">
        <v>33</v>
      </c>
      <c r="AX289" s="13" t="s">
        <v>72</v>
      </c>
      <c r="AY289" s="242" t="s">
        <v>121</v>
      </c>
    </row>
    <row r="290" s="13" customFormat="1">
      <c r="A290" s="13"/>
      <c r="B290" s="232"/>
      <c r="C290" s="233"/>
      <c r="D290" s="228" t="s">
        <v>132</v>
      </c>
      <c r="E290" s="234" t="s">
        <v>19</v>
      </c>
      <c r="F290" s="235" t="s">
        <v>391</v>
      </c>
      <c r="G290" s="233"/>
      <c r="H290" s="236">
        <v>155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132</v>
      </c>
      <c r="AU290" s="242" t="s">
        <v>83</v>
      </c>
      <c r="AV290" s="13" t="s">
        <v>83</v>
      </c>
      <c r="AW290" s="13" t="s">
        <v>33</v>
      </c>
      <c r="AX290" s="13" t="s">
        <v>72</v>
      </c>
      <c r="AY290" s="242" t="s">
        <v>121</v>
      </c>
    </row>
    <row r="291" s="15" customFormat="1">
      <c r="A291" s="15"/>
      <c r="B291" s="254"/>
      <c r="C291" s="255"/>
      <c r="D291" s="228" t="s">
        <v>132</v>
      </c>
      <c r="E291" s="256" t="s">
        <v>19</v>
      </c>
      <c r="F291" s="257" t="s">
        <v>392</v>
      </c>
      <c r="G291" s="255"/>
      <c r="H291" s="256" t="s">
        <v>19</v>
      </c>
      <c r="I291" s="258"/>
      <c r="J291" s="255"/>
      <c r="K291" s="255"/>
      <c r="L291" s="259"/>
      <c r="M291" s="260"/>
      <c r="N291" s="261"/>
      <c r="O291" s="261"/>
      <c r="P291" s="261"/>
      <c r="Q291" s="261"/>
      <c r="R291" s="261"/>
      <c r="S291" s="261"/>
      <c r="T291" s="262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3" t="s">
        <v>132</v>
      </c>
      <c r="AU291" s="263" t="s">
        <v>83</v>
      </c>
      <c r="AV291" s="15" t="s">
        <v>80</v>
      </c>
      <c r="AW291" s="15" t="s">
        <v>33</v>
      </c>
      <c r="AX291" s="15" t="s">
        <v>72</v>
      </c>
      <c r="AY291" s="263" t="s">
        <v>121</v>
      </c>
    </row>
    <row r="292" s="13" customFormat="1">
      <c r="A292" s="13"/>
      <c r="B292" s="232"/>
      <c r="C292" s="233"/>
      <c r="D292" s="228" t="s">
        <v>132</v>
      </c>
      <c r="E292" s="234" t="s">
        <v>19</v>
      </c>
      <c r="F292" s="235" t="s">
        <v>393</v>
      </c>
      <c r="G292" s="233"/>
      <c r="H292" s="236">
        <v>215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132</v>
      </c>
      <c r="AU292" s="242" t="s">
        <v>83</v>
      </c>
      <c r="AV292" s="13" t="s">
        <v>83</v>
      </c>
      <c r="AW292" s="13" t="s">
        <v>33</v>
      </c>
      <c r="AX292" s="13" t="s">
        <v>72</v>
      </c>
      <c r="AY292" s="242" t="s">
        <v>121</v>
      </c>
    </row>
    <row r="293" s="13" customFormat="1">
      <c r="A293" s="13"/>
      <c r="B293" s="232"/>
      <c r="C293" s="233"/>
      <c r="D293" s="228" t="s">
        <v>132</v>
      </c>
      <c r="E293" s="234" t="s">
        <v>19</v>
      </c>
      <c r="F293" s="235" t="s">
        <v>394</v>
      </c>
      <c r="G293" s="233"/>
      <c r="H293" s="236">
        <v>170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132</v>
      </c>
      <c r="AU293" s="242" t="s">
        <v>83</v>
      </c>
      <c r="AV293" s="13" t="s">
        <v>83</v>
      </c>
      <c r="AW293" s="13" t="s">
        <v>33</v>
      </c>
      <c r="AX293" s="13" t="s">
        <v>72</v>
      </c>
      <c r="AY293" s="242" t="s">
        <v>121</v>
      </c>
    </row>
    <row r="294" s="13" customFormat="1">
      <c r="A294" s="13"/>
      <c r="B294" s="232"/>
      <c r="C294" s="233"/>
      <c r="D294" s="228" t="s">
        <v>132</v>
      </c>
      <c r="E294" s="234" t="s">
        <v>19</v>
      </c>
      <c r="F294" s="235" t="s">
        <v>395</v>
      </c>
      <c r="G294" s="233"/>
      <c r="H294" s="236">
        <v>675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132</v>
      </c>
      <c r="AU294" s="242" t="s">
        <v>83</v>
      </c>
      <c r="AV294" s="13" t="s">
        <v>83</v>
      </c>
      <c r="AW294" s="13" t="s">
        <v>33</v>
      </c>
      <c r="AX294" s="13" t="s">
        <v>72</v>
      </c>
      <c r="AY294" s="242" t="s">
        <v>121</v>
      </c>
    </row>
    <row r="295" s="15" customFormat="1">
      <c r="A295" s="15"/>
      <c r="B295" s="254"/>
      <c r="C295" s="255"/>
      <c r="D295" s="228" t="s">
        <v>132</v>
      </c>
      <c r="E295" s="256" t="s">
        <v>19</v>
      </c>
      <c r="F295" s="257" t="s">
        <v>396</v>
      </c>
      <c r="G295" s="255"/>
      <c r="H295" s="256" t="s">
        <v>19</v>
      </c>
      <c r="I295" s="258"/>
      <c r="J295" s="255"/>
      <c r="K295" s="255"/>
      <c r="L295" s="259"/>
      <c r="M295" s="260"/>
      <c r="N295" s="261"/>
      <c r="O295" s="261"/>
      <c r="P295" s="261"/>
      <c r="Q295" s="261"/>
      <c r="R295" s="261"/>
      <c r="S295" s="261"/>
      <c r="T295" s="26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3" t="s">
        <v>132</v>
      </c>
      <c r="AU295" s="263" t="s">
        <v>83</v>
      </c>
      <c r="AV295" s="15" t="s">
        <v>80</v>
      </c>
      <c r="AW295" s="15" t="s">
        <v>33</v>
      </c>
      <c r="AX295" s="15" t="s">
        <v>72</v>
      </c>
      <c r="AY295" s="263" t="s">
        <v>121</v>
      </c>
    </row>
    <row r="296" s="13" customFormat="1">
      <c r="A296" s="13"/>
      <c r="B296" s="232"/>
      <c r="C296" s="233"/>
      <c r="D296" s="228" t="s">
        <v>132</v>
      </c>
      <c r="E296" s="234" t="s">
        <v>19</v>
      </c>
      <c r="F296" s="235" t="s">
        <v>397</v>
      </c>
      <c r="G296" s="233"/>
      <c r="H296" s="236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132</v>
      </c>
      <c r="AU296" s="242" t="s">
        <v>83</v>
      </c>
      <c r="AV296" s="13" t="s">
        <v>83</v>
      </c>
      <c r="AW296" s="13" t="s">
        <v>33</v>
      </c>
      <c r="AX296" s="13" t="s">
        <v>72</v>
      </c>
      <c r="AY296" s="242" t="s">
        <v>121</v>
      </c>
    </row>
    <row r="297" s="13" customFormat="1">
      <c r="A297" s="13"/>
      <c r="B297" s="232"/>
      <c r="C297" s="233"/>
      <c r="D297" s="228" t="s">
        <v>132</v>
      </c>
      <c r="E297" s="234" t="s">
        <v>19</v>
      </c>
      <c r="F297" s="235" t="s">
        <v>398</v>
      </c>
      <c r="G297" s="233"/>
      <c r="H297" s="236">
        <v>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132</v>
      </c>
      <c r="AU297" s="242" t="s">
        <v>83</v>
      </c>
      <c r="AV297" s="13" t="s">
        <v>83</v>
      </c>
      <c r="AW297" s="13" t="s">
        <v>33</v>
      </c>
      <c r="AX297" s="13" t="s">
        <v>72</v>
      </c>
      <c r="AY297" s="242" t="s">
        <v>121</v>
      </c>
    </row>
    <row r="298" s="13" customFormat="1">
      <c r="A298" s="13"/>
      <c r="B298" s="232"/>
      <c r="C298" s="233"/>
      <c r="D298" s="228" t="s">
        <v>132</v>
      </c>
      <c r="E298" s="234" t="s">
        <v>19</v>
      </c>
      <c r="F298" s="235" t="s">
        <v>399</v>
      </c>
      <c r="G298" s="233"/>
      <c r="H298" s="236">
        <v>7.5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132</v>
      </c>
      <c r="AU298" s="242" t="s">
        <v>83</v>
      </c>
      <c r="AV298" s="13" t="s">
        <v>83</v>
      </c>
      <c r="AW298" s="13" t="s">
        <v>33</v>
      </c>
      <c r="AX298" s="13" t="s">
        <v>72</v>
      </c>
      <c r="AY298" s="242" t="s">
        <v>121</v>
      </c>
    </row>
    <row r="299" s="15" customFormat="1">
      <c r="A299" s="15"/>
      <c r="B299" s="254"/>
      <c r="C299" s="255"/>
      <c r="D299" s="228" t="s">
        <v>132</v>
      </c>
      <c r="E299" s="256" t="s">
        <v>19</v>
      </c>
      <c r="F299" s="257" t="s">
        <v>400</v>
      </c>
      <c r="G299" s="255"/>
      <c r="H299" s="256" t="s">
        <v>19</v>
      </c>
      <c r="I299" s="258"/>
      <c r="J299" s="255"/>
      <c r="K299" s="255"/>
      <c r="L299" s="259"/>
      <c r="M299" s="260"/>
      <c r="N299" s="261"/>
      <c r="O299" s="261"/>
      <c r="P299" s="261"/>
      <c r="Q299" s="261"/>
      <c r="R299" s="261"/>
      <c r="S299" s="261"/>
      <c r="T299" s="26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3" t="s">
        <v>132</v>
      </c>
      <c r="AU299" s="263" t="s">
        <v>83</v>
      </c>
      <c r="AV299" s="15" t="s">
        <v>80</v>
      </c>
      <c r="AW299" s="15" t="s">
        <v>33</v>
      </c>
      <c r="AX299" s="15" t="s">
        <v>72</v>
      </c>
      <c r="AY299" s="263" t="s">
        <v>121</v>
      </c>
    </row>
    <row r="300" s="13" customFormat="1">
      <c r="A300" s="13"/>
      <c r="B300" s="232"/>
      <c r="C300" s="233"/>
      <c r="D300" s="228" t="s">
        <v>132</v>
      </c>
      <c r="E300" s="234" t="s">
        <v>19</v>
      </c>
      <c r="F300" s="235" t="s">
        <v>401</v>
      </c>
      <c r="G300" s="233"/>
      <c r="H300" s="236">
        <v>18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132</v>
      </c>
      <c r="AU300" s="242" t="s">
        <v>83</v>
      </c>
      <c r="AV300" s="13" t="s">
        <v>83</v>
      </c>
      <c r="AW300" s="13" t="s">
        <v>33</v>
      </c>
      <c r="AX300" s="13" t="s">
        <v>72</v>
      </c>
      <c r="AY300" s="242" t="s">
        <v>121</v>
      </c>
    </row>
    <row r="301" s="14" customFormat="1">
      <c r="A301" s="14"/>
      <c r="B301" s="243"/>
      <c r="C301" s="244"/>
      <c r="D301" s="228" t="s">
        <v>132</v>
      </c>
      <c r="E301" s="245" t="s">
        <v>19</v>
      </c>
      <c r="F301" s="246" t="s">
        <v>150</v>
      </c>
      <c r="G301" s="244"/>
      <c r="H301" s="247">
        <v>6658.5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132</v>
      </c>
      <c r="AU301" s="253" t="s">
        <v>83</v>
      </c>
      <c r="AV301" s="14" t="s">
        <v>128</v>
      </c>
      <c r="AW301" s="14" t="s">
        <v>33</v>
      </c>
      <c r="AX301" s="14" t="s">
        <v>80</v>
      </c>
      <c r="AY301" s="253" t="s">
        <v>121</v>
      </c>
    </row>
    <row r="302" s="2" customFormat="1" ht="21.75" customHeight="1">
      <c r="A302" s="39"/>
      <c r="B302" s="40"/>
      <c r="C302" s="215" t="s">
        <v>402</v>
      </c>
      <c r="D302" s="215" t="s">
        <v>123</v>
      </c>
      <c r="E302" s="216" t="s">
        <v>403</v>
      </c>
      <c r="F302" s="217" t="s">
        <v>404</v>
      </c>
      <c r="G302" s="218" t="s">
        <v>136</v>
      </c>
      <c r="H302" s="219">
        <v>330</v>
      </c>
      <c r="I302" s="220"/>
      <c r="J302" s="221">
        <f>ROUND(I302*H302,2)</f>
        <v>0</v>
      </c>
      <c r="K302" s="217" t="s">
        <v>127</v>
      </c>
      <c r="L302" s="45"/>
      <c r="M302" s="222" t="s">
        <v>19</v>
      </c>
      <c r="N302" s="223" t="s">
        <v>43</v>
      </c>
      <c r="O302" s="85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128</v>
      </c>
      <c r="AT302" s="226" t="s">
        <v>123</v>
      </c>
      <c r="AU302" s="226" t="s">
        <v>83</v>
      </c>
      <c r="AY302" s="18" t="s">
        <v>121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80</v>
      </c>
      <c r="BK302" s="227">
        <f>ROUND(I302*H302,2)</f>
        <v>0</v>
      </c>
      <c r="BL302" s="18" t="s">
        <v>128</v>
      </c>
      <c r="BM302" s="226" t="s">
        <v>405</v>
      </c>
    </row>
    <row r="303" s="2" customFormat="1">
      <c r="A303" s="39"/>
      <c r="B303" s="40"/>
      <c r="C303" s="41"/>
      <c r="D303" s="228" t="s">
        <v>130</v>
      </c>
      <c r="E303" s="41"/>
      <c r="F303" s="229" t="s">
        <v>406</v>
      </c>
      <c r="G303" s="41"/>
      <c r="H303" s="41"/>
      <c r="I303" s="133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130</v>
      </c>
      <c r="AU303" s="18" t="s">
        <v>83</v>
      </c>
    </row>
    <row r="304" s="13" customFormat="1">
      <c r="A304" s="13"/>
      <c r="B304" s="232"/>
      <c r="C304" s="233"/>
      <c r="D304" s="228" t="s">
        <v>132</v>
      </c>
      <c r="E304" s="234" t="s">
        <v>19</v>
      </c>
      <c r="F304" s="235" t="s">
        <v>407</v>
      </c>
      <c r="G304" s="233"/>
      <c r="H304" s="236">
        <v>330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132</v>
      </c>
      <c r="AU304" s="242" t="s">
        <v>83</v>
      </c>
      <c r="AV304" s="13" t="s">
        <v>83</v>
      </c>
      <c r="AW304" s="13" t="s">
        <v>33</v>
      </c>
      <c r="AX304" s="13" t="s">
        <v>80</v>
      </c>
      <c r="AY304" s="242" t="s">
        <v>121</v>
      </c>
    </row>
    <row r="305" s="2" customFormat="1" ht="21.75" customHeight="1">
      <c r="A305" s="39"/>
      <c r="B305" s="40"/>
      <c r="C305" s="215" t="s">
        <v>408</v>
      </c>
      <c r="D305" s="215" t="s">
        <v>123</v>
      </c>
      <c r="E305" s="216" t="s">
        <v>409</v>
      </c>
      <c r="F305" s="217" t="s">
        <v>410</v>
      </c>
      <c r="G305" s="218" t="s">
        <v>136</v>
      </c>
      <c r="H305" s="219">
        <v>330</v>
      </c>
      <c r="I305" s="220"/>
      <c r="J305" s="221">
        <f>ROUND(I305*H305,2)</f>
        <v>0</v>
      </c>
      <c r="K305" s="217" t="s">
        <v>127</v>
      </c>
      <c r="L305" s="45"/>
      <c r="M305" s="222" t="s">
        <v>19</v>
      </c>
      <c r="N305" s="223" t="s">
        <v>43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128</v>
      </c>
      <c r="AT305" s="226" t="s">
        <v>123</v>
      </c>
      <c r="AU305" s="226" t="s">
        <v>83</v>
      </c>
      <c r="AY305" s="18" t="s">
        <v>121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80</v>
      </c>
      <c r="BK305" s="227">
        <f>ROUND(I305*H305,2)</f>
        <v>0</v>
      </c>
      <c r="BL305" s="18" t="s">
        <v>128</v>
      </c>
      <c r="BM305" s="226" t="s">
        <v>411</v>
      </c>
    </row>
    <row r="306" s="2" customFormat="1">
      <c r="A306" s="39"/>
      <c r="B306" s="40"/>
      <c r="C306" s="41"/>
      <c r="D306" s="228" t="s">
        <v>130</v>
      </c>
      <c r="E306" s="41"/>
      <c r="F306" s="229" t="s">
        <v>412</v>
      </c>
      <c r="G306" s="41"/>
      <c r="H306" s="41"/>
      <c r="I306" s="133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130</v>
      </c>
      <c r="AU306" s="18" t="s">
        <v>83</v>
      </c>
    </row>
    <row r="307" s="13" customFormat="1">
      <c r="A307" s="13"/>
      <c r="B307" s="232"/>
      <c r="C307" s="233"/>
      <c r="D307" s="228" t="s">
        <v>132</v>
      </c>
      <c r="E307" s="234" t="s">
        <v>19</v>
      </c>
      <c r="F307" s="235" t="s">
        <v>407</v>
      </c>
      <c r="G307" s="233"/>
      <c r="H307" s="236">
        <v>330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132</v>
      </c>
      <c r="AU307" s="242" t="s">
        <v>83</v>
      </c>
      <c r="AV307" s="13" t="s">
        <v>83</v>
      </c>
      <c r="AW307" s="13" t="s">
        <v>33</v>
      </c>
      <c r="AX307" s="13" t="s">
        <v>80</v>
      </c>
      <c r="AY307" s="242" t="s">
        <v>121</v>
      </c>
    </row>
    <row r="308" s="2" customFormat="1" ht="16.5" customHeight="1">
      <c r="A308" s="39"/>
      <c r="B308" s="40"/>
      <c r="C308" s="264" t="s">
        <v>413</v>
      </c>
      <c r="D308" s="264" t="s">
        <v>314</v>
      </c>
      <c r="E308" s="265" t="s">
        <v>414</v>
      </c>
      <c r="F308" s="266" t="s">
        <v>415</v>
      </c>
      <c r="G308" s="267" t="s">
        <v>416</v>
      </c>
      <c r="H308" s="268">
        <v>4.9500000000000002</v>
      </c>
      <c r="I308" s="269"/>
      <c r="J308" s="270">
        <f>ROUND(I308*H308,2)</f>
        <v>0</v>
      </c>
      <c r="K308" s="266" t="s">
        <v>127</v>
      </c>
      <c r="L308" s="271"/>
      <c r="M308" s="272" t="s">
        <v>19</v>
      </c>
      <c r="N308" s="273" t="s">
        <v>43</v>
      </c>
      <c r="O308" s="85"/>
      <c r="P308" s="224">
        <f>O308*H308</f>
        <v>0</v>
      </c>
      <c r="Q308" s="224">
        <v>0.001</v>
      </c>
      <c r="R308" s="224">
        <f>Q308*H308</f>
        <v>0.0049500000000000004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167</v>
      </c>
      <c r="AT308" s="226" t="s">
        <v>314</v>
      </c>
      <c r="AU308" s="226" t="s">
        <v>83</v>
      </c>
      <c r="AY308" s="18" t="s">
        <v>121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80</v>
      </c>
      <c r="BK308" s="227">
        <f>ROUND(I308*H308,2)</f>
        <v>0</v>
      </c>
      <c r="BL308" s="18" t="s">
        <v>128</v>
      </c>
      <c r="BM308" s="226" t="s">
        <v>417</v>
      </c>
    </row>
    <row r="309" s="13" customFormat="1">
      <c r="A309" s="13"/>
      <c r="B309" s="232"/>
      <c r="C309" s="233"/>
      <c r="D309" s="228" t="s">
        <v>132</v>
      </c>
      <c r="E309" s="233"/>
      <c r="F309" s="235" t="s">
        <v>418</v>
      </c>
      <c r="G309" s="233"/>
      <c r="H309" s="236">
        <v>4.9500000000000002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132</v>
      </c>
      <c r="AU309" s="242" t="s">
        <v>83</v>
      </c>
      <c r="AV309" s="13" t="s">
        <v>83</v>
      </c>
      <c r="AW309" s="13" t="s">
        <v>4</v>
      </c>
      <c r="AX309" s="13" t="s">
        <v>80</v>
      </c>
      <c r="AY309" s="242" t="s">
        <v>121</v>
      </c>
    </row>
    <row r="310" s="12" customFormat="1" ht="22.8" customHeight="1">
      <c r="A310" s="12"/>
      <c r="B310" s="199"/>
      <c r="C310" s="200"/>
      <c r="D310" s="201" t="s">
        <v>71</v>
      </c>
      <c r="E310" s="213" t="s">
        <v>83</v>
      </c>
      <c r="F310" s="213" t="s">
        <v>419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SUM(P311:P324)</f>
        <v>0</v>
      </c>
      <c r="Q310" s="207"/>
      <c r="R310" s="208">
        <f>SUM(R311:R324)</f>
        <v>190.36170000000001</v>
      </c>
      <c r="S310" s="207"/>
      <c r="T310" s="209">
        <f>SUM(T311:T324)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80</v>
      </c>
      <c r="AT310" s="211" t="s">
        <v>71</v>
      </c>
      <c r="AU310" s="211" t="s">
        <v>80</v>
      </c>
      <c r="AY310" s="210" t="s">
        <v>121</v>
      </c>
      <c r="BK310" s="212">
        <f>SUM(BK311:BK324)</f>
        <v>0</v>
      </c>
    </row>
    <row r="311" s="2" customFormat="1" ht="21.75" customHeight="1">
      <c r="A311" s="39"/>
      <c r="B311" s="40"/>
      <c r="C311" s="215" t="s">
        <v>420</v>
      </c>
      <c r="D311" s="215" t="s">
        <v>123</v>
      </c>
      <c r="E311" s="216" t="s">
        <v>421</v>
      </c>
      <c r="F311" s="217" t="s">
        <v>422</v>
      </c>
      <c r="G311" s="218" t="s">
        <v>207</v>
      </c>
      <c r="H311" s="219">
        <v>139.5</v>
      </c>
      <c r="I311" s="220"/>
      <c r="J311" s="221">
        <f>ROUND(I311*H311,2)</f>
        <v>0</v>
      </c>
      <c r="K311" s="217" t="s">
        <v>127</v>
      </c>
      <c r="L311" s="45"/>
      <c r="M311" s="222" t="s">
        <v>19</v>
      </c>
      <c r="N311" s="223" t="s">
        <v>43</v>
      </c>
      <c r="O311" s="85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128</v>
      </c>
      <c r="AT311" s="226" t="s">
        <v>123</v>
      </c>
      <c r="AU311" s="226" t="s">
        <v>83</v>
      </c>
      <c r="AY311" s="18" t="s">
        <v>121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80</v>
      </c>
      <c r="BK311" s="227">
        <f>ROUND(I311*H311,2)</f>
        <v>0</v>
      </c>
      <c r="BL311" s="18" t="s">
        <v>128</v>
      </c>
      <c r="BM311" s="226" t="s">
        <v>423</v>
      </c>
    </row>
    <row r="312" s="2" customFormat="1">
      <c r="A312" s="39"/>
      <c r="B312" s="40"/>
      <c r="C312" s="41"/>
      <c r="D312" s="228" t="s">
        <v>130</v>
      </c>
      <c r="E312" s="41"/>
      <c r="F312" s="229" t="s">
        <v>424</v>
      </c>
      <c r="G312" s="41"/>
      <c r="H312" s="41"/>
      <c r="I312" s="133"/>
      <c r="J312" s="41"/>
      <c r="K312" s="41"/>
      <c r="L312" s="45"/>
      <c r="M312" s="230"/>
      <c r="N312" s="231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130</v>
      </c>
      <c r="AU312" s="18" t="s">
        <v>83</v>
      </c>
    </row>
    <row r="313" s="15" customFormat="1">
      <c r="A313" s="15"/>
      <c r="B313" s="254"/>
      <c r="C313" s="255"/>
      <c r="D313" s="228" t="s">
        <v>132</v>
      </c>
      <c r="E313" s="256" t="s">
        <v>19</v>
      </c>
      <c r="F313" s="257" t="s">
        <v>425</v>
      </c>
      <c r="G313" s="255"/>
      <c r="H313" s="256" t="s">
        <v>19</v>
      </c>
      <c r="I313" s="258"/>
      <c r="J313" s="255"/>
      <c r="K313" s="255"/>
      <c r="L313" s="259"/>
      <c r="M313" s="260"/>
      <c r="N313" s="261"/>
      <c r="O313" s="261"/>
      <c r="P313" s="261"/>
      <c r="Q313" s="261"/>
      <c r="R313" s="261"/>
      <c r="S313" s="261"/>
      <c r="T313" s="262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3" t="s">
        <v>132</v>
      </c>
      <c r="AU313" s="263" t="s">
        <v>83</v>
      </c>
      <c r="AV313" s="15" t="s">
        <v>80</v>
      </c>
      <c r="AW313" s="15" t="s">
        <v>33</v>
      </c>
      <c r="AX313" s="15" t="s">
        <v>72</v>
      </c>
      <c r="AY313" s="263" t="s">
        <v>121</v>
      </c>
    </row>
    <row r="314" s="13" customFormat="1">
      <c r="A314" s="13"/>
      <c r="B314" s="232"/>
      <c r="C314" s="233"/>
      <c r="D314" s="228" t="s">
        <v>132</v>
      </c>
      <c r="E314" s="234" t="s">
        <v>19</v>
      </c>
      <c r="F314" s="235" t="s">
        <v>426</v>
      </c>
      <c r="G314" s="233"/>
      <c r="H314" s="236">
        <v>66.75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132</v>
      </c>
      <c r="AU314" s="242" t="s">
        <v>83</v>
      </c>
      <c r="AV314" s="13" t="s">
        <v>83</v>
      </c>
      <c r="AW314" s="13" t="s">
        <v>33</v>
      </c>
      <c r="AX314" s="13" t="s">
        <v>72</v>
      </c>
      <c r="AY314" s="242" t="s">
        <v>121</v>
      </c>
    </row>
    <row r="315" s="13" customFormat="1">
      <c r="A315" s="13"/>
      <c r="B315" s="232"/>
      <c r="C315" s="233"/>
      <c r="D315" s="228" t="s">
        <v>132</v>
      </c>
      <c r="E315" s="234" t="s">
        <v>19</v>
      </c>
      <c r="F315" s="235" t="s">
        <v>427</v>
      </c>
      <c r="G315" s="233"/>
      <c r="H315" s="236">
        <v>32.25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132</v>
      </c>
      <c r="AU315" s="242" t="s">
        <v>83</v>
      </c>
      <c r="AV315" s="13" t="s">
        <v>83</v>
      </c>
      <c r="AW315" s="13" t="s">
        <v>33</v>
      </c>
      <c r="AX315" s="13" t="s">
        <v>72</v>
      </c>
      <c r="AY315" s="242" t="s">
        <v>121</v>
      </c>
    </row>
    <row r="316" s="13" customFormat="1">
      <c r="A316" s="13"/>
      <c r="B316" s="232"/>
      <c r="C316" s="233"/>
      <c r="D316" s="228" t="s">
        <v>132</v>
      </c>
      <c r="E316" s="234" t="s">
        <v>19</v>
      </c>
      <c r="F316" s="235" t="s">
        <v>428</v>
      </c>
      <c r="G316" s="233"/>
      <c r="H316" s="236">
        <v>40.5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132</v>
      </c>
      <c r="AU316" s="242" t="s">
        <v>83</v>
      </c>
      <c r="AV316" s="13" t="s">
        <v>83</v>
      </c>
      <c r="AW316" s="13" t="s">
        <v>33</v>
      </c>
      <c r="AX316" s="13" t="s">
        <v>72</v>
      </c>
      <c r="AY316" s="242" t="s">
        <v>121</v>
      </c>
    </row>
    <row r="317" s="14" customFormat="1">
      <c r="A317" s="14"/>
      <c r="B317" s="243"/>
      <c r="C317" s="244"/>
      <c r="D317" s="228" t="s">
        <v>132</v>
      </c>
      <c r="E317" s="245" t="s">
        <v>19</v>
      </c>
      <c r="F317" s="246" t="s">
        <v>150</v>
      </c>
      <c r="G317" s="244"/>
      <c r="H317" s="247">
        <v>139.5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132</v>
      </c>
      <c r="AU317" s="253" t="s">
        <v>83</v>
      </c>
      <c r="AV317" s="14" t="s">
        <v>128</v>
      </c>
      <c r="AW317" s="14" t="s">
        <v>33</v>
      </c>
      <c r="AX317" s="14" t="s">
        <v>80</v>
      </c>
      <c r="AY317" s="253" t="s">
        <v>121</v>
      </c>
    </row>
    <row r="318" s="2" customFormat="1" ht="21.75" customHeight="1">
      <c r="A318" s="39"/>
      <c r="B318" s="40"/>
      <c r="C318" s="215" t="s">
        <v>429</v>
      </c>
      <c r="D318" s="215" t="s">
        <v>123</v>
      </c>
      <c r="E318" s="216" t="s">
        <v>430</v>
      </c>
      <c r="F318" s="217" t="s">
        <v>431</v>
      </c>
      <c r="G318" s="218" t="s">
        <v>181</v>
      </c>
      <c r="H318" s="219">
        <v>930</v>
      </c>
      <c r="I318" s="220"/>
      <c r="J318" s="221">
        <f>ROUND(I318*H318,2)</f>
        <v>0</v>
      </c>
      <c r="K318" s="217" t="s">
        <v>127</v>
      </c>
      <c r="L318" s="45"/>
      <c r="M318" s="222" t="s">
        <v>19</v>
      </c>
      <c r="N318" s="223" t="s">
        <v>43</v>
      </c>
      <c r="O318" s="85"/>
      <c r="P318" s="224">
        <f>O318*H318</f>
        <v>0</v>
      </c>
      <c r="Q318" s="224">
        <v>0.20469000000000001</v>
      </c>
      <c r="R318" s="224">
        <f>Q318*H318</f>
        <v>190.36170000000001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128</v>
      </c>
      <c r="AT318" s="226" t="s">
        <v>123</v>
      </c>
      <c r="AU318" s="226" t="s">
        <v>83</v>
      </c>
      <c r="AY318" s="18" t="s">
        <v>121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80</v>
      </c>
      <c r="BK318" s="227">
        <f>ROUND(I318*H318,2)</f>
        <v>0</v>
      </c>
      <c r="BL318" s="18" t="s">
        <v>128</v>
      </c>
      <c r="BM318" s="226" t="s">
        <v>432</v>
      </c>
    </row>
    <row r="319" s="2" customFormat="1">
      <c r="A319" s="39"/>
      <c r="B319" s="40"/>
      <c r="C319" s="41"/>
      <c r="D319" s="228" t="s">
        <v>130</v>
      </c>
      <c r="E319" s="41"/>
      <c r="F319" s="229" t="s">
        <v>433</v>
      </c>
      <c r="G319" s="41"/>
      <c r="H319" s="41"/>
      <c r="I319" s="133"/>
      <c r="J319" s="41"/>
      <c r="K319" s="41"/>
      <c r="L319" s="45"/>
      <c r="M319" s="230"/>
      <c r="N319" s="231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130</v>
      </c>
      <c r="AU319" s="18" t="s">
        <v>83</v>
      </c>
    </row>
    <row r="320" s="15" customFormat="1">
      <c r="A320" s="15"/>
      <c r="B320" s="254"/>
      <c r="C320" s="255"/>
      <c r="D320" s="228" t="s">
        <v>132</v>
      </c>
      <c r="E320" s="256" t="s">
        <v>19</v>
      </c>
      <c r="F320" s="257" t="s">
        <v>425</v>
      </c>
      <c r="G320" s="255"/>
      <c r="H320" s="256" t="s">
        <v>19</v>
      </c>
      <c r="I320" s="258"/>
      <c r="J320" s="255"/>
      <c r="K320" s="255"/>
      <c r="L320" s="259"/>
      <c r="M320" s="260"/>
      <c r="N320" s="261"/>
      <c r="O320" s="261"/>
      <c r="P320" s="261"/>
      <c r="Q320" s="261"/>
      <c r="R320" s="261"/>
      <c r="S320" s="261"/>
      <c r="T320" s="262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3" t="s">
        <v>132</v>
      </c>
      <c r="AU320" s="263" t="s">
        <v>83</v>
      </c>
      <c r="AV320" s="15" t="s">
        <v>80</v>
      </c>
      <c r="AW320" s="15" t="s">
        <v>33</v>
      </c>
      <c r="AX320" s="15" t="s">
        <v>72</v>
      </c>
      <c r="AY320" s="263" t="s">
        <v>121</v>
      </c>
    </row>
    <row r="321" s="13" customFormat="1">
      <c r="A321" s="13"/>
      <c r="B321" s="232"/>
      <c r="C321" s="233"/>
      <c r="D321" s="228" t="s">
        <v>132</v>
      </c>
      <c r="E321" s="234" t="s">
        <v>19</v>
      </c>
      <c r="F321" s="235" t="s">
        <v>434</v>
      </c>
      <c r="G321" s="233"/>
      <c r="H321" s="236">
        <v>445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132</v>
      </c>
      <c r="AU321" s="242" t="s">
        <v>83</v>
      </c>
      <c r="AV321" s="13" t="s">
        <v>83</v>
      </c>
      <c r="AW321" s="13" t="s">
        <v>33</v>
      </c>
      <c r="AX321" s="13" t="s">
        <v>72</v>
      </c>
      <c r="AY321" s="242" t="s">
        <v>121</v>
      </c>
    </row>
    <row r="322" s="13" customFormat="1">
      <c r="A322" s="13"/>
      <c r="B322" s="232"/>
      <c r="C322" s="233"/>
      <c r="D322" s="228" t="s">
        <v>132</v>
      </c>
      <c r="E322" s="234" t="s">
        <v>19</v>
      </c>
      <c r="F322" s="235" t="s">
        <v>435</v>
      </c>
      <c r="G322" s="233"/>
      <c r="H322" s="236">
        <v>215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132</v>
      </c>
      <c r="AU322" s="242" t="s">
        <v>83</v>
      </c>
      <c r="AV322" s="13" t="s">
        <v>83</v>
      </c>
      <c r="AW322" s="13" t="s">
        <v>33</v>
      </c>
      <c r="AX322" s="13" t="s">
        <v>72</v>
      </c>
      <c r="AY322" s="242" t="s">
        <v>121</v>
      </c>
    </row>
    <row r="323" s="13" customFormat="1">
      <c r="A323" s="13"/>
      <c r="B323" s="232"/>
      <c r="C323" s="233"/>
      <c r="D323" s="228" t="s">
        <v>132</v>
      </c>
      <c r="E323" s="234" t="s">
        <v>19</v>
      </c>
      <c r="F323" s="235" t="s">
        <v>436</v>
      </c>
      <c r="G323" s="233"/>
      <c r="H323" s="236">
        <v>270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132</v>
      </c>
      <c r="AU323" s="242" t="s">
        <v>83</v>
      </c>
      <c r="AV323" s="13" t="s">
        <v>83</v>
      </c>
      <c r="AW323" s="13" t="s">
        <v>33</v>
      </c>
      <c r="AX323" s="13" t="s">
        <v>72</v>
      </c>
      <c r="AY323" s="242" t="s">
        <v>121</v>
      </c>
    </row>
    <row r="324" s="14" customFormat="1">
      <c r="A324" s="14"/>
      <c r="B324" s="243"/>
      <c r="C324" s="244"/>
      <c r="D324" s="228" t="s">
        <v>132</v>
      </c>
      <c r="E324" s="245" t="s">
        <v>19</v>
      </c>
      <c r="F324" s="246" t="s">
        <v>150</v>
      </c>
      <c r="G324" s="244"/>
      <c r="H324" s="247">
        <v>930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132</v>
      </c>
      <c r="AU324" s="253" t="s">
        <v>83</v>
      </c>
      <c r="AV324" s="14" t="s">
        <v>128</v>
      </c>
      <c r="AW324" s="14" t="s">
        <v>33</v>
      </c>
      <c r="AX324" s="14" t="s">
        <v>80</v>
      </c>
      <c r="AY324" s="253" t="s">
        <v>121</v>
      </c>
    </row>
    <row r="325" s="12" customFormat="1" ht="22.8" customHeight="1">
      <c r="A325" s="12"/>
      <c r="B325" s="199"/>
      <c r="C325" s="200"/>
      <c r="D325" s="201" t="s">
        <v>71</v>
      </c>
      <c r="E325" s="213" t="s">
        <v>128</v>
      </c>
      <c r="F325" s="213" t="s">
        <v>437</v>
      </c>
      <c r="G325" s="200"/>
      <c r="H325" s="200"/>
      <c r="I325" s="203"/>
      <c r="J325" s="214">
        <f>BK325</f>
        <v>0</v>
      </c>
      <c r="K325" s="200"/>
      <c r="L325" s="205"/>
      <c r="M325" s="206"/>
      <c r="N325" s="207"/>
      <c r="O325" s="207"/>
      <c r="P325" s="208">
        <f>SUM(P326:P347)</f>
        <v>0</v>
      </c>
      <c r="Q325" s="207"/>
      <c r="R325" s="208">
        <f>SUM(R326:R347)</f>
        <v>2.0313599999999998</v>
      </c>
      <c r="S325" s="207"/>
      <c r="T325" s="209">
        <f>SUM(T326:T347)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0" t="s">
        <v>80</v>
      </c>
      <c r="AT325" s="211" t="s">
        <v>71</v>
      </c>
      <c r="AU325" s="211" t="s">
        <v>80</v>
      </c>
      <c r="AY325" s="210" t="s">
        <v>121</v>
      </c>
      <c r="BK325" s="212">
        <f>SUM(BK326:BK347)</f>
        <v>0</v>
      </c>
    </row>
    <row r="326" s="2" customFormat="1" ht="16.5" customHeight="1">
      <c r="A326" s="39"/>
      <c r="B326" s="40"/>
      <c r="C326" s="215" t="s">
        <v>438</v>
      </c>
      <c r="D326" s="215" t="s">
        <v>123</v>
      </c>
      <c r="E326" s="216" t="s">
        <v>439</v>
      </c>
      <c r="F326" s="217" t="s">
        <v>440</v>
      </c>
      <c r="G326" s="218" t="s">
        <v>207</v>
      </c>
      <c r="H326" s="219">
        <v>22.32</v>
      </c>
      <c r="I326" s="220"/>
      <c r="J326" s="221">
        <f>ROUND(I326*H326,2)</f>
        <v>0</v>
      </c>
      <c r="K326" s="217" t="s">
        <v>127</v>
      </c>
      <c r="L326" s="45"/>
      <c r="M326" s="222" t="s">
        <v>19</v>
      </c>
      <c r="N326" s="223" t="s">
        <v>43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128</v>
      </c>
      <c r="AT326" s="226" t="s">
        <v>123</v>
      </c>
      <c r="AU326" s="226" t="s">
        <v>83</v>
      </c>
      <c r="AY326" s="18" t="s">
        <v>121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80</v>
      </c>
      <c r="BK326" s="227">
        <f>ROUND(I326*H326,2)</f>
        <v>0</v>
      </c>
      <c r="BL326" s="18" t="s">
        <v>128</v>
      </c>
      <c r="BM326" s="226" t="s">
        <v>441</v>
      </c>
    </row>
    <row r="327" s="2" customFormat="1">
      <c r="A327" s="39"/>
      <c r="B327" s="40"/>
      <c r="C327" s="41"/>
      <c r="D327" s="228" t="s">
        <v>130</v>
      </c>
      <c r="E327" s="41"/>
      <c r="F327" s="229" t="s">
        <v>442</v>
      </c>
      <c r="G327" s="41"/>
      <c r="H327" s="41"/>
      <c r="I327" s="133"/>
      <c r="J327" s="41"/>
      <c r="K327" s="41"/>
      <c r="L327" s="45"/>
      <c r="M327" s="230"/>
      <c r="N327" s="231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130</v>
      </c>
      <c r="AU327" s="18" t="s">
        <v>83</v>
      </c>
    </row>
    <row r="328" s="15" customFormat="1">
      <c r="A328" s="15"/>
      <c r="B328" s="254"/>
      <c r="C328" s="255"/>
      <c r="D328" s="228" t="s">
        <v>132</v>
      </c>
      <c r="E328" s="256" t="s">
        <v>19</v>
      </c>
      <c r="F328" s="257" t="s">
        <v>425</v>
      </c>
      <c r="G328" s="255"/>
      <c r="H328" s="256" t="s">
        <v>19</v>
      </c>
      <c r="I328" s="258"/>
      <c r="J328" s="255"/>
      <c r="K328" s="255"/>
      <c r="L328" s="259"/>
      <c r="M328" s="260"/>
      <c r="N328" s="261"/>
      <c r="O328" s="261"/>
      <c r="P328" s="261"/>
      <c r="Q328" s="261"/>
      <c r="R328" s="261"/>
      <c r="S328" s="261"/>
      <c r="T328" s="262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3" t="s">
        <v>132</v>
      </c>
      <c r="AU328" s="263" t="s">
        <v>83</v>
      </c>
      <c r="AV328" s="15" t="s">
        <v>80</v>
      </c>
      <c r="AW328" s="15" t="s">
        <v>33</v>
      </c>
      <c r="AX328" s="15" t="s">
        <v>72</v>
      </c>
      <c r="AY328" s="263" t="s">
        <v>121</v>
      </c>
    </row>
    <row r="329" s="13" customFormat="1">
      <c r="A329" s="13"/>
      <c r="B329" s="232"/>
      <c r="C329" s="233"/>
      <c r="D329" s="228" t="s">
        <v>132</v>
      </c>
      <c r="E329" s="234" t="s">
        <v>19</v>
      </c>
      <c r="F329" s="235" t="s">
        <v>443</v>
      </c>
      <c r="G329" s="233"/>
      <c r="H329" s="236">
        <v>10.68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132</v>
      </c>
      <c r="AU329" s="242" t="s">
        <v>83</v>
      </c>
      <c r="AV329" s="13" t="s">
        <v>83</v>
      </c>
      <c r="AW329" s="13" t="s">
        <v>33</v>
      </c>
      <c r="AX329" s="13" t="s">
        <v>72</v>
      </c>
      <c r="AY329" s="242" t="s">
        <v>121</v>
      </c>
    </row>
    <row r="330" s="13" customFormat="1">
      <c r="A330" s="13"/>
      <c r="B330" s="232"/>
      <c r="C330" s="233"/>
      <c r="D330" s="228" t="s">
        <v>132</v>
      </c>
      <c r="E330" s="234" t="s">
        <v>19</v>
      </c>
      <c r="F330" s="235" t="s">
        <v>444</v>
      </c>
      <c r="G330" s="233"/>
      <c r="H330" s="236">
        <v>5.1600000000000001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132</v>
      </c>
      <c r="AU330" s="242" t="s">
        <v>83</v>
      </c>
      <c r="AV330" s="13" t="s">
        <v>83</v>
      </c>
      <c r="AW330" s="13" t="s">
        <v>33</v>
      </c>
      <c r="AX330" s="13" t="s">
        <v>72</v>
      </c>
      <c r="AY330" s="242" t="s">
        <v>121</v>
      </c>
    </row>
    <row r="331" s="13" customFormat="1">
      <c r="A331" s="13"/>
      <c r="B331" s="232"/>
      <c r="C331" s="233"/>
      <c r="D331" s="228" t="s">
        <v>132</v>
      </c>
      <c r="E331" s="234" t="s">
        <v>19</v>
      </c>
      <c r="F331" s="235" t="s">
        <v>445</v>
      </c>
      <c r="G331" s="233"/>
      <c r="H331" s="236">
        <v>6.4800000000000004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132</v>
      </c>
      <c r="AU331" s="242" t="s">
        <v>83</v>
      </c>
      <c r="AV331" s="13" t="s">
        <v>83</v>
      </c>
      <c r="AW331" s="13" t="s">
        <v>33</v>
      </c>
      <c r="AX331" s="13" t="s">
        <v>72</v>
      </c>
      <c r="AY331" s="242" t="s">
        <v>121</v>
      </c>
    </row>
    <row r="332" s="14" customFormat="1">
      <c r="A332" s="14"/>
      <c r="B332" s="243"/>
      <c r="C332" s="244"/>
      <c r="D332" s="228" t="s">
        <v>132</v>
      </c>
      <c r="E332" s="245" t="s">
        <v>19</v>
      </c>
      <c r="F332" s="246" t="s">
        <v>150</v>
      </c>
      <c r="G332" s="244"/>
      <c r="H332" s="247">
        <v>22.32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132</v>
      </c>
      <c r="AU332" s="253" t="s">
        <v>83</v>
      </c>
      <c r="AV332" s="14" t="s">
        <v>128</v>
      </c>
      <c r="AW332" s="14" t="s">
        <v>33</v>
      </c>
      <c r="AX332" s="14" t="s">
        <v>80</v>
      </c>
      <c r="AY332" s="253" t="s">
        <v>121</v>
      </c>
    </row>
    <row r="333" s="2" customFormat="1" ht="16.5" customHeight="1">
      <c r="A333" s="39"/>
      <c r="B333" s="40"/>
      <c r="C333" s="215" t="s">
        <v>446</v>
      </c>
      <c r="D333" s="215" t="s">
        <v>123</v>
      </c>
      <c r="E333" s="216" t="s">
        <v>447</v>
      </c>
      <c r="F333" s="217" t="s">
        <v>448</v>
      </c>
      <c r="G333" s="218" t="s">
        <v>207</v>
      </c>
      <c r="H333" s="219">
        <v>12.4</v>
      </c>
      <c r="I333" s="220"/>
      <c r="J333" s="221">
        <f>ROUND(I333*H333,2)</f>
        <v>0</v>
      </c>
      <c r="K333" s="217" t="s">
        <v>127</v>
      </c>
      <c r="L333" s="45"/>
      <c r="M333" s="222" t="s">
        <v>19</v>
      </c>
      <c r="N333" s="223" t="s">
        <v>43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128</v>
      </c>
      <c r="AT333" s="226" t="s">
        <v>123</v>
      </c>
      <c r="AU333" s="226" t="s">
        <v>83</v>
      </c>
      <c r="AY333" s="18" t="s">
        <v>121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80</v>
      </c>
      <c r="BK333" s="227">
        <f>ROUND(I333*H333,2)</f>
        <v>0</v>
      </c>
      <c r="BL333" s="18" t="s">
        <v>128</v>
      </c>
      <c r="BM333" s="226" t="s">
        <v>449</v>
      </c>
    </row>
    <row r="334" s="2" customFormat="1">
      <c r="A334" s="39"/>
      <c r="B334" s="40"/>
      <c r="C334" s="41"/>
      <c r="D334" s="228" t="s">
        <v>130</v>
      </c>
      <c r="E334" s="41"/>
      <c r="F334" s="229" t="s">
        <v>442</v>
      </c>
      <c r="G334" s="41"/>
      <c r="H334" s="41"/>
      <c r="I334" s="133"/>
      <c r="J334" s="41"/>
      <c r="K334" s="41"/>
      <c r="L334" s="45"/>
      <c r="M334" s="230"/>
      <c r="N334" s="231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130</v>
      </c>
      <c r="AU334" s="18" t="s">
        <v>83</v>
      </c>
    </row>
    <row r="335" s="15" customFormat="1">
      <c r="A335" s="15"/>
      <c r="B335" s="254"/>
      <c r="C335" s="255"/>
      <c r="D335" s="228" t="s">
        <v>132</v>
      </c>
      <c r="E335" s="256" t="s">
        <v>19</v>
      </c>
      <c r="F335" s="257" t="s">
        <v>450</v>
      </c>
      <c r="G335" s="255"/>
      <c r="H335" s="256" t="s">
        <v>19</v>
      </c>
      <c r="I335" s="258"/>
      <c r="J335" s="255"/>
      <c r="K335" s="255"/>
      <c r="L335" s="259"/>
      <c r="M335" s="260"/>
      <c r="N335" s="261"/>
      <c r="O335" s="261"/>
      <c r="P335" s="261"/>
      <c r="Q335" s="261"/>
      <c r="R335" s="261"/>
      <c r="S335" s="261"/>
      <c r="T335" s="262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3" t="s">
        <v>132</v>
      </c>
      <c r="AU335" s="263" t="s">
        <v>83</v>
      </c>
      <c r="AV335" s="15" t="s">
        <v>80</v>
      </c>
      <c r="AW335" s="15" t="s">
        <v>33</v>
      </c>
      <c r="AX335" s="15" t="s">
        <v>72</v>
      </c>
      <c r="AY335" s="263" t="s">
        <v>121</v>
      </c>
    </row>
    <row r="336" s="13" customFormat="1">
      <c r="A336" s="13"/>
      <c r="B336" s="232"/>
      <c r="C336" s="233"/>
      <c r="D336" s="228" t="s">
        <v>132</v>
      </c>
      <c r="E336" s="234" t="s">
        <v>19</v>
      </c>
      <c r="F336" s="235" t="s">
        <v>451</v>
      </c>
      <c r="G336" s="233"/>
      <c r="H336" s="236">
        <v>12.4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132</v>
      </c>
      <c r="AU336" s="242" t="s">
        <v>83</v>
      </c>
      <c r="AV336" s="13" t="s">
        <v>83</v>
      </c>
      <c r="AW336" s="13" t="s">
        <v>33</v>
      </c>
      <c r="AX336" s="13" t="s">
        <v>80</v>
      </c>
      <c r="AY336" s="242" t="s">
        <v>121</v>
      </c>
    </row>
    <row r="337" s="15" customFormat="1">
      <c r="A337" s="15"/>
      <c r="B337" s="254"/>
      <c r="C337" s="255"/>
      <c r="D337" s="228" t="s">
        <v>132</v>
      </c>
      <c r="E337" s="256" t="s">
        <v>19</v>
      </c>
      <c r="F337" s="257" t="s">
        <v>231</v>
      </c>
      <c r="G337" s="255"/>
      <c r="H337" s="256" t="s">
        <v>19</v>
      </c>
      <c r="I337" s="258"/>
      <c r="J337" s="255"/>
      <c r="K337" s="255"/>
      <c r="L337" s="259"/>
      <c r="M337" s="260"/>
      <c r="N337" s="261"/>
      <c r="O337" s="261"/>
      <c r="P337" s="261"/>
      <c r="Q337" s="261"/>
      <c r="R337" s="261"/>
      <c r="S337" s="261"/>
      <c r="T337" s="262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3" t="s">
        <v>132</v>
      </c>
      <c r="AU337" s="263" t="s">
        <v>83</v>
      </c>
      <c r="AV337" s="15" t="s">
        <v>80</v>
      </c>
      <c r="AW337" s="15" t="s">
        <v>33</v>
      </c>
      <c r="AX337" s="15" t="s">
        <v>72</v>
      </c>
      <c r="AY337" s="263" t="s">
        <v>121</v>
      </c>
    </row>
    <row r="338" s="2" customFormat="1" ht="21.75" customHeight="1">
      <c r="A338" s="39"/>
      <c r="B338" s="40"/>
      <c r="C338" s="215" t="s">
        <v>452</v>
      </c>
      <c r="D338" s="215" t="s">
        <v>123</v>
      </c>
      <c r="E338" s="216" t="s">
        <v>453</v>
      </c>
      <c r="F338" s="217" t="s">
        <v>454</v>
      </c>
      <c r="G338" s="218" t="s">
        <v>126</v>
      </c>
      <c r="H338" s="219">
        <v>23</v>
      </c>
      <c r="I338" s="220"/>
      <c r="J338" s="221">
        <f>ROUND(I338*H338,2)</f>
        <v>0</v>
      </c>
      <c r="K338" s="217" t="s">
        <v>127</v>
      </c>
      <c r="L338" s="45"/>
      <c r="M338" s="222" t="s">
        <v>19</v>
      </c>
      <c r="N338" s="223" t="s">
        <v>43</v>
      </c>
      <c r="O338" s="85"/>
      <c r="P338" s="224">
        <f>O338*H338</f>
        <v>0</v>
      </c>
      <c r="Q338" s="224">
        <v>0.088319999999999996</v>
      </c>
      <c r="R338" s="224">
        <f>Q338*H338</f>
        <v>2.0313599999999998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128</v>
      </c>
      <c r="AT338" s="226" t="s">
        <v>123</v>
      </c>
      <c r="AU338" s="226" t="s">
        <v>83</v>
      </c>
      <c r="AY338" s="18" t="s">
        <v>121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80</v>
      </c>
      <c r="BK338" s="227">
        <f>ROUND(I338*H338,2)</f>
        <v>0</v>
      </c>
      <c r="BL338" s="18" t="s">
        <v>128</v>
      </c>
      <c r="BM338" s="226" t="s">
        <v>455</v>
      </c>
    </row>
    <row r="339" s="2" customFormat="1">
      <c r="A339" s="39"/>
      <c r="B339" s="40"/>
      <c r="C339" s="41"/>
      <c r="D339" s="228" t="s">
        <v>130</v>
      </c>
      <c r="E339" s="41"/>
      <c r="F339" s="229" t="s">
        <v>456</v>
      </c>
      <c r="G339" s="41"/>
      <c r="H339" s="41"/>
      <c r="I339" s="133"/>
      <c r="J339" s="41"/>
      <c r="K339" s="41"/>
      <c r="L339" s="45"/>
      <c r="M339" s="230"/>
      <c r="N339" s="231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130</v>
      </c>
      <c r="AU339" s="18" t="s">
        <v>83</v>
      </c>
    </row>
    <row r="340" s="15" customFormat="1">
      <c r="A340" s="15"/>
      <c r="B340" s="254"/>
      <c r="C340" s="255"/>
      <c r="D340" s="228" t="s">
        <v>132</v>
      </c>
      <c r="E340" s="256" t="s">
        <v>19</v>
      </c>
      <c r="F340" s="257" t="s">
        <v>457</v>
      </c>
      <c r="G340" s="255"/>
      <c r="H340" s="256" t="s">
        <v>19</v>
      </c>
      <c r="I340" s="258"/>
      <c r="J340" s="255"/>
      <c r="K340" s="255"/>
      <c r="L340" s="259"/>
      <c r="M340" s="260"/>
      <c r="N340" s="261"/>
      <c r="O340" s="261"/>
      <c r="P340" s="261"/>
      <c r="Q340" s="261"/>
      <c r="R340" s="261"/>
      <c r="S340" s="261"/>
      <c r="T340" s="262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3" t="s">
        <v>132</v>
      </c>
      <c r="AU340" s="263" t="s">
        <v>83</v>
      </c>
      <c r="AV340" s="15" t="s">
        <v>80</v>
      </c>
      <c r="AW340" s="15" t="s">
        <v>33</v>
      </c>
      <c r="AX340" s="15" t="s">
        <v>72</v>
      </c>
      <c r="AY340" s="263" t="s">
        <v>121</v>
      </c>
    </row>
    <row r="341" s="13" customFormat="1">
      <c r="A341" s="13"/>
      <c r="B341" s="232"/>
      <c r="C341" s="233"/>
      <c r="D341" s="228" t="s">
        <v>132</v>
      </c>
      <c r="E341" s="234" t="s">
        <v>19</v>
      </c>
      <c r="F341" s="235" t="s">
        <v>458</v>
      </c>
      <c r="G341" s="233"/>
      <c r="H341" s="236">
        <v>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132</v>
      </c>
      <c r="AU341" s="242" t="s">
        <v>83</v>
      </c>
      <c r="AV341" s="13" t="s">
        <v>83</v>
      </c>
      <c r="AW341" s="13" t="s">
        <v>33</v>
      </c>
      <c r="AX341" s="13" t="s">
        <v>72</v>
      </c>
      <c r="AY341" s="242" t="s">
        <v>121</v>
      </c>
    </row>
    <row r="342" s="15" customFormat="1">
      <c r="A342" s="15"/>
      <c r="B342" s="254"/>
      <c r="C342" s="255"/>
      <c r="D342" s="228" t="s">
        <v>132</v>
      </c>
      <c r="E342" s="256" t="s">
        <v>19</v>
      </c>
      <c r="F342" s="257" t="s">
        <v>459</v>
      </c>
      <c r="G342" s="255"/>
      <c r="H342" s="256" t="s">
        <v>19</v>
      </c>
      <c r="I342" s="258"/>
      <c r="J342" s="255"/>
      <c r="K342" s="255"/>
      <c r="L342" s="259"/>
      <c r="M342" s="260"/>
      <c r="N342" s="261"/>
      <c r="O342" s="261"/>
      <c r="P342" s="261"/>
      <c r="Q342" s="261"/>
      <c r="R342" s="261"/>
      <c r="S342" s="261"/>
      <c r="T342" s="262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3" t="s">
        <v>132</v>
      </c>
      <c r="AU342" s="263" t="s">
        <v>83</v>
      </c>
      <c r="AV342" s="15" t="s">
        <v>80</v>
      </c>
      <c r="AW342" s="15" t="s">
        <v>33</v>
      </c>
      <c r="AX342" s="15" t="s">
        <v>72</v>
      </c>
      <c r="AY342" s="263" t="s">
        <v>121</v>
      </c>
    </row>
    <row r="343" s="13" customFormat="1">
      <c r="A343" s="13"/>
      <c r="B343" s="232"/>
      <c r="C343" s="233"/>
      <c r="D343" s="228" t="s">
        <v>132</v>
      </c>
      <c r="E343" s="234" t="s">
        <v>19</v>
      </c>
      <c r="F343" s="235" t="s">
        <v>460</v>
      </c>
      <c r="G343" s="233"/>
      <c r="H343" s="236">
        <v>6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132</v>
      </c>
      <c r="AU343" s="242" t="s">
        <v>83</v>
      </c>
      <c r="AV343" s="13" t="s">
        <v>83</v>
      </c>
      <c r="AW343" s="13" t="s">
        <v>33</v>
      </c>
      <c r="AX343" s="13" t="s">
        <v>72</v>
      </c>
      <c r="AY343" s="242" t="s">
        <v>121</v>
      </c>
    </row>
    <row r="344" s="15" customFormat="1">
      <c r="A344" s="15"/>
      <c r="B344" s="254"/>
      <c r="C344" s="255"/>
      <c r="D344" s="228" t="s">
        <v>132</v>
      </c>
      <c r="E344" s="256" t="s">
        <v>19</v>
      </c>
      <c r="F344" s="257" t="s">
        <v>461</v>
      </c>
      <c r="G344" s="255"/>
      <c r="H344" s="256" t="s">
        <v>19</v>
      </c>
      <c r="I344" s="258"/>
      <c r="J344" s="255"/>
      <c r="K344" s="255"/>
      <c r="L344" s="259"/>
      <c r="M344" s="260"/>
      <c r="N344" s="261"/>
      <c r="O344" s="261"/>
      <c r="P344" s="261"/>
      <c r="Q344" s="261"/>
      <c r="R344" s="261"/>
      <c r="S344" s="261"/>
      <c r="T344" s="262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3" t="s">
        <v>132</v>
      </c>
      <c r="AU344" s="263" t="s">
        <v>83</v>
      </c>
      <c r="AV344" s="15" t="s">
        <v>80</v>
      </c>
      <c r="AW344" s="15" t="s">
        <v>33</v>
      </c>
      <c r="AX344" s="15" t="s">
        <v>72</v>
      </c>
      <c r="AY344" s="263" t="s">
        <v>121</v>
      </c>
    </row>
    <row r="345" s="13" customFormat="1">
      <c r="A345" s="13"/>
      <c r="B345" s="232"/>
      <c r="C345" s="233"/>
      <c r="D345" s="228" t="s">
        <v>132</v>
      </c>
      <c r="E345" s="234" t="s">
        <v>19</v>
      </c>
      <c r="F345" s="235" t="s">
        <v>462</v>
      </c>
      <c r="G345" s="233"/>
      <c r="H345" s="236">
        <v>8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132</v>
      </c>
      <c r="AU345" s="242" t="s">
        <v>83</v>
      </c>
      <c r="AV345" s="13" t="s">
        <v>83</v>
      </c>
      <c r="AW345" s="13" t="s">
        <v>33</v>
      </c>
      <c r="AX345" s="13" t="s">
        <v>72</v>
      </c>
      <c r="AY345" s="242" t="s">
        <v>121</v>
      </c>
    </row>
    <row r="346" s="15" customFormat="1">
      <c r="A346" s="15"/>
      <c r="B346" s="254"/>
      <c r="C346" s="255"/>
      <c r="D346" s="228" t="s">
        <v>132</v>
      </c>
      <c r="E346" s="256" t="s">
        <v>19</v>
      </c>
      <c r="F346" s="257" t="s">
        <v>463</v>
      </c>
      <c r="G346" s="255"/>
      <c r="H346" s="256" t="s">
        <v>19</v>
      </c>
      <c r="I346" s="258"/>
      <c r="J346" s="255"/>
      <c r="K346" s="255"/>
      <c r="L346" s="259"/>
      <c r="M346" s="260"/>
      <c r="N346" s="261"/>
      <c r="O346" s="261"/>
      <c r="P346" s="261"/>
      <c r="Q346" s="261"/>
      <c r="R346" s="261"/>
      <c r="S346" s="261"/>
      <c r="T346" s="26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3" t="s">
        <v>132</v>
      </c>
      <c r="AU346" s="263" t="s">
        <v>83</v>
      </c>
      <c r="AV346" s="15" t="s">
        <v>80</v>
      </c>
      <c r="AW346" s="15" t="s">
        <v>33</v>
      </c>
      <c r="AX346" s="15" t="s">
        <v>72</v>
      </c>
      <c r="AY346" s="263" t="s">
        <v>121</v>
      </c>
    </row>
    <row r="347" s="14" customFormat="1">
      <c r="A347" s="14"/>
      <c r="B347" s="243"/>
      <c r="C347" s="244"/>
      <c r="D347" s="228" t="s">
        <v>132</v>
      </c>
      <c r="E347" s="245" t="s">
        <v>19</v>
      </c>
      <c r="F347" s="246" t="s">
        <v>150</v>
      </c>
      <c r="G347" s="244"/>
      <c r="H347" s="247">
        <v>23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132</v>
      </c>
      <c r="AU347" s="253" t="s">
        <v>83</v>
      </c>
      <c r="AV347" s="14" t="s">
        <v>128</v>
      </c>
      <c r="AW347" s="14" t="s">
        <v>33</v>
      </c>
      <c r="AX347" s="14" t="s">
        <v>80</v>
      </c>
      <c r="AY347" s="253" t="s">
        <v>121</v>
      </c>
    </row>
    <row r="348" s="12" customFormat="1" ht="22.8" customHeight="1">
      <c r="A348" s="12"/>
      <c r="B348" s="199"/>
      <c r="C348" s="200"/>
      <c r="D348" s="201" t="s">
        <v>71</v>
      </c>
      <c r="E348" s="213" t="s">
        <v>151</v>
      </c>
      <c r="F348" s="213" t="s">
        <v>464</v>
      </c>
      <c r="G348" s="200"/>
      <c r="H348" s="200"/>
      <c r="I348" s="203"/>
      <c r="J348" s="214">
        <f>BK348</f>
        <v>0</v>
      </c>
      <c r="K348" s="200"/>
      <c r="L348" s="205"/>
      <c r="M348" s="206"/>
      <c r="N348" s="207"/>
      <c r="O348" s="207"/>
      <c r="P348" s="208">
        <f>SUM(P349:P523)</f>
        <v>0</v>
      </c>
      <c r="Q348" s="207"/>
      <c r="R348" s="208">
        <f>SUM(R349:R523)</f>
        <v>232.70745500000001</v>
      </c>
      <c r="S348" s="207"/>
      <c r="T348" s="209">
        <f>SUM(T349:T523)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0" t="s">
        <v>80</v>
      </c>
      <c r="AT348" s="211" t="s">
        <v>71</v>
      </c>
      <c r="AU348" s="211" t="s">
        <v>80</v>
      </c>
      <c r="AY348" s="210" t="s">
        <v>121</v>
      </c>
      <c r="BK348" s="212">
        <f>SUM(BK349:BK523)</f>
        <v>0</v>
      </c>
    </row>
    <row r="349" s="2" customFormat="1" ht="16.5" customHeight="1">
      <c r="A349" s="39"/>
      <c r="B349" s="40"/>
      <c r="C349" s="215" t="s">
        <v>465</v>
      </c>
      <c r="D349" s="215" t="s">
        <v>123</v>
      </c>
      <c r="E349" s="216" t="s">
        <v>466</v>
      </c>
      <c r="F349" s="217" t="s">
        <v>467</v>
      </c>
      <c r="G349" s="218" t="s">
        <v>136</v>
      </c>
      <c r="H349" s="219">
        <v>670.60000000000002</v>
      </c>
      <c r="I349" s="220"/>
      <c r="J349" s="221">
        <f>ROUND(I349*H349,2)</f>
        <v>0</v>
      </c>
      <c r="K349" s="217" t="s">
        <v>127</v>
      </c>
      <c r="L349" s="45"/>
      <c r="M349" s="222" t="s">
        <v>19</v>
      </c>
      <c r="N349" s="223" t="s">
        <v>43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128</v>
      </c>
      <c r="AT349" s="226" t="s">
        <v>123</v>
      </c>
      <c r="AU349" s="226" t="s">
        <v>83</v>
      </c>
      <c r="AY349" s="18" t="s">
        <v>121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80</v>
      </c>
      <c r="BK349" s="227">
        <f>ROUND(I349*H349,2)</f>
        <v>0</v>
      </c>
      <c r="BL349" s="18" t="s">
        <v>128</v>
      </c>
      <c r="BM349" s="226" t="s">
        <v>468</v>
      </c>
    </row>
    <row r="350" s="13" customFormat="1">
      <c r="A350" s="13"/>
      <c r="B350" s="232"/>
      <c r="C350" s="233"/>
      <c r="D350" s="228" t="s">
        <v>132</v>
      </c>
      <c r="E350" s="234" t="s">
        <v>19</v>
      </c>
      <c r="F350" s="235" t="s">
        <v>469</v>
      </c>
      <c r="G350" s="233"/>
      <c r="H350" s="236">
        <v>670.60000000000002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132</v>
      </c>
      <c r="AU350" s="242" t="s">
        <v>83</v>
      </c>
      <c r="AV350" s="13" t="s">
        <v>83</v>
      </c>
      <c r="AW350" s="13" t="s">
        <v>33</v>
      </c>
      <c r="AX350" s="13" t="s">
        <v>80</v>
      </c>
      <c r="AY350" s="242" t="s">
        <v>121</v>
      </c>
    </row>
    <row r="351" s="2" customFormat="1" ht="16.5" customHeight="1">
      <c r="A351" s="39"/>
      <c r="B351" s="40"/>
      <c r="C351" s="215" t="s">
        <v>470</v>
      </c>
      <c r="D351" s="215" t="s">
        <v>123</v>
      </c>
      <c r="E351" s="216" t="s">
        <v>471</v>
      </c>
      <c r="F351" s="217" t="s">
        <v>472</v>
      </c>
      <c r="G351" s="218" t="s">
        <v>136</v>
      </c>
      <c r="H351" s="219">
        <v>12166.5</v>
      </c>
      <c r="I351" s="220"/>
      <c r="J351" s="221">
        <f>ROUND(I351*H351,2)</f>
        <v>0</v>
      </c>
      <c r="K351" s="217" t="s">
        <v>127</v>
      </c>
      <c r="L351" s="45"/>
      <c r="M351" s="222" t="s">
        <v>19</v>
      </c>
      <c r="N351" s="223" t="s">
        <v>43</v>
      </c>
      <c r="O351" s="85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128</v>
      </c>
      <c r="AT351" s="226" t="s">
        <v>123</v>
      </c>
      <c r="AU351" s="226" t="s">
        <v>83</v>
      </c>
      <c r="AY351" s="18" t="s">
        <v>121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80</v>
      </c>
      <c r="BK351" s="227">
        <f>ROUND(I351*H351,2)</f>
        <v>0</v>
      </c>
      <c r="BL351" s="18" t="s">
        <v>128</v>
      </c>
      <c r="BM351" s="226" t="s">
        <v>473</v>
      </c>
    </row>
    <row r="352" s="15" customFormat="1">
      <c r="A352" s="15"/>
      <c r="B352" s="254"/>
      <c r="C352" s="255"/>
      <c r="D352" s="228" t="s">
        <v>132</v>
      </c>
      <c r="E352" s="256" t="s">
        <v>19</v>
      </c>
      <c r="F352" s="257" t="s">
        <v>212</v>
      </c>
      <c r="G352" s="255"/>
      <c r="H352" s="256" t="s">
        <v>19</v>
      </c>
      <c r="I352" s="258"/>
      <c r="J352" s="255"/>
      <c r="K352" s="255"/>
      <c r="L352" s="259"/>
      <c r="M352" s="260"/>
      <c r="N352" s="261"/>
      <c r="O352" s="261"/>
      <c r="P352" s="261"/>
      <c r="Q352" s="261"/>
      <c r="R352" s="261"/>
      <c r="S352" s="261"/>
      <c r="T352" s="262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3" t="s">
        <v>132</v>
      </c>
      <c r="AU352" s="263" t="s">
        <v>83</v>
      </c>
      <c r="AV352" s="15" t="s">
        <v>80</v>
      </c>
      <c r="AW352" s="15" t="s">
        <v>33</v>
      </c>
      <c r="AX352" s="15" t="s">
        <v>72</v>
      </c>
      <c r="AY352" s="263" t="s">
        <v>121</v>
      </c>
    </row>
    <row r="353" s="15" customFormat="1">
      <c r="A353" s="15"/>
      <c r="B353" s="254"/>
      <c r="C353" s="255"/>
      <c r="D353" s="228" t="s">
        <v>132</v>
      </c>
      <c r="E353" s="256" t="s">
        <v>19</v>
      </c>
      <c r="F353" s="257" t="s">
        <v>372</v>
      </c>
      <c r="G353" s="255"/>
      <c r="H353" s="256" t="s">
        <v>19</v>
      </c>
      <c r="I353" s="258"/>
      <c r="J353" s="255"/>
      <c r="K353" s="255"/>
      <c r="L353" s="259"/>
      <c r="M353" s="260"/>
      <c r="N353" s="261"/>
      <c r="O353" s="261"/>
      <c r="P353" s="261"/>
      <c r="Q353" s="261"/>
      <c r="R353" s="261"/>
      <c r="S353" s="261"/>
      <c r="T353" s="26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3" t="s">
        <v>132</v>
      </c>
      <c r="AU353" s="263" t="s">
        <v>83</v>
      </c>
      <c r="AV353" s="15" t="s">
        <v>80</v>
      </c>
      <c r="AW353" s="15" t="s">
        <v>33</v>
      </c>
      <c r="AX353" s="15" t="s">
        <v>72</v>
      </c>
      <c r="AY353" s="263" t="s">
        <v>121</v>
      </c>
    </row>
    <row r="354" s="13" customFormat="1">
      <c r="A354" s="13"/>
      <c r="B354" s="232"/>
      <c r="C354" s="233"/>
      <c r="D354" s="228" t="s">
        <v>132</v>
      </c>
      <c r="E354" s="234" t="s">
        <v>19</v>
      </c>
      <c r="F354" s="235" t="s">
        <v>474</v>
      </c>
      <c r="G354" s="233"/>
      <c r="H354" s="236">
        <v>3100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132</v>
      </c>
      <c r="AU354" s="242" t="s">
        <v>83</v>
      </c>
      <c r="AV354" s="13" t="s">
        <v>83</v>
      </c>
      <c r="AW354" s="13" t="s">
        <v>33</v>
      </c>
      <c r="AX354" s="13" t="s">
        <v>72</v>
      </c>
      <c r="AY354" s="242" t="s">
        <v>121</v>
      </c>
    </row>
    <row r="355" s="15" customFormat="1">
      <c r="A355" s="15"/>
      <c r="B355" s="254"/>
      <c r="C355" s="255"/>
      <c r="D355" s="228" t="s">
        <v>132</v>
      </c>
      <c r="E355" s="256" t="s">
        <v>19</v>
      </c>
      <c r="F355" s="257" t="s">
        <v>374</v>
      </c>
      <c r="G355" s="255"/>
      <c r="H355" s="256" t="s">
        <v>19</v>
      </c>
      <c r="I355" s="258"/>
      <c r="J355" s="255"/>
      <c r="K355" s="255"/>
      <c r="L355" s="259"/>
      <c r="M355" s="260"/>
      <c r="N355" s="261"/>
      <c r="O355" s="261"/>
      <c r="P355" s="261"/>
      <c r="Q355" s="261"/>
      <c r="R355" s="261"/>
      <c r="S355" s="261"/>
      <c r="T355" s="26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3" t="s">
        <v>132</v>
      </c>
      <c r="AU355" s="263" t="s">
        <v>83</v>
      </c>
      <c r="AV355" s="15" t="s">
        <v>80</v>
      </c>
      <c r="AW355" s="15" t="s">
        <v>33</v>
      </c>
      <c r="AX355" s="15" t="s">
        <v>72</v>
      </c>
      <c r="AY355" s="263" t="s">
        <v>121</v>
      </c>
    </row>
    <row r="356" s="13" customFormat="1">
      <c r="A356" s="13"/>
      <c r="B356" s="232"/>
      <c r="C356" s="233"/>
      <c r="D356" s="228" t="s">
        <v>132</v>
      </c>
      <c r="E356" s="234" t="s">
        <v>19</v>
      </c>
      <c r="F356" s="235" t="s">
        <v>475</v>
      </c>
      <c r="G356" s="233"/>
      <c r="H356" s="236">
        <v>1190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132</v>
      </c>
      <c r="AU356" s="242" t="s">
        <v>83</v>
      </c>
      <c r="AV356" s="13" t="s">
        <v>83</v>
      </c>
      <c r="AW356" s="13" t="s">
        <v>33</v>
      </c>
      <c r="AX356" s="13" t="s">
        <v>72</v>
      </c>
      <c r="AY356" s="242" t="s">
        <v>121</v>
      </c>
    </row>
    <row r="357" s="15" customFormat="1">
      <c r="A357" s="15"/>
      <c r="B357" s="254"/>
      <c r="C357" s="255"/>
      <c r="D357" s="228" t="s">
        <v>132</v>
      </c>
      <c r="E357" s="256" t="s">
        <v>19</v>
      </c>
      <c r="F357" s="257" t="s">
        <v>376</v>
      </c>
      <c r="G357" s="255"/>
      <c r="H357" s="256" t="s">
        <v>19</v>
      </c>
      <c r="I357" s="258"/>
      <c r="J357" s="255"/>
      <c r="K357" s="255"/>
      <c r="L357" s="259"/>
      <c r="M357" s="260"/>
      <c r="N357" s="261"/>
      <c r="O357" s="261"/>
      <c r="P357" s="261"/>
      <c r="Q357" s="261"/>
      <c r="R357" s="261"/>
      <c r="S357" s="261"/>
      <c r="T357" s="262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3" t="s">
        <v>132</v>
      </c>
      <c r="AU357" s="263" t="s">
        <v>83</v>
      </c>
      <c r="AV357" s="15" t="s">
        <v>80</v>
      </c>
      <c r="AW357" s="15" t="s">
        <v>33</v>
      </c>
      <c r="AX357" s="15" t="s">
        <v>72</v>
      </c>
      <c r="AY357" s="263" t="s">
        <v>121</v>
      </c>
    </row>
    <row r="358" s="13" customFormat="1">
      <c r="A358" s="13"/>
      <c r="B358" s="232"/>
      <c r="C358" s="233"/>
      <c r="D358" s="228" t="s">
        <v>132</v>
      </c>
      <c r="E358" s="234" t="s">
        <v>19</v>
      </c>
      <c r="F358" s="235" t="s">
        <v>476</v>
      </c>
      <c r="G358" s="233"/>
      <c r="H358" s="236">
        <v>1610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132</v>
      </c>
      <c r="AU358" s="242" t="s">
        <v>83</v>
      </c>
      <c r="AV358" s="13" t="s">
        <v>83</v>
      </c>
      <c r="AW358" s="13" t="s">
        <v>33</v>
      </c>
      <c r="AX358" s="13" t="s">
        <v>72</v>
      </c>
      <c r="AY358" s="242" t="s">
        <v>121</v>
      </c>
    </row>
    <row r="359" s="15" customFormat="1">
      <c r="A359" s="15"/>
      <c r="B359" s="254"/>
      <c r="C359" s="255"/>
      <c r="D359" s="228" t="s">
        <v>132</v>
      </c>
      <c r="E359" s="256" t="s">
        <v>19</v>
      </c>
      <c r="F359" s="257" t="s">
        <v>378</v>
      </c>
      <c r="G359" s="255"/>
      <c r="H359" s="256" t="s">
        <v>19</v>
      </c>
      <c r="I359" s="258"/>
      <c r="J359" s="255"/>
      <c r="K359" s="255"/>
      <c r="L359" s="259"/>
      <c r="M359" s="260"/>
      <c r="N359" s="261"/>
      <c r="O359" s="261"/>
      <c r="P359" s="261"/>
      <c r="Q359" s="261"/>
      <c r="R359" s="261"/>
      <c r="S359" s="261"/>
      <c r="T359" s="26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3" t="s">
        <v>132</v>
      </c>
      <c r="AU359" s="263" t="s">
        <v>83</v>
      </c>
      <c r="AV359" s="15" t="s">
        <v>80</v>
      </c>
      <c r="AW359" s="15" t="s">
        <v>33</v>
      </c>
      <c r="AX359" s="15" t="s">
        <v>72</v>
      </c>
      <c r="AY359" s="263" t="s">
        <v>121</v>
      </c>
    </row>
    <row r="360" s="13" customFormat="1">
      <c r="A360" s="13"/>
      <c r="B360" s="232"/>
      <c r="C360" s="233"/>
      <c r="D360" s="228" t="s">
        <v>132</v>
      </c>
      <c r="E360" s="234" t="s">
        <v>19</v>
      </c>
      <c r="F360" s="235" t="s">
        <v>477</v>
      </c>
      <c r="G360" s="233"/>
      <c r="H360" s="236">
        <v>330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132</v>
      </c>
      <c r="AU360" s="242" t="s">
        <v>83</v>
      </c>
      <c r="AV360" s="13" t="s">
        <v>83</v>
      </c>
      <c r="AW360" s="13" t="s">
        <v>33</v>
      </c>
      <c r="AX360" s="13" t="s">
        <v>72</v>
      </c>
      <c r="AY360" s="242" t="s">
        <v>121</v>
      </c>
    </row>
    <row r="361" s="15" customFormat="1">
      <c r="A361" s="15"/>
      <c r="B361" s="254"/>
      <c r="C361" s="255"/>
      <c r="D361" s="228" t="s">
        <v>132</v>
      </c>
      <c r="E361" s="256" t="s">
        <v>19</v>
      </c>
      <c r="F361" s="257" t="s">
        <v>380</v>
      </c>
      <c r="G361" s="255"/>
      <c r="H361" s="256" t="s">
        <v>19</v>
      </c>
      <c r="I361" s="258"/>
      <c r="J361" s="255"/>
      <c r="K361" s="255"/>
      <c r="L361" s="259"/>
      <c r="M361" s="260"/>
      <c r="N361" s="261"/>
      <c r="O361" s="261"/>
      <c r="P361" s="261"/>
      <c r="Q361" s="261"/>
      <c r="R361" s="261"/>
      <c r="S361" s="261"/>
      <c r="T361" s="26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3" t="s">
        <v>132</v>
      </c>
      <c r="AU361" s="263" t="s">
        <v>83</v>
      </c>
      <c r="AV361" s="15" t="s">
        <v>80</v>
      </c>
      <c r="AW361" s="15" t="s">
        <v>33</v>
      </c>
      <c r="AX361" s="15" t="s">
        <v>72</v>
      </c>
      <c r="AY361" s="263" t="s">
        <v>121</v>
      </c>
    </row>
    <row r="362" s="13" customFormat="1">
      <c r="A362" s="13"/>
      <c r="B362" s="232"/>
      <c r="C362" s="233"/>
      <c r="D362" s="228" t="s">
        <v>132</v>
      </c>
      <c r="E362" s="234" t="s">
        <v>19</v>
      </c>
      <c r="F362" s="235" t="s">
        <v>478</v>
      </c>
      <c r="G362" s="233"/>
      <c r="H362" s="236">
        <v>256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132</v>
      </c>
      <c r="AU362" s="242" t="s">
        <v>83</v>
      </c>
      <c r="AV362" s="13" t="s">
        <v>83</v>
      </c>
      <c r="AW362" s="13" t="s">
        <v>33</v>
      </c>
      <c r="AX362" s="13" t="s">
        <v>72</v>
      </c>
      <c r="AY362" s="242" t="s">
        <v>121</v>
      </c>
    </row>
    <row r="363" s="15" customFormat="1">
      <c r="A363" s="15"/>
      <c r="B363" s="254"/>
      <c r="C363" s="255"/>
      <c r="D363" s="228" t="s">
        <v>132</v>
      </c>
      <c r="E363" s="256" t="s">
        <v>19</v>
      </c>
      <c r="F363" s="257" t="s">
        <v>382</v>
      </c>
      <c r="G363" s="255"/>
      <c r="H363" s="256" t="s">
        <v>19</v>
      </c>
      <c r="I363" s="258"/>
      <c r="J363" s="255"/>
      <c r="K363" s="255"/>
      <c r="L363" s="259"/>
      <c r="M363" s="260"/>
      <c r="N363" s="261"/>
      <c r="O363" s="261"/>
      <c r="P363" s="261"/>
      <c r="Q363" s="261"/>
      <c r="R363" s="261"/>
      <c r="S363" s="261"/>
      <c r="T363" s="262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3" t="s">
        <v>132</v>
      </c>
      <c r="AU363" s="263" t="s">
        <v>83</v>
      </c>
      <c r="AV363" s="15" t="s">
        <v>80</v>
      </c>
      <c r="AW363" s="15" t="s">
        <v>33</v>
      </c>
      <c r="AX363" s="15" t="s">
        <v>72</v>
      </c>
      <c r="AY363" s="263" t="s">
        <v>121</v>
      </c>
    </row>
    <row r="364" s="13" customFormat="1">
      <c r="A364" s="13"/>
      <c r="B364" s="232"/>
      <c r="C364" s="233"/>
      <c r="D364" s="228" t="s">
        <v>132</v>
      </c>
      <c r="E364" s="234" t="s">
        <v>19</v>
      </c>
      <c r="F364" s="235" t="s">
        <v>383</v>
      </c>
      <c r="G364" s="233"/>
      <c r="H364" s="236">
        <v>63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132</v>
      </c>
      <c r="AU364" s="242" t="s">
        <v>83</v>
      </c>
      <c r="AV364" s="13" t="s">
        <v>83</v>
      </c>
      <c r="AW364" s="13" t="s">
        <v>33</v>
      </c>
      <c r="AX364" s="13" t="s">
        <v>72</v>
      </c>
      <c r="AY364" s="242" t="s">
        <v>121</v>
      </c>
    </row>
    <row r="365" s="15" customFormat="1">
      <c r="A365" s="15"/>
      <c r="B365" s="254"/>
      <c r="C365" s="255"/>
      <c r="D365" s="228" t="s">
        <v>132</v>
      </c>
      <c r="E365" s="256" t="s">
        <v>19</v>
      </c>
      <c r="F365" s="257" t="s">
        <v>384</v>
      </c>
      <c r="G365" s="255"/>
      <c r="H365" s="256" t="s">
        <v>19</v>
      </c>
      <c r="I365" s="258"/>
      <c r="J365" s="255"/>
      <c r="K365" s="255"/>
      <c r="L365" s="259"/>
      <c r="M365" s="260"/>
      <c r="N365" s="261"/>
      <c r="O365" s="261"/>
      <c r="P365" s="261"/>
      <c r="Q365" s="261"/>
      <c r="R365" s="261"/>
      <c r="S365" s="261"/>
      <c r="T365" s="26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3" t="s">
        <v>132</v>
      </c>
      <c r="AU365" s="263" t="s">
        <v>83</v>
      </c>
      <c r="AV365" s="15" t="s">
        <v>80</v>
      </c>
      <c r="AW365" s="15" t="s">
        <v>33</v>
      </c>
      <c r="AX365" s="15" t="s">
        <v>72</v>
      </c>
      <c r="AY365" s="263" t="s">
        <v>121</v>
      </c>
    </row>
    <row r="366" s="15" customFormat="1">
      <c r="A366" s="15"/>
      <c r="B366" s="254"/>
      <c r="C366" s="255"/>
      <c r="D366" s="228" t="s">
        <v>132</v>
      </c>
      <c r="E366" s="256" t="s">
        <v>19</v>
      </c>
      <c r="F366" s="257" t="s">
        <v>372</v>
      </c>
      <c r="G366" s="255"/>
      <c r="H366" s="256" t="s">
        <v>19</v>
      </c>
      <c r="I366" s="258"/>
      <c r="J366" s="255"/>
      <c r="K366" s="255"/>
      <c r="L366" s="259"/>
      <c r="M366" s="260"/>
      <c r="N366" s="261"/>
      <c r="O366" s="261"/>
      <c r="P366" s="261"/>
      <c r="Q366" s="261"/>
      <c r="R366" s="261"/>
      <c r="S366" s="261"/>
      <c r="T366" s="26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3" t="s">
        <v>132</v>
      </c>
      <c r="AU366" s="263" t="s">
        <v>83</v>
      </c>
      <c r="AV366" s="15" t="s">
        <v>80</v>
      </c>
      <c r="AW366" s="15" t="s">
        <v>33</v>
      </c>
      <c r="AX366" s="15" t="s">
        <v>72</v>
      </c>
      <c r="AY366" s="263" t="s">
        <v>121</v>
      </c>
    </row>
    <row r="367" s="13" customFormat="1">
      <c r="A367" s="13"/>
      <c r="B367" s="232"/>
      <c r="C367" s="233"/>
      <c r="D367" s="228" t="s">
        <v>132</v>
      </c>
      <c r="E367" s="234" t="s">
        <v>19</v>
      </c>
      <c r="F367" s="235" t="s">
        <v>479</v>
      </c>
      <c r="G367" s="233"/>
      <c r="H367" s="236">
        <v>1400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132</v>
      </c>
      <c r="AU367" s="242" t="s">
        <v>83</v>
      </c>
      <c r="AV367" s="13" t="s">
        <v>83</v>
      </c>
      <c r="AW367" s="13" t="s">
        <v>33</v>
      </c>
      <c r="AX367" s="13" t="s">
        <v>72</v>
      </c>
      <c r="AY367" s="242" t="s">
        <v>121</v>
      </c>
    </row>
    <row r="368" s="15" customFormat="1">
      <c r="A368" s="15"/>
      <c r="B368" s="254"/>
      <c r="C368" s="255"/>
      <c r="D368" s="228" t="s">
        <v>132</v>
      </c>
      <c r="E368" s="256" t="s">
        <v>19</v>
      </c>
      <c r="F368" s="257" t="s">
        <v>374</v>
      </c>
      <c r="G368" s="255"/>
      <c r="H368" s="256" t="s">
        <v>19</v>
      </c>
      <c r="I368" s="258"/>
      <c r="J368" s="255"/>
      <c r="K368" s="255"/>
      <c r="L368" s="259"/>
      <c r="M368" s="260"/>
      <c r="N368" s="261"/>
      <c r="O368" s="261"/>
      <c r="P368" s="261"/>
      <c r="Q368" s="261"/>
      <c r="R368" s="261"/>
      <c r="S368" s="261"/>
      <c r="T368" s="262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3" t="s">
        <v>132</v>
      </c>
      <c r="AU368" s="263" t="s">
        <v>83</v>
      </c>
      <c r="AV368" s="15" t="s">
        <v>80</v>
      </c>
      <c r="AW368" s="15" t="s">
        <v>33</v>
      </c>
      <c r="AX368" s="15" t="s">
        <v>72</v>
      </c>
      <c r="AY368" s="263" t="s">
        <v>121</v>
      </c>
    </row>
    <row r="369" s="13" customFormat="1">
      <c r="A369" s="13"/>
      <c r="B369" s="232"/>
      <c r="C369" s="233"/>
      <c r="D369" s="228" t="s">
        <v>132</v>
      </c>
      <c r="E369" s="234" t="s">
        <v>19</v>
      </c>
      <c r="F369" s="235" t="s">
        <v>480</v>
      </c>
      <c r="G369" s="233"/>
      <c r="H369" s="236">
        <v>380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132</v>
      </c>
      <c r="AU369" s="242" t="s">
        <v>83</v>
      </c>
      <c r="AV369" s="13" t="s">
        <v>83</v>
      </c>
      <c r="AW369" s="13" t="s">
        <v>33</v>
      </c>
      <c r="AX369" s="13" t="s">
        <v>72</v>
      </c>
      <c r="AY369" s="242" t="s">
        <v>121</v>
      </c>
    </row>
    <row r="370" s="13" customFormat="1">
      <c r="A370" s="13"/>
      <c r="B370" s="232"/>
      <c r="C370" s="233"/>
      <c r="D370" s="228" t="s">
        <v>132</v>
      </c>
      <c r="E370" s="234" t="s">
        <v>19</v>
      </c>
      <c r="F370" s="235" t="s">
        <v>481</v>
      </c>
      <c r="G370" s="233"/>
      <c r="H370" s="236">
        <v>950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132</v>
      </c>
      <c r="AU370" s="242" t="s">
        <v>83</v>
      </c>
      <c r="AV370" s="13" t="s">
        <v>83</v>
      </c>
      <c r="AW370" s="13" t="s">
        <v>33</v>
      </c>
      <c r="AX370" s="13" t="s">
        <v>72</v>
      </c>
      <c r="AY370" s="242" t="s">
        <v>121</v>
      </c>
    </row>
    <row r="371" s="15" customFormat="1">
      <c r="A371" s="15"/>
      <c r="B371" s="254"/>
      <c r="C371" s="255"/>
      <c r="D371" s="228" t="s">
        <v>132</v>
      </c>
      <c r="E371" s="256" t="s">
        <v>19</v>
      </c>
      <c r="F371" s="257" t="s">
        <v>376</v>
      </c>
      <c r="G371" s="255"/>
      <c r="H371" s="256" t="s">
        <v>19</v>
      </c>
      <c r="I371" s="258"/>
      <c r="J371" s="255"/>
      <c r="K371" s="255"/>
      <c r="L371" s="259"/>
      <c r="M371" s="260"/>
      <c r="N371" s="261"/>
      <c r="O371" s="261"/>
      <c r="P371" s="261"/>
      <c r="Q371" s="261"/>
      <c r="R371" s="261"/>
      <c r="S371" s="261"/>
      <c r="T371" s="262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3" t="s">
        <v>132</v>
      </c>
      <c r="AU371" s="263" t="s">
        <v>83</v>
      </c>
      <c r="AV371" s="15" t="s">
        <v>80</v>
      </c>
      <c r="AW371" s="15" t="s">
        <v>33</v>
      </c>
      <c r="AX371" s="15" t="s">
        <v>72</v>
      </c>
      <c r="AY371" s="263" t="s">
        <v>121</v>
      </c>
    </row>
    <row r="372" s="13" customFormat="1">
      <c r="A372" s="13"/>
      <c r="B372" s="232"/>
      <c r="C372" s="233"/>
      <c r="D372" s="228" t="s">
        <v>132</v>
      </c>
      <c r="E372" s="234" t="s">
        <v>19</v>
      </c>
      <c r="F372" s="235" t="s">
        <v>482</v>
      </c>
      <c r="G372" s="233"/>
      <c r="H372" s="236">
        <v>620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132</v>
      </c>
      <c r="AU372" s="242" t="s">
        <v>83</v>
      </c>
      <c r="AV372" s="13" t="s">
        <v>83</v>
      </c>
      <c r="AW372" s="13" t="s">
        <v>33</v>
      </c>
      <c r="AX372" s="13" t="s">
        <v>72</v>
      </c>
      <c r="AY372" s="242" t="s">
        <v>121</v>
      </c>
    </row>
    <row r="373" s="13" customFormat="1">
      <c r="A373" s="13"/>
      <c r="B373" s="232"/>
      <c r="C373" s="233"/>
      <c r="D373" s="228" t="s">
        <v>132</v>
      </c>
      <c r="E373" s="234" t="s">
        <v>19</v>
      </c>
      <c r="F373" s="235" t="s">
        <v>483</v>
      </c>
      <c r="G373" s="233"/>
      <c r="H373" s="236">
        <v>620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132</v>
      </c>
      <c r="AU373" s="242" t="s">
        <v>83</v>
      </c>
      <c r="AV373" s="13" t="s">
        <v>83</v>
      </c>
      <c r="AW373" s="13" t="s">
        <v>33</v>
      </c>
      <c r="AX373" s="13" t="s">
        <v>72</v>
      </c>
      <c r="AY373" s="242" t="s">
        <v>121</v>
      </c>
    </row>
    <row r="374" s="13" customFormat="1">
      <c r="A374" s="13"/>
      <c r="B374" s="232"/>
      <c r="C374" s="233"/>
      <c r="D374" s="228" t="s">
        <v>132</v>
      </c>
      <c r="E374" s="234" t="s">
        <v>19</v>
      </c>
      <c r="F374" s="235" t="s">
        <v>484</v>
      </c>
      <c r="G374" s="233"/>
      <c r="H374" s="236">
        <v>250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132</v>
      </c>
      <c r="AU374" s="242" t="s">
        <v>83</v>
      </c>
      <c r="AV374" s="13" t="s">
        <v>83</v>
      </c>
      <c r="AW374" s="13" t="s">
        <v>33</v>
      </c>
      <c r="AX374" s="13" t="s">
        <v>72</v>
      </c>
      <c r="AY374" s="242" t="s">
        <v>121</v>
      </c>
    </row>
    <row r="375" s="13" customFormat="1">
      <c r="A375" s="13"/>
      <c r="B375" s="232"/>
      <c r="C375" s="233"/>
      <c r="D375" s="228" t="s">
        <v>132</v>
      </c>
      <c r="E375" s="234" t="s">
        <v>19</v>
      </c>
      <c r="F375" s="235" t="s">
        <v>485</v>
      </c>
      <c r="G375" s="233"/>
      <c r="H375" s="236">
        <v>310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132</v>
      </c>
      <c r="AU375" s="242" t="s">
        <v>83</v>
      </c>
      <c r="AV375" s="13" t="s">
        <v>83</v>
      </c>
      <c r="AW375" s="13" t="s">
        <v>33</v>
      </c>
      <c r="AX375" s="13" t="s">
        <v>72</v>
      </c>
      <c r="AY375" s="242" t="s">
        <v>121</v>
      </c>
    </row>
    <row r="376" s="15" customFormat="1">
      <c r="A376" s="15"/>
      <c r="B376" s="254"/>
      <c r="C376" s="255"/>
      <c r="D376" s="228" t="s">
        <v>132</v>
      </c>
      <c r="E376" s="256" t="s">
        <v>19</v>
      </c>
      <c r="F376" s="257" t="s">
        <v>392</v>
      </c>
      <c r="G376" s="255"/>
      <c r="H376" s="256" t="s">
        <v>19</v>
      </c>
      <c r="I376" s="258"/>
      <c r="J376" s="255"/>
      <c r="K376" s="255"/>
      <c r="L376" s="259"/>
      <c r="M376" s="260"/>
      <c r="N376" s="261"/>
      <c r="O376" s="261"/>
      <c r="P376" s="261"/>
      <c r="Q376" s="261"/>
      <c r="R376" s="261"/>
      <c r="S376" s="261"/>
      <c r="T376" s="26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3" t="s">
        <v>132</v>
      </c>
      <c r="AU376" s="263" t="s">
        <v>83</v>
      </c>
      <c r="AV376" s="15" t="s">
        <v>80</v>
      </c>
      <c r="AW376" s="15" t="s">
        <v>33</v>
      </c>
      <c r="AX376" s="15" t="s">
        <v>72</v>
      </c>
      <c r="AY376" s="263" t="s">
        <v>121</v>
      </c>
    </row>
    <row r="377" s="13" customFormat="1">
      <c r="A377" s="13"/>
      <c r="B377" s="232"/>
      <c r="C377" s="233"/>
      <c r="D377" s="228" t="s">
        <v>132</v>
      </c>
      <c r="E377" s="234" t="s">
        <v>19</v>
      </c>
      <c r="F377" s="235" t="s">
        <v>393</v>
      </c>
      <c r="G377" s="233"/>
      <c r="H377" s="236">
        <v>215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132</v>
      </c>
      <c r="AU377" s="242" t="s">
        <v>83</v>
      </c>
      <c r="AV377" s="13" t="s">
        <v>83</v>
      </c>
      <c r="AW377" s="13" t="s">
        <v>33</v>
      </c>
      <c r="AX377" s="13" t="s">
        <v>72</v>
      </c>
      <c r="AY377" s="242" t="s">
        <v>121</v>
      </c>
    </row>
    <row r="378" s="13" customFormat="1">
      <c r="A378" s="13"/>
      <c r="B378" s="232"/>
      <c r="C378" s="233"/>
      <c r="D378" s="228" t="s">
        <v>132</v>
      </c>
      <c r="E378" s="234" t="s">
        <v>19</v>
      </c>
      <c r="F378" s="235" t="s">
        <v>394</v>
      </c>
      <c r="G378" s="233"/>
      <c r="H378" s="236">
        <v>170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132</v>
      </c>
      <c r="AU378" s="242" t="s">
        <v>83</v>
      </c>
      <c r="AV378" s="13" t="s">
        <v>83</v>
      </c>
      <c r="AW378" s="13" t="s">
        <v>33</v>
      </c>
      <c r="AX378" s="13" t="s">
        <v>72</v>
      </c>
      <c r="AY378" s="242" t="s">
        <v>121</v>
      </c>
    </row>
    <row r="379" s="13" customFormat="1">
      <c r="A379" s="13"/>
      <c r="B379" s="232"/>
      <c r="C379" s="233"/>
      <c r="D379" s="228" t="s">
        <v>132</v>
      </c>
      <c r="E379" s="234" t="s">
        <v>19</v>
      </c>
      <c r="F379" s="235" t="s">
        <v>395</v>
      </c>
      <c r="G379" s="233"/>
      <c r="H379" s="236">
        <v>675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132</v>
      </c>
      <c r="AU379" s="242" t="s">
        <v>83</v>
      </c>
      <c r="AV379" s="13" t="s">
        <v>83</v>
      </c>
      <c r="AW379" s="13" t="s">
        <v>33</v>
      </c>
      <c r="AX379" s="13" t="s">
        <v>72</v>
      </c>
      <c r="AY379" s="242" t="s">
        <v>121</v>
      </c>
    </row>
    <row r="380" s="15" customFormat="1">
      <c r="A380" s="15"/>
      <c r="B380" s="254"/>
      <c r="C380" s="255"/>
      <c r="D380" s="228" t="s">
        <v>132</v>
      </c>
      <c r="E380" s="256" t="s">
        <v>19</v>
      </c>
      <c r="F380" s="257" t="s">
        <v>396</v>
      </c>
      <c r="G380" s="255"/>
      <c r="H380" s="256" t="s">
        <v>19</v>
      </c>
      <c r="I380" s="258"/>
      <c r="J380" s="255"/>
      <c r="K380" s="255"/>
      <c r="L380" s="259"/>
      <c r="M380" s="260"/>
      <c r="N380" s="261"/>
      <c r="O380" s="261"/>
      <c r="P380" s="261"/>
      <c r="Q380" s="261"/>
      <c r="R380" s="261"/>
      <c r="S380" s="261"/>
      <c r="T380" s="262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3" t="s">
        <v>132</v>
      </c>
      <c r="AU380" s="263" t="s">
        <v>83</v>
      </c>
      <c r="AV380" s="15" t="s">
        <v>80</v>
      </c>
      <c r="AW380" s="15" t="s">
        <v>33</v>
      </c>
      <c r="AX380" s="15" t="s">
        <v>72</v>
      </c>
      <c r="AY380" s="263" t="s">
        <v>121</v>
      </c>
    </row>
    <row r="381" s="13" customFormat="1">
      <c r="A381" s="13"/>
      <c r="B381" s="232"/>
      <c r="C381" s="233"/>
      <c r="D381" s="228" t="s">
        <v>132</v>
      </c>
      <c r="E381" s="234" t="s">
        <v>19</v>
      </c>
      <c r="F381" s="235" t="s">
        <v>397</v>
      </c>
      <c r="G381" s="233"/>
      <c r="H381" s="236">
        <v>1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132</v>
      </c>
      <c r="AU381" s="242" t="s">
        <v>83</v>
      </c>
      <c r="AV381" s="13" t="s">
        <v>83</v>
      </c>
      <c r="AW381" s="13" t="s">
        <v>33</v>
      </c>
      <c r="AX381" s="13" t="s">
        <v>72</v>
      </c>
      <c r="AY381" s="242" t="s">
        <v>121</v>
      </c>
    </row>
    <row r="382" s="13" customFormat="1">
      <c r="A382" s="13"/>
      <c r="B382" s="232"/>
      <c r="C382" s="233"/>
      <c r="D382" s="228" t="s">
        <v>132</v>
      </c>
      <c r="E382" s="234" t="s">
        <v>19</v>
      </c>
      <c r="F382" s="235" t="s">
        <v>398</v>
      </c>
      <c r="G382" s="233"/>
      <c r="H382" s="236">
        <v>1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132</v>
      </c>
      <c r="AU382" s="242" t="s">
        <v>83</v>
      </c>
      <c r="AV382" s="13" t="s">
        <v>83</v>
      </c>
      <c r="AW382" s="13" t="s">
        <v>33</v>
      </c>
      <c r="AX382" s="13" t="s">
        <v>72</v>
      </c>
      <c r="AY382" s="242" t="s">
        <v>121</v>
      </c>
    </row>
    <row r="383" s="13" customFormat="1">
      <c r="A383" s="13"/>
      <c r="B383" s="232"/>
      <c r="C383" s="233"/>
      <c r="D383" s="228" t="s">
        <v>132</v>
      </c>
      <c r="E383" s="234" t="s">
        <v>19</v>
      </c>
      <c r="F383" s="235" t="s">
        <v>399</v>
      </c>
      <c r="G383" s="233"/>
      <c r="H383" s="236">
        <v>7.5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132</v>
      </c>
      <c r="AU383" s="242" t="s">
        <v>83</v>
      </c>
      <c r="AV383" s="13" t="s">
        <v>83</v>
      </c>
      <c r="AW383" s="13" t="s">
        <v>33</v>
      </c>
      <c r="AX383" s="13" t="s">
        <v>72</v>
      </c>
      <c r="AY383" s="242" t="s">
        <v>121</v>
      </c>
    </row>
    <row r="384" s="15" customFormat="1">
      <c r="A384" s="15"/>
      <c r="B384" s="254"/>
      <c r="C384" s="255"/>
      <c r="D384" s="228" t="s">
        <v>132</v>
      </c>
      <c r="E384" s="256" t="s">
        <v>19</v>
      </c>
      <c r="F384" s="257" t="s">
        <v>400</v>
      </c>
      <c r="G384" s="255"/>
      <c r="H384" s="256" t="s">
        <v>19</v>
      </c>
      <c r="I384" s="258"/>
      <c r="J384" s="255"/>
      <c r="K384" s="255"/>
      <c r="L384" s="259"/>
      <c r="M384" s="260"/>
      <c r="N384" s="261"/>
      <c r="O384" s="261"/>
      <c r="P384" s="261"/>
      <c r="Q384" s="261"/>
      <c r="R384" s="261"/>
      <c r="S384" s="261"/>
      <c r="T384" s="262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3" t="s">
        <v>132</v>
      </c>
      <c r="AU384" s="263" t="s">
        <v>83</v>
      </c>
      <c r="AV384" s="15" t="s">
        <v>80</v>
      </c>
      <c r="AW384" s="15" t="s">
        <v>33</v>
      </c>
      <c r="AX384" s="15" t="s">
        <v>72</v>
      </c>
      <c r="AY384" s="263" t="s">
        <v>121</v>
      </c>
    </row>
    <row r="385" s="13" customFormat="1">
      <c r="A385" s="13"/>
      <c r="B385" s="232"/>
      <c r="C385" s="233"/>
      <c r="D385" s="228" t="s">
        <v>132</v>
      </c>
      <c r="E385" s="234" t="s">
        <v>19</v>
      </c>
      <c r="F385" s="235" t="s">
        <v>401</v>
      </c>
      <c r="G385" s="233"/>
      <c r="H385" s="236">
        <v>18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132</v>
      </c>
      <c r="AU385" s="242" t="s">
        <v>83</v>
      </c>
      <c r="AV385" s="13" t="s">
        <v>83</v>
      </c>
      <c r="AW385" s="13" t="s">
        <v>33</v>
      </c>
      <c r="AX385" s="13" t="s">
        <v>72</v>
      </c>
      <c r="AY385" s="242" t="s">
        <v>121</v>
      </c>
    </row>
    <row r="386" s="14" customFormat="1">
      <c r="A386" s="14"/>
      <c r="B386" s="243"/>
      <c r="C386" s="244"/>
      <c r="D386" s="228" t="s">
        <v>132</v>
      </c>
      <c r="E386" s="245" t="s">
        <v>19</v>
      </c>
      <c r="F386" s="246" t="s">
        <v>150</v>
      </c>
      <c r="G386" s="244"/>
      <c r="H386" s="247">
        <v>12166.5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132</v>
      </c>
      <c r="AU386" s="253" t="s">
        <v>83</v>
      </c>
      <c r="AV386" s="14" t="s">
        <v>128</v>
      </c>
      <c r="AW386" s="14" t="s">
        <v>33</v>
      </c>
      <c r="AX386" s="14" t="s">
        <v>80</v>
      </c>
      <c r="AY386" s="253" t="s">
        <v>121</v>
      </c>
    </row>
    <row r="387" s="2" customFormat="1" ht="16.5" customHeight="1">
      <c r="A387" s="39"/>
      <c r="B387" s="40"/>
      <c r="C387" s="215" t="s">
        <v>486</v>
      </c>
      <c r="D387" s="215" t="s">
        <v>123</v>
      </c>
      <c r="E387" s="216" t="s">
        <v>487</v>
      </c>
      <c r="F387" s="217" t="s">
        <v>488</v>
      </c>
      <c r="G387" s="218" t="s">
        <v>136</v>
      </c>
      <c r="H387" s="219">
        <v>63</v>
      </c>
      <c r="I387" s="220"/>
      <c r="J387" s="221">
        <f>ROUND(I387*H387,2)</f>
        <v>0</v>
      </c>
      <c r="K387" s="217" t="s">
        <v>127</v>
      </c>
      <c r="L387" s="45"/>
      <c r="M387" s="222" t="s">
        <v>19</v>
      </c>
      <c r="N387" s="223" t="s">
        <v>43</v>
      </c>
      <c r="O387" s="85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6" t="s">
        <v>128</v>
      </c>
      <c r="AT387" s="226" t="s">
        <v>123</v>
      </c>
      <c r="AU387" s="226" t="s">
        <v>83</v>
      </c>
      <c r="AY387" s="18" t="s">
        <v>121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8" t="s">
        <v>80</v>
      </c>
      <c r="BK387" s="227">
        <f>ROUND(I387*H387,2)</f>
        <v>0</v>
      </c>
      <c r="BL387" s="18" t="s">
        <v>128</v>
      </c>
      <c r="BM387" s="226" t="s">
        <v>489</v>
      </c>
    </row>
    <row r="388" s="15" customFormat="1">
      <c r="A388" s="15"/>
      <c r="B388" s="254"/>
      <c r="C388" s="255"/>
      <c r="D388" s="228" t="s">
        <v>132</v>
      </c>
      <c r="E388" s="256" t="s">
        <v>19</v>
      </c>
      <c r="F388" s="257" t="s">
        <v>382</v>
      </c>
      <c r="G388" s="255"/>
      <c r="H388" s="256" t="s">
        <v>19</v>
      </c>
      <c r="I388" s="258"/>
      <c r="J388" s="255"/>
      <c r="K388" s="255"/>
      <c r="L388" s="259"/>
      <c r="M388" s="260"/>
      <c r="N388" s="261"/>
      <c r="O388" s="261"/>
      <c r="P388" s="261"/>
      <c r="Q388" s="261"/>
      <c r="R388" s="261"/>
      <c r="S388" s="261"/>
      <c r="T388" s="262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3" t="s">
        <v>132</v>
      </c>
      <c r="AU388" s="263" t="s">
        <v>83</v>
      </c>
      <c r="AV388" s="15" t="s">
        <v>80</v>
      </c>
      <c r="AW388" s="15" t="s">
        <v>33</v>
      </c>
      <c r="AX388" s="15" t="s">
        <v>72</v>
      </c>
      <c r="AY388" s="263" t="s">
        <v>121</v>
      </c>
    </row>
    <row r="389" s="13" customFormat="1">
      <c r="A389" s="13"/>
      <c r="B389" s="232"/>
      <c r="C389" s="233"/>
      <c r="D389" s="228" t="s">
        <v>132</v>
      </c>
      <c r="E389" s="234" t="s">
        <v>19</v>
      </c>
      <c r="F389" s="235" t="s">
        <v>383</v>
      </c>
      <c r="G389" s="233"/>
      <c r="H389" s="236">
        <v>63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132</v>
      </c>
      <c r="AU389" s="242" t="s">
        <v>83</v>
      </c>
      <c r="AV389" s="13" t="s">
        <v>83</v>
      </c>
      <c r="AW389" s="13" t="s">
        <v>33</v>
      </c>
      <c r="AX389" s="13" t="s">
        <v>80</v>
      </c>
      <c r="AY389" s="242" t="s">
        <v>121</v>
      </c>
    </row>
    <row r="390" s="2" customFormat="1" ht="21.75" customHeight="1">
      <c r="A390" s="39"/>
      <c r="B390" s="40"/>
      <c r="C390" s="215" t="s">
        <v>490</v>
      </c>
      <c r="D390" s="215" t="s">
        <v>123</v>
      </c>
      <c r="E390" s="216" t="s">
        <v>491</v>
      </c>
      <c r="F390" s="217" t="s">
        <v>492</v>
      </c>
      <c r="G390" s="218" t="s">
        <v>136</v>
      </c>
      <c r="H390" s="219">
        <v>2543</v>
      </c>
      <c r="I390" s="220"/>
      <c r="J390" s="221">
        <f>ROUND(I390*H390,2)</f>
        <v>0</v>
      </c>
      <c r="K390" s="217" t="s">
        <v>127</v>
      </c>
      <c r="L390" s="45"/>
      <c r="M390" s="222" t="s">
        <v>19</v>
      </c>
      <c r="N390" s="223" t="s">
        <v>43</v>
      </c>
      <c r="O390" s="85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6" t="s">
        <v>128</v>
      </c>
      <c r="AT390" s="226" t="s">
        <v>123</v>
      </c>
      <c r="AU390" s="226" t="s">
        <v>83</v>
      </c>
      <c r="AY390" s="18" t="s">
        <v>121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8" t="s">
        <v>80</v>
      </c>
      <c r="BK390" s="227">
        <f>ROUND(I390*H390,2)</f>
        <v>0</v>
      </c>
      <c r="BL390" s="18" t="s">
        <v>128</v>
      </c>
      <c r="BM390" s="226" t="s">
        <v>493</v>
      </c>
    </row>
    <row r="391" s="2" customFormat="1">
      <c r="A391" s="39"/>
      <c r="B391" s="40"/>
      <c r="C391" s="41"/>
      <c r="D391" s="228" t="s">
        <v>130</v>
      </c>
      <c r="E391" s="41"/>
      <c r="F391" s="229" t="s">
        <v>494</v>
      </c>
      <c r="G391" s="41"/>
      <c r="H391" s="41"/>
      <c r="I391" s="133"/>
      <c r="J391" s="41"/>
      <c r="K391" s="41"/>
      <c r="L391" s="45"/>
      <c r="M391" s="230"/>
      <c r="N391" s="231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130</v>
      </c>
      <c r="AU391" s="18" t="s">
        <v>83</v>
      </c>
    </row>
    <row r="392" s="15" customFormat="1">
      <c r="A392" s="15"/>
      <c r="B392" s="254"/>
      <c r="C392" s="255"/>
      <c r="D392" s="228" t="s">
        <v>132</v>
      </c>
      <c r="E392" s="256" t="s">
        <v>19</v>
      </c>
      <c r="F392" s="257" t="s">
        <v>212</v>
      </c>
      <c r="G392" s="255"/>
      <c r="H392" s="256" t="s">
        <v>19</v>
      </c>
      <c r="I392" s="258"/>
      <c r="J392" s="255"/>
      <c r="K392" s="255"/>
      <c r="L392" s="259"/>
      <c r="M392" s="260"/>
      <c r="N392" s="261"/>
      <c r="O392" s="261"/>
      <c r="P392" s="261"/>
      <c r="Q392" s="261"/>
      <c r="R392" s="261"/>
      <c r="S392" s="261"/>
      <c r="T392" s="262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3" t="s">
        <v>132</v>
      </c>
      <c r="AU392" s="263" t="s">
        <v>83</v>
      </c>
      <c r="AV392" s="15" t="s">
        <v>80</v>
      </c>
      <c r="AW392" s="15" t="s">
        <v>33</v>
      </c>
      <c r="AX392" s="15" t="s">
        <v>72</v>
      </c>
      <c r="AY392" s="263" t="s">
        <v>121</v>
      </c>
    </row>
    <row r="393" s="15" customFormat="1">
      <c r="A393" s="15"/>
      <c r="B393" s="254"/>
      <c r="C393" s="255"/>
      <c r="D393" s="228" t="s">
        <v>132</v>
      </c>
      <c r="E393" s="256" t="s">
        <v>19</v>
      </c>
      <c r="F393" s="257" t="s">
        <v>372</v>
      </c>
      <c r="G393" s="255"/>
      <c r="H393" s="256" t="s">
        <v>19</v>
      </c>
      <c r="I393" s="258"/>
      <c r="J393" s="255"/>
      <c r="K393" s="255"/>
      <c r="L393" s="259"/>
      <c r="M393" s="260"/>
      <c r="N393" s="261"/>
      <c r="O393" s="261"/>
      <c r="P393" s="261"/>
      <c r="Q393" s="261"/>
      <c r="R393" s="261"/>
      <c r="S393" s="261"/>
      <c r="T393" s="262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3" t="s">
        <v>132</v>
      </c>
      <c r="AU393" s="263" t="s">
        <v>83</v>
      </c>
      <c r="AV393" s="15" t="s">
        <v>80</v>
      </c>
      <c r="AW393" s="15" t="s">
        <v>33</v>
      </c>
      <c r="AX393" s="15" t="s">
        <v>72</v>
      </c>
      <c r="AY393" s="263" t="s">
        <v>121</v>
      </c>
    </row>
    <row r="394" s="13" customFormat="1">
      <c r="A394" s="13"/>
      <c r="B394" s="232"/>
      <c r="C394" s="233"/>
      <c r="D394" s="228" t="s">
        <v>132</v>
      </c>
      <c r="E394" s="234" t="s">
        <v>19</v>
      </c>
      <c r="F394" s="235" t="s">
        <v>373</v>
      </c>
      <c r="G394" s="233"/>
      <c r="H394" s="236">
        <v>1550</v>
      </c>
      <c r="I394" s="237"/>
      <c r="J394" s="233"/>
      <c r="K394" s="233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132</v>
      </c>
      <c r="AU394" s="242" t="s">
        <v>83</v>
      </c>
      <c r="AV394" s="13" t="s">
        <v>83</v>
      </c>
      <c r="AW394" s="13" t="s">
        <v>33</v>
      </c>
      <c r="AX394" s="13" t="s">
        <v>72</v>
      </c>
      <c r="AY394" s="242" t="s">
        <v>121</v>
      </c>
    </row>
    <row r="395" s="15" customFormat="1">
      <c r="A395" s="15"/>
      <c r="B395" s="254"/>
      <c r="C395" s="255"/>
      <c r="D395" s="228" t="s">
        <v>132</v>
      </c>
      <c r="E395" s="256" t="s">
        <v>19</v>
      </c>
      <c r="F395" s="257" t="s">
        <v>378</v>
      </c>
      <c r="G395" s="255"/>
      <c r="H395" s="256" t="s">
        <v>19</v>
      </c>
      <c r="I395" s="258"/>
      <c r="J395" s="255"/>
      <c r="K395" s="255"/>
      <c r="L395" s="259"/>
      <c r="M395" s="260"/>
      <c r="N395" s="261"/>
      <c r="O395" s="261"/>
      <c r="P395" s="261"/>
      <c r="Q395" s="261"/>
      <c r="R395" s="261"/>
      <c r="S395" s="261"/>
      <c r="T395" s="262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3" t="s">
        <v>132</v>
      </c>
      <c r="AU395" s="263" t="s">
        <v>83</v>
      </c>
      <c r="AV395" s="15" t="s">
        <v>80</v>
      </c>
      <c r="AW395" s="15" t="s">
        <v>33</v>
      </c>
      <c r="AX395" s="15" t="s">
        <v>72</v>
      </c>
      <c r="AY395" s="263" t="s">
        <v>121</v>
      </c>
    </row>
    <row r="396" s="13" customFormat="1">
      <c r="A396" s="13"/>
      <c r="B396" s="232"/>
      <c r="C396" s="233"/>
      <c r="D396" s="228" t="s">
        <v>132</v>
      </c>
      <c r="E396" s="234" t="s">
        <v>19</v>
      </c>
      <c r="F396" s="235" t="s">
        <v>379</v>
      </c>
      <c r="G396" s="233"/>
      <c r="H396" s="236">
        <v>165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132</v>
      </c>
      <c r="AU396" s="242" t="s">
        <v>83</v>
      </c>
      <c r="AV396" s="13" t="s">
        <v>83</v>
      </c>
      <c r="AW396" s="13" t="s">
        <v>33</v>
      </c>
      <c r="AX396" s="13" t="s">
        <v>72</v>
      </c>
      <c r="AY396" s="242" t="s">
        <v>121</v>
      </c>
    </row>
    <row r="397" s="15" customFormat="1">
      <c r="A397" s="15"/>
      <c r="B397" s="254"/>
      <c r="C397" s="255"/>
      <c r="D397" s="228" t="s">
        <v>132</v>
      </c>
      <c r="E397" s="256" t="s">
        <v>19</v>
      </c>
      <c r="F397" s="257" t="s">
        <v>380</v>
      </c>
      <c r="G397" s="255"/>
      <c r="H397" s="256" t="s">
        <v>19</v>
      </c>
      <c r="I397" s="258"/>
      <c r="J397" s="255"/>
      <c r="K397" s="255"/>
      <c r="L397" s="259"/>
      <c r="M397" s="260"/>
      <c r="N397" s="261"/>
      <c r="O397" s="261"/>
      <c r="P397" s="261"/>
      <c r="Q397" s="261"/>
      <c r="R397" s="261"/>
      <c r="S397" s="261"/>
      <c r="T397" s="262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3" t="s">
        <v>132</v>
      </c>
      <c r="AU397" s="263" t="s">
        <v>83</v>
      </c>
      <c r="AV397" s="15" t="s">
        <v>80</v>
      </c>
      <c r="AW397" s="15" t="s">
        <v>33</v>
      </c>
      <c r="AX397" s="15" t="s">
        <v>72</v>
      </c>
      <c r="AY397" s="263" t="s">
        <v>121</v>
      </c>
    </row>
    <row r="398" s="13" customFormat="1">
      <c r="A398" s="13"/>
      <c r="B398" s="232"/>
      <c r="C398" s="233"/>
      <c r="D398" s="228" t="s">
        <v>132</v>
      </c>
      <c r="E398" s="234" t="s">
        <v>19</v>
      </c>
      <c r="F398" s="235" t="s">
        <v>381</v>
      </c>
      <c r="G398" s="233"/>
      <c r="H398" s="236">
        <v>128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132</v>
      </c>
      <c r="AU398" s="242" t="s">
        <v>83</v>
      </c>
      <c r="AV398" s="13" t="s">
        <v>83</v>
      </c>
      <c r="AW398" s="13" t="s">
        <v>33</v>
      </c>
      <c r="AX398" s="13" t="s">
        <v>72</v>
      </c>
      <c r="AY398" s="242" t="s">
        <v>121</v>
      </c>
    </row>
    <row r="399" s="15" customFormat="1">
      <c r="A399" s="15"/>
      <c r="B399" s="254"/>
      <c r="C399" s="255"/>
      <c r="D399" s="228" t="s">
        <v>132</v>
      </c>
      <c r="E399" s="256" t="s">
        <v>19</v>
      </c>
      <c r="F399" s="257" t="s">
        <v>384</v>
      </c>
      <c r="G399" s="255"/>
      <c r="H399" s="256" t="s">
        <v>19</v>
      </c>
      <c r="I399" s="258"/>
      <c r="J399" s="255"/>
      <c r="K399" s="255"/>
      <c r="L399" s="259"/>
      <c r="M399" s="260"/>
      <c r="N399" s="261"/>
      <c r="O399" s="261"/>
      <c r="P399" s="261"/>
      <c r="Q399" s="261"/>
      <c r="R399" s="261"/>
      <c r="S399" s="261"/>
      <c r="T399" s="262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3" t="s">
        <v>132</v>
      </c>
      <c r="AU399" s="263" t="s">
        <v>83</v>
      </c>
      <c r="AV399" s="15" t="s">
        <v>80</v>
      </c>
      <c r="AW399" s="15" t="s">
        <v>33</v>
      </c>
      <c r="AX399" s="15" t="s">
        <v>72</v>
      </c>
      <c r="AY399" s="263" t="s">
        <v>121</v>
      </c>
    </row>
    <row r="400" s="15" customFormat="1">
      <c r="A400" s="15"/>
      <c r="B400" s="254"/>
      <c r="C400" s="255"/>
      <c r="D400" s="228" t="s">
        <v>132</v>
      </c>
      <c r="E400" s="256" t="s">
        <v>19</v>
      </c>
      <c r="F400" s="257" t="s">
        <v>372</v>
      </c>
      <c r="G400" s="255"/>
      <c r="H400" s="256" t="s">
        <v>19</v>
      </c>
      <c r="I400" s="258"/>
      <c r="J400" s="255"/>
      <c r="K400" s="255"/>
      <c r="L400" s="259"/>
      <c r="M400" s="260"/>
      <c r="N400" s="261"/>
      <c r="O400" s="261"/>
      <c r="P400" s="261"/>
      <c r="Q400" s="261"/>
      <c r="R400" s="261"/>
      <c r="S400" s="261"/>
      <c r="T400" s="262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3" t="s">
        <v>132</v>
      </c>
      <c r="AU400" s="263" t="s">
        <v>83</v>
      </c>
      <c r="AV400" s="15" t="s">
        <v>80</v>
      </c>
      <c r="AW400" s="15" t="s">
        <v>33</v>
      </c>
      <c r="AX400" s="15" t="s">
        <v>72</v>
      </c>
      <c r="AY400" s="263" t="s">
        <v>121</v>
      </c>
    </row>
    <row r="401" s="13" customFormat="1">
      <c r="A401" s="13"/>
      <c r="B401" s="232"/>
      <c r="C401" s="233"/>
      <c r="D401" s="228" t="s">
        <v>132</v>
      </c>
      <c r="E401" s="234" t="s">
        <v>19</v>
      </c>
      <c r="F401" s="235" t="s">
        <v>385</v>
      </c>
      <c r="G401" s="233"/>
      <c r="H401" s="236">
        <v>700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132</v>
      </c>
      <c r="AU401" s="242" t="s">
        <v>83</v>
      </c>
      <c r="AV401" s="13" t="s">
        <v>83</v>
      </c>
      <c r="AW401" s="13" t="s">
        <v>33</v>
      </c>
      <c r="AX401" s="13" t="s">
        <v>72</v>
      </c>
      <c r="AY401" s="242" t="s">
        <v>121</v>
      </c>
    </row>
    <row r="402" s="14" customFormat="1">
      <c r="A402" s="14"/>
      <c r="B402" s="243"/>
      <c r="C402" s="244"/>
      <c r="D402" s="228" t="s">
        <v>132</v>
      </c>
      <c r="E402" s="245" t="s">
        <v>19</v>
      </c>
      <c r="F402" s="246" t="s">
        <v>150</v>
      </c>
      <c r="G402" s="244"/>
      <c r="H402" s="247">
        <v>2543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132</v>
      </c>
      <c r="AU402" s="253" t="s">
        <v>83</v>
      </c>
      <c r="AV402" s="14" t="s">
        <v>128</v>
      </c>
      <c r="AW402" s="14" t="s">
        <v>33</v>
      </c>
      <c r="AX402" s="14" t="s">
        <v>80</v>
      </c>
      <c r="AY402" s="253" t="s">
        <v>121</v>
      </c>
    </row>
    <row r="403" s="2" customFormat="1" ht="21.75" customHeight="1">
      <c r="A403" s="39"/>
      <c r="B403" s="40"/>
      <c r="C403" s="215" t="s">
        <v>495</v>
      </c>
      <c r="D403" s="215" t="s">
        <v>123</v>
      </c>
      <c r="E403" s="216" t="s">
        <v>496</v>
      </c>
      <c r="F403" s="217" t="s">
        <v>497</v>
      </c>
      <c r="G403" s="218" t="s">
        <v>136</v>
      </c>
      <c r="H403" s="219">
        <v>2965</v>
      </c>
      <c r="I403" s="220"/>
      <c r="J403" s="221">
        <f>ROUND(I403*H403,2)</f>
        <v>0</v>
      </c>
      <c r="K403" s="217" t="s">
        <v>127</v>
      </c>
      <c r="L403" s="45"/>
      <c r="M403" s="222" t="s">
        <v>19</v>
      </c>
      <c r="N403" s="223" t="s">
        <v>43</v>
      </c>
      <c r="O403" s="85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6" t="s">
        <v>128</v>
      </c>
      <c r="AT403" s="226" t="s">
        <v>123</v>
      </c>
      <c r="AU403" s="226" t="s">
        <v>83</v>
      </c>
      <c r="AY403" s="18" t="s">
        <v>121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8" t="s">
        <v>80</v>
      </c>
      <c r="BK403" s="227">
        <f>ROUND(I403*H403,2)</f>
        <v>0</v>
      </c>
      <c r="BL403" s="18" t="s">
        <v>128</v>
      </c>
      <c r="BM403" s="226" t="s">
        <v>498</v>
      </c>
    </row>
    <row r="404" s="2" customFormat="1">
      <c r="A404" s="39"/>
      <c r="B404" s="40"/>
      <c r="C404" s="41"/>
      <c r="D404" s="228" t="s">
        <v>130</v>
      </c>
      <c r="E404" s="41"/>
      <c r="F404" s="229" t="s">
        <v>494</v>
      </c>
      <c r="G404" s="41"/>
      <c r="H404" s="41"/>
      <c r="I404" s="133"/>
      <c r="J404" s="41"/>
      <c r="K404" s="41"/>
      <c r="L404" s="45"/>
      <c r="M404" s="230"/>
      <c r="N404" s="231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130</v>
      </c>
      <c r="AU404" s="18" t="s">
        <v>83</v>
      </c>
    </row>
    <row r="405" s="15" customFormat="1">
      <c r="A405" s="15"/>
      <c r="B405" s="254"/>
      <c r="C405" s="255"/>
      <c r="D405" s="228" t="s">
        <v>132</v>
      </c>
      <c r="E405" s="256" t="s">
        <v>19</v>
      </c>
      <c r="F405" s="257" t="s">
        <v>212</v>
      </c>
      <c r="G405" s="255"/>
      <c r="H405" s="256" t="s">
        <v>19</v>
      </c>
      <c r="I405" s="258"/>
      <c r="J405" s="255"/>
      <c r="K405" s="255"/>
      <c r="L405" s="259"/>
      <c r="M405" s="260"/>
      <c r="N405" s="261"/>
      <c r="O405" s="261"/>
      <c r="P405" s="261"/>
      <c r="Q405" s="261"/>
      <c r="R405" s="261"/>
      <c r="S405" s="261"/>
      <c r="T405" s="262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3" t="s">
        <v>132</v>
      </c>
      <c r="AU405" s="263" t="s">
        <v>83</v>
      </c>
      <c r="AV405" s="15" t="s">
        <v>80</v>
      </c>
      <c r="AW405" s="15" t="s">
        <v>33</v>
      </c>
      <c r="AX405" s="15" t="s">
        <v>72</v>
      </c>
      <c r="AY405" s="263" t="s">
        <v>121</v>
      </c>
    </row>
    <row r="406" s="15" customFormat="1">
      <c r="A406" s="15"/>
      <c r="B406" s="254"/>
      <c r="C406" s="255"/>
      <c r="D406" s="228" t="s">
        <v>132</v>
      </c>
      <c r="E406" s="256" t="s">
        <v>19</v>
      </c>
      <c r="F406" s="257" t="s">
        <v>374</v>
      </c>
      <c r="G406" s="255"/>
      <c r="H406" s="256" t="s">
        <v>19</v>
      </c>
      <c r="I406" s="258"/>
      <c r="J406" s="255"/>
      <c r="K406" s="255"/>
      <c r="L406" s="259"/>
      <c r="M406" s="260"/>
      <c r="N406" s="261"/>
      <c r="O406" s="261"/>
      <c r="P406" s="261"/>
      <c r="Q406" s="261"/>
      <c r="R406" s="261"/>
      <c r="S406" s="261"/>
      <c r="T406" s="262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3" t="s">
        <v>132</v>
      </c>
      <c r="AU406" s="263" t="s">
        <v>83</v>
      </c>
      <c r="AV406" s="15" t="s">
        <v>80</v>
      </c>
      <c r="AW406" s="15" t="s">
        <v>33</v>
      </c>
      <c r="AX406" s="15" t="s">
        <v>72</v>
      </c>
      <c r="AY406" s="263" t="s">
        <v>121</v>
      </c>
    </row>
    <row r="407" s="13" customFormat="1">
      <c r="A407" s="13"/>
      <c r="B407" s="232"/>
      <c r="C407" s="233"/>
      <c r="D407" s="228" t="s">
        <v>132</v>
      </c>
      <c r="E407" s="234" t="s">
        <v>19</v>
      </c>
      <c r="F407" s="235" t="s">
        <v>499</v>
      </c>
      <c r="G407" s="233"/>
      <c r="H407" s="236">
        <v>595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132</v>
      </c>
      <c r="AU407" s="242" t="s">
        <v>83</v>
      </c>
      <c r="AV407" s="13" t="s">
        <v>83</v>
      </c>
      <c r="AW407" s="13" t="s">
        <v>33</v>
      </c>
      <c r="AX407" s="13" t="s">
        <v>72</v>
      </c>
      <c r="AY407" s="242" t="s">
        <v>121</v>
      </c>
    </row>
    <row r="408" s="15" customFormat="1">
      <c r="A408" s="15"/>
      <c r="B408" s="254"/>
      <c r="C408" s="255"/>
      <c r="D408" s="228" t="s">
        <v>132</v>
      </c>
      <c r="E408" s="256" t="s">
        <v>19</v>
      </c>
      <c r="F408" s="257" t="s">
        <v>376</v>
      </c>
      <c r="G408" s="255"/>
      <c r="H408" s="256" t="s">
        <v>19</v>
      </c>
      <c r="I408" s="258"/>
      <c r="J408" s="255"/>
      <c r="K408" s="255"/>
      <c r="L408" s="259"/>
      <c r="M408" s="260"/>
      <c r="N408" s="261"/>
      <c r="O408" s="261"/>
      <c r="P408" s="261"/>
      <c r="Q408" s="261"/>
      <c r="R408" s="261"/>
      <c r="S408" s="261"/>
      <c r="T408" s="262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3" t="s">
        <v>132</v>
      </c>
      <c r="AU408" s="263" t="s">
        <v>83</v>
      </c>
      <c r="AV408" s="15" t="s">
        <v>80</v>
      </c>
      <c r="AW408" s="15" t="s">
        <v>33</v>
      </c>
      <c r="AX408" s="15" t="s">
        <v>72</v>
      </c>
      <c r="AY408" s="263" t="s">
        <v>121</v>
      </c>
    </row>
    <row r="409" s="13" customFormat="1">
      <c r="A409" s="13"/>
      <c r="B409" s="232"/>
      <c r="C409" s="233"/>
      <c r="D409" s="228" t="s">
        <v>132</v>
      </c>
      <c r="E409" s="234" t="s">
        <v>19</v>
      </c>
      <c r="F409" s="235" t="s">
        <v>377</v>
      </c>
      <c r="G409" s="233"/>
      <c r="H409" s="236">
        <v>805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132</v>
      </c>
      <c r="AU409" s="242" t="s">
        <v>83</v>
      </c>
      <c r="AV409" s="13" t="s">
        <v>83</v>
      </c>
      <c r="AW409" s="13" t="s">
        <v>33</v>
      </c>
      <c r="AX409" s="13" t="s">
        <v>72</v>
      </c>
      <c r="AY409" s="242" t="s">
        <v>121</v>
      </c>
    </row>
    <row r="410" s="15" customFormat="1">
      <c r="A410" s="15"/>
      <c r="B410" s="254"/>
      <c r="C410" s="255"/>
      <c r="D410" s="228" t="s">
        <v>132</v>
      </c>
      <c r="E410" s="256" t="s">
        <v>19</v>
      </c>
      <c r="F410" s="257" t="s">
        <v>384</v>
      </c>
      <c r="G410" s="255"/>
      <c r="H410" s="256" t="s">
        <v>19</v>
      </c>
      <c r="I410" s="258"/>
      <c r="J410" s="255"/>
      <c r="K410" s="255"/>
      <c r="L410" s="259"/>
      <c r="M410" s="260"/>
      <c r="N410" s="261"/>
      <c r="O410" s="261"/>
      <c r="P410" s="261"/>
      <c r="Q410" s="261"/>
      <c r="R410" s="261"/>
      <c r="S410" s="261"/>
      <c r="T410" s="262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3" t="s">
        <v>132</v>
      </c>
      <c r="AU410" s="263" t="s">
        <v>83</v>
      </c>
      <c r="AV410" s="15" t="s">
        <v>80</v>
      </c>
      <c r="AW410" s="15" t="s">
        <v>33</v>
      </c>
      <c r="AX410" s="15" t="s">
        <v>72</v>
      </c>
      <c r="AY410" s="263" t="s">
        <v>121</v>
      </c>
    </row>
    <row r="411" s="15" customFormat="1">
      <c r="A411" s="15"/>
      <c r="B411" s="254"/>
      <c r="C411" s="255"/>
      <c r="D411" s="228" t="s">
        <v>132</v>
      </c>
      <c r="E411" s="256" t="s">
        <v>19</v>
      </c>
      <c r="F411" s="257" t="s">
        <v>374</v>
      </c>
      <c r="G411" s="255"/>
      <c r="H411" s="256" t="s">
        <v>19</v>
      </c>
      <c r="I411" s="258"/>
      <c r="J411" s="255"/>
      <c r="K411" s="255"/>
      <c r="L411" s="259"/>
      <c r="M411" s="260"/>
      <c r="N411" s="261"/>
      <c r="O411" s="261"/>
      <c r="P411" s="261"/>
      <c r="Q411" s="261"/>
      <c r="R411" s="261"/>
      <c r="S411" s="261"/>
      <c r="T411" s="262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3" t="s">
        <v>132</v>
      </c>
      <c r="AU411" s="263" t="s">
        <v>83</v>
      </c>
      <c r="AV411" s="15" t="s">
        <v>80</v>
      </c>
      <c r="AW411" s="15" t="s">
        <v>33</v>
      </c>
      <c r="AX411" s="15" t="s">
        <v>72</v>
      </c>
      <c r="AY411" s="263" t="s">
        <v>121</v>
      </c>
    </row>
    <row r="412" s="13" customFormat="1">
      <c r="A412" s="13"/>
      <c r="B412" s="232"/>
      <c r="C412" s="233"/>
      <c r="D412" s="228" t="s">
        <v>132</v>
      </c>
      <c r="E412" s="234" t="s">
        <v>19</v>
      </c>
      <c r="F412" s="235" t="s">
        <v>386</v>
      </c>
      <c r="G412" s="233"/>
      <c r="H412" s="236">
        <v>190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132</v>
      </c>
      <c r="AU412" s="242" t="s">
        <v>83</v>
      </c>
      <c r="AV412" s="13" t="s">
        <v>83</v>
      </c>
      <c r="AW412" s="13" t="s">
        <v>33</v>
      </c>
      <c r="AX412" s="13" t="s">
        <v>72</v>
      </c>
      <c r="AY412" s="242" t="s">
        <v>121</v>
      </c>
    </row>
    <row r="413" s="13" customFormat="1">
      <c r="A413" s="13"/>
      <c r="B413" s="232"/>
      <c r="C413" s="233"/>
      <c r="D413" s="228" t="s">
        <v>132</v>
      </c>
      <c r="E413" s="234" t="s">
        <v>19</v>
      </c>
      <c r="F413" s="235" t="s">
        <v>387</v>
      </c>
      <c r="G413" s="233"/>
      <c r="H413" s="236">
        <v>475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132</v>
      </c>
      <c r="AU413" s="242" t="s">
        <v>83</v>
      </c>
      <c r="AV413" s="13" t="s">
        <v>83</v>
      </c>
      <c r="AW413" s="13" t="s">
        <v>33</v>
      </c>
      <c r="AX413" s="13" t="s">
        <v>72</v>
      </c>
      <c r="AY413" s="242" t="s">
        <v>121</v>
      </c>
    </row>
    <row r="414" s="15" customFormat="1">
      <c r="A414" s="15"/>
      <c r="B414" s="254"/>
      <c r="C414" s="255"/>
      <c r="D414" s="228" t="s">
        <v>132</v>
      </c>
      <c r="E414" s="256" t="s">
        <v>19</v>
      </c>
      <c r="F414" s="257" t="s">
        <v>376</v>
      </c>
      <c r="G414" s="255"/>
      <c r="H414" s="256" t="s">
        <v>19</v>
      </c>
      <c r="I414" s="258"/>
      <c r="J414" s="255"/>
      <c r="K414" s="255"/>
      <c r="L414" s="259"/>
      <c r="M414" s="260"/>
      <c r="N414" s="261"/>
      <c r="O414" s="261"/>
      <c r="P414" s="261"/>
      <c r="Q414" s="261"/>
      <c r="R414" s="261"/>
      <c r="S414" s="261"/>
      <c r="T414" s="262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3" t="s">
        <v>132</v>
      </c>
      <c r="AU414" s="263" t="s">
        <v>83</v>
      </c>
      <c r="AV414" s="15" t="s">
        <v>80</v>
      </c>
      <c r="AW414" s="15" t="s">
        <v>33</v>
      </c>
      <c r="AX414" s="15" t="s">
        <v>72</v>
      </c>
      <c r="AY414" s="263" t="s">
        <v>121</v>
      </c>
    </row>
    <row r="415" s="13" customFormat="1">
      <c r="A415" s="13"/>
      <c r="B415" s="232"/>
      <c r="C415" s="233"/>
      <c r="D415" s="228" t="s">
        <v>132</v>
      </c>
      <c r="E415" s="234" t="s">
        <v>19</v>
      </c>
      <c r="F415" s="235" t="s">
        <v>388</v>
      </c>
      <c r="G415" s="233"/>
      <c r="H415" s="236">
        <v>310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132</v>
      </c>
      <c r="AU415" s="242" t="s">
        <v>83</v>
      </c>
      <c r="AV415" s="13" t="s">
        <v>83</v>
      </c>
      <c r="AW415" s="13" t="s">
        <v>33</v>
      </c>
      <c r="AX415" s="13" t="s">
        <v>72</v>
      </c>
      <c r="AY415" s="242" t="s">
        <v>121</v>
      </c>
    </row>
    <row r="416" s="13" customFormat="1">
      <c r="A416" s="13"/>
      <c r="B416" s="232"/>
      <c r="C416" s="233"/>
      <c r="D416" s="228" t="s">
        <v>132</v>
      </c>
      <c r="E416" s="234" t="s">
        <v>19</v>
      </c>
      <c r="F416" s="235" t="s">
        <v>389</v>
      </c>
      <c r="G416" s="233"/>
      <c r="H416" s="236">
        <v>310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132</v>
      </c>
      <c r="AU416" s="242" t="s">
        <v>83</v>
      </c>
      <c r="AV416" s="13" t="s">
        <v>83</v>
      </c>
      <c r="AW416" s="13" t="s">
        <v>33</v>
      </c>
      <c r="AX416" s="13" t="s">
        <v>72</v>
      </c>
      <c r="AY416" s="242" t="s">
        <v>121</v>
      </c>
    </row>
    <row r="417" s="13" customFormat="1">
      <c r="A417" s="13"/>
      <c r="B417" s="232"/>
      <c r="C417" s="233"/>
      <c r="D417" s="228" t="s">
        <v>132</v>
      </c>
      <c r="E417" s="234" t="s">
        <v>19</v>
      </c>
      <c r="F417" s="235" t="s">
        <v>390</v>
      </c>
      <c r="G417" s="233"/>
      <c r="H417" s="236">
        <v>125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132</v>
      </c>
      <c r="AU417" s="242" t="s">
        <v>83</v>
      </c>
      <c r="AV417" s="13" t="s">
        <v>83</v>
      </c>
      <c r="AW417" s="13" t="s">
        <v>33</v>
      </c>
      <c r="AX417" s="13" t="s">
        <v>72</v>
      </c>
      <c r="AY417" s="242" t="s">
        <v>121</v>
      </c>
    </row>
    <row r="418" s="13" customFormat="1">
      <c r="A418" s="13"/>
      <c r="B418" s="232"/>
      <c r="C418" s="233"/>
      <c r="D418" s="228" t="s">
        <v>132</v>
      </c>
      <c r="E418" s="234" t="s">
        <v>19</v>
      </c>
      <c r="F418" s="235" t="s">
        <v>391</v>
      </c>
      <c r="G418" s="233"/>
      <c r="H418" s="236">
        <v>155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132</v>
      </c>
      <c r="AU418" s="242" t="s">
        <v>83</v>
      </c>
      <c r="AV418" s="13" t="s">
        <v>83</v>
      </c>
      <c r="AW418" s="13" t="s">
        <v>33</v>
      </c>
      <c r="AX418" s="13" t="s">
        <v>72</v>
      </c>
      <c r="AY418" s="242" t="s">
        <v>121</v>
      </c>
    </row>
    <row r="419" s="14" customFormat="1">
      <c r="A419" s="14"/>
      <c r="B419" s="243"/>
      <c r="C419" s="244"/>
      <c r="D419" s="228" t="s">
        <v>132</v>
      </c>
      <c r="E419" s="245" t="s">
        <v>19</v>
      </c>
      <c r="F419" s="246" t="s">
        <v>150</v>
      </c>
      <c r="G419" s="244"/>
      <c r="H419" s="247">
        <v>2965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132</v>
      </c>
      <c r="AU419" s="253" t="s">
        <v>83</v>
      </c>
      <c r="AV419" s="14" t="s">
        <v>128</v>
      </c>
      <c r="AW419" s="14" t="s">
        <v>33</v>
      </c>
      <c r="AX419" s="14" t="s">
        <v>80</v>
      </c>
      <c r="AY419" s="253" t="s">
        <v>121</v>
      </c>
    </row>
    <row r="420" s="2" customFormat="1" ht="16.5" customHeight="1">
      <c r="A420" s="39"/>
      <c r="B420" s="40"/>
      <c r="C420" s="215" t="s">
        <v>500</v>
      </c>
      <c r="D420" s="215" t="s">
        <v>123</v>
      </c>
      <c r="E420" s="216" t="s">
        <v>501</v>
      </c>
      <c r="F420" s="217" t="s">
        <v>502</v>
      </c>
      <c r="G420" s="218" t="s">
        <v>136</v>
      </c>
      <c r="H420" s="219">
        <v>8051</v>
      </c>
      <c r="I420" s="220"/>
      <c r="J420" s="221">
        <f>ROUND(I420*H420,2)</f>
        <v>0</v>
      </c>
      <c r="K420" s="217" t="s">
        <v>127</v>
      </c>
      <c r="L420" s="45"/>
      <c r="M420" s="222" t="s">
        <v>19</v>
      </c>
      <c r="N420" s="223" t="s">
        <v>43</v>
      </c>
      <c r="O420" s="85"/>
      <c r="P420" s="224">
        <f>O420*H420</f>
        <v>0</v>
      </c>
      <c r="Q420" s="224">
        <v>0</v>
      </c>
      <c r="R420" s="224">
        <f>Q420*H420</f>
        <v>0</v>
      </c>
      <c r="S420" s="224">
        <v>0</v>
      </c>
      <c r="T420" s="22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6" t="s">
        <v>128</v>
      </c>
      <c r="AT420" s="226" t="s">
        <v>123</v>
      </c>
      <c r="AU420" s="226" t="s">
        <v>83</v>
      </c>
      <c r="AY420" s="18" t="s">
        <v>121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8" t="s">
        <v>80</v>
      </c>
      <c r="BK420" s="227">
        <f>ROUND(I420*H420,2)</f>
        <v>0</v>
      </c>
      <c r="BL420" s="18" t="s">
        <v>128</v>
      </c>
      <c r="BM420" s="226" t="s">
        <v>503</v>
      </c>
    </row>
    <row r="421" s="15" customFormat="1">
      <c r="A421" s="15"/>
      <c r="B421" s="254"/>
      <c r="C421" s="255"/>
      <c r="D421" s="228" t="s">
        <v>132</v>
      </c>
      <c r="E421" s="256" t="s">
        <v>19</v>
      </c>
      <c r="F421" s="257" t="s">
        <v>212</v>
      </c>
      <c r="G421" s="255"/>
      <c r="H421" s="256" t="s">
        <v>19</v>
      </c>
      <c r="I421" s="258"/>
      <c r="J421" s="255"/>
      <c r="K421" s="255"/>
      <c r="L421" s="259"/>
      <c r="M421" s="260"/>
      <c r="N421" s="261"/>
      <c r="O421" s="261"/>
      <c r="P421" s="261"/>
      <c r="Q421" s="261"/>
      <c r="R421" s="261"/>
      <c r="S421" s="261"/>
      <c r="T421" s="262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3" t="s">
        <v>132</v>
      </c>
      <c r="AU421" s="263" t="s">
        <v>83</v>
      </c>
      <c r="AV421" s="15" t="s">
        <v>80</v>
      </c>
      <c r="AW421" s="15" t="s">
        <v>33</v>
      </c>
      <c r="AX421" s="15" t="s">
        <v>72</v>
      </c>
      <c r="AY421" s="263" t="s">
        <v>121</v>
      </c>
    </row>
    <row r="422" s="15" customFormat="1">
      <c r="A422" s="15"/>
      <c r="B422" s="254"/>
      <c r="C422" s="255"/>
      <c r="D422" s="228" t="s">
        <v>132</v>
      </c>
      <c r="E422" s="256" t="s">
        <v>19</v>
      </c>
      <c r="F422" s="257" t="s">
        <v>372</v>
      </c>
      <c r="G422" s="255"/>
      <c r="H422" s="256" t="s">
        <v>19</v>
      </c>
      <c r="I422" s="258"/>
      <c r="J422" s="255"/>
      <c r="K422" s="255"/>
      <c r="L422" s="259"/>
      <c r="M422" s="260"/>
      <c r="N422" s="261"/>
      <c r="O422" s="261"/>
      <c r="P422" s="261"/>
      <c r="Q422" s="261"/>
      <c r="R422" s="261"/>
      <c r="S422" s="261"/>
      <c r="T422" s="262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3" t="s">
        <v>132</v>
      </c>
      <c r="AU422" s="263" t="s">
        <v>83</v>
      </c>
      <c r="AV422" s="15" t="s">
        <v>80</v>
      </c>
      <c r="AW422" s="15" t="s">
        <v>33</v>
      </c>
      <c r="AX422" s="15" t="s">
        <v>72</v>
      </c>
      <c r="AY422" s="263" t="s">
        <v>121</v>
      </c>
    </row>
    <row r="423" s="13" customFormat="1">
      <c r="A423" s="13"/>
      <c r="B423" s="232"/>
      <c r="C423" s="233"/>
      <c r="D423" s="228" t="s">
        <v>132</v>
      </c>
      <c r="E423" s="234" t="s">
        <v>19</v>
      </c>
      <c r="F423" s="235" t="s">
        <v>474</v>
      </c>
      <c r="G423" s="233"/>
      <c r="H423" s="236">
        <v>3100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132</v>
      </c>
      <c r="AU423" s="242" t="s">
        <v>83</v>
      </c>
      <c r="AV423" s="13" t="s">
        <v>83</v>
      </c>
      <c r="AW423" s="13" t="s">
        <v>33</v>
      </c>
      <c r="AX423" s="13" t="s">
        <v>72</v>
      </c>
      <c r="AY423" s="242" t="s">
        <v>121</v>
      </c>
    </row>
    <row r="424" s="15" customFormat="1">
      <c r="A424" s="15"/>
      <c r="B424" s="254"/>
      <c r="C424" s="255"/>
      <c r="D424" s="228" t="s">
        <v>132</v>
      </c>
      <c r="E424" s="256" t="s">
        <v>19</v>
      </c>
      <c r="F424" s="257" t="s">
        <v>374</v>
      </c>
      <c r="G424" s="255"/>
      <c r="H424" s="256" t="s">
        <v>19</v>
      </c>
      <c r="I424" s="258"/>
      <c r="J424" s="255"/>
      <c r="K424" s="255"/>
      <c r="L424" s="259"/>
      <c r="M424" s="260"/>
      <c r="N424" s="261"/>
      <c r="O424" s="261"/>
      <c r="P424" s="261"/>
      <c r="Q424" s="261"/>
      <c r="R424" s="261"/>
      <c r="S424" s="261"/>
      <c r="T424" s="262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3" t="s">
        <v>132</v>
      </c>
      <c r="AU424" s="263" t="s">
        <v>83</v>
      </c>
      <c r="AV424" s="15" t="s">
        <v>80</v>
      </c>
      <c r="AW424" s="15" t="s">
        <v>33</v>
      </c>
      <c r="AX424" s="15" t="s">
        <v>72</v>
      </c>
      <c r="AY424" s="263" t="s">
        <v>121</v>
      </c>
    </row>
    <row r="425" s="13" customFormat="1">
      <c r="A425" s="13"/>
      <c r="B425" s="232"/>
      <c r="C425" s="233"/>
      <c r="D425" s="228" t="s">
        <v>132</v>
      </c>
      <c r="E425" s="234" t="s">
        <v>19</v>
      </c>
      <c r="F425" s="235" t="s">
        <v>499</v>
      </c>
      <c r="G425" s="233"/>
      <c r="H425" s="236">
        <v>595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132</v>
      </c>
      <c r="AU425" s="242" t="s">
        <v>83</v>
      </c>
      <c r="AV425" s="13" t="s">
        <v>83</v>
      </c>
      <c r="AW425" s="13" t="s">
        <v>33</v>
      </c>
      <c r="AX425" s="13" t="s">
        <v>72</v>
      </c>
      <c r="AY425" s="242" t="s">
        <v>121</v>
      </c>
    </row>
    <row r="426" s="15" customFormat="1">
      <c r="A426" s="15"/>
      <c r="B426" s="254"/>
      <c r="C426" s="255"/>
      <c r="D426" s="228" t="s">
        <v>132</v>
      </c>
      <c r="E426" s="256" t="s">
        <v>19</v>
      </c>
      <c r="F426" s="257" t="s">
        <v>376</v>
      </c>
      <c r="G426" s="255"/>
      <c r="H426" s="256" t="s">
        <v>19</v>
      </c>
      <c r="I426" s="258"/>
      <c r="J426" s="255"/>
      <c r="K426" s="255"/>
      <c r="L426" s="259"/>
      <c r="M426" s="260"/>
      <c r="N426" s="261"/>
      <c r="O426" s="261"/>
      <c r="P426" s="261"/>
      <c r="Q426" s="261"/>
      <c r="R426" s="261"/>
      <c r="S426" s="261"/>
      <c r="T426" s="262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3" t="s">
        <v>132</v>
      </c>
      <c r="AU426" s="263" t="s">
        <v>83</v>
      </c>
      <c r="AV426" s="15" t="s">
        <v>80</v>
      </c>
      <c r="AW426" s="15" t="s">
        <v>33</v>
      </c>
      <c r="AX426" s="15" t="s">
        <v>72</v>
      </c>
      <c r="AY426" s="263" t="s">
        <v>121</v>
      </c>
    </row>
    <row r="427" s="13" customFormat="1">
      <c r="A427" s="13"/>
      <c r="B427" s="232"/>
      <c r="C427" s="233"/>
      <c r="D427" s="228" t="s">
        <v>132</v>
      </c>
      <c r="E427" s="234" t="s">
        <v>19</v>
      </c>
      <c r="F427" s="235" t="s">
        <v>377</v>
      </c>
      <c r="G427" s="233"/>
      <c r="H427" s="236">
        <v>805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132</v>
      </c>
      <c r="AU427" s="242" t="s">
        <v>83</v>
      </c>
      <c r="AV427" s="13" t="s">
        <v>83</v>
      </c>
      <c r="AW427" s="13" t="s">
        <v>33</v>
      </c>
      <c r="AX427" s="13" t="s">
        <v>72</v>
      </c>
      <c r="AY427" s="242" t="s">
        <v>121</v>
      </c>
    </row>
    <row r="428" s="15" customFormat="1">
      <c r="A428" s="15"/>
      <c r="B428" s="254"/>
      <c r="C428" s="255"/>
      <c r="D428" s="228" t="s">
        <v>132</v>
      </c>
      <c r="E428" s="256" t="s">
        <v>19</v>
      </c>
      <c r="F428" s="257" t="s">
        <v>378</v>
      </c>
      <c r="G428" s="255"/>
      <c r="H428" s="256" t="s">
        <v>19</v>
      </c>
      <c r="I428" s="258"/>
      <c r="J428" s="255"/>
      <c r="K428" s="255"/>
      <c r="L428" s="259"/>
      <c r="M428" s="260"/>
      <c r="N428" s="261"/>
      <c r="O428" s="261"/>
      <c r="P428" s="261"/>
      <c r="Q428" s="261"/>
      <c r="R428" s="261"/>
      <c r="S428" s="261"/>
      <c r="T428" s="262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3" t="s">
        <v>132</v>
      </c>
      <c r="AU428" s="263" t="s">
        <v>83</v>
      </c>
      <c r="AV428" s="15" t="s">
        <v>80</v>
      </c>
      <c r="AW428" s="15" t="s">
        <v>33</v>
      </c>
      <c r="AX428" s="15" t="s">
        <v>72</v>
      </c>
      <c r="AY428" s="263" t="s">
        <v>121</v>
      </c>
    </row>
    <row r="429" s="13" customFormat="1">
      <c r="A429" s="13"/>
      <c r="B429" s="232"/>
      <c r="C429" s="233"/>
      <c r="D429" s="228" t="s">
        <v>132</v>
      </c>
      <c r="E429" s="234" t="s">
        <v>19</v>
      </c>
      <c r="F429" s="235" t="s">
        <v>477</v>
      </c>
      <c r="G429" s="233"/>
      <c r="H429" s="236">
        <v>330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132</v>
      </c>
      <c r="AU429" s="242" t="s">
        <v>83</v>
      </c>
      <c r="AV429" s="13" t="s">
        <v>83</v>
      </c>
      <c r="AW429" s="13" t="s">
        <v>33</v>
      </c>
      <c r="AX429" s="13" t="s">
        <v>72</v>
      </c>
      <c r="AY429" s="242" t="s">
        <v>121</v>
      </c>
    </row>
    <row r="430" s="15" customFormat="1">
      <c r="A430" s="15"/>
      <c r="B430" s="254"/>
      <c r="C430" s="255"/>
      <c r="D430" s="228" t="s">
        <v>132</v>
      </c>
      <c r="E430" s="256" t="s">
        <v>19</v>
      </c>
      <c r="F430" s="257" t="s">
        <v>380</v>
      </c>
      <c r="G430" s="255"/>
      <c r="H430" s="256" t="s">
        <v>19</v>
      </c>
      <c r="I430" s="258"/>
      <c r="J430" s="255"/>
      <c r="K430" s="255"/>
      <c r="L430" s="259"/>
      <c r="M430" s="260"/>
      <c r="N430" s="261"/>
      <c r="O430" s="261"/>
      <c r="P430" s="261"/>
      <c r="Q430" s="261"/>
      <c r="R430" s="261"/>
      <c r="S430" s="261"/>
      <c r="T430" s="262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3" t="s">
        <v>132</v>
      </c>
      <c r="AU430" s="263" t="s">
        <v>83</v>
      </c>
      <c r="AV430" s="15" t="s">
        <v>80</v>
      </c>
      <c r="AW430" s="15" t="s">
        <v>33</v>
      </c>
      <c r="AX430" s="15" t="s">
        <v>72</v>
      </c>
      <c r="AY430" s="263" t="s">
        <v>121</v>
      </c>
    </row>
    <row r="431" s="13" customFormat="1">
      <c r="A431" s="13"/>
      <c r="B431" s="232"/>
      <c r="C431" s="233"/>
      <c r="D431" s="228" t="s">
        <v>132</v>
      </c>
      <c r="E431" s="234" t="s">
        <v>19</v>
      </c>
      <c r="F431" s="235" t="s">
        <v>478</v>
      </c>
      <c r="G431" s="233"/>
      <c r="H431" s="236">
        <v>256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132</v>
      </c>
      <c r="AU431" s="242" t="s">
        <v>83</v>
      </c>
      <c r="AV431" s="13" t="s">
        <v>83</v>
      </c>
      <c r="AW431" s="13" t="s">
        <v>33</v>
      </c>
      <c r="AX431" s="13" t="s">
        <v>72</v>
      </c>
      <c r="AY431" s="242" t="s">
        <v>121</v>
      </c>
    </row>
    <row r="432" s="15" customFormat="1">
      <c r="A432" s="15"/>
      <c r="B432" s="254"/>
      <c r="C432" s="255"/>
      <c r="D432" s="228" t="s">
        <v>132</v>
      </c>
      <c r="E432" s="256" t="s">
        <v>19</v>
      </c>
      <c r="F432" s="257" t="s">
        <v>384</v>
      </c>
      <c r="G432" s="255"/>
      <c r="H432" s="256" t="s">
        <v>19</v>
      </c>
      <c r="I432" s="258"/>
      <c r="J432" s="255"/>
      <c r="K432" s="255"/>
      <c r="L432" s="259"/>
      <c r="M432" s="260"/>
      <c r="N432" s="261"/>
      <c r="O432" s="261"/>
      <c r="P432" s="261"/>
      <c r="Q432" s="261"/>
      <c r="R432" s="261"/>
      <c r="S432" s="261"/>
      <c r="T432" s="262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3" t="s">
        <v>132</v>
      </c>
      <c r="AU432" s="263" t="s">
        <v>83</v>
      </c>
      <c r="AV432" s="15" t="s">
        <v>80</v>
      </c>
      <c r="AW432" s="15" t="s">
        <v>33</v>
      </c>
      <c r="AX432" s="15" t="s">
        <v>72</v>
      </c>
      <c r="AY432" s="263" t="s">
        <v>121</v>
      </c>
    </row>
    <row r="433" s="15" customFormat="1">
      <c r="A433" s="15"/>
      <c r="B433" s="254"/>
      <c r="C433" s="255"/>
      <c r="D433" s="228" t="s">
        <v>132</v>
      </c>
      <c r="E433" s="256" t="s">
        <v>19</v>
      </c>
      <c r="F433" s="257" t="s">
        <v>372</v>
      </c>
      <c r="G433" s="255"/>
      <c r="H433" s="256" t="s">
        <v>19</v>
      </c>
      <c r="I433" s="258"/>
      <c r="J433" s="255"/>
      <c r="K433" s="255"/>
      <c r="L433" s="259"/>
      <c r="M433" s="260"/>
      <c r="N433" s="261"/>
      <c r="O433" s="261"/>
      <c r="P433" s="261"/>
      <c r="Q433" s="261"/>
      <c r="R433" s="261"/>
      <c r="S433" s="261"/>
      <c r="T433" s="262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3" t="s">
        <v>132</v>
      </c>
      <c r="AU433" s="263" t="s">
        <v>83</v>
      </c>
      <c r="AV433" s="15" t="s">
        <v>80</v>
      </c>
      <c r="AW433" s="15" t="s">
        <v>33</v>
      </c>
      <c r="AX433" s="15" t="s">
        <v>72</v>
      </c>
      <c r="AY433" s="263" t="s">
        <v>121</v>
      </c>
    </row>
    <row r="434" s="13" customFormat="1">
      <c r="A434" s="13"/>
      <c r="B434" s="232"/>
      <c r="C434" s="233"/>
      <c r="D434" s="228" t="s">
        <v>132</v>
      </c>
      <c r="E434" s="234" t="s">
        <v>19</v>
      </c>
      <c r="F434" s="235" t="s">
        <v>479</v>
      </c>
      <c r="G434" s="233"/>
      <c r="H434" s="236">
        <v>1400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132</v>
      </c>
      <c r="AU434" s="242" t="s">
        <v>83</v>
      </c>
      <c r="AV434" s="13" t="s">
        <v>83</v>
      </c>
      <c r="AW434" s="13" t="s">
        <v>33</v>
      </c>
      <c r="AX434" s="13" t="s">
        <v>72</v>
      </c>
      <c r="AY434" s="242" t="s">
        <v>121</v>
      </c>
    </row>
    <row r="435" s="15" customFormat="1">
      <c r="A435" s="15"/>
      <c r="B435" s="254"/>
      <c r="C435" s="255"/>
      <c r="D435" s="228" t="s">
        <v>132</v>
      </c>
      <c r="E435" s="256" t="s">
        <v>19</v>
      </c>
      <c r="F435" s="257" t="s">
        <v>374</v>
      </c>
      <c r="G435" s="255"/>
      <c r="H435" s="256" t="s">
        <v>19</v>
      </c>
      <c r="I435" s="258"/>
      <c r="J435" s="255"/>
      <c r="K435" s="255"/>
      <c r="L435" s="259"/>
      <c r="M435" s="260"/>
      <c r="N435" s="261"/>
      <c r="O435" s="261"/>
      <c r="P435" s="261"/>
      <c r="Q435" s="261"/>
      <c r="R435" s="261"/>
      <c r="S435" s="261"/>
      <c r="T435" s="262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3" t="s">
        <v>132</v>
      </c>
      <c r="AU435" s="263" t="s">
        <v>83</v>
      </c>
      <c r="AV435" s="15" t="s">
        <v>80</v>
      </c>
      <c r="AW435" s="15" t="s">
        <v>33</v>
      </c>
      <c r="AX435" s="15" t="s">
        <v>72</v>
      </c>
      <c r="AY435" s="263" t="s">
        <v>121</v>
      </c>
    </row>
    <row r="436" s="13" customFormat="1">
      <c r="A436" s="13"/>
      <c r="B436" s="232"/>
      <c r="C436" s="233"/>
      <c r="D436" s="228" t="s">
        <v>132</v>
      </c>
      <c r="E436" s="234" t="s">
        <v>19</v>
      </c>
      <c r="F436" s="235" t="s">
        <v>386</v>
      </c>
      <c r="G436" s="233"/>
      <c r="H436" s="236">
        <v>190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132</v>
      </c>
      <c r="AU436" s="242" t="s">
        <v>83</v>
      </c>
      <c r="AV436" s="13" t="s">
        <v>83</v>
      </c>
      <c r="AW436" s="13" t="s">
        <v>33</v>
      </c>
      <c r="AX436" s="13" t="s">
        <v>72</v>
      </c>
      <c r="AY436" s="242" t="s">
        <v>121</v>
      </c>
    </row>
    <row r="437" s="13" customFormat="1">
      <c r="A437" s="13"/>
      <c r="B437" s="232"/>
      <c r="C437" s="233"/>
      <c r="D437" s="228" t="s">
        <v>132</v>
      </c>
      <c r="E437" s="234" t="s">
        <v>19</v>
      </c>
      <c r="F437" s="235" t="s">
        <v>387</v>
      </c>
      <c r="G437" s="233"/>
      <c r="H437" s="236">
        <v>475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132</v>
      </c>
      <c r="AU437" s="242" t="s">
        <v>83</v>
      </c>
      <c r="AV437" s="13" t="s">
        <v>83</v>
      </c>
      <c r="AW437" s="13" t="s">
        <v>33</v>
      </c>
      <c r="AX437" s="13" t="s">
        <v>72</v>
      </c>
      <c r="AY437" s="242" t="s">
        <v>121</v>
      </c>
    </row>
    <row r="438" s="15" customFormat="1">
      <c r="A438" s="15"/>
      <c r="B438" s="254"/>
      <c r="C438" s="255"/>
      <c r="D438" s="228" t="s">
        <v>132</v>
      </c>
      <c r="E438" s="256" t="s">
        <v>19</v>
      </c>
      <c r="F438" s="257" t="s">
        <v>376</v>
      </c>
      <c r="G438" s="255"/>
      <c r="H438" s="256" t="s">
        <v>19</v>
      </c>
      <c r="I438" s="258"/>
      <c r="J438" s="255"/>
      <c r="K438" s="255"/>
      <c r="L438" s="259"/>
      <c r="M438" s="260"/>
      <c r="N438" s="261"/>
      <c r="O438" s="261"/>
      <c r="P438" s="261"/>
      <c r="Q438" s="261"/>
      <c r="R438" s="261"/>
      <c r="S438" s="261"/>
      <c r="T438" s="262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3" t="s">
        <v>132</v>
      </c>
      <c r="AU438" s="263" t="s">
        <v>83</v>
      </c>
      <c r="AV438" s="15" t="s">
        <v>80</v>
      </c>
      <c r="AW438" s="15" t="s">
        <v>33</v>
      </c>
      <c r="AX438" s="15" t="s">
        <v>72</v>
      </c>
      <c r="AY438" s="263" t="s">
        <v>121</v>
      </c>
    </row>
    <row r="439" s="13" customFormat="1">
      <c r="A439" s="13"/>
      <c r="B439" s="232"/>
      <c r="C439" s="233"/>
      <c r="D439" s="228" t="s">
        <v>132</v>
      </c>
      <c r="E439" s="234" t="s">
        <v>19</v>
      </c>
      <c r="F439" s="235" t="s">
        <v>388</v>
      </c>
      <c r="G439" s="233"/>
      <c r="H439" s="236">
        <v>310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132</v>
      </c>
      <c r="AU439" s="242" t="s">
        <v>83</v>
      </c>
      <c r="AV439" s="13" t="s">
        <v>83</v>
      </c>
      <c r="AW439" s="13" t="s">
        <v>33</v>
      </c>
      <c r="AX439" s="13" t="s">
        <v>72</v>
      </c>
      <c r="AY439" s="242" t="s">
        <v>121</v>
      </c>
    </row>
    <row r="440" s="13" customFormat="1">
      <c r="A440" s="13"/>
      <c r="B440" s="232"/>
      <c r="C440" s="233"/>
      <c r="D440" s="228" t="s">
        <v>132</v>
      </c>
      <c r="E440" s="234" t="s">
        <v>19</v>
      </c>
      <c r="F440" s="235" t="s">
        <v>389</v>
      </c>
      <c r="G440" s="233"/>
      <c r="H440" s="236">
        <v>310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132</v>
      </c>
      <c r="AU440" s="242" t="s">
        <v>83</v>
      </c>
      <c r="AV440" s="13" t="s">
        <v>83</v>
      </c>
      <c r="AW440" s="13" t="s">
        <v>33</v>
      </c>
      <c r="AX440" s="13" t="s">
        <v>72</v>
      </c>
      <c r="AY440" s="242" t="s">
        <v>121</v>
      </c>
    </row>
    <row r="441" s="13" customFormat="1">
      <c r="A441" s="13"/>
      <c r="B441" s="232"/>
      <c r="C441" s="233"/>
      <c r="D441" s="228" t="s">
        <v>132</v>
      </c>
      <c r="E441" s="234" t="s">
        <v>19</v>
      </c>
      <c r="F441" s="235" t="s">
        <v>390</v>
      </c>
      <c r="G441" s="233"/>
      <c r="H441" s="236">
        <v>125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132</v>
      </c>
      <c r="AU441" s="242" t="s">
        <v>83</v>
      </c>
      <c r="AV441" s="13" t="s">
        <v>83</v>
      </c>
      <c r="AW441" s="13" t="s">
        <v>33</v>
      </c>
      <c r="AX441" s="13" t="s">
        <v>72</v>
      </c>
      <c r="AY441" s="242" t="s">
        <v>121</v>
      </c>
    </row>
    <row r="442" s="13" customFormat="1">
      <c r="A442" s="13"/>
      <c r="B442" s="232"/>
      <c r="C442" s="233"/>
      <c r="D442" s="228" t="s">
        <v>132</v>
      </c>
      <c r="E442" s="234" t="s">
        <v>19</v>
      </c>
      <c r="F442" s="235" t="s">
        <v>391</v>
      </c>
      <c r="G442" s="233"/>
      <c r="H442" s="236">
        <v>155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132</v>
      </c>
      <c r="AU442" s="242" t="s">
        <v>83</v>
      </c>
      <c r="AV442" s="13" t="s">
        <v>83</v>
      </c>
      <c r="AW442" s="13" t="s">
        <v>33</v>
      </c>
      <c r="AX442" s="13" t="s">
        <v>72</v>
      </c>
      <c r="AY442" s="242" t="s">
        <v>121</v>
      </c>
    </row>
    <row r="443" s="14" customFormat="1">
      <c r="A443" s="14"/>
      <c r="B443" s="243"/>
      <c r="C443" s="244"/>
      <c r="D443" s="228" t="s">
        <v>132</v>
      </c>
      <c r="E443" s="245" t="s">
        <v>19</v>
      </c>
      <c r="F443" s="246" t="s">
        <v>150</v>
      </c>
      <c r="G443" s="244"/>
      <c r="H443" s="247">
        <v>8051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132</v>
      </c>
      <c r="AU443" s="253" t="s">
        <v>83</v>
      </c>
      <c r="AV443" s="14" t="s">
        <v>128</v>
      </c>
      <c r="AW443" s="14" t="s">
        <v>33</v>
      </c>
      <c r="AX443" s="14" t="s">
        <v>80</v>
      </c>
      <c r="AY443" s="253" t="s">
        <v>121</v>
      </c>
    </row>
    <row r="444" s="2" customFormat="1" ht="21.75" customHeight="1">
      <c r="A444" s="39"/>
      <c r="B444" s="40"/>
      <c r="C444" s="215" t="s">
        <v>504</v>
      </c>
      <c r="D444" s="215" t="s">
        <v>123</v>
      </c>
      <c r="E444" s="216" t="s">
        <v>505</v>
      </c>
      <c r="F444" s="217" t="s">
        <v>506</v>
      </c>
      <c r="G444" s="218" t="s">
        <v>136</v>
      </c>
      <c r="H444" s="219">
        <v>2543</v>
      </c>
      <c r="I444" s="220"/>
      <c r="J444" s="221">
        <f>ROUND(I444*H444,2)</f>
        <v>0</v>
      </c>
      <c r="K444" s="217" t="s">
        <v>127</v>
      </c>
      <c r="L444" s="45"/>
      <c r="M444" s="222" t="s">
        <v>19</v>
      </c>
      <c r="N444" s="223" t="s">
        <v>43</v>
      </c>
      <c r="O444" s="85"/>
      <c r="P444" s="224">
        <f>O444*H444</f>
        <v>0</v>
      </c>
      <c r="Q444" s="224">
        <v>0</v>
      </c>
      <c r="R444" s="224">
        <f>Q444*H444</f>
        <v>0</v>
      </c>
      <c r="S444" s="224">
        <v>0</v>
      </c>
      <c r="T444" s="22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6" t="s">
        <v>128</v>
      </c>
      <c r="AT444" s="226" t="s">
        <v>123</v>
      </c>
      <c r="AU444" s="226" t="s">
        <v>83</v>
      </c>
      <c r="AY444" s="18" t="s">
        <v>121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8" t="s">
        <v>80</v>
      </c>
      <c r="BK444" s="227">
        <f>ROUND(I444*H444,2)</f>
        <v>0</v>
      </c>
      <c r="BL444" s="18" t="s">
        <v>128</v>
      </c>
      <c r="BM444" s="226" t="s">
        <v>507</v>
      </c>
    </row>
    <row r="445" s="2" customFormat="1">
      <c r="A445" s="39"/>
      <c r="B445" s="40"/>
      <c r="C445" s="41"/>
      <c r="D445" s="228" t="s">
        <v>130</v>
      </c>
      <c r="E445" s="41"/>
      <c r="F445" s="229" t="s">
        <v>508</v>
      </c>
      <c r="G445" s="41"/>
      <c r="H445" s="41"/>
      <c r="I445" s="133"/>
      <c r="J445" s="41"/>
      <c r="K445" s="41"/>
      <c r="L445" s="45"/>
      <c r="M445" s="230"/>
      <c r="N445" s="231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130</v>
      </c>
      <c r="AU445" s="18" t="s">
        <v>83</v>
      </c>
    </row>
    <row r="446" s="15" customFormat="1">
      <c r="A446" s="15"/>
      <c r="B446" s="254"/>
      <c r="C446" s="255"/>
      <c r="D446" s="228" t="s">
        <v>132</v>
      </c>
      <c r="E446" s="256" t="s">
        <v>19</v>
      </c>
      <c r="F446" s="257" t="s">
        <v>212</v>
      </c>
      <c r="G446" s="255"/>
      <c r="H446" s="256" t="s">
        <v>19</v>
      </c>
      <c r="I446" s="258"/>
      <c r="J446" s="255"/>
      <c r="K446" s="255"/>
      <c r="L446" s="259"/>
      <c r="M446" s="260"/>
      <c r="N446" s="261"/>
      <c r="O446" s="261"/>
      <c r="P446" s="261"/>
      <c r="Q446" s="261"/>
      <c r="R446" s="261"/>
      <c r="S446" s="261"/>
      <c r="T446" s="262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3" t="s">
        <v>132</v>
      </c>
      <c r="AU446" s="263" t="s">
        <v>83</v>
      </c>
      <c r="AV446" s="15" t="s">
        <v>80</v>
      </c>
      <c r="AW446" s="15" t="s">
        <v>33</v>
      </c>
      <c r="AX446" s="15" t="s">
        <v>72</v>
      </c>
      <c r="AY446" s="263" t="s">
        <v>121</v>
      </c>
    </row>
    <row r="447" s="15" customFormat="1">
      <c r="A447" s="15"/>
      <c r="B447" s="254"/>
      <c r="C447" s="255"/>
      <c r="D447" s="228" t="s">
        <v>132</v>
      </c>
      <c r="E447" s="256" t="s">
        <v>19</v>
      </c>
      <c r="F447" s="257" t="s">
        <v>372</v>
      </c>
      <c r="G447" s="255"/>
      <c r="H447" s="256" t="s">
        <v>19</v>
      </c>
      <c r="I447" s="258"/>
      <c r="J447" s="255"/>
      <c r="K447" s="255"/>
      <c r="L447" s="259"/>
      <c r="M447" s="260"/>
      <c r="N447" s="261"/>
      <c r="O447" s="261"/>
      <c r="P447" s="261"/>
      <c r="Q447" s="261"/>
      <c r="R447" s="261"/>
      <c r="S447" s="261"/>
      <c r="T447" s="262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3" t="s">
        <v>132</v>
      </c>
      <c r="AU447" s="263" t="s">
        <v>83</v>
      </c>
      <c r="AV447" s="15" t="s">
        <v>80</v>
      </c>
      <c r="AW447" s="15" t="s">
        <v>33</v>
      </c>
      <c r="AX447" s="15" t="s">
        <v>72</v>
      </c>
      <c r="AY447" s="263" t="s">
        <v>121</v>
      </c>
    </row>
    <row r="448" s="13" customFormat="1">
      <c r="A448" s="13"/>
      <c r="B448" s="232"/>
      <c r="C448" s="233"/>
      <c r="D448" s="228" t="s">
        <v>132</v>
      </c>
      <c r="E448" s="234" t="s">
        <v>19</v>
      </c>
      <c r="F448" s="235" t="s">
        <v>373</v>
      </c>
      <c r="G448" s="233"/>
      <c r="H448" s="236">
        <v>1550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132</v>
      </c>
      <c r="AU448" s="242" t="s">
        <v>83</v>
      </c>
      <c r="AV448" s="13" t="s">
        <v>83</v>
      </c>
      <c r="AW448" s="13" t="s">
        <v>33</v>
      </c>
      <c r="AX448" s="13" t="s">
        <v>72</v>
      </c>
      <c r="AY448" s="242" t="s">
        <v>121</v>
      </c>
    </row>
    <row r="449" s="15" customFormat="1">
      <c r="A449" s="15"/>
      <c r="B449" s="254"/>
      <c r="C449" s="255"/>
      <c r="D449" s="228" t="s">
        <v>132</v>
      </c>
      <c r="E449" s="256" t="s">
        <v>19</v>
      </c>
      <c r="F449" s="257" t="s">
        <v>378</v>
      </c>
      <c r="G449" s="255"/>
      <c r="H449" s="256" t="s">
        <v>19</v>
      </c>
      <c r="I449" s="258"/>
      <c r="J449" s="255"/>
      <c r="K449" s="255"/>
      <c r="L449" s="259"/>
      <c r="M449" s="260"/>
      <c r="N449" s="261"/>
      <c r="O449" s="261"/>
      <c r="P449" s="261"/>
      <c r="Q449" s="261"/>
      <c r="R449" s="261"/>
      <c r="S449" s="261"/>
      <c r="T449" s="262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3" t="s">
        <v>132</v>
      </c>
      <c r="AU449" s="263" t="s">
        <v>83</v>
      </c>
      <c r="AV449" s="15" t="s">
        <v>80</v>
      </c>
      <c r="AW449" s="15" t="s">
        <v>33</v>
      </c>
      <c r="AX449" s="15" t="s">
        <v>72</v>
      </c>
      <c r="AY449" s="263" t="s">
        <v>121</v>
      </c>
    </row>
    <row r="450" s="13" customFormat="1">
      <c r="A450" s="13"/>
      <c r="B450" s="232"/>
      <c r="C450" s="233"/>
      <c r="D450" s="228" t="s">
        <v>132</v>
      </c>
      <c r="E450" s="234" t="s">
        <v>19</v>
      </c>
      <c r="F450" s="235" t="s">
        <v>379</v>
      </c>
      <c r="G450" s="233"/>
      <c r="H450" s="236">
        <v>165</v>
      </c>
      <c r="I450" s="237"/>
      <c r="J450" s="233"/>
      <c r="K450" s="233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132</v>
      </c>
      <c r="AU450" s="242" t="s">
        <v>83</v>
      </c>
      <c r="AV450" s="13" t="s">
        <v>83</v>
      </c>
      <c r="AW450" s="13" t="s">
        <v>33</v>
      </c>
      <c r="AX450" s="13" t="s">
        <v>72</v>
      </c>
      <c r="AY450" s="242" t="s">
        <v>121</v>
      </c>
    </row>
    <row r="451" s="15" customFormat="1">
      <c r="A451" s="15"/>
      <c r="B451" s="254"/>
      <c r="C451" s="255"/>
      <c r="D451" s="228" t="s">
        <v>132</v>
      </c>
      <c r="E451" s="256" t="s">
        <v>19</v>
      </c>
      <c r="F451" s="257" t="s">
        <v>380</v>
      </c>
      <c r="G451" s="255"/>
      <c r="H451" s="256" t="s">
        <v>19</v>
      </c>
      <c r="I451" s="258"/>
      <c r="J451" s="255"/>
      <c r="K451" s="255"/>
      <c r="L451" s="259"/>
      <c r="M451" s="260"/>
      <c r="N451" s="261"/>
      <c r="O451" s="261"/>
      <c r="P451" s="261"/>
      <c r="Q451" s="261"/>
      <c r="R451" s="261"/>
      <c r="S451" s="261"/>
      <c r="T451" s="262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3" t="s">
        <v>132</v>
      </c>
      <c r="AU451" s="263" t="s">
        <v>83</v>
      </c>
      <c r="AV451" s="15" t="s">
        <v>80</v>
      </c>
      <c r="AW451" s="15" t="s">
        <v>33</v>
      </c>
      <c r="AX451" s="15" t="s">
        <v>72</v>
      </c>
      <c r="AY451" s="263" t="s">
        <v>121</v>
      </c>
    </row>
    <row r="452" s="13" customFormat="1">
      <c r="A452" s="13"/>
      <c r="B452" s="232"/>
      <c r="C452" s="233"/>
      <c r="D452" s="228" t="s">
        <v>132</v>
      </c>
      <c r="E452" s="234" t="s">
        <v>19</v>
      </c>
      <c r="F452" s="235" t="s">
        <v>381</v>
      </c>
      <c r="G452" s="233"/>
      <c r="H452" s="236">
        <v>128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132</v>
      </c>
      <c r="AU452" s="242" t="s">
        <v>83</v>
      </c>
      <c r="AV452" s="13" t="s">
        <v>83</v>
      </c>
      <c r="AW452" s="13" t="s">
        <v>33</v>
      </c>
      <c r="AX452" s="13" t="s">
        <v>72</v>
      </c>
      <c r="AY452" s="242" t="s">
        <v>121</v>
      </c>
    </row>
    <row r="453" s="15" customFormat="1">
      <c r="A453" s="15"/>
      <c r="B453" s="254"/>
      <c r="C453" s="255"/>
      <c r="D453" s="228" t="s">
        <v>132</v>
      </c>
      <c r="E453" s="256" t="s">
        <v>19</v>
      </c>
      <c r="F453" s="257" t="s">
        <v>384</v>
      </c>
      <c r="G453" s="255"/>
      <c r="H453" s="256" t="s">
        <v>19</v>
      </c>
      <c r="I453" s="258"/>
      <c r="J453" s="255"/>
      <c r="K453" s="255"/>
      <c r="L453" s="259"/>
      <c r="M453" s="260"/>
      <c r="N453" s="261"/>
      <c r="O453" s="261"/>
      <c r="P453" s="261"/>
      <c r="Q453" s="261"/>
      <c r="R453" s="261"/>
      <c r="S453" s="261"/>
      <c r="T453" s="262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3" t="s">
        <v>132</v>
      </c>
      <c r="AU453" s="263" t="s">
        <v>83</v>
      </c>
      <c r="AV453" s="15" t="s">
        <v>80</v>
      </c>
      <c r="AW453" s="15" t="s">
        <v>33</v>
      </c>
      <c r="AX453" s="15" t="s">
        <v>72</v>
      </c>
      <c r="AY453" s="263" t="s">
        <v>121</v>
      </c>
    </row>
    <row r="454" s="15" customFormat="1">
      <c r="A454" s="15"/>
      <c r="B454" s="254"/>
      <c r="C454" s="255"/>
      <c r="D454" s="228" t="s">
        <v>132</v>
      </c>
      <c r="E454" s="256" t="s">
        <v>19</v>
      </c>
      <c r="F454" s="257" t="s">
        <v>372</v>
      </c>
      <c r="G454" s="255"/>
      <c r="H454" s="256" t="s">
        <v>19</v>
      </c>
      <c r="I454" s="258"/>
      <c r="J454" s="255"/>
      <c r="K454" s="255"/>
      <c r="L454" s="259"/>
      <c r="M454" s="260"/>
      <c r="N454" s="261"/>
      <c r="O454" s="261"/>
      <c r="P454" s="261"/>
      <c r="Q454" s="261"/>
      <c r="R454" s="261"/>
      <c r="S454" s="261"/>
      <c r="T454" s="262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3" t="s">
        <v>132</v>
      </c>
      <c r="AU454" s="263" t="s">
        <v>83</v>
      </c>
      <c r="AV454" s="15" t="s">
        <v>80</v>
      </c>
      <c r="AW454" s="15" t="s">
        <v>33</v>
      </c>
      <c r="AX454" s="15" t="s">
        <v>72</v>
      </c>
      <c r="AY454" s="263" t="s">
        <v>121</v>
      </c>
    </row>
    <row r="455" s="13" customFormat="1">
      <c r="A455" s="13"/>
      <c r="B455" s="232"/>
      <c r="C455" s="233"/>
      <c r="D455" s="228" t="s">
        <v>132</v>
      </c>
      <c r="E455" s="234" t="s">
        <v>19</v>
      </c>
      <c r="F455" s="235" t="s">
        <v>385</v>
      </c>
      <c r="G455" s="233"/>
      <c r="H455" s="236">
        <v>700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132</v>
      </c>
      <c r="AU455" s="242" t="s">
        <v>83</v>
      </c>
      <c r="AV455" s="13" t="s">
        <v>83</v>
      </c>
      <c r="AW455" s="13" t="s">
        <v>33</v>
      </c>
      <c r="AX455" s="13" t="s">
        <v>72</v>
      </c>
      <c r="AY455" s="242" t="s">
        <v>121</v>
      </c>
    </row>
    <row r="456" s="14" customFormat="1">
      <c r="A456" s="14"/>
      <c r="B456" s="243"/>
      <c r="C456" s="244"/>
      <c r="D456" s="228" t="s">
        <v>132</v>
      </c>
      <c r="E456" s="245" t="s">
        <v>19</v>
      </c>
      <c r="F456" s="246" t="s">
        <v>150</v>
      </c>
      <c r="G456" s="244"/>
      <c r="H456" s="247">
        <v>2543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132</v>
      </c>
      <c r="AU456" s="253" t="s">
        <v>83</v>
      </c>
      <c r="AV456" s="14" t="s">
        <v>128</v>
      </c>
      <c r="AW456" s="14" t="s">
        <v>33</v>
      </c>
      <c r="AX456" s="14" t="s">
        <v>80</v>
      </c>
      <c r="AY456" s="253" t="s">
        <v>121</v>
      </c>
    </row>
    <row r="457" s="2" customFormat="1" ht="21.75" customHeight="1">
      <c r="A457" s="39"/>
      <c r="B457" s="40"/>
      <c r="C457" s="215" t="s">
        <v>509</v>
      </c>
      <c r="D457" s="215" t="s">
        <v>123</v>
      </c>
      <c r="E457" s="216" t="s">
        <v>510</v>
      </c>
      <c r="F457" s="217" t="s">
        <v>511</v>
      </c>
      <c r="G457" s="218" t="s">
        <v>136</v>
      </c>
      <c r="H457" s="219">
        <v>2965</v>
      </c>
      <c r="I457" s="220"/>
      <c r="J457" s="221">
        <f>ROUND(I457*H457,2)</f>
        <v>0</v>
      </c>
      <c r="K457" s="217" t="s">
        <v>127</v>
      </c>
      <c r="L457" s="45"/>
      <c r="M457" s="222" t="s">
        <v>19</v>
      </c>
      <c r="N457" s="223" t="s">
        <v>43</v>
      </c>
      <c r="O457" s="85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6" t="s">
        <v>128</v>
      </c>
      <c r="AT457" s="226" t="s">
        <v>123</v>
      </c>
      <c r="AU457" s="226" t="s">
        <v>83</v>
      </c>
      <c r="AY457" s="18" t="s">
        <v>121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8" t="s">
        <v>80</v>
      </c>
      <c r="BK457" s="227">
        <f>ROUND(I457*H457,2)</f>
        <v>0</v>
      </c>
      <c r="BL457" s="18" t="s">
        <v>128</v>
      </c>
      <c r="BM457" s="226" t="s">
        <v>512</v>
      </c>
    </row>
    <row r="458" s="2" customFormat="1">
      <c r="A458" s="39"/>
      <c r="B458" s="40"/>
      <c r="C458" s="41"/>
      <c r="D458" s="228" t="s">
        <v>130</v>
      </c>
      <c r="E458" s="41"/>
      <c r="F458" s="229" t="s">
        <v>508</v>
      </c>
      <c r="G458" s="41"/>
      <c r="H458" s="41"/>
      <c r="I458" s="133"/>
      <c r="J458" s="41"/>
      <c r="K458" s="41"/>
      <c r="L458" s="45"/>
      <c r="M458" s="230"/>
      <c r="N458" s="231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130</v>
      </c>
      <c r="AU458" s="18" t="s">
        <v>83</v>
      </c>
    </row>
    <row r="459" s="15" customFormat="1">
      <c r="A459" s="15"/>
      <c r="B459" s="254"/>
      <c r="C459" s="255"/>
      <c r="D459" s="228" t="s">
        <v>132</v>
      </c>
      <c r="E459" s="256" t="s">
        <v>19</v>
      </c>
      <c r="F459" s="257" t="s">
        <v>212</v>
      </c>
      <c r="G459" s="255"/>
      <c r="H459" s="256" t="s">
        <v>19</v>
      </c>
      <c r="I459" s="258"/>
      <c r="J459" s="255"/>
      <c r="K459" s="255"/>
      <c r="L459" s="259"/>
      <c r="M459" s="260"/>
      <c r="N459" s="261"/>
      <c r="O459" s="261"/>
      <c r="P459" s="261"/>
      <c r="Q459" s="261"/>
      <c r="R459" s="261"/>
      <c r="S459" s="261"/>
      <c r="T459" s="262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3" t="s">
        <v>132</v>
      </c>
      <c r="AU459" s="263" t="s">
        <v>83</v>
      </c>
      <c r="AV459" s="15" t="s">
        <v>80</v>
      </c>
      <c r="AW459" s="15" t="s">
        <v>33</v>
      </c>
      <c r="AX459" s="15" t="s">
        <v>72</v>
      </c>
      <c r="AY459" s="263" t="s">
        <v>121</v>
      </c>
    </row>
    <row r="460" s="15" customFormat="1">
      <c r="A460" s="15"/>
      <c r="B460" s="254"/>
      <c r="C460" s="255"/>
      <c r="D460" s="228" t="s">
        <v>132</v>
      </c>
      <c r="E460" s="256" t="s">
        <v>19</v>
      </c>
      <c r="F460" s="257" t="s">
        <v>374</v>
      </c>
      <c r="G460" s="255"/>
      <c r="H460" s="256" t="s">
        <v>19</v>
      </c>
      <c r="I460" s="258"/>
      <c r="J460" s="255"/>
      <c r="K460" s="255"/>
      <c r="L460" s="259"/>
      <c r="M460" s="260"/>
      <c r="N460" s="261"/>
      <c r="O460" s="261"/>
      <c r="P460" s="261"/>
      <c r="Q460" s="261"/>
      <c r="R460" s="261"/>
      <c r="S460" s="261"/>
      <c r="T460" s="262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3" t="s">
        <v>132</v>
      </c>
      <c r="AU460" s="263" t="s">
        <v>83</v>
      </c>
      <c r="AV460" s="15" t="s">
        <v>80</v>
      </c>
      <c r="AW460" s="15" t="s">
        <v>33</v>
      </c>
      <c r="AX460" s="15" t="s">
        <v>72</v>
      </c>
      <c r="AY460" s="263" t="s">
        <v>121</v>
      </c>
    </row>
    <row r="461" s="13" customFormat="1">
      <c r="A461" s="13"/>
      <c r="B461" s="232"/>
      <c r="C461" s="233"/>
      <c r="D461" s="228" t="s">
        <v>132</v>
      </c>
      <c r="E461" s="234" t="s">
        <v>19</v>
      </c>
      <c r="F461" s="235" t="s">
        <v>499</v>
      </c>
      <c r="G461" s="233"/>
      <c r="H461" s="236">
        <v>595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132</v>
      </c>
      <c r="AU461" s="242" t="s">
        <v>83</v>
      </c>
      <c r="AV461" s="13" t="s">
        <v>83</v>
      </c>
      <c r="AW461" s="13" t="s">
        <v>33</v>
      </c>
      <c r="AX461" s="13" t="s">
        <v>72</v>
      </c>
      <c r="AY461" s="242" t="s">
        <v>121</v>
      </c>
    </row>
    <row r="462" s="15" customFormat="1">
      <c r="A462" s="15"/>
      <c r="B462" s="254"/>
      <c r="C462" s="255"/>
      <c r="D462" s="228" t="s">
        <v>132</v>
      </c>
      <c r="E462" s="256" t="s">
        <v>19</v>
      </c>
      <c r="F462" s="257" t="s">
        <v>376</v>
      </c>
      <c r="G462" s="255"/>
      <c r="H462" s="256" t="s">
        <v>19</v>
      </c>
      <c r="I462" s="258"/>
      <c r="J462" s="255"/>
      <c r="K462" s="255"/>
      <c r="L462" s="259"/>
      <c r="M462" s="260"/>
      <c r="N462" s="261"/>
      <c r="O462" s="261"/>
      <c r="P462" s="261"/>
      <c r="Q462" s="261"/>
      <c r="R462" s="261"/>
      <c r="S462" s="261"/>
      <c r="T462" s="262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3" t="s">
        <v>132</v>
      </c>
      <c r="AU462" s="263" t="s">
        <v>83</v>
      </c>
      <c r="AV462" s="15" t="s">
        <v>80</v>
      </c>
      <c r="AW462" s="15" t="s">
        <v>33</v>
      </c>
      <c r="AX462" s="15" t="s">
        <v>72</v>
      </c>
      <c r="AY462" s="263" t="s">
        <v>121</v>
      </c>
    </row>
    <row r="463" s="13" customFormat="1">
      <c r="A463" s="13"/>
      <c r="B463" s="232"/>
      <c r="C463" s="233"/>
      <c r="D463" s="228" t="s">
        <v>132</v>
      </c>
      <c r="E463" s="234" t="s">
        <v>19</v>
      </c>
      <c r="F463" s="235" t="s">
        <v>377</v>
      </c>
      <c r="G463" s="233"/>
      <c r="H463" s="236">
        <v>805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132</v>
      </c>
      <c r="AU463" s="242" t="s">
        <v>83</v>
      </c>
      <c r="AV463" s="13" t="s">
        <v>83</v>
      </c>
      <c r="AW463" s="13" t="s">
        <v>33</v>
      </c>
      <c r="AX463" s="13" t="s">
        <v>72</v>
      </c>
      <c r="AY463" s="242" t="s">
        <v>121</v>
      </c>
    </row>
    <row r="464" s="15" customFormat="1">
      <c r="A464" s="15"/>
      <c r="B464" s="254"/>
      <c r="C464" s="255"/>
      <c r="D464" s="228" t="s">
        <v>132</v>
      </c>
      <c r="E464" s="256" t="s">
        <v>19</v>
      </c>
      <c r="F464" s="257" t="s">
        <v>384</v>
      </c>
      <c r="G464" s="255"/>
      <c r="H464" s="256" t="s">
        <v>19</v>
      </c>
      <c r="I464" s="258"/>
      <c r="J464" s="255"/>
      <c r="K464" s="255"/>
      <c r="L464" s="259"/>
      <c r="M464" s="260"/>
      <c r="N464" s="261"/>
      <c r="O464" s="261"/>
      <c r="P464" s="261"/>
      <c r="Q464" s="261"/>
      <c r="R464" s="261"/>
      <c r="S464" s="261"/>
      <c r="T464" s="262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3" t="s">
        <v>132</v>
      </c>
      <c r="AU464" s="263" t="s">
        <v>83</v>
      </c>
      <c r="AV464" s="15" t="s">
        <v>80</v>
      </c>
      <c r="AW464" s="15" t="s">
        <v>33</v>
      </c>
      <c r="AX464" s="15" t="s">
        <v>72</v>
      </c>
      <c r="AY464" s="263" t="s">
        <v>121</v>
      </c>
    </row>
    <row r="465" s="15" customFormat="1">
      <c r="A465" s="15"/>
      <c r="B465" s="254"/>
      <c r="C465" s="255"/>
      <c r="D465" s="228" t="s">
        <v>132</v>
      </c>
      <c r="E465" s="256" t="s">
        <v>19</v>
      </c>
      <c r="F465" s="257" t="s">
        <v>374</v>
      </c>
      <c r="G465" s="255"/>
      <c r="H465" s="256" t="s">
        <v>19</v>
      </c>
      <c r="I465" s="258"/>
      <c r="J465" s="255"/>
      <c r="K465" s="255"/>
      <c r="L465" s="259"/>
      <c r="M465" s="260"/>
      <c r="N465" s="261"/>
      <c r="O465" s="261"/>
      <c r="P465" s="261"/>
      <c r="Q465" s="261"/>
      <c r="R465" s="261"/>
      <c r="S465" s="261"/>
      <c r="T465" s="26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3" t="s">
        <v>132</v>
      </c>
      <c r="AU465" s="263" t="s">
        <v>83</v>
      </c>
      <c r="AV465" s="15" t="s">
        <v>80</v>
      </c>
      <c r="AW465" s="15" t="s">
        <v>33</v>
      </c>
      <c r="AX465" s="15" t="s">
        <v>72</v>
      </c>
      <c r="AY465" s="263" t="s">
        <v>121</v>
      </c>
    </row>
    <row r="466" s="13" customFormat="1">
      <c r="A466" s="13"/>
      <c r="B466" s="232"/>
      <c r="C466" s="233"/>
      <c r="D466" s="228" t="s">
        <v>132</v>
      </c>
      <c r="E466" s="234" t="s">
        <v>19</v>
      </c>
      <c r="F466" s="235" t="s">
        <v>386</v>
      </c>
      <c r="G466" s="233"/>
      <c r="H466" s="236">
        <v>190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132</v>
      </c>
      <c r="AU466" s="242" t="s">
        <v>83</v>
      </c>
      <c r="AV466" s="13" t="s">
        <v>83</v>
      </c>
      <c r="AW466" s="13" t="s">
        <v>33</v>
      </c>
      <c r="AX466" s="13" t="s">
        <v>72</v>
      </c>
      <c r="AY466" s="242" t="s">
        <v>121</v>
      </c>
    </row>
    <row r="467" s="13" customFormat="1">
      <c r="A467" s="13"/>
      <c r="B467" s="232"/>
      <c r="C467" s="233"/>
      <c r="D467" s="228" t="s">
        <v>132</v>
      </c>
      <c r="E467" s="234" t="s">
        <v>19</v>
      </c>
      <c r="F467" s="235" t="s">
        <v>387</v>
      </c>
      <c r="G467" s="233"/>
      <c r="H467" s="236">
        <v>475</v>
      </c>
      <c r="I467" s="237"/>
      <c r="J467" s="233"/>
      <c r="K467" s="233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132</v>
      </c>
      <c r="AU467" s="242" t="s">
        <v>83</v>
      </c>
      <c r="AV467" s="13" t="s">
        <v>83</v>
      </c>
      <c r="AW467" s="13" t="s">
        <v>33</v>
      </c>
      <c r="AX467" s="13" t="s">
        <v>72</v>
      </c>
      <c r="AY467" s="242" t="s">
        <v>121</v>
      </c>
    </row>
    <row r="468" s="15" customFormat="1">
      <c r="A468" s="15"/>
      <c r="B468" s="254"/>
      <c r="C468" s="255"/>
      <c r="D468" s="228" t="s">
        <v>132</v>
      </c>
      <c r="E468" s="256" t="s">
        <v>19</v>
      </c>
      <c r="F468" s="257" t="s">
        <v>376</v>
      </c>
      <c r="G468" s="255"/>
      <c r="H468" s="256" t="s">
        <v>19</v>
      </c>
      <c r="I468" s="258"/>
      <c r="J468" s="255"/>
      <c r="K468" s="255"/>
      <c r="L468" s="259"/>
      <c r="M468" s="260"/>
      <c r="N468" s="261"/>
      <c r="O468" s="261"/>
      <c r="P468" s="261"/>
      <c r="Q468" s="261"/>
      <c r="R468" s="261"/>
      <c r="S468" s="261"/>
      <c r="T468" s="262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3" t="s">
        <v>132</v>
      </c>
      <c r="AU468" s="263" t="s">
        <v>83</v>
      </c>
      <c r="AV468" s="15" t="s">
        <v>80</v>
      </c>
      <c r="AW468" s="15" t="s">
        <v>33</v>
      </c>
      <c r="AX468" s="15" t="s">
        <v>72</v>
      </c>
      <c r="AY468" s="263" t="s">
        <v>121</v>
      </c>
    </row>
    <row r="469" s="13" customFormat="1">
      <c r="A469" s="13"/>
      <c r="B469" s="232"/>
      <c r="C469" s="233"/>
      <c r="D469" s="228" t="s">
        <v>132</v>
      </c>
      <c r="E469" s="234" t="s">
        <v>19</v>
      </c>
      <c r="F469" s="235" t="s">
        <v>388</v>
      </c>
      <c r="G469" s="233"/>
      <c r="H469" s="236">
        <v>310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132</v>
      </c>
      <c r="AU469" s="242" t="s">
        <v>83</v>
      </c>
      <c r="AV469" s="13" t="s">
        <v>83</v>
      </c>
      <c r="AW469" s="13" t="s">
        <v>33</v>
      </c>
      <c r="AX469" s="13" t="s">
        <v>72</v>
      </c>
      <c r="AY469" s="242" t="s">
        <v>121</v>
      </c>
    </row>
    <row r="470" s="13" customFormat="1">
      <c r="A470" s="13"/>
      <c r="B470" s="232"/>
      <c r="C470" s="233"/>
      <c r="D470" s="228" t="s">
        <v>132</v>
      </c>
      <c r="E470" s="234" t="s">
        <v>19</v>
      </c>
      <c r="F470" s="235" t="s">
        <v>389</v>
      </c>
      <c r="G470" s="233"/>
      <c r="H470" s="236">
        <v>310</v>
      </c>
      <c r="I470" s="237"/>
      <c r="J470" s="233"/>
      <c r="K470" s="233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132</v>
      </c>
      <c r="AU470" s="242" t="s">
        <v>83</v>
      </c>
      <c r="AV470" s="13" t="s">
        <v>83</v>
      </c>
      <c r="AW470" s="13" t="s">
        <v>33</v>
      </c>
      <c r="AX470" s="13" t="s">
        <v>72</v>
      </c>
      <c r="AY470" s="242" t="s">
        <v>121</v>
      </c>
    </row>
    <row r="471" s="13" customFormat="1">
      <c r="A471" s="13"/>
      <c r="B471" s="232"/>
      <c r="C471" s="233"/>
      <c r="D471" s="228" t="s">
        <v>132</v>
      </c>
      <c r="E471" s="234" t="s">
        <v>19</v>
      </c>
      <c r="F471" s="235" t="s">
        <v>390</v>
      </c>
      <c r="G471" s="233"/>
      <c r="H471" s="236">
        <v>125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132</v>
      </c>
      <c r="AU471" s="242" t="s">
        <v>83</v>
      </c>
      <c r="AV471" s="13" t="s">
        <v>83</v>
      </c>
      <c r="AW471" s="13" t="s">
        <v>33</v>
      </c>
      <c r="AX471" s="13" t="s">
        <v>72</v>
      </c>
      <c r="AY471" s="242" t="s">
        <v>121</v>
      </c>
    </row>
    <row r="472" s="13" customFormat="1">
      <c r="A472" s="13"/>
      <c r="B472" s="232"/>
      <c r="C472" s="233"/>
      <c r="D472" s="228" t="s">
        <v>132</v>
      </c>
      <c r="E472" s="234" t="s">
        <v>19</v>
      </c>
      <c r="F472" s="235" t="s">
        <v>391</v>
      </c>
      <c r="G472" s="233"/>
      <c r="H472" s="236">
        <v>155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132</v>
      </c>
      <c r="AU472" s="242" t="s">
        <v>83</v>
      </c>
      <c r="AV472" s="13" t="s">
        <v>83</v>
      </c>
      <c r="AW472" s="13" t="s">
        <v>33</v>
      </c>
      <c r="AX472" s="13" t="s">
        <v>72</v>
      </c>
      <c r="AY472" s="242" t="s">
        <v>121</v>
      </c>
    </row>
    <row r="473" s="14" customFormat="1">
      <c r="A473" s="14"/>
      <c r="B473" s="243"/>
      <c r="C473" s="244"/>
      <c r="D473" s="228" t="s">
        <v>132</v>
      </c>
      <c r="E473" s="245" t="s">
        <v>19</v>
      </c>
      <c r="F473" s="246" t="s">
        <v>150</v>
      </c>
      <c r="G473" s="244"/>
      <c r="H473" s="247">
        <v>2965</v>
      </c>
      <c r="I473" s="248"/>
      <c r="J473" s="244"/>
      <c r="K473" s="244"/>
      <c r="L473" s="249"/>
      <c r="M473" s="250"/>
      <c r="N473" s="251"/>
      <c r="O473" s="251"/>
      <c r="P473" s="251"/>
      <c r="Q473" s="251"/>
      <c r="R473" s="251"/>
      <c r="S473" s="251"/>
      <c r="T473" s="25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3" t="s">
        <v>132</v>
      </c>
      <c r="AU473" s="253" t="s">
        <v>83</v>
      </c>
      <c r="AV473" s="14" t="s">
        <v>128</v>
      </c>
      <c r="AW473" s="14" t="s">
        <v>33</v>
      </c>
      <c r="AX473" s="14" t="s">
        <v>80</v>
      </c>
      <c r="AY473" s="253" t="s">
        <v>121</v>
      </c>
    </row>
    <row r="474" s="2" customFormat="1" ht="21.75" customHeight="1">
      <c r="A474" s="39"/>
      <c r="B474" s="40"/>
      <c r="C474" s="215" t="s">
        <v>513</v>
      </c>
      <c r="D474" s="215" t="s">
        <v>123</v>
      </c>
      <c r="E474" s="216" t="s">
        <v>514</v>
      </c>
      <c r="F474" s="217" t="s">
        <v>515</v>
      </c>
      <c r="G474" s="218" t="s">
        <v>136</v>
      </c>
      <c r="H474" s="219">
        <v>2543</v>
      </c>
      <c r="I474" s="220"/>
      <c r="J474" s="221">
        <f>ROUND(I474*H474,2)</f>
        <v>0</v>
      </c>
      <c r="K474" s="217" t="s">
        <v>127</v>
      </c>
      <c r="L474" s="45"/>
      <c r="M474" s="222" t="s">
        <v>19</v>
      </c>
      <c r="N474" s="223" t="s">
        <v>43</v>
      </c>
      <c r="O474" s="85"/>
      <c r="P474" s="224">
        <f>O474*H474</f>
        <v>0</v>
      </c>
      <c r="Q474" s="224">
        <v>0</v>
      </c>
      <c r="R474" s="224">
        <f>Q474*H474</f>
        <v>0</v>
      </c>
      <c r="S474" s="224">
        <v>0</v>
      </c>
      <c r="T474" s="22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6" t="s">
        <v>128</v>
      </c>
      <c r="AT474" s="226" t="s">
        <v>123</v>
      </c>
      <c r="AU474" s="226" t="s">
        <v>83</v>
      </c>
      <c r="AY474" s="18" t="s">
        <v>121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8" t="s">
        <v>80</v>
      </c>
      <c r="BK474" s="227">
        <f>ROUND(I474*H474,2)</f>
        <v>0</v>
      </c>
      <c r="BL474" s="18" t="s">
        <v>128</v>
      </c>
      <c r="BM474" s="226" t="s">
        <v>516</v>
      </c>
    </row>
    <row r="475" s="2" customFormat="1">
      <c r="A475" s="39"/>
      <c r="B475" s="40"/>
      <c r="C475" s="41"/>
      <c r="D475" s="228" t="s">
        <v>130</v>
      </c>
      <c r="E475" s="41"/>
      <c r="F475" s="229" t="s">
        <v>517</v>
      </c>
      <c r="G475" s="41"/>
      <c r="H475" s="41"/>
      <c r="I475" s="133"/>
      <c r="J475" s="41"/>
      <c r="K475" s="41"/>
      <c r="L475" s="45"/>
      <c r="M475" s="230"/>
      <c r="N475" s="231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130</v>
      </c>
      <c r="AU475" s="18" t="s">
        <v>83</v>
      </c>
    </row>
    <row r="476" s="15" customFormat="1">
      <c r="A476" s="15"/>
      <c r="B476" s="254"/>
      <c r="C476" s="255"/>
      <c r="D476" s="228" t="s">
        <v>132</v>
      </c>
      <c r="E476" s="256" t="s">
        <v>19</v>
      </c>
      <c r="F476" s="257" t="s">
        <v>212</v>
      </c>
      <c r="G476" s="255"/>
      <c r="H476" s="256" t="s">
        <v>19</v>
      </c>
      <c r="I476" s="258"/>
      <c r="J476" s="255"/>
      <c r="K476" s="255"/>
      <c r="L476" s="259"/>
      <c r="M476" s="260"/>
      <c r="N476" s="261"/>
      <c r="O476" s="261"/>
      <c r="P476" s="261"/>
      <c r="Q476" s="261"/>
      <c r="R476" s="261"/>
      <c r="S476" s="261"/>
      <c r="T476" s="262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3" t="s">
        <v>132</v>
      </c>
      <c r="AU476" s="263" t="s">
        <v>83</v>
      </c>
      <c r="AV476" s="15" t="s">
        <v>80</v>
      </c>
      <c r="AW476" s="15" t="s">
        <v>33</v>
      </c>
      <c r="AX476" s="15" t="s">
        <v>72</v>
      </c>
      <c r="AY476" s="263" t="s">
        <v>121</v>
      </c>
    </row>
    <row r="477" s="15" customFormat="1">
      <c r="A477" s="15"/>
      <c r="B477" s="254"/>
      <c r="C477" s="255"/>
      <c r="D477" s="228" t="s">
        <v>132</v>
      </c>
      <c r="E477" s="256" t="s">
        <v>19</v>
      </c>
      <c r="F477" s="257" t="s">
        <v>372</v>
      </c>
      <c r="G477" s="255"/>
      <c r="H477" s="256" t="s">
        <v>19</v>
      </c>
      <c r="I477" s="258"/>
      <c r="J477" s="255"/>
      <c r="K477" s="255"/>
      <c r="L477" s="259"/>
      <c r="M477" s="260"/>
      <c r="N477" s="261"/>
      <c r="O477" s="261"/>
      <c r="P477" s="261"/>
      <c r="Q477" s="261"/>
      <c r="R477" s="261"/>
      <c r="S477" s="261"/>
      <c r="T477" s="262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3" t="s">
        <v>132</v>
      </c>
      <c r="AU477" s="263" t="s">
        <v>83</v>
      </c>
      <c r="AV477" s="15" t="s">
        <v>80</v>
      </c>
      <c r="AW477" s="15" t="s">
        <v>33</v>
      </c>
      <c r="AX477" s="15" t="s">
        <v>72</v>
      </c>
      <c r="AY477" s="263" t="s">
        <v>121</v>
      </c>
    </row>
    <row r="478" s="13" customFormat="1">
      <c r="A478" s="13"/>
      <c r="B478" s="232"/>
      <c r="C478" s="233"/>
      <c r="D478" s="228" t="s">
        <v>132</v>
      </c>
      <c r="E478" s="234" t="s">
        <v>19</v>
      </c>
      <c r="F478" s="235" t="s">
        <v>373</v>
      </c>
      <c r="G478" s="233"/>
      <c r="H478" s="236">
        <v>1550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132</v>
      </c>
      <c r="AU478" s="242" t="s">
        <v>83</v>
      </c>
      <c r="AV478" s="13" t="s">
        <v>83</v>
      </c>
      <c r="AW478" s="13" t="s">
        <v>33</v>
      </c>
      <c r="AX478" s="13" t="s">
        <v>72</v>
      </c>
      <c r="AY478" s="242" t="s">
        <v>121</v>
      </c>
    </row>
    <row r="479" s="15" customFormat="1">
      <c r="A479" s="15"/>
      <c r="B479" s="254"/>
      <c r="C479" s="255"/>
      <c r="D479" s="228" t="s">
        <v>132</v>
      </c>
      <c r="E479" s="256" t="s">
        <v>19</v>
      </c>
      <c r="F479" s="257" t="s">
        <v>378</v>
      </c>
      <c r="G479" s="255"/>
      <c r="H479" s="256" t="s">
        <v>19</v>
      </c>
      <c r="I479" s="258"/>
      <c r="J479" s="255"/>
      <c r="K479" s="255"/>
      <c r="L479" s="259"/>
      <c r="M479" s="260"/>
      <c r="N479" s="261"/>
      <c r="O479" s="261"/>
      <c r="P479" s="261"/>
      <c r="Q479" s="261"/>
      <c r="R479" s="261"/>
      <c r="S479" s="261"/>
      <c r="T479" s="262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3" t="s">
        <v>132</v>
      </c>
      <c r="AU479" s="263" t="s">
        <v>83</v>
      </c>
      <c r="AV479" s="15" t="s">
        <v>80</v>
      </c>
      <c r="AW479" s="15" t="s">
        <v>33</v>
      </c>
      <c r="AX479" s="15" t="s">
        <v>72</v>
      </c>
      <c r="AY479" s="263" t="s">
        <v>121</v>
      </c>
    </row>
    <row r="480" s="13" customFormat="1">
      <c r="A480" s="13"/>
      <c r="B480" s="232"/>
      <c r="C480" s="233"/>
      <c r="D480" s="228" t="s">
        <v>132</v>
      </c>
      <c r="E480" s="234" t="s">
        <v>19</v>
      </c>
      <c r="F480" s="235" t="s">
        <v>379</v>
      </c>
      <c r="G480" s="233"/>
      <c r="H480" s="236">
        <v>165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132</v>
      </c>
      <c r="AU480" s="242" t="s">
        <v>83</v>
      </c>
      <c r="AV480" s="13" t="s">
        <v>83</v>
      </c>
      <c r="AW480" s="13" t="s">
        <v>33</v>
      </c>
      <c r="AX480" s="13" t="s">
        <v>72</v>
      </c>
      <c r="AY480" s="242" t="s">
        <v>121</v>
      </c>
    </row>
    <row r="481" s="15" customFormat="1">
      <c r="A481" s="15"/>
      <c r="B481" s="254"/>
      <c r="C481" s="255"/>
      <c r="D481" s="228" t="s">
        <v>132</v>
      </c>
      <c r="E481" s="256" t="s">
        <v>19</v>
      </c>
      <c r="F481" s="257" t="s">
        <v>380</v>
      </c>
      <c r="G481" s="255"/>
      <c r="H481" s="256" t="s">
        <v>19</v>
      </c>
      <c r="I481" s="258"/>
      <c r="J481" s="255"/>
      <c r="K481" s="255"/>
      <c r="L481" s="259"/>
      <c r="M481" s="260"/>
      <c r="N481" s="261"/>
      <c r="O481" s="261"/>
      <c r="P481" s="261"/>
      <c r="Q481" s="261"/>
      <c r="R481" s="261"/>
      <c r="S481" s="261"/>
      <c r="T481" s="262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3" t="s">
        <v>132</v>
      </c>
      <c r="AU481" s="263" t="s">
        <v>83</v>
      </c>
      <c r="AV481" s="15" t="s">
        <v>80</v>
      </c>
      <c r="AW481" s="15" t="s">
        <v>33</v>
      </c>
      <c r="AX481" s="15" t="s">
        <v>72</v>
      </c>
      <c r="AY481" s="263" t="s">
        <v>121</v>
      </c>
    </row>
    <row r="482" s="13" customFormat="1">
      <c r="A482" s="13"/>
      <c r="B482" s="232"/>
      <c r="C482" s="233"/>
      <c r="D482" s="228" t="s">
        <v>132</v>
      </c>
      <c r="E482" s="234" t="s">
        <v>19</v>
      </c>
      <c r="F482" s="235" t="s">
        <v>381</v>
      </c>
      <c r="G482" s="233"/>
      <c r="H482" s="236">
        <v>128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132</v>
      </c>
      <c r="AU482" s="242" t="s">
        <v>83</v>
      </c>
      <c r="AV482" s="13" t="s">
        <v>83</v>
      </c>
      <c r="AW482" s="13" t="s">
        <v>33</v>
      </c>
      <c r="AX482" s="13" t="s">
        <v>72</v>
      </c>
      <c r="AY482" s="242" t="s">
        <v>121</v>
      </c>
    </row>
    <row r="483" s="15" customFormat="1">
      <c r="A483" s="15"/>
      <c r="B483" s="254"/>
      <c r="C483" s="255"/>
      <c r="D483" s="228" t="s">
        <v>132</v>
      </c>
      <c r="E483" s="256" t="s">
        <v>19</v>
      </c>
      <c r="F483" s="257" t="s">
        <v>384</v>
      </c>
      <c r="G483" s="255"/>
      <c r="H483" s="256" t="s">
        <v>19</v>
      </c>
      <c r="I483" s="258"/>
      <c r="J483" s="255"/>
      <c r="K483" s="255"/>
      <c r="L483" s="259"/>
      <c r="M483" s="260"/>
      <c r="N483" s="261"/>
      <c r="O483" s="261"/>
      <c r="P483" s="261"/>
      <c r="Q483" s="261"/>
      <c r="R483" s="261"/>
      <c r="S483" s="261"/>
      <c r="T483" s="262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3" t="s">
        <v>132</v>
      </c>
      <c r="AU483" s="263" t="s">
        <v>83</v>
      </c>
      <c r="AV483" s="15" t="s">
        <v>80</v>
      </c>
      <c r="AW483" s="15" t="s">
        <v>33</v>
      </c>
      <c r="AX483" s="15" t="s">
        <v>72</v>
      </c>
      <c r="AY483" s="263" t="s">
        <v>121</v>
      </c>
    </row>
    <row r="484" s="15" customFormat="1">
      <c r="A484" s="15"/>
      <c r="B484" s="254"/>
      <c r="C484" s="255"/>
      <c r="D484" s="228" t="s">
        <v>132</v>
      </c>
      <c r="E484" s="256" t="s">
        <v>19</v>
      </c>
      <c r="F484" s="257" t="s">
        <v>372</v>
      </c>
      <c r="G484" s="255"/>
      <c r="H484" s="256" t="s">
        <v>19</v>
      </c>
      <c r="I484" s="258"/>
      <c r="J484" s="255"/>
      <c r="K484" s="255"/>
      <c r="L484" s="259"/>
      <c r="M484" s="260"/>
      <c r="N484" s="261"/>
      <c r="O484" s="261"/>
      <c r="P484" s="261"/>
      <c r="Q484" s="261"/>
      <c r="R484" s="261"/>
      <c r="S484" s="261"/>
      <c r="T484" s="262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3" t="s">
        <v>132</v>
      </c>
      <c r="AU484" s="263" t="s">
        <v>83</v>
      </c>
      <c r="AV484" s="15" t="s">
        <v>80</v>
      </c>
      <c r="AW484" s="15" t="s">
        <v>33</v>
      </c>
      <c r="AX484" s="15" t="s">
        <v>72</v>
      </c>
      <c r="AY484" s="263" t="s">
        <v>121</v>
      </c>
    </row>
    <row r="485" s="13" customFormat="1">
      <c r="A485" s="13"/>
      <c r="B485" s="232"/>
      <c r="C485" s="233"/>
      <c r="D485" s="228" t="s">
        <v>132</v>
      </c>
      <c r="E485" s="234" t="s">
        <v>19</v>
      </c>
      <c r="F485" s="235" t="s">
        <v>385</v>
      </c>
      <c r="G485" s="233"/>
      <c r="H485" s="236">
        <v>700</v>
      </c>
      <c r="I485" s="237"/>
      <c r="J485" s="233"/>
      <c r="K485" s="233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132</v>
      </c>
      <c r="AU485" s="242" t="s">
        <v>83</v>
      </c>
      <c r="AV485" s="13" t="s">
        <v>83</v>
      </c>
      <c r="AW485" s="13" t="s">
        <v>33</v>
      </c>
      <c r="AX485" s="13" t="s">
        <v>72</v>
      </c>
      <c r="AY485" s="242" t="s">
        <v>121</v>
      </c>
    </row>
    <row r="486" s="14" customFormat="1">
      <c r="A486" s="14"/>
      <c r="B486" s="243"/>
      <c r="C486" s="244"/>
      <c r="D486" s="228" t="s">
        <v>132</v>
      </c>
      <c r="E486" s="245" t="s">
        <v>19</v>
      </c>
      <c r="F486" s="246" t="s">
        <v>150</v>
      </c>
      <c r="G486" s="244"/>
      <c r="H486" s="247">
        <v>2543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132</v>
      </c>
      <c r="AU486" s="253" t="s">
        <v>83</v>
      </c>
      <c r="AV486" s="14" t="s">
        <v>128</v>
      </c>
      <c r="AW486" s="14" t="s">
        <v>33</v>
      </c>
      <c r="AX486" s="14" t="s">
        <v>80</v>
      </c>
      <c r="AY486" s="253" t="s">
        <v>121</v>
      </c>
    </row>
    <row r="487" s="2" customFormat="1" ht="33" customHeight="1">
      <c r="A487" s="39"/>
      <c r="B487" s="40"/>
      <c r="C487" s="215" t="s">
        <v>518</v>
      </c>
      <c r="D487" s="215" t="s">
        <v>123</v>
      </c>
      <c r="E487" s="216" t="s">
        <v>519</v>
      </c>
      <c r="F487" s="217" t="s">
        <v>520</v>
      </c>
      <c r="G487" s="218" t="s">
        <v>136</v>
      </c>
      <c r="H487" s="219">
        <v>27.5</v>
      </c>
      <c r="I487" s="220"/>
      <c r="J487" s="221">
        <f>ROUND(I487*H487,2)</f>
        <v>0</v>
      </c>
      <c r="K487" s="217" t="s">
        <v>127</v>
      </c>
      <c r="L487" s="45"/>
      <c r="M487" s="222" t="s">
        <v>19</v>
      </c>
      <c r="N487" s="223" t="s">
        <v>43</v>
      </c>
      <c r="O487" s="85"/>
      <c r="P487" s="224">
        <f>O487*H487</f>
        <v>0</v>
      </c>
      <c r="Q487" s="224">
        <v>0.084250000000000005</v>
      </c>
      <c r="R487" s="224">
        <f>Q487*H487</f>
        <v>2.316875</v>
      </c>
      <c r="S487" s="224">
        <v>0</v>
      </c>
      <c r="T487" s="22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6" t="s">
        <v>128</v>
      </c>
      <c r="AT487" s="226" t="s">
        <v>123</v>
      </c>
      <c r="AU487" s="226" t="s">
        <v>83</v>
      </c>
      <c r="AY487" s="18" t="s">
        <v>121</v>
      </c>
      <c r="BE487" s="227">
        <f>IF(N487="základní",J487,0)</f>
        <v>0</v>
      </c>
      <c r="BF487" s="227">
        <f>IF(N487="snížená",J487,0)</f>
        <v>0</v>
      </c>
      <c r="BG487" s="227">
        <f>IF(N487="zákl. přenesená",J487,0)</f>
        <v>0</v>
      </c>
      <c r="BH487" s="227">
        <f>IF(N487="sníž. přenesená",J487,0)</f>
        <v>0</v>
      </c>
      <c r="BI487" s="227">
        <f>IF(N487="nulová",J487,0)</f>
        <v>0</v>
      </c>
      <c r="BJ487" s="18" t="s">
        <v>80</v>
      </c>
      <c r="BK487" s="227">
        <f>ROUND(I487*H487,2)</f>
        <v>0</v>
      </c>
      <c r="BL487" s="18" t="s">
        <v>128</v>
      </c>
      <c r="BM487" s="226" t="s">
        <v>521</v>
      </c>
    </row>
    <row r="488" s="2" customFormat="1">
      <c r="A488" s="39"/>
      <c r="B488" s="40"/>
      <c r="C488" s="41"/>
      <c r="D488" s="228" t="s">
        <v>130</v>
      </c>
      <c r="E488" s="41"/>
      <c r="F488" s="229" t="s">
        <v>522</v>
      </c>
      <c r="G488" s="41"/>
      <c r="H488" s="41"/>
      <c r="I488" s="133"/>
      <c r="J488" s="41"/>
      <c r="K488" s="41"/>
      <c r="L488" s="45"/>
      <c r="M488" s="230"/>
      <c r="N488" s="231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130</v>
      </c>
      <c r="AU488" s="18" t="s">
        <v>83</v>
      </c>
    </row>
    <row r="489" s="15" customFormat="1">
      <c r="A489" s="15"/>
      <c r="B489" s="254"/>
      <c r="C489" s="255"/>
      <c r="D489" s="228" t="s">
        <v>132</v>
      </c>
      <c r="E489" s="256" t="s">
        <v>19</v>
      </c>
      <c r="F489" s="257" t="s">
        <v>396</v>
      </c>
      <c r="G489" s="255"/>
      <c r="H489" s="256" t="s">
        <v>19</v>
      </c>
      <c r="I489" s="258"/>
      <c r="J489" s="255"/>
      <c r="K489" s="255"/>
      <c r="L489" s="259"/>
      <c r="M489" s="260"/>
      <c r="N489" s="261"/>
      <c r="O489" s="261"/>
      <c r="P489" s="261"/>
      <c r="Q489" s="261"/>
      <c r="R489" s="261"/>
      <c r="S489" s="261"/>
      <c r="T489" s="262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3" t="s">
        <v>132</v>
      </c>
      <c r="AU489" s="263" t="s">
        <v>83</v>
      </c>
      <c r="AV489" s="15" t="s">
        <v>80</v>
      </c>
      <c r="AW489" s="15" t="s">
        <v>33</v>
      </c>
      <c r="AX489" s="15" t="s">
        <v>72</v>
      </c>
      <c r="AY489" s="263" t="s">
        <v>121</v>
      </c>
    </row>
    <row r="490" s="13" customFormat="1">
      <c r="A490" s="13"/>
      <c r="B490" s="232"/>
      <c r="C490" s="233"/>
      <c r="D490" s="228" t="s">
        <v>132</v>
      </c>
      <c r="E490" s="234" t="s">
        <v>19</v>
      </c>
      <c r="F490" s="235" t="s">
        <v>397</v>
      </c>
      <c r="G490" s="233"/>
      <c r="H490" s="236">
        <v>1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132</v>
      </c>
      <c r="AU490" s="242" t="s">
        <v>83</v>
      </c>
      <c r="AV490" s="13" t="s">
        <v>83</v>
      </c>
      <c r="AW490" s="13" t="s">
        <v>33</v>
      </c>
      <c r="AX490" s="13" t="s">
        <v>72</v>
      </c>
      <c r="AY490" s="242" t="s">
        <v>121</v>
      </c>
    </row>
    <row r="491" s="13" customFormat="1">
      <c r="A491" s="13"/>
      <c r="B491" s="232"/>
      <c r="C491" s="233"/>
      <c r="D491" s="228" t="s">
        <v>132</v>
      </c>
      <c r="E491" s="234" t="s">
        <v>19</v>
      </c>
      <c r="F491" s="235" t="s">
        <v>398</v>
      </c>
      <c r="G491" s="233"/>
      <c r="H491" s="236">
        <v>1</v>
      </c>
      <c r="I491" s="237"/>
      <c r="J491" s="233"/>
      <c r="K491" s="233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132</v>
      </c>
      <c r="AU491" s="242" t="s">
        <v>83</v>
      </c>
      <c r="AV491" s="13" t="s">
        <v>83</v>
      </c>
      <c r="AW491" s="13" t="s">
        <v>33</v>
      </c>
      <c r="AX491" s="13" t="s">
        <v>72</v>
      </c>
      <c r="AY491" s="242" t="s">
        <v>121</v>
      </c>
    </row>
    <row r="492" s="13" customFormat="1">
      <c r="A492" s="13"/>
      <c r="B492" s="232"/>
      <c r="C492" s="233"/>
      <c r="D492" s="228" t="s">
        <v>132</v>
      </c>
      <c r="E492" s="234" t="s">
        <v>19</v>
      </c>
      <c r="F492" s="235" t="s">
        <v>399</v>
      </c>
      <c r="G492" s="233"/>
      <c r="H492" s="236">
        <v>7.5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132</v>
      </c>
      <c r="AU492" s="242" t="s">
        <v>83</v>
      </c>
      <c r="AV492" s="13" t="s">
        <v>83</v>
      </c>
      <c r="AW492" s="13" t="s">
        <v>33</v>
      </c>
      <c r="AX492" s="13" t="s">
        <v>72</v>
      </c>
      <c r="AY492" s="242" t="s">
        <v>121</v>
      </c>
    </row>
    <row r="493" s="15" customFormat="1">
      <c r="A493" s="15"/>
      <c r="B493" s="254"/>
      <c r="C493" s="255"/>
      <c r="D493" s="228" t="s">
        <v>132</v>
      </c>
      <c r="E493" s="256" t="s">
        <v>19</v>
      </c>
      <c r="F493" s="257" t="s">
        <v>400</v>
      </c>
      <c r="G493" s="255"/>
      <c r="H493" s="256" t="s">
        <v>19</v>
      </c>
      <c r="I493" s="258"/>
      <c r="J493" s="255"/>
      <c r="K493" s="255"/>
      <c r="L493" s="259"/>
      <c r="M493" s="260"/>
      <c r="N493" s="261"/>
      <c r="O493" s="261"/>
      <c r="P493" s="261"/>
      <c r="Q493" s="261"/>
      <c r="R493" s="261"/>
      <c r="S493" s="261"/>
      <c r="T493" s="262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3" t="s">
        <v>132</v>
      </c>
      <c r="AU493" s="263" t="s">
        <v>83</v>
      </c>
      <c r="AV493" s="15" t="s">
        <v>80</v>
      </c>
      <c r="AW493" s="15" t="s">
        <v>33</v>
      </c>
      <c r="AX493" s="15" t="s">
        <v>72</v>
      </c>
      <c r="AY493" s="263" t="s">
        <v>121</v>
      </c>
    </row>
    <row r="494" s="13" customFormat="1">
      <c r="A494" s="13"/>
      <c r="B494" s="232"/>
      <c r="C494" s="233"/>
      <c r="D494" s="228" t="s">
        <v>132</v>
      </c>
      <c r="E494" s="234" t="s">
        <v>19</v>
      </c>
      <c r="F494" s="235" t="s">
        <v>401</v>
      </c>
      <c r="G494" s="233"/>
      <c r="H494" s="236">
        <v>18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132</v>
      </c>
      <c r="AU494" s="242" t="s">
        <v>83</v>
      </c>
      <c r="AV494" s="13" t="s">
        <v>83</v>
      </c>
      <c r="AW494" s="13" t="s">
        <v>33</v>
      </c>
      <c r="AX494" s="13" t="s">
        <v>72</v>
      </c>
      <c r="AY494" s="242" t="s">
        <v>121</v>
      </c>
    </row>
    <row r="495" s="14" customFormat="1">
      <c r="A495" s="14"/>
      <c r="B495" s="243"/>
      <c r="C495" s="244"/>
      <c r="D495" s="228" t="s">
        <v>132</v>
      </c>
      <c r="E495" s="245" t="s">
        <v>19</v>
      </c>
      <c r="F495" s="246" t="s">
        <v>150</v>
      </c>
      <c r="G495" s="244"/>
      <c r="H495" s="247">
        <v>27.5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3" t="s">
        <v>132</v>
      </c>
      <c r="AU495" s="253" t="s">
        <v>83</v>
      </c>
      <c r="AV495" s="14" t="s">
        <v>128</v>
      </c>
      <c r="AW495" s="14" t="s">
        <v>33</v>
      </c>
      <c r="AX495" s="14" t="s">
        <v>80</v>
      </c>
      <c r="AY495" s="253" t="s">
        <v>121</v>
      </c>
    </row>
    <row r="496" s="2" customFormat="1" ht="16.5" customHeight="1">
      <c r="A496" s="39"/>
      <c r="B496" s="40"/>
      <c r="C496" s="264" t="s">
        <v>523</v>
      </c>
      <c r="D496" s="264" t="s">
        <v>314</v>
      </c>
      <c r="E496" s="265" t="s">
        <v>524</v>
      </c>
      <c r="F496" s="266" t="s">
        <v>525</v>
      </c>
      <c r="G496" s="267" t="s">
        <v>136</v>
      </c>
      <c r="H496" s="268">
        <v>18.539999999999999</v>
      </c>
      <c r="I496" s="269"/>
      <c r="J496" s="270">
        <f>ROUND(I496*H496,2)</f>
        <v>0</v>
      </c>
      <c r="K496" s="266" t="s">
        <v>127</v>
      </c>
      <c r="L496" s="271"/>
      <c r="M496" s="272" t="s">
        <v>19</v>
      </c>
      <c r="N496" s="273" t="s">
        <v>43</v>
      </c>
      <c r="O496" s="85"/>
      <c r="P496" s="224">
        <f>O496*H496</f>
        <v>0</v>
      </c>
      <c r="Q496" s="224">
        <v>0.13</v>
      </c>
      <c r="R496" s="224">
        <f>Q496*H496</f>
        <v>2.4102000000000001</v>
      </c>
      <c r="S496" s="224">
        <v>0</v>
      </c>
      <c r="T496" s="22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6" t="s">
        <v>167</v>
      </c>
      <c r="AT496" s="226" t="s">
        <v>314</v>
      </c>
      <c r="AU496" s="226" t="s">
        <v>83</v>
      </c>
      <c r="AY496" s="18" t="s">
        <v>121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18" t="s">
        <v>80</v>
      </c>
      <c r="BK496" s="227">
        <f>ROUND(I496*H496,2)</f>
        <v>0</v>
      </c>
      <c r="BL496" s="18" t="s">
        <v>128</v>
      </c>
      <c r="BM496" s="226" t="s">
        <v>526</v>
      </c>
    </row>
    <row r="497" s="15" customFormat="1">
      <c r="A497" s="15"/>
      <c r="B497" s="254"/>
      <c r="C497" s="255"/>
      <c r="D497" s="228" t="s">
        <v>132</v>
      </c>
      <c r="E497" s="256" t="s">
        <v>19</v>
      </c>
      <c r="F497" s="257" t="s">
        <v>527</v>
      </c>
      <c r="G497" s="255"/>
      <c r="H497" s="256" t="s">
        <v>19</v>
      </c>
      <c r="I497" s="258"/>
      <c r="J497" s="255"/>
      <c r="K497" s="255"/>
      <c r="L497" s="259"/>
      <c r="M497" s="260"/>
      <c r="N497" s="261"/>
      <c r="O497" s="261"/>
      <c r="P497" s="261"/>
      <c r="Q497" s="261"/>
      <c r="R497" s="261"/>
      <c r="S497" s="261"/>
      <c r="T497" s="262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3" t="s">
        <v>132</v>
      </c>
      <c r="AU497" s="263" t="s">
        <v>83</v>
      </c>
      <c r="AV497" s="15" t="s">
        <v>80</v>
      </c>
      <c r="AW497" s="15" t="s">
        <v>33</v>
      </c>
      <c r="AX497" s="15" t="s">
        <v>72</v>
      </c>
      <c r="AY497" s="263" t="s">
        <v>121</v>
      </c>
    </row>
    <row r="498" s="15" customFormat="1">
      <c r="A498" s="15"/>
      <c r="B498" s="254"/>
      <c r="C498" s="255"/>
      <c r="D498" s="228" t="s">
        <v>132</v>
      </c>
      <c r="E498" s="256" t="s">
        <v>19</v>
      </c>
      <c r="F498" s="257" t="s">
        <v>400</v>
      </c>
      <c r="G498" s="255"/>
      <c r="H498" s="256" t="s">
        <v>19</v>
      </c>
      <c r="I498" s="258"/>
      <c r="J498" s="255"/>
      <c r="K498" s="255"/>
      <c r="L498" s="259"/>
      <c r="M498" s="260"/>
      <c r="N498" s="261"/>
      <c r="O498" s="261"/>
      <c r="P498" s="261"/>
      <c r="Q498" s="261"/>
      <c r="R498" s="261"/>
      <c r="S498" s="261"/>
      <c r="T498" s="262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3" t="s">
        <v>132</v>
      </c>
      <c r="AU498" s="263" t="s">
        <v>83</v>
      </c>
      <c r="AV498" s="15" t="s">
        <v>80</v>
      </c>
      <c r="AW498" s="15" t="s">
        <v>33</v>
      </c>
      <c r="AX498" s="15" t="s">
        <v>72</v>
      </c>
      <c r="AY498" s="263" t="s">
        <v>121</v>
      </c>
    </row>
    <row r="499" s="13" customFormat="1">
      <c r="A499" s="13"/>
      <c r="B499" s="232"/>
      <c r="C499" s="233"/>
      <c r="D499" s="228" t="s">
        <v>132</v>
      </c>
      <c r="E499" s="234" t="s">
        <v>19</v>
      </c>
      <c r="F499" s="235" t="s">
        <v>401</v>
      </c>
      <c r="G499" s="233"/>
      <c r="H499" s="236">
        <v>18</v>
      </c>
      <c r="I499" s="237"/>
      <c r="J499" s="233"/>
      <c r="K499" s="233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132</v>
      </c>
      <c r="AU499" s="242" t="s">
        <v>83</v>
      </c>
      <c r="AV499" s="13" t="s">
        <v>83</v>
      </c>
      <c r="AW499" s="13" t="s">
        <v>33</v>
      </c>
      <c r="AX499" s="13" t="s">
        <v>80</v>
      </c>
      <c r="AY499" s="242" t="s">
        <v>121</v>
      </c>
    </row>
    <row r="500" s="13" customFormat="1">
      <c r="A500" s="13"/>
      <c r="B500" s="232"/>
      <c r="C500" s="233"/>
      <c r="D500" s="228" t="s">
        <v>132</v>
      </c>
      <c r="E500" s="233"/>
      <c r="F500" s="235" t="s">
        <v>528</v>
      </c>
      <c r="G500" s="233"/>
      <c r="H500" s="236">
        <v>18.539999999999999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132</v>
      </c>
      <c r="AU500" s="242" t="s">
        <v>83</v>
      </c>
      <c r="AV500" s="13" t="s">
        <v>83</v>
      </c>
      <c r="AW500" s="13" t="s">
        <v>4</v>
      </c>
      <c r="AX500" s="13" t="s">
        <v>80</v>
      </c>
      <c r="AY500" s="242" t="s">
        <v>121</v>
      </c>
    </row>
    <row r="501" s="2" customFormat="1" ht="16.5" customHeight="1">
      <c r="A501" s="39"/>
      <c r="B501" s="40"/>
      <c r="C501" s="264" t="s">
        <v>529</v>
      </c>
      <c r="D501" s="264" t="s">
        <v>314</v>
      </c>
      <c r="E501" s="265" t="s">
        <v>530</v>
      </c>
      <c r="F501" s="266" t="s">
        <v>531</v>
      </c>
      <c r="G501" s="267" t="s">
        <v>136</v>
      </c>
      <c r="H501" s="268">
        <v>9.7850000000000001</v>
      </c>
      <c r="I501" s="269"/>
      <c r="J501" s="270">
        <f>ROUND(I501*H501,2)</f>
        <v>0</v>
      </c>
      <c r="K501" s="266" t="s">
        <v>127</v>
      </c>
      <c r="L501" s="271"/>
      <c r="M501" s="272" t="s">
        <v>19</v>
      </c>
      <c r="N501" s="273" t="s">
        <v>43</v>
      </c>
      <c r="O501" s="85"/>
      <c r="P501" s="224">
        <f>O501*H501</f>
        <v>0</v>
      </c>
      <c r="Q501" s="224">
        <v>0.13</v>
      </c>
      <c r="R501" s="224">
        <f>Q501*H501</f>
        <v>1.2720500000000001</v>
      </c>
      <c r="S501" s="224">
        <v>0</v>
      </c>
      <c r="T501" s="22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6" t="s">
        <v>167</v>
      </c>
      <c r="AT501" s="226" t="s">
        <v>314</v>
      </c>
      <c r="AU501" s="226" t="s">
        <v>83</v>
      </c>
      <c r="AY501" s="18" t="s">
        <v>121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18" t="s">
        <v>80</v>
      </c>
      <c r="BK501" s="227">
        <f>ROUND(I501*H501,2)</f>
        <v>0</v>
      </c>
      <c r="BL501" s="18" t="s">
        <v>128</v>
      </c>
      <c r="BM501" s="226" t="s">
        <v>532</v>
      </c>
    </row>
    <row r="502" s="15" customFormat="1">
      <c r="A502" s="15"/>
      <c r="B502" s="254"/>
      <c r="C502" s="255"/>
      <c r="D502" s="228" t="s">
        <v>132</v>
      </c>
      <c r="E502" s="256" t="s">
        <v>19</v>
      </c>
      <c r="F502" s="257" t="s">
        <v>527</v>
      </c>
      <c r="G502" s="255"/>
      <c r="H502" s="256" t="s">
        <v>19</v>
      </c>
      <c r="I502" s="258"/>
      <c r="J502" s="255"/>
      <c r="K502" s="255"/>
      <c r="L502" s="259"/>
      <c r="M502" s="260"/>
      <c r="N502" s="261"/>
      <c r="O502" s="261"/>
      <c r="P502" s="261"/>
      <c r="Q502" s="261"/>
      <c r="R502" s="261"/>
      <c r="S502" s="261"/>
      <c r="T502" s="262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3" t="s">
        <v>132</v>
      </c>
      <c r="AU502" s="263" t="s">
        <v>83</v>
      </c>
      <c r="AV502" s="15" t="s">
        <v>80</v>
      </c>
      <c r="AW502" s="15" t="s">
        <v>33</v>
      </c>
      <c r="AX502" s="15" t="s">
        <v>72</v>
      </c>
      <c r="AY502" s="263" t="s">
        <v>121</v>
      </c>
    </row>
    <row r="503" s="15" customFormat="1">
      <c r="A503" s="15"/>
      <c r="B503" s="254"/>
      <c r="C503" s="255"/>
      <c r="D503" s="228" t="s">
        <v>132</v>
      </c>
      <c r="E503" s="256" t="s">
        <v>19</v>
      </c>
      <c r="F503" s="257" t="s">
        <v>396</v>
      </c>
      <c r="G503" s="255"/>
      <c r="H503" s="256" t="s">
        <v>19</v>
      </c>
      <c r="I503" s="258"/>
      <c r="J503" s="255"/>
      <c r="K503" s="255"/>
      <c r="L503" s="259"/>
      <c r="M503" s="260"/>
      <c r="N503" s="261"/>
      <c r="O503" s="261"/>
      <c r="P503" s="261"/>
      <c r="Q503" s="261"/>
      <c r="R503" s="261"/>
      <c r="S503" s="261"/>
      <c r="T503" s="262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3" t="s">
        <v>132</v>
      </c>
      <c r="AU503" s="263" t="s">
        <v>83</v>
      </c>
      <c r="AV503" s="15" t="s">
        <v>80</v>
      </c>
      <c r="AW503" s="15" t="s">
        <v>33</v>
      </c>
      <c r="AX503" s="15" t="s">
        <v>72</v>
      </c>
      <c r="AY503" s="263" t="s">
        <v>121</v>
      </c>
    </row>
    <row r="504" s="13" customFormat="1">
      <c r="A504" s="13"/>
      <c r="B504" s="232"/>
      <c r="C504" s="233"/>
      <c r="D504" s="228" t="s">
        <v>132</v>
      </c>
      <c r="E504" s="234" t="s">
        <v>19</v>
      </c>
      <c r="F504" s="235" t="s">
        <v>397</v>
      </c>
      <c r="G504" s="233"/>
      <c r="H504" s="236">
        <v>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132</v>
      </c>
      <c r="AU504" s="242" t="s">
        <v>83</v>
      </c>
      <c r="AV504" s="13" t="s">
        <v>83</v>
      </c>
      <c r="AW504" s="13" t="s">
        <v>33</v>
      </c>
      <c r="AX504" s="13" t="s">
        <v>72</v>
      </c>
      <c r="AY504" s="242" t="s">
        <v>121</v>
      </c>
    </row>
    <row r="505" s="13" customFormat="1">
      <c r="A505" s="13"/>
      <c r="B505" s="232"/>
      <c r="C505" s="233"/>
      <c r="D505" s="228" t="s">
        <v>132</v>
      </c>
      <c r="E505" s="234" t="s">
        <v>19</v>
      </c>
      <c r="F505" s="235" t="s">
        <v>398</v>
      </c>
      <c r="G505" s="233"/>
      <c r="H505" s="236">
        <v>1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132</v>
      </c>
      <c r="AU505" s="242" t="s">
        <v>83</v>
      </c>
      <c r="AV505" s="13" t="s">
        <v>83</v>
      </c>
      <c r="AW505" s="13" t="s">
        <v>33</v>
      </c>
      <c r="AX505" s="13" t="s">
        <v>72</v>
      </c>
      <c r="AY505" s="242" t="s">
        <v>121</v>
      </c>
    </row>
    <row r="506" s="13" customFormat="1">
      <c r="A506" s="13"/>
      <c r="B506" s="232"/>
      <c r="C506" s="233"/>
      <c r="D506" s="228" t="s">
        <v>132</v>
      </c>
      <c r="E506" s="234" t="s">
        <v>19</v>
      </c>
      <c r="F506" s="235" t="s">
        <v>399</v>
      </c>
      <c r="G506" s="233"/>
      <c r="H506" s="236">
        <v>7.5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132</v>
      </c>
      <c r="AU506" s="242" t="s">
        <v>83</v>
      </c>
      <c r="AV506" s="13" t="s">
        <v>83</v>
      </c>
      <c r="AW506" s="13" t="s">
        <v>33</v>
      </c>
      <c r="AX506" s="13" t="s">
        <v>72</v>
      </c>
      <c r="AY506" s="242" t="s">
        <v>121</v>
      </c>
    </row>
    <row r="507" s="14" customFormat="1">
      <c r="A507" s="14"/>
      <c r="B507" s="243"/>
      <c r="C507" s="244"/>
      <c r="D507" s="228" t="s">
        <v>132</v>
      </c>
      <c r="E507" s="245" t="s">
        <v>19</v>
      </c>
      <c r="F507" s="246" t="s">
        <v>150</v>
      </c>
      <c r="G507" s="244"/>
      <c r="H507" s="247">
        <v>9.5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132</v>
      </c>
      <c r="AU507" s="253" t="s">
        <v>83</v>
      </c>
      <c r="AV507" s="14" t="s">
        <v>128</v>
      </c>
      <c r="AW507" s="14" t="s">
        <v>33</v>
      </c>
      <c r="AX507" s="14" t="s">
        <v>80</v>
      </c>
      <c r="AY507" s="253" t="s">
        <v>121</v>
      </c>
    </row>
    <row r="508" s="13" customFormat="1">
      <c r="A508" s="13"/>
      <c r="B508" s="232"/>
      <c r="C508" s="233"/>
      <c r="D508" s="228" t="s">
        <v>132</v>
      </c>
      <c r="E508" s="233"/>
      <c r="F508" s="235" t="s">
        <v>533</v>
      </c>
      <c r="G508" s="233"/>
      <c r="H508" s="236">
        <v>9.7850000000000001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132</v>
      </c>
      <c r="AU508" s="242" t="s">
        <v>83</v>
      </c>
      <c r="AV508" s="13" t="s">
        <v>83</v>
      </c>
      <c r="AW508" s="13" t="s">
        <v>4</v>
      </c>
      <c r="AX508" s="13" t="s">
        <v>80</v>
      </c>
      <c r="AY508" s="242" t="s">
        <v>121</v>
      </c>
    </row>
    <row r="509" s="2" customFormat="1" ht="33" customHeight="1">
      <c r="A509" s="39"/>
      <c r="B509" s="40"/>
      <c r="C509" s="215" t="s">
        <v>534</v>
      </c>
      <c r="D509" s="215" t="s">
        <v>123</v>
      </c>
      <c r="E509" s="216" t="s">
        <v>535</v>
      </c>
      <c r="F509" s="217" t="s">
        <v>536</v>
      </c>
      <c r="G509" s="218" t="s">
        <v>136</v>
      </c>
      <c r="H509" s="219">
        <v>1060</v>
      </c>
      <c r="I509" s="220"/>
      <c r="J509" s="221">
        <f>ROUND(I509*H509,2)</f>
        <v>0</v>
      </c>
      <c r="K509" s="217" t="s">
        <v>127</v>
      </c>
      <c r="L509" s="45"/>
      <c r="M509" s="222" t="s">
        <v>19</v>
      </c>
      <c r="N509" s="223" t="s">
        <v>43</v>
      </c>
      <c r="O509" s="85"/>
      <c r="P509" s="224">
        <f>O509*H509</f>
        <v>0</v>
      </c>
      <c r="Q509" s="224">
        <v>0.084250000000000005</v>
      </c>
      <c r="R509" s="224">
        <f>Q509*H509</f>
        <v>89.305000000000007</v>
      </c>
      <c r="S509" s="224">
        <v>0</v>
      </c>
      <c r="T509" s="225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6" t="s">
        <v>128</v>
      </c>
      <c r="AT509" s="226" t="s">
        <v>123</v>
      </c>
      <c r="AU509" s="226" t="s">
        <v>83</v>
      </c>
      <c r="AY509" s="18" t="s">
        <v>121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18" t="s">
        <v>80</v>
      </c>
      <c r="BK509" s="227">
        <f>ROUND(I509*H509,2)</f>
        <v>0</v>
      </c>
      <c r="BL509" s="18" t="s">
        <v>128</v>
      </c>
      <c r="BM509" s="226" t="s">
        <v>537</v>
      </c>
    </row>
    <row r="510" s="2" customFormat="1">
      <c r="A510" s="39"/>
      <c r="B510" s="40"/>
      <c r="C510" s="41"/>
      <c r="D510" s="228" t="s">
        <v>130</v>
      </c>
      <c r="E510" s="41"/>
      <c r="F510" s="229" t="s">
        <v>522</v>
      </c>
      <c r="G510" s="41"/>
      <c r="H510" s="41"/>
      <c r="I510" s="133"/>
      <c r="J510" s="41"/>
      <c r="K510" s="41"/>
      <c r="L510" s="45"/>
      <c r="M510" s="230"/>
      <c r="N510" s="231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130</v>
      </c>
      <c r="AU510" s="18" t="s">
        <v>83</v>
      </c>
    </row>
    <row r="511" s="15" customFormat="1">
      <c r="A511" s="15"/>
      <c r="B511" s="254"/>
      <c r="C511" s="255"/>
      <c r="D511" s="228" t="s">
        <v>132</v>
      </c>
      <c r="E511" s="256" t="s">
        <v>19</v>
      </c>
      <c r="F511" s="257" t="s">
        <v>392</v>
      </c>
      <c r="G511" s="255"/>
      <c r="H511" s="256" t="s">
        <v>19</v>
      </c>
      <c r="I511" s="258"/>
      <c r="J511" s="255"/>
      <c r="K511" s="255"/>
      <c r="L511" s="259"/>
      <c r="M511" s="260"/>
      <c r="N511" s="261"/>
      <c r="O511" s="261"/>
      <c r="P511" s="261"/>
      <c r="Q511" s="261"/>
      <c r="R511" s="261"/>
      <c r="S511" s="261"/>
      <c r="T511" s="26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3" t="s">
        <v>132</v>
      </c>
      <c r="AU511" s="263" t="s">
        <v>83</v>
      </c>
      <c r="AV511" s="15" t="s">
        <v>80</v>
      </c>
      <c r="AW511" s="15" t="s">
        <v>33</v>
      </c>
      <c r="AX511" s="15" t="s">
        <v>72</v>
      </c>
      <c r="AY511" s="263" t="s">
        <v>121</v>
      </c>
    </row>
    <row r="512" s="13" customFormat="1">
      <c r="A512" s="13"/>
      <c r="B512" s="232"/>
      <c r="C512" s="233"/>
      <c r="D512" s="228" t="s">
        <v>132</v>
      </c>
      <c r="E512" s="234" t="s">
        <v>19</v>
      </c>
      <c r="F512" s="235" t="s">
        <v>393</v>
      </c>
      <c r="G512" s="233"/>
      <c r="H512" s="236">
        <v>215</v>
      </c>
      <c r="I512" s="237"/>
      <c r="J512" s="233"/>
      <c r="K512" s="233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132</v>
      </c>
      <c r="AU512" s="242" t="s">
        <v>83</v>
      </c>
      <c r="AV512" s="13" t="s">
        <v>83</v>
      </c>
      <c r="AW512" s="13" t="s">
        <v>33</v>
      </c>
      <c r="AX512" s="13" t="s">
        <v>72</v>
      </c>
      <c r="AY512" s="242" t="s">
        <v>121</v>
      </c>
    </row>
    <row r="513" s="13" customFormat="1">
      <c r="A513" s="13"/>
      <c r="B513" s="232"/>
      <c r="C513" s="233"/>
      <c r="D513" s="228" t="s">
        <v>132</v>
      </c>
      <c r="E513" s="234" t="s">
        <v>19</v>
      </c>
      <c r="F513" s="235" t="s">
        <v>394</v>
      </c>
      <c r="G513" s="233"/>
      <c r="H513" s="236">
        <v>170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132</v>
      </c>
      <c r="AU513" s="242" t="s">
        <v>83</v>
      </c>
      <c r="AV513" s="13" t="s">
        <v>83</v>
      </c>
      <c r="AW513" s="13" t="s">
        <v>33</v>
      </c>
      <c r="AX513" s="13" t="s">
        <v>72</v>
      </c>
      <c r="AY513" s="242" t="s">
        <v>121</v>
      </c>
    </row>
    <row r="514" s="13" customFormat="1">
      <c r="A514" s="13"/>
      <c r="B514" s="232"/>
      <c r="C514" s="233"/>
      <c r="D514" s="228" t="s">
        <v>132</v>
      </c>
      <c r="E514" s="234" t="s">
        <v>19</v>
      </c>
      <c r="F514" s="235" t="s">
        <v>395</v>
      </c>
      <c r="G514" s="233"/>
      <c r="H514" s="236">
        <v>675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132</v>
      </c>
      <c r="AU514" s="242" t="s">
        <v>83</v>
      </c>
      <c r="AV514" s="13" t="s">
        <v>83</v>
      </c>
      <c r="AW514" s="13" t="s">
        <v>33</v>
      </c>
      <c r="AX514" s="13" t="s">
        <v>72</v>
      </c>
      <c r="AY514" s="242" t="s">
        <v>121</v>
      </c>
    </row>
    <row r="515" s="14" customFormat="1">
      <c r="A515" s="14"/>
      <c r="B515" s="243"/>
      <c r="C515" s="244"/>
      <c r="D515" s="228" t="s">
        <v>132</v>
      </c>
      <c r="E515" s="245" t="s">
        <v>19</v>
      </c>
      <c r="F515" s="246" t="s">
        <v>150</v>
      </c>
      <c r="G515" s="244"/>
      <c r="H515" s="247">
        <v>1060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132</v>
      </c>
      <c r="AU515" s="253" t="s">
        <v>83</v>
      </c>
      <c r="AV515" s="14" t="s">
        <v>128</v>
      </c>
      <c r="AW515" s="14" t="s">
        <v>33</v>
      </c>
      <c r="AX515" s="14" t="s">
        <v>80</v>
      </c>
      <c r="AY515" s="253" t="s">
        <v>121</v>
      </c>
    </row>
    <row r="516" s="2" customFormat="1" ht="16.5" customHeight="1">
      <c r="A516" s="39"/>
      <c r="B516" s="40"/>
      <c r="C516" s="264" t="s">
        <v>538</v>
      </c>
      <c r="D516" s="264" t="s">
        <v>314</v>
      </c>
      <c r="E516" s="265" t="s">
        <v>539</v>
      </c>
      <c r="F516" s="266" t="s">
        <v>540</v>
      </c>
      <c r="G516" s="267" t="s">
        <v>136</v>
      </c>
      <c r="H516" s="268">
        <v>1081.2000000000001</v>
      </c>
      <c r="I516" s="269"/>
      <c r="J516" s="270">
        <f>ROUND(I516*H516,2)</f>
        <v>0</v>
      </c>
      <c r="K516" s="266" t="s">
        <v>127</v>
      </c>
      <c r="L516" s="271"/>
      <c r="M516" s="272" t="s">
        <v>19</v>
      </c>
      <c r="N516" s="273" t="s">
        <v>43</v>
      </c>
      <c r="O516" s="85"/>
      <c r="P516" s="224">
        <f>O516*H516</f>
        <v>0</v>
      </c>
      <c r="Q516" s="224">
        <v>0.113</v>
      </c>
      <c r="R516" s="224">
        <f>Q516*H516</f>
        <v>122.1756</v>
      </c>
      <c r="S516" s="224">
        <v>0</v>
      </c>
      <c r="T516" s="22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6" t="s">
        <v>167</v>
      </c>
      <c r="AT516" s="226" t="s">
        <v>314</v>
      </c>
      <c r="AU516" s="226" t="s">
        <v>83</v>
      </c>
      <c r="AY516" s="18" t="s">
        <v>121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18" t="s">
        <v>80</v>
      </c>
      <c r="BK516" s="227">
        <f>ROUND(I516*H516,2)</f>
        <v>0</v>
      </c>
      <c r="BL516" s="18" t="s">
        <v>128</v>
      </c>
      <c r="BM516" s="226" t="s">
        <v>541</v>
      </c>
    </row>
    <row r="517" s="13" customFormat="1">
      <c r="A517" s="13"/>
      <c r="B517" s="232"/>
      <c r="C517" s="233"/>
      <c r="D517" s="228" t="s">
        <v>132</v>
      </c>
      <c r="E517" s="233"/>
      <c r="F517" s="235" t="s">
        <v>542</v>
      </c>
      <c r="G517" s="233"/>
      <c r="H517" s="236">
        <v>1081.2000000000001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132</v>
      </c>
      <c r="AU517" s="242" t="s">
        <v>83</v>
      </c>
      <c r="AV517" s="13" t="s">
        <v>83</v>
      </c>
      <c r="AW517" s="13" t="s">
        <v>4</v>
      </c>
      <c r="AX517" s="13" t="s">
        <v>80</v>
      </c>
      <c r="AY517" s="242" t="s">
        <v>121</v>
      </c>
    </row>
    <row r="518" s="2" customFormat="1" ht="33" customHeight="1">
      <c r="A518" s="39"/>
      <c r="B518" s="40"/>
      <c r="C518" s="215" t="s">
        <v>543</v>
      </c>
      <c r="D518" s="215" t="s">
        <v>123</v>
      </c>
      <c r="E518" s="216" t="s">
        <v>544</v>
      </c>
      <c r="F518" s="217" t="s">
        <v>545</v>
      </c>
      <c r="G518" s="218" t="s">
        <v>136</v>
      </c>
      <c r="H518" s="219">
        <v>63</v>
      </c>
      <c r="I518" s="220"/>
      <c r="J518" s="221">
        <f>ROUND(I518*H518,2)</f>
        <v>0</v>
      </c>
      <c r="K518" s="217" t="s">
        <v>127</v>
      </c>
      <c r="L518" s="45"/>
      <c r="M518" s="222" t="s">
        <v>19</v>
      </c>
      <c r="N518" s="223" t="s">
        <v>43</v>
      </c>
      <c r="O518" s="85"/>
      <c r="P518" s="224">
        <f>O518*H518</f>
        <v>0</v>
      </c>
      <c r="Q518" s="224">
        <v>0.085650000000000004</v>
      </c>
      <c r="R518" s="224">
        <f>Q518*H518</f>
        <v>5.39595</v>
      </c>
      <c r="S518" s="224">
        <v>0</v>
      </c>
      <c r="T518" s="225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6" t="s">
        <v>128</v>
      </c>
      <c r="AT518" s="226" t="s">
        <v>123</v>
      </c>
      <c r="AU518" s="226" t="s">
        <v>83</v>
      </c>
      <c r="AY518" s="18" t="s">
        <v>121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18" t="s">
        <v>80</v>
      </c>
      <c r="BK518" s="227">
        <f>ROUND(I518*H518,2)</f>
        <v>0</v>
      </c>
      <c r="BL518" s="18" t="s">
        <v>128</v>
      </c>
      <c r="BM518" s="226" t="s">
        <v>546</v>
      </c>
    </row>
    <row r="519" s="2" customFormat="1">
      <c r="A519" s="39"/>
      <c r="B519" s="40"/>
      <c r="C519" s="41"/>
      <c r="D519" s="228" t="s">
        <v>130</v>
      </c>
      <c r="E519" s="41"/>
      <c r="F519" s="229" t="s">
        <v>522</v>
      </c>
      <c r="G519" s="41"/>
      <c r="H519" s="41"/>
      <c r="I519" s="133"/>
      <c r="J519" s="41"/>
      <c r="K519" s="41"/>
      <c r="L519" s="45"/>
      <c r="M519" s="230"/>
      <c r="N519" s="231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130</v>
      </c>
      <c r="AU519" s="18" t="s">
        <v>83</v>
      </c>
    </row>
    <row r="520" s="15" customFormat="1">
      <c r="A520" s="15"/>
      <c r="B520" s="254"/>
      <c r="C520" s="255"/>
      <c r="D520" s="228" t="s">
        <v>132</v>
      </c>
      <c r="E520" s="256" t="s">
        <v>19</v>
      </c>
      <c r="F520" s="257" t="s">
        <v>382</v>
      </c>
      <c r="G520" s="255"/>
      <c r="H520" s="256" t="s">
        <v>19</v>
      </c>
      <c r="I520" s="258"/>
      <c r="J520" s="255"/>
      <c r="K520" s="255"/>
      <c r="L520" s="259"/>
      <c r="M520" s="260"/>
      <c r="N520" s="261"/>
      <c r="O520" s="261"/>
      <c r="P520" s="261"/>
      <c r="Q520" s="261"/>
      <c r="R520" s="261"/>
      <c r="S520" s="261"/>
      <c r="T520" s="262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3" t="s">
        <v>132</v>
      </c>
      <c r="AU520" s="263" t="s">
        <v>83</v>
      </c>
      <c r="AV520" s="15" t="s">
        <v>80</v>
      </c>
      <c r="AW520" s="15" t="s">
        <v>33</v>
      </c>
      <c r="AX520" s="15" t="s">
        <v>72</v>
      </c>
      <c r="AY520" s="263" t="s">
        <v>121</v>
      </c>
    </row>
    <row r="521" s="13" customFormat="1">
      <c r="A521" s="13"/>
      <c r="B521" s="232"/>
      <c r="C521" s="233"/>
      <c r="D521" s="228" t="s">
        <v>132</v>
      </c>
      <c r="E521" s="234" t="s">
        <v>19</v>
      </c>
      <c r="F521" s="235" t="s">
        <v>383</v>
      </c>
      <c r="G521" s="233"/>
      <c r="H521" s="236">
        <v>63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132</v>
      </c>
      <c r="AU521" s="242" t="s">
        <v>83</v>
      </c>
      <c r="AV521" s="13" t="s">
        <v>83</v>
      </c>
      <c r="AW521" s="13" t="s">
        <v>33</v>
      </c>
      <c r="AX521" s="13" t="s">
        <v>80</v>
      </c>
      <c r="AY521" s="242" t="s">
        <v>121</v>
      </c>
    </row>
    <row r="522" s="2" customFormat="1" ht="16.5" customHeight="1">
      <c r="A522" s="39"/>
      <c r="B522" s="40"/>
      <c r="C522" s="264" t="s">
        <v>547</v>
      </c>
      <c r="D522" s="264" t="s">
        <v>314</v>
      </c>
      <c r="E522" s="265" t="s">
        <v>548</v>
      </c>
      <c r="F522" s="266" t="s">
        <v>549</v>
      </c>
      <c r="G522" s="267" t="s">
        <v>136</v>
      </c>
      <c r="H522" s="268">
        <v>64.260000000000005</v>
      </c>
      <c r="I522" s="269"/>
      <c r="J522" s="270">
        <f>ROUND(I522*H522,2)</f>
        <v>0</v>
      </c>
      <c r="K522" s="266" t="s">
        <v>127</v>
      </c>
      <c r="L522" s="271"/>
      <c r="M522" s="272" t="s">
        <v>19</v>
      </c>
      <c r="N522" s="273" t="s">
        <v>43</v>
      </c>
      <c r="O522" s="85"/>
      <c r="P522" s="224">
        <f>O522*H522</f>
        <v>0</v>
      </c>
      <c r="Q522" s="224">
        <v>0.153</v>
      </c>
      <c r="R522" s="224">
        <f>Q522*H522</f>
        <v>9.8317800000000002</v>
      </c>
      <c r="S522" s="224">
        <v>0</v>
      </c>
      <c r="T522" s="22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6" t="s">
        <v>167</v>
      </c>
      <c r="AT522" s="226" t="s">
        <v>314</v>
      </c>
      <c r="AU522" s="226" t="s">
        <v>83</v>
      </c>
      <c r="AY522" s="18" t="s">
        <v>121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18" t="s">
        <v>80</v>
      </c>
      <c r="BK522" s="227">
        <f>ROUND(I522*H522,2)</f>
        <v>0</v>
      </c>
      <c r="BL522" s="18" t="s">
        <v>128</v>
      </c>
      <c r="BM522" s="226" t="s">
        <v>550</v>
      </c>
    </row>
    <row r="523" s="13" customFormat="1">
      <c r="A523" s="13"/>
      <c r="B523" s="232"/>
      <c r="C523" s="233"/>
      <c r="D523" s="228" t="s">
        <v>132</v>
      </c>
      <c r="E523" s="233"/>
      <c r="F523" s="235" t="s">
        <v>551</v>
      </c>
      <c r="G523" s="233"/>
      <c r="H523" s="236">
        <v>64.260000000000005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132</v>
      </c>
      <c r="AU523" s="242" t="s">
        <v>83</v>
      </c>
      <c r="AV523" s="13" t="s">
        <v>83</v>
      </c>
      <c r="AW523" s="13" t="s">
        <v>4</v>
      </c>
      <c r="AX523" s="13" t="s">
        <v>80</v>
      </c>
      <c r="AY523" s="242" t="s">
        <v>121</v>
      </c>
    </row>
    <row r="524" s="12" customFormat="1" ht="22.8" customHeight="1">
      <c r="A524" s="12"/>
      <c r="B524" s="199"/>
      <c r="C524" s="200"/>
      <c r="D524" s="201" t="s">
        <v>71</v>
      </c>
      <c r="E524" s="213" t="s">
        <v>167</v>
      </c>
      <c r="F524" s="213" t="s">
        <v>552</v>
      </c>
      <c r="G524" s="200"/>
      <c r="H524" s="200"/>
      <c r="I524" s="203"/>
      <c r="J524" s="214">
        <f>BK524</f>
        <v>0</v>
      </c>
      <c r="K524" s="200"/>
      <c r="L524" s="205"/>
      <c r="M524" s="206"/>
      <c r="N524" s="207"/>
      <c r="O524" s="207"/>
      <c r="P524" s="208">
        <f>SUM(P525:P665)</f>
        <v>0</v>
      </c>
      <c r="Q524" s="207"/>
      <c r="R524" s="208">
        <f>SUM(R525:R665)</f>
        <v>28.8243355</v>
      </c>
      <c r="S524" s="207"/>
      <c r="T524" s="209">
        <f>SUM(T525:T665)</f>
        <v>4.2400000000000002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0" t="s">
        <v>80</v>
      </c>
      <c r="AT524" s="211" t="s">
        <v>71</v>
      </c>
      <c r="AU524" s="211" t="s">
        <v>80</v>
      </c>
      <c r="AY524" s="210" t="s">
        <v>121</v>
      </c>
      <c r="BK524" s="212">
        <f>SUM(BK525:BK665)</f>
        <v>0</v>
      </c>
    </row>
    <row r="525" s="2" customFormat="1" ht="21.75" customHeight="1">
      <c r="A525" s="39"/>
      <c r="B525" s="40"/>
      <c r="C525" s="215" t="s">
        <v>553</v>
      </c>
      <c r="D525" s="215" t="s">
        <v>123</v>
      </c>
      <c r="E525" s="216" t="s">
        <v>554</v>
      </c>
      <c r="F525" s="217" t="s">
        <v>555</v>
      </c>
      <c r="G525" s="218" t="s">
        <v>181</v>
      </c>
      <c r="H525" s="219">
        <v>155</v>
      </c>
      <c r="I525" s="220"/>
      <c r="J525" s="221">
        <f>ROUND(I525*H525,2)</f>
        <v>0</v>
      </c>
      <c r="K525" s="217" t="s">
        <v>127</v>
      </c>
      <c r="L525" s="45"/>
      <c r="M525" s="222" t="s">
        <v>19</v>
      </c>
      <c r="N525" s="223" t="s">
        <v>43</v>
      </c>
      <c r="O525" s="85"/>
      <c r="P525" s="224">
        <f>O525*H525</f>
        <v>0</v>
      </c>
      <c r="Q525" s="224">
        <v>1.0000000000000001E-05</v>
      </c>
      <c r="R525" s="224">
        <f>Q525*H525</f>
        <v>0.0015500000000000002</v>
      </c>
      <c r="S525" s="224">
        <v>0</v>
      </c>
      <c r="T525" s="22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6" t="s">
        <v>128</v>
      </c>
      <c r="AT525" s="226" t="s">
        <v>123</v>
      </c>
      <c r="AU525" s="226" t="s">
        <v>83</v>
      </c>
      <c r="AY525" s="18" t="s">
        <v>121</v>
      </c>
      <c r="BE525" s="227">
        <f>IF(N525="základní",J525,0)</f>
        <v>0</v>
      </c>
      <c r="BF525" s="227">
        <f>IF(N525="snížená",J525,0)</f>
        <v>0</v>
      </c>
      <c r="BG525" s="227">
        <f>IF(N525="zákl. přenesená",J525,0)</f>
        <v>0</v>
      </c>
      <c r="BH525" s="227">
        <f>IF(N525="sníž. přenesená",J525,0)</f>
        <v>0</v>
      </c>
      <c r="BI525" s="227">
        <f>IF(N525="nulová",J525,0)</f>
        <v>0</v>
      </c>
      <c r="BJ525" s="18" t="s">
        <v>80</v>
      </c>
      <c r="BK525" s="227">
        <f>ROUND(I525*H525,2)</f>
        <v>0</v>
      </c>
      <c r="BL525" s="18" t="s">
        <v>128</v>
      </c>
      <c r="BM525" s="226" t="s">
        <v>556</v>
      </c>
    </row>
    <row r="526" s="2" customFormat="1">
      <c r="A526" s="39"/>
      <c r="B526" s="40"/>
      <c r="C526" s="41"/>
      <c r="D526" s="228" t="s">
        <v>130</v>
      </c>
      <c r="E526" s="41"/>
      <c r="F526" s="229" t="s">
        <v>557</v>
      </c>
      <c r="G526" s="41"/>
      <c r="H526" s="41"/>
      <c r="I526" s="133"/>
      <c r="J526" s="41"/>
      <c r="K526" s="41"/>
      <c r="L526" s="45"/>
      <c r="M526" s="230"/>
      <c r="N526" s="231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130</v>
      </c>
      <c r="AU526" s="18" t="s">
        <v>83</v>
      </c>
    </row>
    <row r="527" s="15" customFormat="1">
      <c r="A527" s="15"/>
      <c r="B527" s="254"/>
      <c r="C527" s="255"/>
      <c r="D527" s="228" t="s">
        <v>132</v>
      </c>
      <c r="E527" s="256" t="s">
        <v>19</v>
      </c>
      <c r="F527" s="257" t="s">
        <v>450</v>
      </c>
      <c r="G527" s="255"/>
      <c r="H527" s="256" t="s">
        <v>19</v>
      </c>
      <c r="I527" s="258"/>
      <c r="J527" s="255"/>
      <c r="K527" s="255"/>
      <c r="L527" s="259"/>
      <c r="M527" s="260"/>
      <c r="N527" s="261"/>
      <c r="O527" s="261"/>
      <c r="P527" s="261"/>
      <c r="Q527" s="261"/>
      <c r="R527" s="261"/>
      <c r="S527" s="261"/>
      <c r="T527" s="262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3" t="s">
        <v>132</v>
      </c>
      <c r="AU527" s="263" t="s">
        <v>83</v>
      </c>
      <c r="AV527" s="15" t="s">
        <v>80</v>
      </c>
      <c r="AW527" s="15" t="s">
        <v>33</v>
      </c>
      <c r="AX527" s="15" t="s">
        <v>72</v>
      </c>
      <c r="AY527" s="263" t="s">
        <v>121</v>
      </c>
    </row>
    <row r="528" s="15" customFormat="1">
      <c r="A528" s="15"/>
      <c r="B528" s="254"/>
      <c r="C528" s="255"/>
      <c r="D528" s="228" t="s">
        <v>132</v>
      </c>
      <c r="E528" s="256" t="s">
        <v>19</v>
      </c>
      <c r="F528" s="257" t="s">
        <v>372</v>
      </c>
      <c r="G528" s="255"/>
      <c r="H528" s="256" t="s">
        <v>19</v>
      </c>
      <c r="I528" s="258"/>
      <c r="J528" s="255"/>
      <c r="K528" s="255"/>
      <c r="L528" s="259"/>
      <c r="M528" s="260"/>
      <c r="N528" s="261"/>
      <c r="O528" s="261"/>
      <c r="P528" s="261"/>
      <c r="Q528" s="261"/>
      <c r="R528" s="261"/>
      <c r="S528" s="261"/>
      <c r="T528" s="262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3" t="s">
        <v>132</v>
      </c>
      <c r="AU528" s="263" t="s">
        <v>83</v>
      </c>
      <c r="AV528" s="15" t="s">
        <v>80</v>
      </c>
      <c r="AW528" s="15" t="s">
        <v>33</v>
      </c>
      <c r="AX528" s="15" t="s">
        <v>72</v>
      </c>
      <c r="AY528" s="263" t="s">
        <v>121</v>
      </c>
    </row>
    <row r="529" s="13" customFormat="1">
      <c r="A529" s="13"/>
      <c r="B529" s="232"/>
      <c r="C529" s="233"/>
      <c r="D529" s="228" t="s">
        <v>132</v>
      </c>
      <c r="E529" s="234" t="s">
        <v>19</v>
      </c>
      <c r="F529" s="235" t="s">
        <v>558</v>
      </c>
      <c r="G529" s="233"/>
      <c r="H529" s="236">
        <v>6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132</v>
      </c>
      <c r="AU529" s="242" t="s">
        <v>83</v>
      </c>
      <c r="AV529" s="13" t="s">
        <v>83</v>
      </c>
      <c r="AW529" s="13" t="s">
        <v>33</v>
      </c>
      <c r="AX529" s="13" t="s">
        <v>72</v>
      </c>
      <c r="AY529" s="242" t="s">
        <v>121</v>
      </c>
    </row>
    <row r="530" s="13" customFormat="1">
      <c r="A530" s="13"/>
      <c r="B530" s="232"/>
      <c r="C530" s="233"/>
      <c r="D530" s="228" t="s">
        <v>132</v>
      </c>
      <c r="E530" s="234" t="s">
        <v>19</v>
      </c>
      <c r="F530" s="235" t="s">
        <v>559</v>
      </c>
      <c r="G530" s="233"/>
      <c r="H530" s="236">
        <v>2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132</v>
      </c>
      <c r="AU530" s="242" t="s">
        <v>83</v>
      </c>
      <c r="AV530" s="13" t="s">
        <v>83</v>
      </c>
      <c r="AW530" s="13" t="s">
        <v>33</v>
      </c>
      <c r="AX530" s="13" t="s">
        <v>72</v>
      </c>
      <c r="AY530" s="242" t="s">
        <v>121</v>
      </c>
    </row>
    <row r="531" s="13" customFormat="1">
      <c r="A531" s="13"/>
      <c r="B531" s="232"/>
      <c r="C531" s="233"/>
      <c r="D531" s="228" t="s">
        <v>132</v>
      </c>
      <c r="E531" s="234" t="s">
        <v>19</v>
      </c>
      <c r="F531" s="235" t="s">
        <v>560</v>
      </c>
      <c r="G531" s="233"/>
      <c r="H531" s="236">
        <v>5.5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132</v>
      </c>
      <c r="AU531" s="242" t="s">
        <v>83</v>
      </c>
      <c r="AV531" s="13" t="s">
        <v>83</v>
      </c>
      <c r="AW531" s="13" t="s">
        <v>33</v>
      </c>
      <c r="AX531" s="13" t="s">
        <v>72</v>
      </c>
      <c r="AY531" s="242" t="s">
        <v>121</v>
      </c>
    </row>
    <row r="532" s="13" customFormat="1">
      <c r="A532" s="13"/>
      <c r="B532" s="232"/>
      <c r="C532" s="233"/>
      <c r="D532" s="228" t="s">
        <v>132</v>
      </c>
      <c r="E532" s="234" t="s">
        <v>19</v>
      </c>
      <c r="F532" s="235" t="s">
        <v>561</v>
      </c>
      <c r="G532" s="233"/>
      <c r="H532" s="236">
        <v>9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132</v>
      </c>
      <c r="AU532" s="242" t="s">
        <v>83</v>
      </c>
      <c r="AV532" s="13" t="s">
        <v>83</v>
      </c>
      <c r="AW532" s="13" t="s">
        <v>33</v>
      </c>
      <c r="AX532" s="13" t="s">
        <v>72</v>
      </c>
      <c r="AY532" s="242" t="s">
        <v>121</v>
      </c>
    </row>
    <row r="533" s="13" customFormat="1">
      <c r="A533" s="13"/>
      <c r="B533" s="232"/>
      <c r="C533" s="233"/>
      <c r="D533" s="228" t="s">
        <v>132</v>
      </c>
      <c r="E533" s="234" t="s">
        <v>19</v>
      </c>
      <c r="F533" s="235" t="s">
        <v>562</v>
      </c>
      <c r="G533" s="233"/>
      <c r="H533" s="236">
        <v>4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132</v>
      </c>
      <c r="AU533" s="242" t="s">
        <v>83</v>
      </c>
      <c r="AV533" s="13" t="s">
        <v>83</v>
      </c>
      <c r="AW533" s="13" t="s">
        <v>33</v>
      </c>
      <c r="AX533" s="13" t="s">
        <v>72</v>
      </c>
      <c r="AY533" s="242" t="s">
        <v>121</v>
      </c>
    </row>
    <row r="534" s="13" customFormat="1">
      <c r="A534" s="13"/>
      <c r="B534" s="232"/>
      <c r="C534" s="233"/>
      <c r="D534" s="228" t="s">
        <v>132</v>
      </c>
      <c r="E534" s="234" t="s">
        <v>19</v>
      </c>
      <c r="F534" s="235" t="s">
        <v>563</v>
      </c>
      <c r="G534" s="233"/>
      <c r="H534" s="236">
        <v>5.5</v>
      </c>
      <c r="I534" s="237"/>
      <c r="J534" s="233"/>
      <c r="K534" s="233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132</v>
      </c>
      <c r="AU534" s="242" t="s">
        <v>83</v>
      </c>
      <c r="AV534" s="13" t="s">
        <v>83</v>
      </c>
      <c r="AW534" s="13" t="s">
        <v>33</v>
      </c>
      <c r="AX534" s="13" t="s">
        <v>72</v>
      </c>
      <c r="AY534" s="242" t="s">
        <v>121</v>
      </c>
    </row>
    <row r="535" s="13" customFormat="1">
      <c r="A535" s="13"/>
      <c r="B535" s="232"/>
      <c r="C535" s="233"/>
      <c r="D535" s="228" t="s">
        <v>132</v>
      </c>
      <c r="E535" s="234" t="s">
        <v>19</v>
      </c>
      <c r="F535" s="235" t="s">
        <v>564</v>
      </c>
      <c r="G535" s="233"/>
      <c r="H535" s="236">
        <v>9.5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132</v>
      </c>
      <c r="AU535" s="242" t="s">
        <v>83</v>
      </c>
      <c r="AV535" s="13" t="s">
        <v>83</v>
      </c>
      <c r="AW535" s="13" t="s">
        <v>33</v>
      </c>
      <c r="AX535" s="13" t="s">
        <v>72</v>
      </c>
      <c r="AY535" s="242" t="s">
        <v>121</v>
      </c>
    </row>
    <row r="536" s="13" customFormat="1">
      <c r="A536" s="13"/>
      <c r="B536" s="232"/>
      <c r="C536" s="233"/>
      <c r="D536" s="228" t="s">
        <v>132</v>
      </c>
      <c r="E536" s="234" t="s">
        <v>19</v>
      </c>
      <c r="F536" s="235" t="s">
        <v>565</v>
      </c>
      <c r="G536" s="233"/>
      <c r="H536" s="236">
        <v>11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132</v>
      </c>
      <c r="AU536" s="242" t="s">
        <v>83</v>
      </c>
      <c r="AV536" s="13" t="s">
        <v>83</v>
      </c>
      <c r="AW536" s="13" t="s">
        <v>33</v>
      </c>
      <c r="AX536" s="13" t="s">
        <v>72</v>
      </c>
      <c r="AY536" s="242" t="s">
        <v>121</v>
      </c>
    </row>
    <row r="537" s="13" customFormat="1">
      <c r="A537" s="13"/>
      <c r="B537" s="232"/>
      <c r="C537" s="233"/>
      <c r="D537" s="228" t="s">
        <v>132</v>
      </c>
      <c r="E537" s="234" t="s">
        <v>19</v>
      </c>
      <c r="F537" s="235" t="s">
        <v>566</v>
      </c>
      <c r="G537" s="233"/>
      <c r="H537" s="236">
        <v>19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132</v>
      </c>
      <c r="AU537" s="242" t="s">
        <v>83</v>
      </c>
      <c r="AV537" s="13" t="s">
        <v>83</v>
      </c>
      <c r="AW537" s="13" t="s">
        <v>33</v>
      </c>
      <c r="AX537" s="13" t="s">
        <v>72</v>
      </c>
      <c r="AY537" s="242" t="s">
        <v>121</v>
      </c>
    </row>
    <row r="538" s="15" customFormat="1">
      <c r="A538" s="15"/>
      <c r="B538" s="254"/>
      <c r="C538" s="255"/>
      <c r="D538" s="228" t="s">
        <v>132</v>
      </c>
      <c r="E538" s="256" t="s">
        <v>19</v>
      </c>
      <c r="F538" s="257" t="s">
        <v>374</v>
      </c>
      <c r="G538" s="255"/>
      <c r="H538" s="256" t="s">
        <v>19</v>
      </c>
      <c r="I538" s="258"/>
      <c r="J538" s="255"/>
      <c r="K538" s="255"/>
      <c r="L538" s="259"/>
      <c r="M538" s="260"/>
      <c r="N538" s="261"/>
      <c r="O538" s="261"/>
      <c r="P538" s="261"/>
      <c r="Q538" s="261"/>
      <c r="R538" s="261"/>
      <c r="S538" s="261"/>
      <c r="T538" s="262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3" t="s">
        <v>132</v>
      </c>
      <c r="AU538" s="263" t="s">
        <v>83</v>
      </c>
      <c r="AV538" s="15" t="s">
        <v>80</v>
      </c>
      <c r="AW538" s="15" t="s">
        <v>33</v>
      </c>
      <c r="AX538" s="15" t="s">
        <v>72</v>
      </c>
      <c r="AY538" s="263" t="s">
        <v>121</v>
      </c>
    </row>
    <row r="539" s="13" customFormat="1">
      <c r="A539" s="13"/>
      <c r="B539" s="232"/>
      <c r="C539" s="233"/>
      <c r="D539" s="228" t="s">
        <v>132</v>
      </c>
      <c r="E539" s="234" t="s">
        <v>19</v>
      </c>
      <c r="F539" s="235" t="s">
        <v>567</v>
      </c>
      <c r="G539" s="233"/>
      <c r="H539" s="236">
        <v>9.5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132</v>
      </c>
      <c r="AU539" s="242" t="s">
        <v>83</v>
      </c>
      <c r="AV539" s="13" t="s">
        <v>83</v>
      </c>
      <c r="AW539" s="13" t="s">
        <v>33</v>
      </c>
      <c r="AX539" s="13" t="s">
        <v>72</v>
      </c>
      <c r="AY539" s="242" t="s">
        <v>121</v>
      </c>
    </row>
    <row r="540" s="13" customFormat="1">
      <c r="A540" s="13"/>
      <c r="B540" s="232"/>
      <c r="C540" s="233"/>
      <c r="D540" s="228" t="s">
        <v>132</v>
      </c>
      <c r="E540" s="234" t="s">
        <v>19</v>
      </c>
      <c r="F540" s="235" t="s">
        <v>568</v>
      </c>
      <c r="G540" s="233"/>
      <c r="H540" s="236">
        <v>1.5</v>
      </c>
      <c r="I540" s="237"/>
      <c r="J540" s="233"/>
      <c r="K540" s="233"/>
      <c r="L540" s="238"/>
      <c r="M540" s="239"/>
      <c r="N540" s="240"/>
      <c r="O540" s="240"/>
      <c r="P540" s="240"/>
      <c r="Q540" s="240"/>
      <c r="R540" s="240"/>
      <c r="S540" s="240"/>
      <c r="T540" s="24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2" t="s">
        <v>132</v>
      </c>
      <c r="AU540" s="242" t="s">
        <v>83</v>
      </c>
      <c r="AV540" s="13" t="s">
        <v>83</v>
      </c>
      <c r="AW540" s="13" t="s">
        <v>33</v>
      </c>
      <c r="AX540" s="13" t="s">
        <v>72</v>
      </c>
      <c r="AY540" s="242" t="s">
        <v>121</v>
      </c>
    </row>
    <row r="541" s="13" customFormat="1">
      <c r="A541" s="13"/>
      <c r="B541" s="232"/>
      <c r="C541" s="233"/>
      <c r="D541" s="228" t="s">
        <v>132</v>
      </c>
      <c r="E541" s="234" t="s">
        <v>19</v>
      </c>
      <c r="F541" s="235" t="s">
        <v>569</v>
      </c>
      <c r="G541" s="233"/>
      <c r="H541" s="236">
        <v>9.5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132</v>
      </c>
      <c r="AU541" s="242" t="s">
        <v>83</v>
      </c>
      <c r="AV541" s="13" t="s">
        <v>83</v>
      </c>
      <c r="AW541" s="13" t="s">
        <v>33</v>
      </c>
      <c r="AX541" s="13" t="s">
        <v>72</v>
      </c>
      <c r="AY541" s="242" t="s">
        <v>121</v>
      </c>
    </row>
    <row r="542" s="13" customFormat="1">
      <c r="A542" s="13"/>
      <c r="B542" s="232"/>
      <c r="C542" s="233"/>
      <c r="D542" s="228" t="s">
        <v>132</v>
      </c>
      <c r="E542" s="234" t="s">
        <v>19</v>
      </c>
      <c r="F542" s="235" t="s">
        <v>570</v>
      </c>
      <c r="G542" s="233"/>
      <c r="H542" s="236">
        <v>1.5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2" t="s">
        <v>132</v>
      </c>
      <c r="AU542" s="242" t="s">
        <v>83</v>
      </c>
      <c r="AV542" s="13" t="s">
        <v>83</v>
      </c>
      <c r="AW542" s="13" t="s">
        <v>33</v>
      </c>
      <c r="AX542" s="13" t="s">
        <v>72</v>
      </c>
      <c r="AY542" s="242" t="s">
        <v>121</v>
      </c>
    </row>
    <row r="543" s="13" customFormat="1">
      <c r="A543" s="13"/>
      <c r="B543" s="232"/>
      <c r="C543" s="233"/>
      <c r="D543" s="228" t="s">
        <v>132</v>
      </c>
      <c r="E543" s="234" t="s">
        <v>19</v>
      </c>
      <c r="F543" s="235" t="s">
        <v>571</v>
      </c>
      <c r="G543" s="233"/>
      <c r="H543" s="236">
        <v>2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2" t="s">
        <v>132</v>
      </c>
      <c r="AU543" s="242" t="s">
        <v>83</v>
      </c>
      <c r="AV543" s="13" t="s">
        <v>83</v>
      </c>
      <c r="AW543" s="13" t="s">
        <v>33</v>
      </c>
      <c r="AX543" s="13" t="s">
        <v>72</v>
      </c>
      <c r="AY543" s="242" t="s">
        <v>121</v>
      </c>
    </row>
    <row r="544" s="13" customFormat="1">
      <c r="A544" s="13"/>
      <c r="B544" s="232"/>
      <c r="C544" s="233"/>
      <c r="D544" s="228" t="s">
        <v>132</v>
      </c>
      <c r="E544" s="234" t="s">
        <v>19</v>
      </c>
      <c r="F544" s="235" t="s">
        <v>572</v>
      </c>
      <c r="G544" s="233"/>
      <c r="H544" s="236">
        <v>9.5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132</v>
      </c>
      <c r="AU544" s="242" t="s">
        <v>83</v>
      </c>
      <c r="AV544" s="13" t="s">
        <v>83</v>
      </c>
      <c r="AW544" s="13" t="s">
        <v>33</v>
      </c>
      <c r="AX544" s="13" t="s">
        <v>72</v>
      </c>
      <c r="AY544" s="242" t="s">
        <v>121</v>
      </c>
    </row>
    <row r="545" s="15" customFormat="1">
      <c r="A545" s="15"/>
      <c r="B545" s="254"/>
      <c r="C545" s="255"/>
      <c r="D545" s="228" t="s">
        <v>132</v>
      </c>
      <c r="E545" s="256" t="s">
        <v>19</v>
      </c>
      <c r="F545" s="257" t="s">
        <v>376</v>
      </c>
      <c r="G545" s="255"/>
      <c r="H545" s="256" t="s">
        <v>19</v>
      </c>
      <c r="I545" s="258"/>
      <c r="J545" s="255"/>
      <c r="K545" s="255"/>
      <c r="L545" s="259"/>
      <c r="M545" s="260"/>
      <c r="N545" s="261"/>
      <c r="O545" s="261"/>
      <c r="P545" s="261"/>
      <c r="Q545" s="261"/>
      <c r="R545" s="261"/>
      <c r="S545" s="261"/>
      <c r="T545" s="262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3" t="s">
        <v>132</v>
      </c>
      <c r="AU545" s="263" t="s">
        <v>83</v>
      </c>
      <c r="AV545" s="15" t="s">
        <v>80</v>
      </c>
      <c r="AW545" s="15" t="s">
        <v>33</v>
      </c>
      <c r="AX545" s="15" t="s">
        <v>72</v>
      </c>
      <c r="AY545" s="263" t="s">
        <v>121</v>
      </c>
    </row>
    <row r="546" s="13" customFormat="1">
      <c r="A546" s="13"/>
      <c r="B546" s="232"/>
      <c r="C546" s="233"/>
      <c r="D546" s="228" t="s">
        <v>132</v>
      </c>
      <c r="E546" s="234" t="s">
        <v>19</v>
      </c>
      <c r="F546" s="235" t="s">
        <v>573</v>
      </c>
      <c r="G546" s="233"/>
      <c r="H546" s="236">
        <v>1.5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132</v>
      </c>
      <c r="AU546" s="242" t="s">
        <v>83</v>
      </c>
      <c r="AV546" s="13" t="s">
        <v>83</v>
      </c>
      <c r="AW546" s="13" t="s">
        <v>33</v>
      </c>
      <c r="AX546" s="13" t="s">
        <v>72</v>
      </c>
      <c r="AY546" s="242" t="s">
        <v>121</v>
      </c>
    </row>
    <row r="547" s="13" customFormat="1">
      <c r="A547" s="13"/>
      <c r="B547" s="232"/>
      <c r="C547" s="233"/>
      <c r="D547" s="228" t="s">
        <v>132</v>
      </c>
      <c r="E547" s="234" t="s">
        <v>19</v>
      </c>
      <c r="F547" s="235" t="s">
        <v>574</v>
      </c>
      <c r="G547" s="233"/>
      <c r="H547" s="236">
        <v>9.5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132</v>
      </c>
      <c r="AU547" s="242" t="s">
        <v>83</v>
      </c>
      <c r="AV547" s="13" t="s">
        <v>83</v>
      </c>
      <c r="AW547" s="13" t="s">
        <v>33</v>
      </c>
      <c r="AX547" s="13" t="s">
        <v>72</v>
      </c>
      <c r="AY547" s="242" t="s">
        <v>121</v>
      </c>
    </row>
    <row r="548" s="13" customFormat="1">
      <c r="A548" s="13"/>
      <c r="B548" s="232"/>
      <c r="C548" s="233"/>
      <c r="D548" s="228" t="s">
        <v>132</v>
      </c>
      <c r="E548" s="234" t="s">
        <v>19</v>
      </c>
      <c r="F548" s="235" t="s">
        <v>575</v>
      </c>
      <c r="G548" s="233"/>
      <c r="H548" s="236">
        <v>1.5</v>
      </c>
      <c r="I548" s="237"/>
      <c r="J548" s="233"/>
      <c r="K548" s="233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132</v>
      </c>
      <c r="AU548" s="242" t="s">
        <v>83</v>
      </c>
      <c r="AV548" s="13" t="s">
        <v>83</v>
      </c>
      <c r="AW548" s="13" t="s">
        <v>33</v>
      </c>
      <c r="AX548" s="13" t="s">
        <v>72</v>
      </c>
      <c r="AY548" s="242" t="s">
        <v>121</v>
      </c>
    </row>
    <row r="549" s="13" customFormat="1">
      <c r="A549" s="13"/>
      <c r="B549" s="232"/>
      <c r="C549" s="233"/>
      <c r="D549" s="228" t="s">
        <v>132</v>
      </c>
      <c r="E549" s="234" t="s">
        <v>19</v>
      </c>
      <c r="F549" s="235" t="s">
        <v>576</v>
      </c>
      <c r="G549" s="233"/>
      <c r="H549" s="236">
        <v>10</v>
      </c>
      <c r="I549" s="237"/>
      <c r="J549" s="233"/>
      <c r="K549" s="233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132</v>
      </c>
      <c r="AU549" s="242" t="s">
        <v>83</v>
      </c>
      <c r="AV549" s="13" t="s">
        <v>83</v>
      </c>
      <c r="AW549" s="13" t="s">
        <v>33</v>
      </c>
      <c r="AX549" s="13" t="s">
        <v>72</v>
      </c>
      <c r="AY549" s="242" t="s">
        <v>121</v>
      </c>
    </row>
    <row r="550" s="13" customFormat="1">
      <c r="A550" s="13"/>
      <c r="B550" s="232"/>
      <c r="C550" s="233"/>
      <c r="D550" s="228" t="s">
        <v>132</v>
      </c>
      <c r="E550" s="234" t="s">
        <v>19</v>
      </c>
      <c r="F550" s="235" t="s">
        <v>577</v>
      </c>
      <c r="G550" s="233"/>
      <c r="H550" s="236">
        <v>1.5</v>
      </c>
      <c r="I550" s="237"/>
      <c r="J550" s="233"/>
      <c r="K550" s="233"/>
      <c r="L550" s="238"/>
      <c r="M550" s="239"/>
      <c r="N550" s="240"/>
      <c r="O550" s="240"/>
      <c r="P550" s="240"/>
      <c r="Q550" s="240"/>
      <c r="R550" s="240"/>
      <c r="S550" s="240"/>
      <c r="T550" s="24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2" t="s">
        <v>132</v>
      </c>
      <c r="AU550" s="242" t="s">
        <v>83</v>
      </c>
      <c r="AV550" s="13" t="s">
        <v>83</v>
      </c>
      <c r="AW550" s="13" t="s">
        <v>33</v>
      </c>
      <c r="AX550" s="13" t="s">
        <v>72</v>
      </c>
      <c r="AY550" s="242" t="s">
        <v>121</v>
      </c>
    </row>
    <row r="551" s="13" customFormat="1">
      <c r="A551" s="13"/>
      <c r="B551" s="232"/>
      <c r="C551" s="233"/>
      <c r="D551" s="228" t="s">
        <v>132</v>
      </c>
      <c r="E551" s="234" t="s">
        <v>19</v>
      </c>
      <c r="F551" s="235" t="s">
        <v>578</v>
      </c>
      <c r="G551" s="233"/>
      <c r="H551" s="236">
        <v>10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132</v>
      </c>
      <c r="AU551" s="242" t="s">
        <v>83</v>
      </c>
      <c r="AV551" s="13" t="s">
        <v>83</v>
      </c>
      <c r="AW551" s="13" t="s">
        <v>33</v>
      </c>
      <c r="AX551" s="13" t="s">
        <v>72</v>
      </c>
      <c r="AY551" s="242" t="s">
        <v>121</v>
      </c>
    </row>
    <row r="552" s="13" customFormat="1">
      <c r="A552" s="13"/>
      <c r="B552" s="232"/>
      <c r="C552" s="233"/>
      <c r="D552" s="228" t="s">
        <v>132</v>
      </c>
      <c r="E552" s="234" t="s">
        <v>19</v>
      </c>
      <c r="F552" s="235" t="s">
        <v>579</v>
      </c>
      <c r="G552" s="233"/>
      <c r="H552" s="236">
        <v>11.5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132</v>
      </c>
      <c r="AU552" s="242" t="s">
        <v>83</v>
      </c>
      <c r="AV552" s="13" t="s">
        <v>83</v>
      </c>
      <c r="AW552" s="13" t="s">
        <v>33</v>
      </c>
      <c r="AX552" s="13" t="s">
        <v>72</v>
      </c>
      <c r="AY552" s="242" t="s">
        <v>121</v>
      </c>
    </row>
    <row r="553" s="13" customFormat="1">
      <c r="A553" s="13"/>
      <c r="B553" s="232"/>
      <c r="C553" s="233"/>
      <c r="D553" s="228" t="s">
        <v>132</v>
      </c>
      <c r="E553" s="234" t="s">
        <v>19</v>
      </c>
      <c r="F553" s="235" t="s">
        <v>580</v>
      </c>
      <c r="G553" s="233"/>
      <c r="H553" s="236">
        <v>4.5</v>
      </c>
      <c r="I553" s="237"/>
      <c r="J553" s="233"/>
      <c r="K553" s="233"/>
      <c r="L553" s="238"/>
      <c r="M553" s="239"/>
      <c r="N553" s="240"/>
      <c r="O553" s="240"/>
      <c r="P553" s="240"/>
      <c r="Q553" s="240"/>
      <c r="R553" s="240"/>
      <c r="S553" s="240"/>
      <c r="T553" s="24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2" t="s">
        <v>132</v>
      </c>
      <c r="AU553" s="242" t="s">
        <v>83</v>
      </c>
      <c r="AV553" s="13" t="s">
        <v>83</v>
      </c>
      <c r="AW553" s="13" t="s">
        <v>33</v>
      </c>
      <c r="AX553" s="13" t="s">
        <v>72</v>
      </c>
      <c r="AY553" s="242" t="s">
        <v>121</v>
      </c>
    </row>
    <row r="554" s="14" customFormat="1">
      <c r="A554" s="14"/>
      <c r="B554" s="243"/>
      <c r="C554" s="244"/>
      <c r="D554" s="228" t="s">
        <v>132</v>
      </c>
      <c r="E554" s="245" t="s">
        <v>19</v>
      </c>
      <c r="F554" s="246" t="s">
        <v>150</v>
      </c>
      <c r="G554" s="244"/>
      <c r="H554" s="247">
        <v>155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3" t="s">
        <v>132</v>
      </c>
      <c r="AU554" s="253" t="s">
        <v>83</v>
      </c>
      <c r="AV554" s="14" t="s">
        <v>128</v>
      </c>
      <c r="AW554" s="14" t="s">
        <v>33</v>
      </c>
      <c r="AX554" s="14" t="s">
        <v>80</v>
      </c>
      <c r="AY554" s="253" t="s">
        <v>121</v>
      </c>
    </row>
    <row r="555" s="2" customFormat="1" ht="16.5" customHeight="1">
      <c r="A555" s="39"/>
      <c r="B555" s="40"/>
      <c r="C555" s="264" t="s">
        <v>581</v>
      </c>
      <c r="D555" s="264" t="s">
        <v>314</v>
      </c>
      <c r="E555" s="265" t="s">
        <v>582</v>
      </c>
      <c r="F555" s="266" t="s">
        <v>583</v>
      </c>
      <c r="G555" s="267" t="s">
        <v>181</v>
      </c>
      <c r="H555" s="268">
        <v>159.65000000000001</v>
      </c>
      <c r="I555" s="269"/>
      <c r="J555" s="270">
        <f>ROUND(I555*H555,2)</f>
        <v>0</v>
      </c>
      <c r="K555" s="266" t="s">
        <v>127</v>
      </c>
      <c r="L555" s="271"/>
      <c r="M555" s="272" t="s">
        <v>19</v>
      </c>
      <c r="N555" s="273" t="s">
        <v>43</v>
      </c>
      <c r="O555" s="85"/>
      <c r="P555" s="224">
        <f>O555*H555</f>
        <v>0</v>
      </c>
      <c r="Q555" s="224">
        <v>0.0026700000000000001</v>
      </c>
      <c r="R555" s="224">
        <f>Q555*H555</f>
        <v>0.42626550000000002</v>
      </c>
      <c r="S555" s="224">
        <v>0</v>
      </c>
      <c r="T555" s="225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6" t="s">
        <v>167</v>
      </c>
      <c r="AT555" s="226" t="s">
        <v>314</v>
      </c>
      <c r="AU555" s="226" t="s">
        <v>83</v>
      </c>
      <c r="AY555" s="18" t="s">
        <v>121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18" t="s">
        <v>80</v>
      </c>
      <c r="BK555" s="227">
        <f>ROUND(I555*H555,2)</f>
        <v>0</v>
      </c>
      <c r="BL555" s="18" t="s">
        <v>128</v>
      </c>
      <c r="BM555" s="226" t="s">
        <v>584</v>
      </c>
    </row>
    <row r="556" s="13" customFormat="1">
      <c r="A556" s="13"/>
      <c r="B556" s="232"/>
      <c r="C556" s="233"/>
      <c r="D556" s="228" t="s">
        <v>132</v>
      </c>
      <c r="E556" s="233"/>
      <c r="F556" s="235" t="s">
        <v>585</v>
      </c>
      <c r="G556" s="233"/>
      <c r="H556" s="236">
        <v>159.65000000000001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132</v>
      </c>
      <c r="AU556" s="242" t="s">
        <v>83</v>
      </c>
      <c r="AV556" s="13" t="s">
        <v>83</v>
      </c>
      <c r="AW556" s="13" t="s">
        <v>4</v>
      </c>
      <c r="AX556" s="13" t="s">
        <v>80</v>
      </c>
      <c r="AY556" s="242" t="s">
        <v>121</v>
      </c>
    </row>
    <row r="557" s="2" customFormat="1" ht="21.75" customHeight="1">
      <c r="A557" s="39"/>
      <c r="B557" s="40"/>
      <c r="C557" s="215" t="s">
        <v>586</v>
      </c>
      <c r="D557" s="215" t="s">
        <v>123</v>
      </c>
      <c r="E557" s="216" t="s">
        <v>587</v>
      </c>
      <c r="F557" s="217" t="s">
        <v>588</v>
      </c>
      <c r="G557" s="218" t="s">
        <v>126</v>
      </c>
      <c r="H557" s="219">
        <v>21</v>
      </c>
      <c r="I557" s="220"/>
      <c r="J557" s="221">
        <f>ROUND(I557*H557,2)</f>
        <v>0</v>
      </c>
      <c r="K557" s="217" t="s">
        <v>127</v>
      </c>
      <c r="L557" s="45"/>
      <c r="M557" s="222" t="s">
        <v>19</v>
      </c>
      <c r="N557" s="223" t="s">
        <v>43</v>
      </c>
      <c r="O557" s="85"/>
      <c r="P557" s="224">
        <f>O557*H557</f>
        <v>0</v>
      </c>
      <c r="Q557" s="224">
        <v>0</v>
      </c>
      <c r="R557" s="224">
        <f>Q557*H557</f>
        <v>0</v>
      </c>
      <c r="S557" s="224">
        <v>0</v>
      </c>
      <c r="T557" s="22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6" t="s">
        <v>128</v>
      </c>
      <c r="AT557" s="226" t="s">
        <v>123</v>
      </c>
      <c r="AU557" s="226" t="s">
        <v>83</v>
      </c>
      <c r="AY557" s="18" t="s">
        <v>121</v>
      </c>
      <c r="BE557" s="227">
        <f>IF(N557="základní",J557,0)</f>
        <v>0</v>
      </c>
      <c r="BF557" s="227">
        <f>IF(N557="snížená",J557,0)</f>
        <v>0</v>
      </c>
      <c r="BG557" s="227">
        <f>IF(N557="zákl. přenesená",J557,0)</f>
        <v>0</v>
      </c>
      <c r="BH557" s="227">
        <f>IF(N557="sníž. přenesená",J557,0)</f>
        <v>0</v>
      </c>
      <c r="BI557" s="227">
        <f>IF(N557="nulová",J557,0)</f>
        <v>0</v>
      </c>
      <c r="BJ557" s="18" t="s">
        <v>80</v>
      </c>
      <c r="BK557" s="227">
        <f>ROUND(I557*H557,2)</f>
        <v>0</v>
      </c>
      <c r="BL557" s="18" t="s">
        <v>128</v>
      </c>
      <c r="BM557" s="226" t="s">
        <v>589</v>
      </c>
    </row>
    <row r="558" s="2" customFormat="1">
      <c r="A558" s="39"/>
      <c r="B558" s="40"/>
      <c r="C558" s="41"/>
      <c r="D558" s="228" t="s">
        <v>130</v>
      </c>
      <c r="E558" s="41"/>
      <c r="F558" s="229" t="s">
        <v>590</v>
      </c>
      <c r="G558" s="41"/>
      <c r="H558" s="41"/>
      <c r="I558" s="133"/>
      <c r="J558" s="41"/>
      <c r="K558" s="41"/>
      <c r="L558" s="45"/>
      <c r="M558" s="230"/>
      <c r="N558" s="231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130</v>
      </c>
      <c r="AU558" s="18" t="s">
        <v>83</v>
      </c>
    </row>
    <row r="559" s="15" customFormat="1">
      <c r="A559" s="15"/>
      <c r="B559" s="254"/>
      <c r="C559" s="255"/>
      <c r="D559" s="228" t="s">
        <v>132</v>
      </c>
      <c r="E559" s="256" t="s">
        <v>19</v>
      </c>
      <c r="F559" s="257" t="s">
        <v>450</v>
      </c>
      <c r="G559" s="255"/>
      <c r="H559" s="256" t="s">
        <v>19</v>
      </c>
      <c r="I559" s="258"/>
      <c r="J559" s="255"/>
      <c r="K559" s="255"/>
      <c r="L559" s="259"/>
      <c r="M559" s="260"/>
      <c r="N559" s="261"/>
      <c r="O559" s="261"/>
      <c r="P559" s="261"/>
      <c r="Q559" s="261"/>
      <c r="R559" s="261"/>
      <c r="S559" s="261"/>
      <c r="T559" s="262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3" t="s">
        <v>132</v>
      </c>
      <c r="AU559" s="263" t="s">
        <v>83</v>
      </c>
      <c r="AV559" s="15" t="s">
        <v>80</v>
      </c>
      <c r="AW559" s="15" t="s">
        <v>33</v>
      </c>
      <c r="AX559" s="15" t="s">
        <v>72</v>
      </c>
      <c r="AY559" s="263" t="s">
        <v>121</v>
      </c>
    </row>
    <row r="560" s="15" customFormat="1">
      <c r="A560" s="15"/>
      <c r="B560" s="254"/>
      <c r="C560" s="255"/>
      <c r="D560" s="228" t="s">
        <v>132</v>
      </c>
      <c r="E560" s="256" t="s">
        <v>19</v>
      </c>
      <c r="F560" s="257" t="s">
        <v>372</v>
      </c>
      <c r="G560" s="255"/>
      <c r="H560" s="256" t="s">
        <v>19</v>
      </c>
      <c r="I560" s="258"/>
      <c r="J560" s="255"/>
      <c r="K560" s="255"/>
      <c r="L560" s="259"/>
      <c r="M560" s="260"/>
      <c r="N560" s="261"/>
      <c r="O560" s="261"/>
      <c r="P560" s="261"/>
      <c r="Q560" s="261"/>
      <c r="R560" s="261"/>
      <c r="S560" s="261"/>
      <c r="T560" s="262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3" t="s">
        <v>132</v>
      </c>
      <c r="AU560" s="263" t="s">
        <v>83</v>
      </c>
      <c r="AV560" s="15" t="s">
        <v>80</v>
      </c>
      <c r="AW560" s="15" t="s">
        <v>33</v>
      </c>
      <c r="AX560" s="15" t="s">
        <v>72</v>
      </c>
      <c r="AY560" s="263" t="s">
        <v>121</v>
      </c>
    </row>
    <row r="561" s="13" customFormat="1">
      <c r="A561" s="13"/>
      <c r="B561" s="232"/>
      <c r="C561" s="233"/>
      <c r="D561" s="228" t="s">
        <v>132</v>
      </c>
      <c r="E561" s="234" t="s">
        <v>19</v>
      </c>
      <c r="F561" s="235" t="s">
        <v>591</v>
      </c>
      <c r="G561" s="233"/>
      <c r="H561" s="236">
        <v>1</v>
      </c>
      <c r="I561" s="237"/>
      <c r="J561" s="233"/>
      <c r="K561" s="233"/>
      <c r="L561" s="238"/>
      <c r="M561" s="239"/>
      <c r="N561" s="240"/>
      <c r="O561" s="240"/>
      <c r="P561" s="240"/>
      <c r="Q561" s="240"/>
      <c r="R561" s="240"/>
      <c r="S561" s="240"/>
      <c r="T561" s="24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2" t="s">
        <v>132</v>
      </c>
      <c r="AU561" s="242" t="s">
        <v>83</v>
      </c>
      <c r="AV561" s="13" t="s">
        <v>83</v>
      </c>
      <c r="AW561" s="13" t="s">
        <v>33</v>
      </c>
      <c r="AX561" s="13" t="s">
        <v>72</v>
      </c>
      <c r="AY561" s="242" t="s">
        <v>121</v>
      </c>
    </row>
    <row r="562" s="13" customFormat="1">
      <c r="A562" s="13"/>
      <c r="B562" s="232"/>
      <c r="C562" s="233"/>
      <c r="D562" s="228" t="s">
        <v>132</v>
      </c>
      <c r="E562" s="234" t="s">
        <v>19</v>
      </c>
      <c r="F562" s="235" t="s">
        <v>592</v>
      </c>
      <c r="G562" s="233"/>
      <c r="H562" s="236">
        <v>1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2" t="s">
        <v>132</v>
      </c>
      <c r="AU562" s="242" t="s">
        <v>83</v>
      </c>
      <c r="AV562" s="13" t="s">
        <v>83</v>
      </c>
      <c r="AW562" s="13" t="s">
        <v>33</v>
      </c>
      <c r="AX562" s="13" t="s">
        <v>72</v>
      </c>
      <c r="AY562" s="242" t="s">
        <v>121</v>
      </c>
    </row>
    <row r="563" s="13" customFormat="1">
      <c r="A563" s="13"/>
      <c r="B563" s="232"/>
      <c r="C563" s="233"/>
      <c r="D563" s="228" t="s">
        <v>132</v>
      </c>
      <c r="E563" s="234" t="s">
        <v>19</v>
      </c>
      <c r="F563" s="235" t="s">
        <v>593</v>
      </c>
      <c r="G563" s="233"/>
      <c r="H563" s="236">
        <v>1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132</v>
      </c>
      <c r="AU563" s="242" t="s">
        <v>83</v>
      </c>
      <c r="AV563" s="13" t="s">
        <v>83</v>
      </c>
      <c r="AW563" s="13" t="s">
        <v>33</v>
      </c>
      <c r="AX563" s="13" t="s">
        <v>72</v>
      </c>
      <c r="AY563" s="242" t="s">
        <v>121</v>
      </c>
    </row>
    <row r="564" s="13" customFormat="1">
      <c r="A564" s="13"/>
      <c r="B564" s="232"/>
      <c r="C564" s="233"/>
      <c r="D564" s="228" t="s">
        <v>132</v>
      </c>
      <c r="E564" s="234" t="s">
        <v>19</v>
      </c>
      <c r="F564" s="235" t="s">
        <v>594</v>
      </c>
      <c r="G564" s="233"/>
      <c r="H564" s="236">
        <v>1</v>
      </c>
      <c r="I564" s="237"/>
      <c r="J564" s="233"/>
      <c r="K564" s="233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132</v>
      </c>
      <c r="AU564" s="242" t="s">
        <v>83</v>
      </c>
      <c r="AV564" s="13" t="s">
        <v>83</v>
      </c>
      <c r="AW564" s="13" t="s">
        <v>33</v>
      </c>
      <c r="AX564" s="13" t="s">
        <v>72</v>
      </c>
      <c r="AY564" s="242" t="s">
        <v>121</v>
      </c>
    </row>
    <row r="565" s="13" customFormat="1">
      <c r="A565" s="13"/>
      <c r="B565" s="232"/>
      <c r="C565" s="233"/>
      <c r="D565" s="228" t="s">
        <v>132</v>
      </c>
      <c r="E565" s="234" t="s">
        <v>19</v>
      </c>
      <c r="F565" s="235" t="s">
        <v>595</v>
      </c>
      <c r="G565" s="233"/>
      <c r="H565" s="236">
        <v>1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2" t="s">
        <v>132</v>
      </c>
      <c r="AU565" s="242" t="s">
        <v>83</v>
      </c>
      <c r="AV565" s="13" t="s">
        <v>83</v>
      </c>
      <c r="AW565" s="13" t="s">
        <v>33</v>
      </c>
      <c r="AX565" s="13" t="s">
        <v>72</v>
      </c>
      <c r="AY565" s="242" t="s">
        <v>121</v>
      </c>
    </row>
    <row r="566" s="13" customFormat="1">
      <c r="A566" s="13"/>
      <c r="B566" s="232"/>
      <c r="C566" s="233"/>
      <c r="D566" s="228" t="s">
        <v>132</v>
      </c>
      <c r="E566" s="234" t="s">
        <v>19</v>
      </c>
      <c r="F566" s="235" t="s">
        <v>596</v>
      </c>
      <c r="G566" s="233"/>
      <c r="H566" s="236">
        <v>1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2" t="s">
        <v>132</v>
      </c>
      <c r="AU566" s="242" t="s">
        <v>83</v>
      </c>
      <c r="AV566" s="13" t="s">
        <v>83</v>
      </c>
      <c r="AW566" s="13" t="s">
        <v>33</v>
      </c>
      <c r="AX566" s="13" t="s">
        <v>72</v>
      </c>
      <c r="AY566" s="242" t="s">
        <v>121</v>
      </c>
    </row>
    <row r="567" s="13" customFormat="1">
      <c r="A567" s="13"/>
      <c r="B567" s="232"/>
      <c r="C567" s="233"/>
      <c r="D567" s="228" t="s">
        <v>132</v>
      </c>
      <c r="E567" s="234" t="s">
        <v>19</v>
      </c>
      <c r="F567" s="235" t="s">
        <v>597</v>
      </c>
      <c r="G567" s="233"/>
      <c r="H567" s="236">
        <v>1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132</v>
      </c>
      <c r="AU567" s="242" t="s">
        <v>83</v>
      </c>
      <c r="AV567" s="13" t="s">
        <v>83</v>
      </c>
      <c r="AW567" s="13" t="s">
        <v>33</v>
      </c>
      <c r="AX567" s="13" t="s">
        <v>72</v>
      </c>
      <c r="AY567" s="242" t="s">
        <v>121</v>
      </c>
    </row>
    <row r="568" s="13" customFormat="1">
      <c r="A568" s="13"/>
      <c r="B568" s="232"/>
      <c r="C568" s="233"/>
      <c r="D568" s="228" t="s">
        <v>132</v>
      </c>
      <c r="E568" s="234" t="s">
        <v>19</v>
      </c>
      <c r="F568" s="235" t="s">
        <v>598</v>
      </c>
      <c r="G568" s="233"/>
      <c r="H568" s="236">
        <v>1</v>
      </c>
      <c r="I568" s="237"/>
      <c r="J568" s="233"/>
      <c r="K568" s="233"/>
      <c r="L568" s="238"/>
      <c r="M568" s="239"/>
      <c r="N568" s="240"/>
      <c r="O568" s="240"/>
      <c r="P568" s="240"/>
      <c r="Q568" s="240"/>
      <c r="R568" s="240"/>
      <c r="S568" s="240"/>
      <c r="T568" s="24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2" t="s">
        <v>132</v>
      </c>
      <c r="AU568" s="242" t="s">
        <v>83</v>
      </c>
      <c r="AV568" s="13" t="s">
        <v>83</v>
      </c>
      <c r="AW568" s="13" t="s">
        <v>33</v>
      </c>
      <c r="AX568" s="13" t="s">
        <v>72</v>
      </c>
      <c r="AY568" s="242" t="s">
        <v>121</v>
      </c>
    </row>
    <row r="569" s="15" customFormat="1">
      <c r="A569" s="15"/>
      <c r="B569" s="254"/>
      <c r="C569" s="255"/>
      <c r="D569" s="228" t="s">
        <v>132</v>
      </c>
      <c r="E569" s="256" t="s">
        <v>19</v>
      </c>
      <c r="F569" s="257" t="s">
        <v>374</v>
      </c>
      <c r="G569" s="255"/>
      <c r="H569" s="256" t="s">
        <v>19</v>
      </c>
      <c r="I569" s="258"/>
      <c r="J569" s="255"/>
      <c r="K569" s="255"/>
      <c r="L569" s="259"/>
      <c r="M569" s="260"/>
      <c r="N569" s="261"/>
      <c r="O569" s="261"/>
      <c r="P569" s="261"/>
      <c r="Q569" s="261"/>
      <c r="R569" s="261"/>
      <c r="S569" s="261"/>
      <c r="T569" s="262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3" t="s">
        <v>132</v>
      </c>
      <c r="AU569" s="263" t="s">
        <v>83</v>
      </c>
      <c r="AV569" s="15" t="s">
        <v>80</v>
      </c>
      <c r="AW569" s="15" t="s">
        <v>33</v>
      </c>
      <c r="AX569" s="15" t="s">
        <v>72</v>
      </c>
      <c r="AY569" s="263" t="s">
        <v>121</v>
      </c>
    </row>
    <row r="570" s="13" customFormat="1">
      <c r="A570" s="13"/>
      <c r="B570" s="232"/>
      <c r="C570" s="233"/>
      <c r="D570" s="228" t="s">
        <v>132</v>
      </c>
      <c r="E570" s="234" t="s">
        <v>19</v>
      </c>
      <c r="F570" s="235" t="s">
        <v>599</v>
      </c>
      <c r="G570" s="233"/>
      <c r="H570" s="236">
        <v>2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132</v>
      </c>
      <c r="AU570" s="242" t="s">
        <v>83</v>
      </c>
      <c r="AV570" s="13" t="s">
        <v>83</v>
      </c>
      <c r="AW570" s="13" t="s">
        <v>33</v>
      </c>
      <c r="AX570" s="13" t="s">
        <v>72</v>
      </c>
      <c r="AY570" s="242" t="s">
        <v>121</v>
      </c>
    </row>
    <row r="571" s="13" customFormat="1">
      <c r="A571" s="13"/>
      <c r="B571" s="232"/>
      <c r="C571" s="233"/>
      <c r="D571" s="228" t="s">
        <v>132</v>
      </c>
      <c r="E571" s="234" t="s">
        <v>19</v>
      </c>
      <c r="F571" s="235" t="s">
        <v>600</v>
      </c>
      <c r="G571" s="233"/>
      <c r="H571" s="236">
        <v>2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132</v>
      </c>
      <c r="AU571" s="242" t="s">
        <v>83</v>
      </c>
      <c r="AV571" s="13" t="s">
        <v>83</v>
      </c>
      <c r="AW571" s="13" t="s">
        <v>33</v>
      </c>
      <c r="AX571" s="13" t="s">
        <v>72</v>
      </c>
      <c r="AY571" s="242" t="s">
        <v>121</v>
      </c>
    </row>
    <row r="572" s="13" customFormat="1">
      <c r="A572" s="13"/>
      <c r="B572" s="232"/>
      <c r="C572" s="233"/>
      <c r="D572" s="228" t="s">
        <v>132</v>
      </c>
      <c r="E572" s="234" t="s">
        <v>19</v>
      </c>
      <c r="F572" s="235" t="s">
        <v>601</v>
      </c>
      <c r="G572" s="233"/>
      <c r="H572" s="236">
        <v>2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2" t="s">
        <v>132</v>
      </c>
      <c r="AU572" s="242" t="s">
        <v>83</v>
      </c>
      <c r="AV572" s="13" t="s">
        <v>83</v>
      </c>
      <c r="AW572" s="13" t="s">
        <v>33</v>
      </c>
      <c r="AX572" s="13" t="s">
        <v>72</v>
      </c>
      <c r="AY572" s="242" t="s">
        <v>121</v>
      </c>
    </row>
    <row r="573" s="15" customFormat="1">
      <c r="A573" s="15"/>
      <c r="B573" s="254"/>
      <c r="C573" s="255"/>
      <c r="D573" s="228" t="s">
        <v>132</v>
      </c>
      <c r="E573" s="256" t="s">
        <v>19</v>
      </c>
      <c r="F573" s="257" t="s">
        <v>376</v>
      </c>
      <c r="G573" s="255"/>
      <c r="H573" s="256" t="s">
        <v>19</v>
      </c>
      <c r="I573" s="258"/>
      <c r="J573" s="255"/>
      <c r="K573" s="255"/>
      <c r="L573" s="259"/>
      <c r="M573" s="260"/>
      <c r="N573" s="261"/>
      <c r="O573" s="261"/>
      <c r="P573" s="261"/>
      <c r="Q573" s="261"/>
      <c r="R573" s="261"/>
      <c r="S573" s="261"/>
      <c r="T573" s="262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3" t="s">
        <v>132</v>
      </c>
      <c r="AU573" s="263" t="s">
        <v>83</v>
      </c>
      <c r="AV573" s="15" t="s">
        <v>80</v>
      </c>
      <c r="AW573" s="15" t="s">
        <v>33</v>
      </c>
      <c r="AX573" s="15" t="s">
        <v>72</v>
      </c>
      <c r="AY573" s="263" t="s">
        <v>121</v>
      </c>
    </row>
    <row r="574" s="13" customFormat="1">
      <c r="A574" s="13"/>
      <c r="B574" s="232"/>
      <c r="C574" s="233"/>
      <c r="D574" s="228" t="s">
        <v>132</v>
      </c>
      <c r="E574" s="234" t="s">
        <v>19</v>
      </c>
      <c r="F574" s="235" t="s">
        <v>602</v>
      </c>
      <c r="G574" s="233"/>
      <c r="H574" s="236">
        <v>2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2" t="s">
        <v>132</v>
      </c>
      <c r="AU574" s="242" t="s">
        <v>83</v>
      </c>
      <c r="AV574" s="13" t="s">
        <v>83</v>
      </c>
      <c r="AW574" s="13" t="s">
        <v>33</v>
      </c>
      <c r="AX574" s="13" t="s">
        <v>72</v>
      </c>
      <c r="AY574" s="242" t="s">
        <v>121</v>
      </c>
    </row>
    <row r="575" s="13" customFormat="1">
      <c r="A575" s="13"/>
      <c r="B575" s="232"/>
      <c r="C575" s="233"/>
      <c r="D575" s="228" t="s">
        <v>132</v>
      </c>
      <c r="E575" s="234" t="s">
        <v>19</v>
      </c>
      <c r="F575" s="235" t="s">
        <v>603</v>
      </c>
      <c r="G575" s="233"/>
      <c r="H575" s="236">
        <v>2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132</v>
      </c>
      <c r="AU575" s="242" t="s">
        <v>83</v>
      </c>
      <c r="AV575" s="13" t="s">
        <v>83</v>
      </c>
      <c r="AW575" s="13" t="s">
        <v>33</v>
      </c>
      <c r="AX575" s="13" t="s">
        <v>72</v>
      </c>
      <c r="AY575" s="242" t="s">
        <v>121</v>
      </c>
    </row>
    <row r="576" s="13" customFormat="1">
      <c r="A576" s="13"/>
      <c r="B576" s="232"/>
      <c r="C576" s="233"/>
      <c r="D576" s="228" t="s">
        <v>132</v>
      </c>
      <c r="E576" s="234" t="s">
        <v>19</v>
      </c>
      <c r="F576" s="235" t="s">
        <v>604</v>
      </c>
      <c r="G576" s="233"/>
      <c r="H576" s="236">
        <v>2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132</v>
      </c>
      <c r="AU576" s="242" t="s">
        <v>83</v>
      </c>
      <c r="AV576" s="13" t="s">
        <v>83</v>
      </c>
      <c r="AW576" s="13" t="s">
        <v>33</v>
      </c>
      <c r="AX576" s="13" t="s">
        <v>72</v>
      </c>
      <c r="AY576" s="242" t="s">
        <v>121</v>
      </c>
    </row>
    <row r="577" s="13" customFormat="1">
      <c r="A577" s="13"/>
      <c r="B577" s="232"/>
      <c r="C577" s="233"/>
      <c r="D577" s="228" t="s">
        <v>132</v>
      </c>
      <c r="E577" s="234" t="s">
        <v>19</v>
      </c>
      <c r="F577" s="235" t="s">
        <v>605</v>
      </c>
      <c r="G577" s="233"/>
      <c r="H577" s="236">
        <v>1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2" t="s">
        <v>132</v>
      </c>
      <c r="AU577" s="242" t="s">
        <v>83</v>
      </c>
      <c r="AV577" s="13" t="s">
        <v>83</v>
      </c>
      <c r="AW577" s="13" t="s">
        <v>33</v>
      </c>
      <c r="AX577" s="13" t="s">
        <v>72</v>
      </c>
      <c r="AY577" s="242" t="s">
        <v>121</v>
      </c>
    </row>
    <row r="578" s="14" customFormat="1">
      <c r="A578" s="14"/>
      <c r="B578" s="243"/>
      <c r="C578" s="244"/>
      <c r="D578" s="228" t="s">
        <v>132</v>
      </c>
      <c r="E578" s="245" t="s">
        <v>19</v>
      </c>
      <c r="F578" s="246" t="s">
        <v>150</v>
      </c>
      <c r="G578" s="244"/>
      <c r="H578" s="247">
        <v>21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3" t="s">
        <v>132</v>
      </c>
      <c r="AU578" s="253" t="s">
        <v>83</v>
      </c>
      <c r="AV578" s="14" t="s">
        <v>128</v>
      </c>
      <c r="AW578" s="14" t="s">
        <v>33</v>
      </c>
      <c r="AX578" s="14" t="s">
        <v>80</v>
      </c>
      <c r="AY578" s="253" t="s">
        <v>121</v>
      </c>
    </row>
    <row r="579" s="2" customFormat="1" ht="16.5" customHeight="1">
      <c r="A579" s="39"/>
      <c r="B579" s="40"/>
      <c r="C579" s="264" t="s">
        <v>606</v>
      </c>
      <c r="D579" s="264" t="s">
        <v>314</v>
      </c>
      <c r="E579" s="265" t="s">
        <v>607</v>
      </c>
      <c r="F579" s="266" t="s">
        <v>608</v>
      </c>
      <c r="G579" s="267" t="s">
        <v>126</v>
      </c>
      <c r="H579" s="268">
        <v>21</v>
      </c>
      <c r="I579" s="269"/>
      <c r="J579" s="270">
        <f>ROUND(I579*H579,2)</f>
        <v>0</v>
      </c>
      <c r="K579" s="266" t="s">
        <v>127</v>
      </c>
      <c r="L579" s="271"/>
      <c r="M579" s="272" t="s">
        <v>19</v>
      </c>
      <c r="N579" s="273" t="s">
        <v>43</v>
      </c>
      <c r="O579" s="85"/>
      <c r="P579" s="224">
        <f>O579*H579</f>
        <v>0</v>
      </c>
      <c r="Q579" s="224">
        <v>0.00064999999999999997</v>
      </c>
      <c r="R579" s="224">
        <f>Q579*H579</f>
        <v>0.013649999999999999</v>
      </c>
      <c r="S579" s="224">
        <v>0</v>
      </c>
      <c r="T579" s="225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6" t="s">
        <v>167</v>
      </c>
      <c r="AT579" s="226" t="s">
        <v>314</v>
      </c>
      <c r="AU579" s="226" t="s">
        <v>83</v>
      </c>
      <c r="AY579" s="18" t="s">
        <v>121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18" t="s">
        <v>80</v>
      </c>
      <c r="BK579" s="227">
        <f>ROUND(I579*H579,2)</f>
        <v>0</v>
      </c>
      <c r="BL579" s="18" t="s">
        <v>128</v>
      </c>
      <c r="BM579" s="226" t="s">
        <v>609</v>
      </c>
    </row>
    <row r="580" s="2" customFormat="1" ht="21.75" customHeight="1">
      <c r="A580" s="39"/>
      <c r="B580" s="40"/>
      <c r="C580" s="215" t="s">
        <v>610</v>
      </c>
      <c r="D580" s="215" t="s">
        <v>123</v>
      </c>
      <c r="E580" s="216" t="s">
        <v>611</v>
      </c>
      <c r="F580" s="217" t="s">
        <v>612</v>
      </c>
      <c r="G580" s="218" t="s">
        <v>126</v>
      </c>
      <c r="H580" s="219">
        <v>6</v>
      </c>
      <c r="I580" s="220"/>
      <c r="J580" s="221">
        <f>ROUND(I580*H580,2)</f>
        <v>0</v>
      </c>
      <c r="K580" s="217" t="s">
        <v>127</v>
      </c>
      <c r="L580" s="45"/>
      <c r="M580" s="222" t="s">
        <v>19</v>
      </c>
      <c r="N580" s="223" t="s">
        <v>43</v>
      </c>
      <c r="O580" s="85"/>
      <c r="P580" s="224">
        <f>O580*H580</f>
        <v>0</v>
      </c>
      <c r="Q580" s="224">
        <v>1.0000000000000001E-05</v>
      </c>
      <c r="R580" s="224">
        <f>Q580*H580</f>
        <v>6.0000000000000008E-05</v>
      </c>
      <c r="S580" s="224">
        <v>0</v>
      </c>
      <c r="T580" s="22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6" t="s">
        <v>128</v>
      </c>
      <c r="AT580" s="226" t="s">
        <v>123</v>
      </c>
      <c r="AU580" s="226" t="s">
        <v>83</v>
      </c>
      <c r="AY580" s="18" t="s">
        <v>121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18" t="s">
        <v>80</v>
      </c>
      <c r="BK580" s="227">
        <f>ROUND(I580*H580,2)</f>
        <v>0</v>
      </c>
      <c r="BL580" s="18" t="s">
        <v>128</v>
      </c>
      <c r="BM580" s="226" t="s">
        <v>613</v>
      </c>
    </row>
    <row r="581" s="2" customFormat="1">
      <c r="A581" s="39"/>
      <c r="B581" s="40"/>
      <c r="C581" s="41"/>
      <c r="D581" s="228" t="s">
        <v>130</v>
      </c>
      <c r="E581" s="41"/>
      <c r="F581" s="229" t="s">
        <v>590</v>
      </c>
      <c r="G581" s="41"/>
      <c r="H581" s="41"/>
      <c r="I581" s="133"/>
      <c r="J581" s="41"/>
      <c r="K581" s="41"/>
      <c r="L581" s="45"/>
      <c r="M581" s="230"/>
      <c r="N581" s="231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130</v>
      </c>
      <c r="AU581" s="18" t="s">
        <v>83</v>
      </c>
    </row>
    <row r="582" s="15" customFormat="1">
      <c r="A582" s="15"/>
      <c r="B582" s="254"/>
      <c r="C582" s="255"/>
      <c r="D582" s="228" t="s">
        <v>132</v>
      </c>
      <c r="E582" s="256" t="s">
        <v>19</v>
      </c>
      <c r="F582" s="257" t="s">
        <v>450</v>
      </c>
      <c r="G582" s="255"/>
      <c r="H582" s="256" t="s">
        <v>19</v>
      </c>
      <c r="I582" s="258"/>
      <c r="J582" s="255"/>
      <c r="K582" s="255"/>
      <c r="L582" s="259"/>
      <c r="M582" s="260"/>
      <c r="N582" s="261"/>
      <c r="O582" s="261"/>
      <c r="P582" s="261"/>
      <c r="Q582" s="261"/>
      <c r="R582" s="261"/>
      <c r="S582" s="261"/>
      <c r="T582" s="262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3" t="s">
        <v>132</v>
      </c>
      <c r="AU582" s="263" t="s">
        <v>83</v>
      </c>
      <c r="AV582" s="15" t="s">
        <v>80</v>
      </c>
      <c r="AW582" s="15" t="s">
        <v>33</v>
      </c>
      <c r="AX582" s="15" t="s">
        <v>72</v>
      </c>
      <c r="AY582" s="263" t="s">
        <v>121</v>
      </c>
    </row>
    <row r="583" s="15" customFormat="1">
      <c r="A583" s="15"/>
      <c r="B583" s="254"/>
      <c r="C583" s="255"/>
      <c r="D583" s="228" t="s">
        <v>132</v>
      </c>
      <c r="E583" s="256" t="s">
        <v>19</v>
      </c>
      <c r="F583" s="257" t="s">
        <v>374</v>
      </c>
      <c r="G583" s="255"/>
      <c r="H583" s="256" t="s">
        <v>19</v>
      </c>
      <c r="I583" s="258"/>
      <c r="J583" s="255"/>
      <c r="K583" s="255"/>
      <c r="L583" s="259"/>
      <c r="M583" s="260"/>
      <c r="N583" s="261"/>
      <c r="O583" s="261"/>
      <c r="P583" s="261"/>
      <c r="Q583" s="261"/>
      <c r="R583" s="261"/>
      <c r="S583" s="261"/>
      <c r="T583" s="262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3" t="s">
        <v>132</v>
      </c>
      <c r="AU583" s="263" t="s">
        <v>83</v>
      </c>
      <c r="AV583" s="15" t="s">
        <v>80</v>
      </c>
      <c r="AW583" s="15" t="s">
        <v>33</v>
      </c>
      <c r="AX583" s="15" t="s">
        <v>72</v>
      </c>
      <c r="AY583" s="263" t="s">
        <v>121</v>
      </c>
    </row>
    <row r="584" s="13" customFormat="1">
      <c r="A584" s="13"/>
      <c r="B584" s="232"/>
      <c r="C584" s="233"/>
      <c r="D584" s="228" t="s">
        <v>132</v>
      </c>
      <c r="E584" s="234" t="s">
        <v>19</v>
      </c>
      <c r="F584" s="235" t="s">
        <v>614</v>
      </c>
      <c r="G584" s="233"/>
      <c r="H584" s="236">
        <v>1</v>
      </c>
      <c r="I584" s="237"/>
      <c r="J584" s="233"/>
      <c r="K584" s="233"/>
      <c r="L584" s="238"/>
      <c r="M584" s="239"/>
      <c r="N584" s="240"/>
      <c r="O584" s="240"/>
      <c r="P584" s="240"/>
      <c r="Q584" s="240"/>
      <c r="R584" s="240"/>
      <c r="S584" s="240"/>
      <c r="T584" s="24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2" t="s">
        <v>132</v>
      </c>
      <c r="AU584" s="242" t="s">
        <v>83</v>
      </c>
      <c r="AV584" s="13" t="s">
        <v>83</v>
      </c>
      <c r="AW584" s="13" t="s">
        <v>33</v>
      </c>
      <c r="AX584" s="13" t="s">
        <v>72</v>
      </c>
      <c r="AY584" s="242" t="s">
        <v>121</v>
      </c>
    </row>
    <row r="585" s="13" customFormat="1">
      <c r="A585" s="13"/>
      <c r="B585" s="232"/>
      <c r="C585" s="233"/>
      <c r="D585" s="228" t="s">
        <v>132</v>
      </c>
      <c r="E585" s="234" t="s">
        <v>19</v>
      </c>
      <c r="F585" s="235" t="s">
        <v>615</v>
      </c>
      <c r="G585" s="233"/>
      <c r="H585" s="236">
        <v>1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132</v>
      </c>
      <c r="AU585" s="242" t="s">
        <v>83</v>
      </c>
      <c r="AV585" s="13" t="s">
        <v>83</v>
      </c>
      <c r="AW585" s="13" t="s">
        <v>33</v>
      </c>
      <c r="AX585" s="13" t="s">
        <v>72</v>
      </c>
      <c r="AY585" s="242" t="s">
        <v>121</v>
      </c>
    </row>
    <row r="586" s="13" customFormat="1">
      <c r="A586" s="13"/>
      <c r="B586" s="232"/>
      <c r="C586" s="233"/>
      <c r="D586" s="228" t="s">
        <v>132</v>
      </c>
      <c r="E586" s="234" t="s">
        <v>19</v>
      </c>
      <c r="F586" s="235" t="s">
        <v>616</v>
      </c>
      <c r="G586" s="233"/>
      <c r="H586" s="236">
        <v>1</v>
      </c>
      <c r="I586" s="237"/>
      <c r="J586" s="233"/>
      <c r="K586" s="233"/>
      <c r="L586" s="238"/>
      <c r="M586" s="239"/>
      <c r="N586" s="240"/>
      <c r="O586" s="240"/>
      <c r="P586" s="240"/>
      <c r="Q586" s="240"/>
      <c r="R586" s="240"/>
      <c r="S586" s="240"/>
      <c r="T586" s="24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2" t="s">
        <v>132</v>
      </c>
      <c r="AU586" s="242" t="s">
        <v>83</v>
      </c>
      <c r="AV586" s="13" t="s">
        <v>83</v>
      </c>
      <c r="AW586" s="13" t="s">
        <v>33</v>
      </c>
      <c r="AX586" s="13" t="s">
        <v>72</v>
      </c>
      <c r="AY586" s="242" t="s">
        <v>121</v>
      </c>
    </row>
    <row r="587" s="15" customFormat="1">
      <c r="A587" s="15"/>
      <c r="B587" s="254"/>
      <c r="C587" s="255"/>
      <c r="D587" s="228" t="s">
        <v>132</v>
      </c>
      <c r="E587" s="256" t="s">
        <v>19</v>
      </c>
      <c r="F587" s="257" t="s">
        <v>376</v>
      </c>
      <c r="G587" s="255"/>
      <c r="H587" s="256" t="s">
        <v>19</v>
      </c>
      <c r="I587" s="258"/>
      <c r="J587" s="255"/>
      <c r="K587" s="255"/>
      <c r="L587" s="259"/>
      <c r="M587" s="260"/>
      <c r="N587" s="261"/>
      <c r="O587" s="261"/>
      <c r="P587" s="261"/>
      <c r="Q587" s="261"/>
      <c r="R587" s="261"/>
      <c r="S587" s="261"/>
      <c r="T587" s="262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3" t="s">
        <v>132</v>
      </c>
      <c r="AU587" s="263" t="s">
        <v>83</v>
      </c>
      <c r="AV587" s="15" t="s">
        <v>80</v>
      </c>
      <c r="AW587" s="15" t="s">
        <v>33</v>
      </c>
      <c r="AX587" s="15" t="s">
        <v>72</v>
      </c>
      <c r="AY587" s="263" t="s">
        <v>121</v>
      </c>
    </row>
    <row r="588" s="13" customFormat="1">
      <c r="A588" s="13"/>
      <c r="B588" s="232"/>
      <c r="C588" s="233"/>
      <c r="D588" s="228" t="s">
        <v>132</v>
      </c>
      <c r="E588" s="234" t="s">
        <v>19</v>
      </c>
      <c r="F588" s="235" t="s">
        <v>617</v>
      </c>
      <c r="G588" s="233"/>
      <c r="H588" s="236">
        <v>1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2" t="s">
        <v>132</v>
      </c>
      <c r="AU588" s="242" t="s">
        <v>83</v>
      </c>
      <c r="AV588" s="13" t="s">
        <v>83</v>
      </c>
      <c r="AW588" s="13" t="s">
        <v>33</v>
      </c>
      <c r="AX588" s="13" t="s">
        <v>72</v>
      </c>
      <c r="AY588" s="242" t="s">
        <v>121</v>
      </c>
    </row>
    <row r="589" s="13" customFormat="1">
      <c r="A589" s="13"/>
      <c r="B589" s="232"/>
      <c r="C589" s="233"/>
      <c r="D589" s="228" t="s">
        <v>132</v>
      </c>
      <c r="E589" s="234" t="s">
        <v>19</v>
      </c>
      <c r="F589" s="235" t="s">
        <v>618</v>
      </c>
      <c r="G589" s="233"/>
      <c r="H589" s="236">
        <v>1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132</v>
      </c>
      <c r="AU589" s="242" t="s">
        <v>83</v>
      </c>
      <c r="AV589" s="13" t="s">
        <v>83</v>
      </c>
      <c r="AW589" s="13" t="s">
        <v>33</v>
      </c>
      <c r="AX589" s="13" t="s">
        <v>72</v>
      </c>
      <c r="AY589" s="242" t="s">
        <v>121</v>
      </c>
    </row>
    <row r="590" s="13" customFormat="1">
      <c r="A590" s="13"/>
      <c r="B590" s="232"/>
      <c r="C590" s="233"/>
      <c r="D590" s="228" t="s">
        <v>132</v>
      </c>
      <c r="E590" s="234" t="s">
        <v>19</v>
      </c>
      <c r="F590" s="235" t="s">
        <v>619</v>
      </c>
      <c r="G590" s="233"/>
      <c r="H590" s="236">
        <v>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2" t="s">
        <v>132</v>
      </c>
      <c r="AU590" s="242" t="s">
        <v>83</v>
      </c>
      <c r="AV590" s="13" t="s">
        <v>83</v>
      </c>
      <c r="AW590" s="13" t="s">
        <v>33</v>
      </c>
      <c r="AX590" s="13" t="s">
        <v>72</v>
      </c>
      <c r="AY590" s="242" t="s">
        <v>121</v>
      </c>
    </row>
    <row r="591" s="14" customFormat="1">
      <c r="A591" s="14"/>
      <c r="B591" s="243"/>
      <c r="C591" s="244"/>
      <c r="D591" s="228" t="s">
        <v>132</v>
      </c>
      <c r="E591" s="245" t="s">
        <v>19</v>
      </c>
      <c r="F591" s="246" t="s">
        <v>150</v>
      </c>
      <c r="G591" s="244"/>
      <c r="H591" s="247">
        <v>6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132</v>
      </c>
      <c r="AU591" s="253" t="s">
        <v>83</v>
      </c>
      <c r="AV591" s="14" t="s">
        <v>128</v>
      </c>
      <c r="AW591" s="14" t="s">
        <v>33</v>
      </c>
      <c r="AX591" s="14" t="s">
        <v>80</v>
      </c>
      <c r="AY591" s="253" t="s">
        <v>121</v>
      </c>
    </row>
    <row r="592" s="2" customFormat="1" ht="16.5" customHeight="1">
      <c r="A592" s="39"/>
      <c r="B592" s="40"/>
      <c r="C592" s="264" t="s">
        <v>620</v>
      </c>
      <c r="D592" s="264" t="s">
        <v>314</v>
      </c>
      <c r="E592" s="265" t="s">
        <v>621</v>
      </c>
      <c r="F592" s="266" t="s">
        <v>622</v>
      </c>
      <c r="G592" s="267" t="s">
        <v>126</v>
      </c>
      <c r="H592" s="268">
        <v>6</v>
      </c>
      <c r="I592" s="269"/>
      <c r="J592" s="270">
        <f>ROUND(I592*H592,2)</f>
        <v>0</v>
      </c>
      <c r="K592" s="266" t="s">
        <v>127</v>
      </c>
      <c r="L592" s="271"/>
      <c r="M592" s="272" t="s">
        <v>19</v>
      </c>
      <c r="N592" s="273" t="s">
        <v>43</v>
      </c>
      <c r="O592" s="85"/>
      <c r="P592" s="224">
        <f>O592*H592</f>
        <v>0</v>
      </c>
      <c r="Q592" s="224">
        <v>0.0019400000000000001</v>
      </c>
      <c r="R592" s="224">
        <f>Q592*H592</f>
        <v>0.011640000000000001</v>
      </c>
      <c r="S592" s="224">
        <v>0</v>
      </c>
      <c r="T592" s="225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26" t="s">
        <v>167</v>
      </c>
      <c r="AT592" s="226" t="s">
        <v>314</v>
      </c>
      <c r="AU592" s="226" t="s">
        <v>83</v>
      </c>
      <c r="AY592" s="18" t="s">
        <v>121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18" t="s">
        <v>80</v>
      </c>
      <c r="BK592" s="227">
        <f>ROUND(I592*H592,2)</f>
        <v>0</v>
      </c>
      <c r="BL592" s="18" t="s">
        <v>128</v>
      </c>
      <c r="BM592" s="226" t="s">
        <v>623</v>
      </c>
    </row>
    <row r="593" s="2" customFormat="1" ht="16.5" customHeight="1">
      <c r="A593" s="39"/>
      <c r="B593" s="40"/>
      <c r="C593" s="215" t="s">
        <v>624</v>
      </c>
      <c r="D593" s="215" t="s">
        <v>123</v>
      </c>
      <c r="E593" s="216" t="s">
        <v>625</v>
      </c>
      <c r="F593" s="217" t="s">
        <v>626</v>
      </c>
      <c r="G593" s="218" t="s">
        <v>126</v>
      </c>
      <c r="H593" s="219">
        <v>1</v>
      </c>
      <c r="I593" s="220"/>
      <c r="J593" s="221">
        <f>ROUND(I593*H593,2)</f>
        <v>0</v>
      </c>
      <c r="K593" s="217" t="s">
        <v>127</v>
      </c>
      <c r="L593" s="45"/>
      <c r="M593" s="222" t="s">
        <v>19</v>
      </c>
      <c r="N593" s="223" t="s">
        <v>43</v>
      </c>
      <c r="O593" s="85"/>
      <c r="P593" s="224">
        <f>O593*H593</f>
        <v>0</v>
      </c>
      <c r="Q593" s="224">
        <v>0.00017000000000000001</v>
      </c>
      <c r="R593" s="224">
        <f>Q593*H593</f>
        <v>0.00017000000000000001</v>
      </c>
      <c r="S593" s="224">
        <v>0</v>
      </c>
      <c r="T593" s="22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6" t="s">
        <v>128</v>
      </c>
      <c r="AT593" s="226" t="s">
        <v>123</v>
      </c>
      <c r="AU593" s="226" t="s">
        <v>83</v>
      </c>
      <c r="AY593" s="18" t="s">
        <v>121</v>
      </c>
      <c r="BE593" s="227">
        <f>IF(N593="základní",J593,0)</f>
        <v>0</v>
      </c>
      <c r="BF593" s="227">
        <f>IF(N593="snížená",J593,0)</f>
        <v>0</v>
      </c>
      <c r="BG593" s="227">
        <f>IF(N593="zákl. přenesená",J593,0)</f>
        <v>0</v>
      </c>
      <c r="BH593" s="227">
        <f>IF(N593="sníž. přenesená",J593,0)</f>
        <v>0</v>
      </c>
      <c r="BI593" s="227">
        <f>IF(N593="nulová",J593,0)</f>
        <v>0</v>
      </c>
      <c r="BJ593" s="18" t="s">
        <v>80</v>
      </c>
      <c r="BK593" s="227">
        <f>ROUND(I593*H593,2)</f>
        <v>0</v>
      </c>
      <c r="BL593" s="18" t="s">
        <v>128</v>
      </c>
      <c r="BM593" s="226" t="s">
        <v>627</v>
      </c>
    </row>
    <row r="594" s="2" customFormat="1">
      <c r="A594" s="39"/>
      <c r="B594" s="40"/>
      <c r="C594" s="41"/>
      <c r="D594" s="228" t="s">
        <v>130</v>
      </c>
      <c r="E594" s="41"/>
      <c r="F594" s="229" t="s">
        <v>628</v>
      </c>
      <c r="G594" s="41"/>
      <c r="H594" s="41"/>
      <c r="I594" s="133"/>
      <c r="J594" s="41"/>
      <c r="K594" s="41"/>
      <c r="L594" s="45"/>
      <c r="M594" s="230"/>
      <c r="N594" s="231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130</v>
      </c>
      <c r="AU594" s="18" t="s">
        <v>83</v>
      </c>
    </row>
    <row r="595" s="13" customFormat="1">
      <c r="A595" s="13"/>
      <c r="B595" s="232"/>
      <c r="C595" s="233"/>
      <c r="D595" s="228" t="s">
        <v>132</v>
      </c>
      <c r="E595" s="234" t="s">
        <v>19</v>
      </c>
      <c r="F595" s="235" t="s">
        <v>629</v>
      </c>
      <c r="G595" s="233"/>
      <c r="H595" s="236">
        <v>1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132</v>
      </c>
      <c r="AU595" s="242" t="s">
        <v>83</v>
      </c>
      <c r="AV595" s="13" t="s">
        <v>83</v>
      </c>
      <c r="AW595" s="13" t="s">
        <v>33</v>
      </c>
      <c r="AX595" s="13" t="s">
        <v>80</v>
      </c>
      <c r="AY595" s="242" t="s">
        <v>121</v>
      </c>
    </row>
    <row r="596" s="15" customFormat="1">
      <c r="A596" s="15"/>
      <c r="B596" s="254"/>
      <c r="C596" s="255"/>
      <c r="D596" s="228" t="s">
        <v>132</v>
      </c>
      <c r="E596" s="256" t="s">
        <v>19</v>
      </c>
      <c r="F596" s="257" t="s">
        <v>630</v>
      </c>
      <c r="G596" s="255"/>
      <c r="H596" s="256" t="s">
        <v>19</v>
      </c>
      <c r="I596" s="258"/>
      <c r="J596" s="255"/>
      <c r="K596" s="255"/>
      <c r="L596" s="259"/>
      <c r="M596" s="260"/>
      <c r="N596" s="261"/>
      <c r="O596" s="261"/>
      <c r="P596" s="261"/>
      <c r="Q596" s="261"/>
      <c r="R596" s="261"/>
      <c r="S596" s="261"/>
      <c r="T596" s="262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3" t="s">
        <v>132</v>
      </c>
      <c r="AU596" s="263" t="s">
        <v>83</v>
      </c>
      <c r="AV596" s="15" t="s">
        <v>80</v>
      </c>
      <c r="AW596" s="15" t="s">
        <v>33</v>
      </c>
      <c r="AX596" s="15" t="s">
        <v>72</v>
      </c>
      <c r="AY596" s="263" t="s">
        <v>121</v>
      </c>
    </row>
    <row r="597" s="2" customFormat="1" ht="16.5" customHeight="1">
      <c r="A597" s="39"/>
      <c r="B597" s="40"/>
      <c r="C597" s="264" t="s">
        <v>631</v>
      </c>
      <c r="D597" s="264" t="s">
        <v>314</v>
      </c>
      <c r="E597" s="265" t="s">
        <v>632</v>
      </c>
      <c r="F597" s="266" t="s">
        <v>633</v>
      </c>
      <c r="G597" s="267" t="s">
        <v>126</v>
      </c>
      <c r="H597" s="268">
        <v>1</v>
      </c>
      <c r="I597" s="269"/>
      <c r="J597" s="270">
        <f>ROUND(I597*H597,2)</f>
        <v>0</v>
      </c>
      <c r="K597" s="266" t="s">
        <v>127</v>
      </c>
      <c r="L597" s="271"/>
      <c r="M597" s="272" t="s">
        <v>19</v>
      </c>
      <c r="N597" s="273" t="s">
        <v>43</v>
      </c>
      <c r="O597" s="85"/>
      <c r="P597" s="224">
        <f>O597*H597</f>
        <v>0</v>
      </c>
      <c r="Q597" s="224">
        <v>0.0149</v>
      </c>
      <c r="R597" s="224">
        <f>Q597*H597</f>
        <v>0.0149</v>
      </c>
      <c r="S597" s="224">
        <v>0</v>
      </c>
      <c r="T597" s="22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6" t="s">
        <v>167</v>
      </c>
      <c r="AT597" s="226" t="s">
        <v>314</v>
      </c>
      <c r="AU597" s="226" t="s">
        <v>83</v>
      </c>
      <c r="AY597" s="18" t="s">
        <v>121</v>
      </c>
      <c r="BE597" s="227">
        <f>IF(N597="základní",J597,0)</f>
        <v>0</v>
      </c>
      <c r="BF597" s="227">
        <f>IF(N597="snížená",J597,0)</f>
        <v>0</v>
      </c>
      <c r="BG597" s="227">
        <f>IF(N597="zákl. přenesená",J597,0)</f>
        <v>0</v>
      </c>
      <c r="BH597" s="227">
        <f>IF(N597="sníž. přenesená",J597,0)</f>
        <v>0</v>
      </c>
      <c r="BI597" s="227">
        <f>IF(N597="nulová",J597,0)</f>
        <v>0</v>
      </c>
      <c r="BJ597" s="18" t="s">
        <v>80</v>
      </c>
      <c r="BK597" s="227">
        <f>ROUND(I597*H597,2)</f>
        <v>0</v>
      </c>
      <c r="BL597" s="18" t="s">
        <v>128</v>
      </c>
      <c r="BM597" s="226" t="s">
        <v>634</v>
      </c>
    </row>
    <row r="598" s="2" customFormat="1" ht="16.5" customHeight="1">
      <c r="A598" s="39"/>
      <c r="B598" s="40"/>
      <c r="C598" s="264" t="s">
        <v>635</v>
      </c>
      <c r="D598" s="264" t="s">
        <v>314</v>
      </c>
      <c r="E598" s="265" t="s">
        <v>636</v>
      </c>
      <c r="F598" s="266" t="s">
        <v>637</v>
      </c>
      <c r="G598" s="267" t="s">
        <v>126</v>
      </c>
      <c r="H598" s="268">
        <v>1</v>
      </c>
      <c r="I598" s="269"/>
      <c r="J598" s="270">
        <f>ROUND(I598*H598,2)</f>
        <v>0</v>
      </c>
      <c r="K598" s="266" t="s">
        <v>127</v>
      </c>
      <c r="L598" s="271"/>
      <c r="M598" s="272" t="s">
        <v>19</v>
      </c>
      <c r="N598" s="273" t="s">
        <v>43</v>
      </c>
      <c r="O598" s="85"/>
      <c r="P598" s="224">
        <f>O598*H598</f>
        <v>0</v>
      </c>
      <c r="Q598" s="224">
        <v>0.0067000000000000002</v>
      </c>
      <c r="R598" s="224">
        <f>Q598*H598</f>
        <v>0.0067000000000000002</v>
      </c>
      <c r="S598" s="224">
        <v>0</v>
      </c>
      <c r="T598" s="225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6" t="s">
        <v>167</v>
      </c>
      <c r="AT598" s="226" t="s">
        <v>314</v>
      </c>
      <c r="AU598" s="226" t="s">
        <v>83</v>
      </c>
      <c r="AY598" s="18" t="s">
        <v>121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18" t="s">
        <v>80</v>
      </c>
      <c r="BK598" s="227">
        <f>ROUND(I598*H598,2)</f>
        <v>0</v>
      </c>
      <c r="BL598" s="18" t="s">
        <v>128</v>
      </c>
      <c r="BM598" s="226" t="s">
        <v>638</v>
      </c>
    </row>
    <row r="599" s="2" customFormat="1" ht="16.5" customHeight="1">
      <c r="A599" s="39"/>
      <c r="B599" s="40"/>
      <c r="C599" s="215" t="s">
        <v>639</v>
      </c>
      <c r="D599" s="215" t="s">
        <v>123</v>
      </c>
      <c r="E599" s="216" t="s">
        <v>640</v>
      </c>
      <c r="F599" s="217" t="s">
        <v>641</v>
      </c>
      <c r="G599" s="218" t="s">
        <v>207</v>
      </c>
      <c r="H599" s="219">
        <v>2</v>
      </c>
      <c r="I599" s="220"/>
      <c r="J599" s="221">
        <f>ROUND(I599*H599,2)</f>
        <v>0</v>
      </c>
      <c r="K599" s="217" t="s">
        <v>127</v>
      </c>
      <c r="L599" s="45"/>
      <c r="M599" s="222" t="s">
        <v>19</v>
      </c>
      <c r="N599" s="223" t="s">
        <v>43</v>
      </c>
      <c r="O599" s="85"/>
      <c r="P599" s="224">
        <f>O599*H599</f>
        <v>0</v>
      </c>
      <c r="Q599" s="224">
        <v>0</v>
      </c>
      <c r="R599" s="224">
        <f>Q599*H599</f>
        <v>0</v>
      </c>
      <c r="S599" s="224">
        <v>1.9199999999999999</v>
      </c>
      <c r="T599" s="225">
        <f>S599*H599</f>
        <v>3.8399999999999999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6" t="s">
        <v>128</v>
      </c>
      <c r="AT599" s="226" t="s">
        <v>123</v>
      </c>
      <c r="AU599" s="226" t="s">
        <v>83</v>
      </c>
      <c r="AY599" s="18" t="s">
        <v>121</v>
      </c>
      <c r="BE599" s="227">
        <f>IF(N599="základní",J599,0)</f>
        <v>0</v>
      </c>
      <c r="BF599" s="227">
        <f>IF(N599="snížená",J599,0)</f>
        <v>0</v>
      </c>
      <c r="BG599" s="227">
        <f>IF(N599="zákl. přenesená",J599,0)</f>
        <v>0</v>
      </c>
      <c r="BH599" s="227">
        <f>IF(N599="sníž. přenesená",J599,0)</f>
        <v>0</v>
      </c>
      <c r="BI599" s="227">
        <f>IF(N599="nulová",J599,0)</f>
        <v>0</v>
      </c>
      <c r="BJ599" s="18" t="s">
        <v>80</v>
      </c>
      <c r="BK599" s="227">
        <f>ROUND(I599*H599,2)</f>
        <v>0</v>
      </c>
      <c r="BL599" s="18" t="s">
        <v>128</v>
      </c>
      <c r="BM599" s="226" t="s">
        <v>642</v>
      </c>
    </row>
    <row r="600" s="2" customFormat="1">
      <c r="A600" s="39"/>
      <c r="B600" s="40"/>
      <c r="C600" s="41"/>
      <c r="D600" s="228" t="s">
        <v>130</v>
      </c>
      <c r="E600" s="41"/>
      <c r="F600" s="229" t="s">
        <v>643</v>
      </c>
      <c r="G600" s="41"/>
      <c r="H600" s="41"/>
      <c r="I600" s="133"/>
      <c r="J600" s="41"/>
      <c r="K600" s="41"/>
      <c r="L600" s="45"/>
      <c r="M600" s="230"/>
      <c r="N600" s="231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130</v>
      </c>
      <c r="AU600" s="18" t="s">
        <v>83</v>
      </c>
    </row>
    <row r="601" s="13" customFormat="1">
      <c r="A601" s="13"/>
      <c r="B601" s="232"/>
      <c r="C601" s="233"/>
      <c r="D601" s="228" t="s">
        <v>132</v>
      </c>
      <c r="E601" s="234" t="s">
        <v>19</v>
      </c>
      <c r="F601" s="235" t="s">
        <v>644</v>
      </c>
      <c r="G601" s="233"/>
      <c r="H601" s="236">
        <v>2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2" t="s">
        <v>132</v>
      </c>
      <c r="AU601" s="242" t="s">
        <v>83</v>
      </c>
      <c r="AV601" s="13" t="s">
        <v>83</v>
      </c>
      <c r="AW601" s="13" t="s">
        <v>33</v>
      </c>
      <c r="AX601" s="13" t="s">
        <v>80</v>
      </c>
      <c r="AY601" s="242" t="s">
        <v>121</v>
      </c>
    </row>
    <row r="602" s="2" customFormat="1" ht="16.5" customHeight="1">
      <c r="A602" s="39"/>
      <c r="B602" s="40"/>
      <c r="C602" s="215" t="s">
        <v>645</v>
      </c>
      <c r="D602" s="215" t="s">
        <v>123</v>
      </c>
      <c r="E602" s="216" t="s">
        <v>646</v>
      </c>
      <c r="F602" s="217" t="s">
        <v>647</v>
      </c>
      <c r="G602" s="218" t="s">
        <v>126</v>
      </c>
      <c r="H602" s="219">
        <v>23</v>
      </c>
      <c r="I602" s="220"/>
      <c r="J602" s="221">
        <f>ROUND(I602*H602,2)</f>
        <v>0</v>
      </c>
      <c r="K602" s="217" t="s">
        <v>127</v>
      </c>
      <c r="L602" s="45"/>
      <c r="M602" s="222" t="s">
        <v>19</v>
      </c>
      <c r="N602" s="223" t="s">
        <v>43</v>
      </c>
      <c r="O602" s="85"/>
      <c r="P602" s="224">
        <f>O602*H602</f>
        <v>0</v>
      </c>
      <c r="Q602" s="224">
        <v>0.34089999999999998</v>
      </c>
      <c r="R602" s="224">
        <f>Q602*H602</f>
        <v>7.8407</v>
      </c>
      <c r="S602" s="224">
        <v>0</v>
      </c>
      <c r="T602" s="22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26" t="s">
        <v>128</v>
      </c>
      <c r="AT602" s="226" t="s">
        <v>123</v>
      </c>
      <c r="AU602" s="226" t="s">
        <v>83</v>
      </c>
      <c r="AY602" s="18" t="s">
        <v>121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18" t="s">
        <v>80</v>
      </c>
      <c r="BK602" s="227">
        <f>ROUND(I602*H602,2)</f>
        <v>0</v>
      </c>
      <c r="BL602" s="18" t="s">
        <v>128</v>
      </c>
      <c r="BM602" s="226" t="s">
        <v>648</v>
      </c>
    </row>
    <row r="603" s="2" customFormat="1">
      <c r="A603" s="39"/>
      <c r="B603" s="40"/>
      <c r="C603" s="41"/>
      <c r="D603" s="228" t="s">
        <v>130</v>
      </c>
      <c r="E603" s="41"/>
      <c r="F603" s="229" t="s">
        <v>649</v>
      </c>
      <c r="G603" s="41"/>
      <c r="H603" s="41"/>
      <c r="I603" s="133"/>
      <c r="J603" s="41"/>
      <c r="K603" s="41"/>
      <c r="L603" s="45"/>
      <c r="M603" s="230"/>
      <c r="N603" s="231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130</v>
      </c>
      <c r="AU603" s="18" t="s">
        <v>83</v>
      </c>
    </row>
    <row r="604" s="15" customFormat="1">
      <c r="A604" s="15"/>
      <c r="B604" s="254"/>
      <c r="C604" s="255"/>
      <c r="D604" s="228" t="s">
        <v>132</v>
      </c>
      <c r="E604" s="256" t="s">
        <v>19</v>
      </c>
      <c r="F604" s="257" t="s">
        <v>457</v>
      </c>
      <c r="G604" s="255"/>
      <c r="H604" s="256" t="s">
        <v>19</v>
      </c>
      <c r="I604" s="258"/>
      <c r="J604" s="255"/>
      <c r="K604" s="255"/>
      <c r="L604" s="259"/>
      <c r="M604" s="260"/>
      <c r="N604" s="261"/>
      <c r="O604" s="261"/>
      <c r="P604" s="261"/>
      <c r="Q604" s="261"/>
      <c r="R604" s="261"/>
      <c r="S604" s="261"/>
      <c r="T604" s="262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3" t="s">
        <v>132</v>
      </c>
      <c r="AU604" s="263" t="s">
        <v>83</v>
      </c>
      <c r="AV604" s="15" t="s">
        <v>80</v>
      </c>
      <c r="AW604" s="15" t="s">
        <v>33</v>
      </c>
      <c r="AX604" s="15" t="s">
        <v>72</v>
      </c>
      <c r="AY604" s="263" t="s">
        <v>121</v>
      </c>
    </row>
    <row r="605" s="13" customFormat="1">
      <c r="A605" s="13"/>
      <c r="B605" s="232"/>
      <c r="C605" s="233"/>
      <c r="D605" s="228" t="s">
        <v>132</v>
      </c>
      <c r="E605" s="234" t="s">
        <v>19</v>
      </c>
      <c r="F605" s="235" t="s">
        <v>458</v>
      </c>
      <c r="G605" s="233"/>
      <c r="H605" s="236">
        <v>9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132</v>
      </c>
      <c r="AU605" s="242" t="s">
        <v>83</v>
      </c>
      <c r="AV605" s="13" t="s">
        <v>83</v>
      </c>
      <c r="AW605" s="13" t="s">
        <v>33</v>
      </c>
      <c r="AX605" s="13" t="s">
        <v>72</v>
      </c>
      <c r="AY605" s="242" t="s">
        <v>121</v>
      </c>
    </row>
    <row r="606" s="15" customFormat="1">
      <c r="A606" s="15"/>
      <c r="B606" s="254"/>
      <c r="C606" s="255"/>
      <c r="D606" s="228" t="s">
        <v>132</v>
      </c>
      <c r="E606" s="256" t="s">
        <v>19</v>
      </c>
      <c r="F606" s="257" t="s">
        <v>650</v>
      </c>
      <c r="G606" s="255"/>
      <c r="H606" s="256" t="s">
        <v>19</v>
      </c>
      <c r="I606" s="258"/>
      <c r="J606" s="255"/>
      <c r="K606" s="255"/>
      <c r="L606" s="259"/>
      <c r="M606" s="260"/>
      <c r="N606" s="261"/>
      <c r="O606" s="261"/>
      <c r="P606" s="261"/>
      <c r="Q606" s="261"/>
      <c r="R606" s="261"/>
      <c r="S606" s="261"/>
      <c r="T606" s="26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3" t="s">
        <v>132</v>
      </c>
      <c r="AU606" s="263" t="s">
        <v>83</v>
      </c>
      <c r="AV606" s="15" t="s">
        <v>80</v>
      </c>
      <c r="AW606" s="15" t="s">
        <v>33</v>
      </c>
      <c r="AX606" s="15" t="s">
        <v>72</v>
      </c>
      <c r="AY606" s="263" t="s">
        <v>121</v>
      </c>
    </row>
    <row r="607" s="15" customFormat="1">
      <c r="A607" s="15"/>
      <c r="B607" s="254"/>
      <c r="C607" s="255"/>
      <c r="D607" s="228" t="s">
        <v>132</v>
      </c>
      <c r="E607" s="256" t="s">
        <v>19</v>
      </c>
      <c r="F607" s="257" t="s">
        <v>651</v>
      </c>
      <c r="G607" s="255"/>
      <c r="H607" s="256" t="s">
        <v>19</v>
      </c>
      <c r="I607" s="258"/>
      <c r="J607" s="255"/>
      <c r="K607" s="255"/>
      <c r="L607" s="259"/>
      <c r="M607" s="260"/>
      <c r="N607" s="261"/>
      <c r="O607" s="261"/>
      <c r="P607" s="261"/>
      <c r="Q607" s="261"/>
      <c r="R607" s="261"/>
      <c r="S607" s="261"/>
      <c r="T607" s="262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3" t="s">
        <v>132</v>
      </c>
      <c r="AU607" s="263" t="s">
        <v>83</v>
      </c>
      <c r="AV607" s="15" t="s">
        <v>80</v>
      </c>
      <c r="AW607" s="15" t="s">
        <v>33</v>
      </c>
      <c r="AX607" s="15" t="s">
        <v>72</v>
      </c>
      <c r="AY607" s="263" t="s">
        <v>121</v>
      </c>
    </row>
    <row r="608" s="15" customFormat="1">
      <c r="A608" s="15"/>
      <c r="B608" s="254"/>
      <c r="C608" s="255"/>
      <c r="D608" s="228" t="s">
        <v>132</v>
      </c>
      <c r="E608" s="256" t="s">
        <v>19</v>
      </c>
      <c r="F608" s="257" t="s">
        <v>652</v>
      </c>
      <c r="G608" s="255"/>
      <c r="H608" s="256" t="s">
        <v>19</v>
      </c>
      <c r="I608" s="258"/>
      <c r="J608" s="255"/>
      <c r="K608" s="255"/>
      <c r="L608" s="259"/>
      <c r="M608" s="260"/>
      <c r="N608" s="261"/>
      <c r="O608" s="261"/>
      <c r="P608" s="261"/>
      <c r="Q608" s="261"/>
      <c r="R608" s="261"/>
      <c r="S608" s="261"/>
      <c r="T608" s="262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3" t="s">
        <v>132</v>
      </c>
      <c r="AU608" s="263" t="s">
        <v>83</v>
      </c>
      <c r="AV608" s="15" t="s">
        <v>80</v>
      </c>
      <c r="AW608" s="15" t="s">
        <v>33</v>
      </c>
      <c r="AX608" s="15" t="s">
        <v>72</v>
      </c>
      <c r="AY608" s="263" t="s">
        <v>121</v>
      </c>
    </row>
    <row r="609" s="15" customFormat="1">
      <c r="A609" s="15"/>
      <c r="B609" s="254"/>
      <c r="C609" s="255"/>
      <c r="D609" s="228" t="s">
        <v>132</v>
      </c>
      <c r="E609" s="256" t="s">
        <v>19</v>
      </c>
      <c r="F609" s="257" t="s">
        <v>653</v>
      </c>
      <c r="G609" s="255"/>
      <c r="H609" s="256" t="s">
        <v>19</v>
      </c>
      <c r="I609" s="258"/>
      <c r="J609" s="255"/>
      <c r="K609" s="255"/>
      <c r="L609" s="259"/>
      <c r="M609" s="260"/>
      <c r="N609" s="261"/>
      <c r="O609" s="261"/>
      <c r="P609" s="261"/>
      <c r="Q609" s="261"/>
      <c r="R609" s="261"/>
      <c r="S609" s="261"/>
      <c r="T609" s="262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3" t="s">
        <v>132</v>
      </c>
      <c r="AU609" s="263" t="s">
        <v>83</v>
      </c>
      <c r="AV609" s="15" t="s">
        <v>80</v>
      </c>
      <c r="AW609" s="15" t="s">
        <v>33</v>
      </c>
      <c r="AX609" s="15" t="s">
        <v>72</v>
      </c>
      <c r="AY609" s="263" t="s">
        <v>121</v>
      </c>
    </row>
    <row r="610" s="15" customFormat="1">
      <c r="A610" s="15"/>
      <c r="B610" s="254"/>
      <c r="C610" s="255"/>
      <c r="D610" s="228" t="s">
        <v>132</v>
      </c>
      <c r="E610" s="256" t="s">
        <v>19</v>
      </c>
      <c r="F610" s="257" t="s">
        <v>654</v>
      </c>
      <c r="G610" s="255"/>
      <c r="H610" s="256" t="s">
        <v>19</v>
      </c>
      <c r="I610" s="258"/>
      <c r="J610" s="255"/>
      <c r="K610" s="255"/>
      <c r="L610" s="259"/>
      <c r="M610" s="260"/>
      <c r="N610" s="261"/>
      <c r="O610" s="261"/>
      <c r="P610" s="261"/>
      <c r="Q610" s="261"/>
      <c r="R610" s="261"/>
      <c r="S610" s="261"/>
      <c r="T610" s="262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3" t="s">
        <v>132</v>
      </c>
      <c r="AU610" s="263" t="s">
        <v>83</v>
      </c>
      <c r="AV610" s="15" t="s">
        <v>80</v>
      </c>
      <c r="AW610" s="15" t="s">
        <v>33</v>
      </c>
      <c r="AX610" s="15" t="s">
        <v>72</v>
      </c>
      <c r="AY610" s="263" t="s">
        <v>121</v>
      </c>
    </row>
    <row r="611" s="15" customFormat="1">
      <c r="A611" s="15"/>
      <c r="B611" s="254"/>
      <c r="C611" s="255"/>
      <c r="D611" s="228" t="s">
        <v>132</v>
      </c>
      <c r="E611" s="256" t="s">
        <v>19</v>
      </c>
      <c r="F611" s="257" t="s">
        <v>655</v>
      </c>
      <c r="G611" s="255"/>
      <c r="H611" s="256" t="s">
        <v>19</v>
      </c>
      <c r="I611" s="258"/>
      <c r="J611" s="255"/>
      <c r="K611" s="255"/>
      <c r="L611" s="259"/>
      <c r="M611" s="260"/>
      <c r="N611" s="261"/>
      <c r="O611" s="261"/>
      <c r="P611" s="261"/>
      <c r="Q611" s="261"/>
      <c r="R611" s="261"/>
      <c r="S611" s="261"/>
      <c r="T611" s="262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3" t="s">
        <v>132</v>
      </c>
      <c r="AU611" s="263" t="s">
        <v>83</v>
      </c>
      <c r="AV611" s="15" t="s">
        <v>80</v>
      </c>
      <c r="AW611" s="15" t="s">
        <v>33</v>
      </c>
      <c r="AX611" s="15" t="s">
        <v>72</v>
      </c>
      <c r="AY611" s="263" t="s">
        <v>121</v>
      </c>
    </row>
    <row r="612" s="15" customFormat="1">
      <c r="A612" s="15"/>
      <c r="B612" s="254"/>
      <c r="C612" s="255"/>
      <c r="D612" s="228" t="s">
        <v>132</v>
      </c>
      <c r="E612" s="256" t="s">
        <v>19</v>
      </c>
      <c r="F612" s="257" t="s">
        <v>656</v>
      </c>
      <c r="G612" s="255"/>
      <c r="H612" s="256" t="s">
        <v>19</v>
      </c>
      <c r="I612" s="258"/>
      <c r="J612" s="255"/>
      <c r="K612" s="255"/>
      <c r="L612" s="259"/>
      <c r="M612" s="260"/>
      <c r="N612" s="261"/>
      <c r="O612" s="261"/>
      <c r="P612" s="261"/>
      <c r="Q612" s="261"/>
      <c r="R612" s="261"/>
      <c r="S612" s="261"/>
      <c r="T612" s="262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3" t="s">
        <v>132</v>
      </c>
      <c r="AU612" s="263" t="s">
        <v>83</v>
      </c>
      <c r="AV612" s="15" t="s">
        <v>80</v>
      </c>
      <c r="AW612" s="15" t="s">
        <v>33</v>
      </c>
      <c r="AX612" s="15" t="s">
        <v>72</v>
      </c>
      <c r="AY612" s="263" t="s">
        <v>121</v>
      </c>
    </row>
    <row r="613" s="15" customFormat="1">
      <c r="A613" s="15"/>
      <c r="B613" s="254"/>
      <c r="C613" s="255"/>
      <c r="D613" s="228" t="s">
        <v>132</v>
      </c>
      <c r="E613" s="256" t="s">
        <v>19</v>
      </c>
      <c r="F613" s="257" t="s">
        <v>657</v>
      </c>
      <c r="G613" s="255"/>
      <c r="H613" s="256" t="s">
        <v>19</v>
      </c>
      <c r="I613" s="258"/>
      <c r="J613" s="255"/>
      <c r="K613" s="255"/>
      <c r="L613" s="259"/>
      <c r="M613" s="260"/>
      <c r="N613" s="261"/>
      <c r="O613" s="261"/>
      <c r="P613" s="261"/>
      <c r="Q613" s="261"/>
      <c r="R613" s="261"/>
      <c r="S613" s="261"/>
      <c r="T613" s="262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3" t="s">
        <v>132</v>
      </c>
      <c r="AU613" s="263" t="s">
        <v>83</v>
      </c>
      <c r="AV613" s="15" t="s">
        <v>80</v>
      </c>
      <c r="AW613" s="15" t="s">
        <v>33</v>
      </c>
      <c r="AX613" s="15" t="s">
        <v>72</v>
      </c>
      <c r="AY613" s="263" t="s">
        <v>121</v>
      </c>
    </row>
    <row r="614" s="15" customFormat="1">
      <c r="A614" s="15"/>
      <c r="B614" s="254"/>
      <c r="C614" s="255"/>
      <c r="D614" s="228" t="s">
        <v>132</v>
      </c>
      <c r="E614" s="256" t="s">
        <v>19</v>
      </c>
      <c r="F614" s="257" t="s">
        <v>658</v>
      </c>
      <c r="G614" s="255"/>
      <c r="H614" s="256" t="s">
        <v>19</v>
      </c>
      <c r="I614" s="258"/>
      <c r="J614" s="255"/>
      <c r="K614" s="255"/>
      <c r="L614" s="259"/>
      <c r="M614" s="260"/>
      <c r="N614" s="261"/>
      <c r="O614" s="261"/>
      <c r="P614" s="261"/>
      <c r="Q614" s="261"/>
      <c r="R614" s="261"/>
      <c r="S614" s="261"/>
      <c r="T614" s="262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3" t="s">
        <v>132</v>
      </c>
      <c r="AU614" s="263" t="s">
        <v>83</v>
      </c>
      <c r="AV614" s="15" t="s">
        <v>80</v>
      </c>
      <c r="AW614" s="15" t="s">
        <v>33</v>
      </c>
      <c r="AX614" s="15" t="s">
        <v>72</v>
      </c>
      <c r="AY614" s="263" t="s">
        <v>121</v>
      </c>
    </row>
    <row r="615" s="13" customFormat="1">
      <c r="A615" s="13"/>
      <c r="B615" s="232"/>
      <c r="C615" s="233"/>
      <c r="D615" s="228" t="s">
        <v>132</v>
      </c>
      <c r="E615" s="234" t="s">
        <v>19</v>
      </c>
      <c r="F615" s="235" t="s">
        <v>460</v>
      </c>
      <c r="G615" s="233"/>
      <c r="H615" s="236">
        <v>6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132</v>
      </c>
      <c r="AU615" s="242" t="s">
        <v>83</v>
      </c>
      <c r="AV615" s="13" t="s">
        <v>83</v>
      </c>
      <c r="AW615" s="13" t="s">
        <v>33</v>
      </c>
      <c r="AX615" s="13" t="s">
        <v>72</v>
      </c>
      <c r="AY615" s="242" t="s">
        <v>121</v>
      </c>
    </row>
    <row r="616" s="15" customFormat="1">
      <c r="A616" s="15"/>
      <c r="B616" s="254"/>
      <c r="C616" s="255"/>
      <c r="D616" s="228" t="s">
        <v>132</v>
      </c>
      <c r="E616" s="256" t="s">
        <v>19</v>
      </c>
      <c r="F616" s="257" t="s">
        <v>659</v>
      </c>
      <c r="G616" s="255"/>
      <c r="H616" s="256" t="s">
        <v>19</v>
      </c>
      <c r="I616" s="258"/>
      <c r="J616" s="255"/>
      <c r="K616" s="255"/>
      <c r="L616" s="259"/>
      <c r="M616" s="260"/>
      <c r="N616" s="261"/>
      <c r="O616" s="261"/>
      <c r="P616" s="261"/>
      <c r="Q616" s="261"/>
      <c r="R616" s="261"/>
      <c r="S616" s="261"/>
      <c r="T616" s="26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63" t="s">
        <v>132</v>
      </c>
      <c r="AU616" s="263" t="s">
        <v>83</v>
      </c>
      <c r="AV616" s="15" t="s">
        <v>80</v>
      </c>
      <c r="AW616" s="15" t="s">
        <v>33</v>
      </c>
      <c r="AX616" s="15" t="s">
        <v>72</v>
      </c>
      <c r="AY616" s="263" t="s">
        <v>121</v>
      </c>
    </row>
    <row r="617" s="15" customFormat="1">
      <c r="A617" s="15"/>
      <c r="B617" s="254"/>
      <c r="C617" s="255"/>
      <c r="D617" s="228" t="s">
        <v>132</v>
      </c>
      <c r="E617" s="256" t="s">
        <v>19</v>
      </c>
      <c r="F617" s="257" t="s">
        <v>660</v>
      </c>
      <c r="G617" s="255"/>
      <c r="H617" s="256" t="s">
        <v>19</v>
      </c>
      <c r="I617" s="258"/>
      <c r="J617" s="255"/>
      <c r="K617" s="255"/>
      <c r="L617" s="259"/>
      <c r="M617" s="260"/>
      <c r="N617" s="261"/>
      <c r="O617" s="261"/>
      <c r="P617" s="261"/>
      <c r="Q617" s="261"/>
      <c r="R617" s="261"/>
      <c r="S617" s="261"/>
      <c r="T617" s="262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3" t="s">
        <v>132</v>
      </c>
      <c r="AU617" s="263" t="s">
        <v>83</v>
      </c>
      <c r="AV617" s="15" t="s">
        <v>80</v>
      </c>
      <c r="AW617" s="15" t="s">
        <v>33</v>
      </c>
      <c r="AX617" s="15" t="s">
        <v>72</v>
      </c>
      <c r="AY617" s="263" t="s">
        <v>121</v>
      </c>
    </row>
    <row r="618" s="15" customFormat="1">
      <c r="A618" s="15"/>
      <c r="B618" s="254"/>
      <c r="C618" s="255"/>
      <c r="D618" s="228" t="s">
        <v>132</v>
      </c>
      <c r="E618" s="256" t="s">
        <v>19</v>
      </c>
      <c r="F618" s="257" t="s">
        <v>661</v>
      </c>
      <c r="G618" s="255"/>
      <c r="H618" s="256" t="s">
        <v>19</v>
      </c>
      <c r="I618" s="258"/>
      <c r="J618" s="255"/>
      <c r="K618" s="255"/>
      <c r="L618" s="259"/>
      <c r="M618" s="260"/>
      <c r="N618" s="261"/>
      <c r="O618" s="261"/>
      <c r="P618" s="261"/>
      <c r="Q618" s="261"/>
      <c r="R618" s="261"/>
      <c r="S618" s="261"/>
      <c r="T618" s="262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3" t="s">
        <v>132</v>
      </c>
      <c r="AU618" s="263" t="s">
        <v>83</v>
      </c>
      <c r="AV618" s="15" t="s">
        <v>80</v>
      </c>
      <c r="AW618" s="15" t="s">
        <v>33</v>
      </c>
      <c r="AX618" s="15" t="s">
        <v>72</v>
      </c>
      <c r="AY618" s="263" t="s">
        <v>121</v>
      </c>
    </row>
    <row r="619" s="15" customFormat="1">
      <c r="A619" s="15"/>
      <c r="B619" s="254"/>
      <c r="C619" s="255"/>
      <c r="D619" s="228" t="s">
        <v>132</v>
      </c>
      <c r="E619" s="256" t="s">
        <v>19</v>
      </c>
      <c r="F619" s="257" t="s">
        <v>662</v>
      </c>
      <c r="G619" s="255"/>
      <c r="H619" s="256" t="s">
        <v>19</v>
      </c>
      <c r="I619" s="258"/>
      <c r="J619" s="255"/>
      <c r="K619" s="255"/>
      <c r="L619" s="259"/>
      <c r="M619" s="260"/>
      <c r="N619" s="261"/>
      <c r="O619" s="261"/>
      <c r="P619" s="261"/>
      <c r="Q619" s="261"/>
      <c r="R619" s="261"/>
      <c r="S619" s="261"/>
      <c r="T619" s="262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3" t="s">
        <v>132</v>
      </c>
      <c r="AU619" s="263" t="s">
        <v>83</v>
      </c>
      <c r="AV619" s="15" t="s">
        <v>80</v>
      </c>
      <c r="AW619" s="15" t="s">
        <v>33</v>
      </c>
      <c r="AX619" s="15" t="s">
        <v>72</v>
      </c>
      <c r="AY619" s="263" t="s">
        <v>121</v>
      </c>
    </row>
    <row r="620" s="15" customFormat="1">
      <c r="A620" s="15"/>
      <c r="B620" s="254"/>
      <c r="C620" s="255"/>
      <c r="D620" s="228" t="s">
        <v>132</v>
      </c>
      <c r="E620" s="256" t="s">
        <v>19</v>
      </c>
      <c r="F620" s="257" t="s">
        <v>663</v>
      </c>
      <c r="G620" s="255"/>
      <c r="H620" s="256" t="s">
        <v>19</v>
      </c>
      <c r="I620" s="258"/>
      <c r="J620" s="255"/>
      <c r="K620" s="255"/>
      <c r="L620" s="259"/>
      <c r="M620" s="260"/>
      <c r="N620" s="261"/>
      <c r="O620" s="261"/>
      <c r="P620" s="261"/>
      <c r="Q620" s="261"/>
      <c r="R620" s="261"/>
      <c r="S620" s="261"/>
      <c r="T620" s="262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3" t="s">
        <v>132</v>
      </c>
      <c r="AU620" s="263" t="s">
        <v>83</v>
      </c>
      <c r="AV620" s="15" t="s">
        <v>80</v>
      </c>
      <c r="AW620" s="15" t="s">
        <v>33</v>
      </c>
      <c r="AX620" s="15" t="s">
        <v>72</v>
      </c>
      <c r="AY620" s="263" t="s">
        <v>121</v>
      </c>
    </row>
    <row r="621" s="15" customFormat="1">
      <c r="A621" s="15"/>
      <c r="B621" s="254"/>
      <c r="C621" s="255"/>
      <c r="D621" s="228" t="s">
        <v>132</v>
      </c>
      <c r="E621" s="256" t="s">
        <v>19</v>
      </c>
      <c r="F621" s="257" t="s">
        <v>664</v>
      </c>
      <c r="G621" s="255"/>
      <c r="H621" s="256" t="s">
        <v>19</v>
      </c>
      <c r="I621" s="258"/>
      <c r="J621" s="255"/>
      <c r="K621" s="255"/>
      <c r="L621" s="259"/>
      <c r="M621" s="260"/>
      <c r="N621" s="261"/>
      <c r="O621" s="261"/>
      <c r="P621" s="261"/>
      <c r="Q621" s="261"/>
      <c r="R621" s="261"/>
      <c r="S621" s="261"/>
      <c r="T621" s="262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3" t="s">
        <v>132</v>
      </c>
      <c r="AU621" s="263" t="s">
        <v>83</v>
      </c>
      <c r="AV621" s="15" t="s">
        <v>80</v>
      </c>
      <c r="AW621" s="15" t="s">
        <v>33</v>
      </c>
      <c r="AX621" s="15" t="s">
        <v>72</v>
      </c>
      <c r="AY621" s="263" t="s">
        <v>121</v>
      </c>
    </row>
    <row r="622" s="13" customFormat="1">
      <c r="A622" s="13"/>
      <c r="B622" s="232"/>
      <c r="C622" s="233"/>
      <c r="D622" s="228" t="s">
        <v>132</v>
      </c>
      <c r="E622" s="234" t="s">
        <v>19</v>
      </c>
      <c r="F622" s="235" t="s">
        <v>462</v>
      </c>
      <c r="G622" s="233"/>
      <c r="H622" s="236">
        <v>8</v>
      </c>
      <c r="I622" s="237"/>
      <c r="J622" s="233"/>
      <c r="K622" s="233"/>
      <c r="L622" s="238"/>
      <c r="M622" s="239"/>
      <c r="N622" s="240"/>
      <c r="O622" s="240"/>
      <c r="P622" s="240"/>
      <c r="Q622" s="240"/>
      <c r="R622" s="240"/>
      <c r="S622" s="240"/>
      <c r="T622" s="24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2" t="s">
        <v>132</v>
      </c>
      <c r="AU622" s="242" t="s">
        <v>83</v>
      </c>
      <c r="AV622" s="13" t="s">
        <v>83</v>
      </c>
      <c r="AW622" s="13" t="s">
        <v>33</v>
      </c>
      <c r="AX622" s="13" t="s">
        <v>72</v>
      </c>
      <c r="AY622" s="242" t="s">
        <v>121</v>
      </c>
    </row>
    <row r="623" s="15" customFormat="1">
      <c r="A623" s="15"/>
      <c r="B623" s="254"/>
      <c r="C623" s="255"/>
      <c r="D623" s="228" t="s">
        <v>132</v>
      </c>
      <c r="E623" s="256" t="s">
        <v>19</v>
      </c>
      <c r="F623" s="257" t="s">
        <v>665</v>
      </c>
      <c r="G623" s="255"/>
      <c r="H623" s="256" t="s">
        <v>19</v>
      </c>
      <c r="I623" s="258"/>
      <c r="J623" s="255"/>
      <c r="K623" s="255"/>
      <c r="L623" s="259"/>
      <c r="M623" s="260"/>
      <c r="N623" s="261"/>
      <c r="O623" s="261"/>
      <c r="P623" s="261"/>
      <c r="Q623" s="261"/>
      <c r="R623" s="261"/>
      <c r="S623" s="261"/>
      <c r="T623" s="262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3" t="s">
        <v>132</v>
      </c>
      <c r="AU623" s="263" t="s">
        <v>83</v>
      </c>
      <c r="AV623" s="15" t="s">
        <v>80</v>
      </c>
      <c r="AW623" s="15" t="s">
        <v>33</v>
      </c>
      <c r="AX623" s="15" t="s">
        <v>72</v>
      </c>
      <c r="AY623" s="263" t="s">
        <v>121</v>
      </c>
    </row>
    <row r="624" s="15" customFormat="1">
      <c r="A624" s="15"/>
      <c r="B624" s="254"/>
      <c r="C624" s="255"/>
      <c r="D624" s="228" t="s">
        <v>132</v>
      </c>
      <c r="E624" s="256" t="s">
        <v>19</v>
      </c>
      <c r="F624" s="257" t="s">
        <v>666</v>
      </c>
      <c r="G624" s="255"/>
      <c r="H624" s="256" t="s">
        <v>19</v>
      </c>
      <c r="I624" s="258"/>
      <c r="J624" s="255"/>
      <c r="K624" s="255"/>
      <c r="L624" s="259"/>
      <c r="M624" s="260"/>
      <c r="N624" s="261"/>
      <c r="O624" s="261"/>
      <c r="P624" s="261"/>
      <c r="Q624" s="261"/>
      <c r="R624" s="261"/>
      <c r="S624" s="261"/>
      <c r="T624" s="262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3" t="s">
        <v>132</v>
      </c>
      <c r="AU624" s="263" t="s">
        <v>83</v>
      </c>
      <c r="AV624" s="15" t="s">
        <v>80</v>
      </c>
      <c r="AW624" s="15" t="s">
        <v>33</v>
      </c>
      <c r="AX624" s="15" t="s">
        <v>72</v>
      </c>
      <c r="AY624" s="263" t="s">
        <v>121</v>
      </c>
    </row>
    <row r="625" s="15" customFormat="1">
      <c r="A625" s="15"/>
      <c r="B625" s="254"/>
      <c r="C625" s="255"/>
      <c r="D625" s="228" t="s">
        <v>132</v>
      </c>
      <c r="E625" s="256" t="s">
        <v>19</v>
      </c>
      <c r="F625" s="257" t="s">
        <v>667</v>
      </c>
      <c r="G625" s="255"/>
      <c r="H625" s="256" t="s">
        <v>19</v>
      </c>
      <c r="I625" s="258"/>
      <c r="J625" s="255"/>
      <c r="K625" s="255"/>
      <c r="L625" s="259"/>
      <c r="M625" s="260"/>
      <c r="N625" s="261"/>
      <c r="O625" s="261"/>
      <c r="P625" s="261"/>
      <c r="Q625" s="261"/>
      <c r="R625" s="261"/>
      <c r="S625" s="261"/>
      <c r="T625" s="262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3" t="s">
        <v>132</v>
      </c>
      <c r="AU625" s="263" t="s">
        <v>83</v>
      </c>
      <c r="AV625" s="15" t="s">
        <v>80</v>
      </c>
      <c r="AW625" s="15" t="s">
        <v>33</v>
      </c>
      <c r="AX625" s="15" t="s">
        <v>72</v>
      </c>
      <c r="AY625" s="263" t="s">
        <v>121</v>
      </c>
    </row>
    <row r="626" s="15" customFormat="1">
      <c r="A626" s="15"/>
      <c r="B626" s="254"/>
      <c r="C626" s="255"/>
      <c r="D626" s="228" t="s">
        <v>132</v>
      </c>
      <c r="E626" s="256" t="s">
        <v>19</v>
      </c>
      <c r="F626" s="257" t="s">
        <v>668</v>
      </c>
      <c r="G626" s="255"/>
      <c r="H626" s="256" t="s">
        <v>19</v>
      </c>
      <c r="I626" s="258"/>
      <c r="J626" s="255"/>
      <c r="K626" s="255"/>
      <c r="L626" s="259"/>
      <c r="M626" s="260"/>
      <c r="N626" s="261"/>
      <c r="O626" s="261"/>
      <c r="P626" s="261"/>
      <c r="Q626" s="261"/>
      <c r="R626" s="261"/>
      <c r="S626" s="261"/>
      <c r="T626" s="262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3" t="s">
        <v>132</v>
      </c>
      <c r="AU626" s="263" t="s">
        <v>83</v>
      </c>
      <c r="AV626" s="15" t="s">
        <v>80</v>
      </c>
      <c r="AW626" s="15" t="s">
        <v>33</v>
      </c>
      <c r="AX626" s="15" t="s">
        <v>72</v>
      </c>
      <c r="AY626" s="263" t="s">
        <v>121</v>
      </c>
    </row>
    <row r="627" s="15" customFormat="1">
      <c r="A627" s="15"/>
      <c r="B627" s="254"/>
      <c r="C627" s="255"/>
      <c r="D627" s="228" t="s">
        <v>132</v>
      </c>
      <c r="E627" s="256" t="s">
        <v>19</v>
      </c>
      <c r="F627" s="257" t="s">
        <v>669</v>
      </c>
      <c r="G627" s="255"/>
      <c r="H627" s="256" t="s">
        <v>19</v>
      </c>
      <c r="I627" s="258"/>
      <c r="J627" s="255"/>
      <c r="K627" s="255"/>
      <c r="L627" s="259"/>
      <c r="M627" s="260"/>
      <c r="N627" s="261"/>
      <c r="O627" s="261"/>
      <c r="P627" s="261"/>
      <c r="Q627" s="261"/>
      <c r="R627" s="261"/>
      <c r="S627" s="261"/>
      <c r="T627" s="262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3" t="s">
        <v>132</v>
      </c>
      <c r="AU627" s="263" t="s">
        <v>83</v>
      </c>
      <c r="AV627" s="15" t="s">
        <v>80</v>
      </c>
      <c r="AW627" s="15" t="s">
        <v>33</v>
      </c>
      <c r="AX627" s="15" t="s">
        <v>72</v>
      </c>
      <c r="AY627" s="263" t="s">
        <v>121</v>
      </c>
    </row>
    <row r="628" s="15" customFormat="1">
      <c r="A628" s="15"/>
      <c r="B628" s="254"/>
      <c r="C628" s="255"/>
      <c r="D628" s="228" t="s">
        <v>132</v>
      </c>
      <c r="E628" s="256" t="s">
        <v>19</v>
      </c>
      <c r="F628" s="257" t="s">
        <v>670</v>
      </c>
      <c r="G628" s="255"/>
      <c r="H628" s="256" t="s">
        <v>19</v>
      </c>
      <c r="I628" s="258"/>
      <c r="J628" s="255"/>
      <c r="K628" s="255"/>
      <c r="L628" s="259"/>
      <c r="M628" s="260"/>
      <c r="N628" s="261"/>
      <c r="O628" s="261"/>
      <c r="P628" s="261"/>
      <c r="Q628" s="261"/>
      <c r="R628" s="261"/>
      <c r="S628" s="261"/>
      <c r="T628" s="262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3" t="s">
        <v>132</v>
      </c>
      <c r="AU628" s="263" t="s">
        <v>83</v>
      </c>
      <c r="AV628" s="15" t="s">
        <v>80</v>
      </c>
      <c r="AW628" s="15" t="s">
        <v>33</v>
      </c>
      <c r="AX628" s="15" t="s">
        <v>72</v>
      </c>
      <c r="AY628" s="263" t="s">
        <v>121</v>
      </c>
    </row>
    <row r="629" s="15" customFormat="1">
      <c r="A629" s="15"/>
      <c r="B629" s="254"/>
      <c r="C629" s="255"/>
      <c r="D629" s="228" t="s">
        <v>132</v>
      </c>
      <c r="E629" s="256" t="s">
        <v>19</v>
      </c>
      <c r="F629" s="257" t="s">
        <v>671</v>
      </c>
      <c r="G629" s="255"/>
      <c r="H629" s="256" t="s">
        <v>19</v>
      </c>
      <c r="I629" s="258"/>
      <c r="J629" s="255"/>
      <c r="K629" s="255"/>
      <c r="L629" s="259"/>
      <c r="M629" s="260"/>
      <c r="N629" s="261"/>
      <c r="O629" s="261"/>
      <c r="P629" s="261"/>
      <c r="Q629" s="261"/>
      <c r="R629" s="261"/>
      <c r="S629" s="261"/>
      <c r="T629" s="262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3" t="s">
        <v>132</v>
      </c>
      <c r="AU629" s="263" t="s">
        <v>83</v>
      </c>
      <c r="AV629" s="15" t="s">
        <v>80</v>
      </c>
      <c r="AW629" s="15" t="s">
        <v>33</v>
      </c>
      <c r="AX629" s="15" t="s">
        <v>72</v>
      </c>
      <c r="AY629" s="263" t="s">
        <v>121</v>
      </c>
    </row>
    <row r="630" s="15" customFormat="1">
      <c r="A630" s="15"/>
      <c r="B630" s="254"/>
      <c r="C630" s="255"/>
      <c r="D630" s="228" t="s">
        <v>132</v>
      </c>
      <c r="E630" s="256" t="s">
        <v>19</v>
      </c>
      <c r="F630" s="257" t="s">
        <v>672</v>
      </c>
      <c r="G630" s="255"/>
      <c r="H630" s="256" t="s">
        <v>19</v>
      </c>
      <c r="I630" s="258"/>
      <c r="J630" s="255"/>
      <c r="K630" s="255"/>
      <c r="L630" s="259"/>
      <c r="M630" s="260"/>
      <c r="N630" s="261"/>
      <c r="O630" s="261"/>
      <c r="P630" s="261"/>
      <c r="Q630" s="261"/>
      <c r="R630" s="261"/>
      <c r="S630" s="261"/>
      <c r="T630" s="262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63" t="s">
        <v>132</v>
      </c>
      <c r="AU630" s="263" t="s">
        <v>83</v>
      </c>
      <c r="AV630" s="15" t="s">
        <v>80</v>
      </c>
      <c r="AW630" s="15" t="s">
        <v>33</v>
      </c>
      <c r="AX630" s="15" t="s">
        <v>72</v>
      </c>
      <c r="AY630" s="263" t="s">
        <v>121</v>
      </c>
    </row>
    <row r="631" s="14" customFormat="1">
      <c r="A631" s="14"/>
      <c r="B631" s="243"/>
      <c r="C631" s="244"/>
      <c r="D631" s="228" t="s">
        <v>132</v>
      </c>
      <c r="E631" s="245" t="s">
        <v>19</v>
      </c>
      <c r="F631" s="246" t="s">
        <v>150</v>
      </c>
      <c r="G631" s="244"/>
      <c r="H631" s="247">
        <v>23</v>
      </c>
      <c r="I631" s="248"/>
      <c r="J631" s="244"/>
      <c r="K631" s="244"/>
      <c r="L631" s="249"/>
      <c r="M631" s="250"/>
      <c r="N631" s="251"/>
      <c r="O631" s="251"/>
      <c r="P631" s="251"/>
      <c r="Q631" s="251"/>
      <c r="R631" s="251"/>
      <c r="S631" s="251"/>
      <c r="T631" s="25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3" t="s">
        <v>132</v>
      </c>
      <c r="AU631" s="253" t="s">
        <v>83</v>
      </c>
      <c r="AV631" s="14" t="s">
        <v>128</v>
      </c>
      <c r="AW631" s="14" t="s">
        <v>33</v>
      </c>
      <c r="AX631" s="14" t="s">
        <v>80</v>
      </c>
      <c r="AY631" s="253" t="s">
        <v>121</v>
      </c>
    </row>
    <row r="632" s="2" customFormat="1" ht="16.5" customHeight="1">
      <c r="A632" s="39"/>
      <c r="B632" s="40"/>
      <c r="C632" s="264" t="s">
        <v>673</v>
      </c>
      <c r="D632" s="264" t="s">
        <v>314</v>
      </c>
      <c r="E632" s="265" t="s">
        <v>674</v>
      </c>
      <c r="F632" s="266" t="s">
        <v>675</v>
      </c>
      <c r="G632" s="267" t="s">
        <v>126</v>
      </c>
      <c r="H632" s="268">
        <v>23</v>
      </c>
      <c r="I632" s="269"/>
      <c r="J632" s="270">
        <f>ROUND(I632*H632,2)</f>
        <v>0</v>
      </c>
      <c r="K632" s="266" t="s">
        <v>127</v>
      </c>
      <c r="L632" s="271"/>
      <c r="M632" s="272" t="s">
        <v>19</v>
      </c>
      <c r="N632" s="273" t="s">
        <v>43</v>
      </c>
      <c r="O632" s="85"/>
      <c r="P632" s="224">
        <f>O632*H632</f>
        <v>0</v>
      </c>
      <c r="Q632" s="224">
        <v>0.097000000000000003</v>
      </c>
      <c r="R632" s="224">
        <f>Q632*H632</f>
        <v>2.2309999999999999</v>
      </c>
      <c r="S632" s="224">
        <v>0</v>
      </c>
      <c r="T632" s="22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6" t="s">
        <v>167</v>
      </c>
      <c r="AT632" s="226" t="s">
        <v>314</v>
      </c>
      <c r="AU632" s="226" t="s">
        <v>83</v>
      </c>
      <c r="AY632" s="18" t="s">
        <v>121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18" t="s">
        <v>80</v>
      </c>
      <c r="BK632" s="227">
        <f>ROUND(I632*H632,2)</f>
        <v>0</v>
      </c>
      <c r="BL632" s="18" t="s">
        <v>128</v>
      </c>
      <c r="BM632" s="226" t="s">
        <v>676</v>
      </c>
    </row>
    <row r="633" s="2" customFormat="1" ht="16.5" customHeight="1">
      <c r="A633" s="39"/>
      <c r="B633" s="40"/>
      <c r="C633" s="264" t="s">
        <v>677</v>
      </c>
      <c r="D633" s="264" t="s">
        <v>314</v>
      </c>
      <c r="E633" s="265" t="s">
        <v>678</v>
      </c>
      <c r="F633" s="266" t="s">
        <v>679</v>
      </c>
      <c r="G633" s="267" t="s">
        <v>126</v>
      </c>
      <c r="H633" s="268">
        <v>23</v>
      </c>
      <c r="I633" s="269"/>
      <c r="J633" s="270">
        <f>ROUND(I633*H633,2)</f>
        <v>0</v>
      </c>
      <c r="K633" s="266" t="s">
        <v>127</v>
      </c>
      <c r="L633" s="271"/>
      <c r="M633" s="272" t="s">
        <v>19</v>
      </c>
      <c r="N633" s="273" t="s">
        <v>43</v>
      </c>
      <c r="O633" s="85"/>
      <c r="P633" s="224">
        <f>O633*H633</f>
        <v>0</v>
      </c>
      <c r="Q633" s="224">
        <v>0.058000000000000003</v>
      </c>
      <c r="R633" s="224">
        <f>Q633*H633</f>
        <v>1.3340000000000001</v>
      </c>
      <c r="S633" s="224">
        <v>0</v>
      </c>
      <c r="T633" s="225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6" t="s">
        <v>167</v>
      </c>
      <c r="AT633" s="226" t="s">
        <v>314</v>
      </c>
      <c r="AU633" s="226" t="s">
        <v>83</v>
      </c>
      <c r="AY633" s="18" t="s">
        <v>121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18" t="s">
        <v>80</v>
      </c>
      <c r="BK633" s="227">
        <f>ROUND(I633*H633,2)</f>
        <v>0</v>
      </c>
      <c r="BL633" s="18" t="s">
        <v>128</v>
      </c>
      <c r="BM633" s="226" t="s">
        <v>680</v>
      </c>
    </row>
    <row r="634" s="2" customFormat="1" ht="16.5" customHeight="1">
      <c r="A634" s="39"/>
      <c r="B634" s="40"/>
      <c r="C634" s="264" t="s">
        <v>681</v>
      </c>
      <c r="D634" s="264" t="s">
        <v>314</v>
      </c>
      <c r="E634" s="265" t="s">
        <v>682</v>
      </c>
      <c r="F634" s="266" t="s">
        <v>683</v>
      </c>
      <c r="G634" s="267" t="s">
        <v>126</v>
      </c>
      <c r="H634" s="268">
        <v>23</v>
      </c>
      <c r="I634" s="269"/>
      <c r="J634" s="270">
        <f>ROUND(I634*H634,2)</f>
        <v>0</v>
      </c>
      <c r="K634" s="266" t="s">
        <v>127</v>
      </c>
      <c r="L634" s="271"/>
      <c r="M634" s="272" t="s">
        <v>19</v>
      </c>
      <c r="N634" s="273" t="s">
        <v>43</v>
      </c>
      <c r="O634" s="85"/>
      <c r="P634" s="224">
        <f>O634*H634</f>
        <v>0</v>
      </c>
      <c r="Q634" s="224">
        <v>0.057000000000000002</v>
      </c>
      <c r="R634" s="224">
        <f>Q634*H634</f>
        <v>1.3109999999999999</v>
      </c>
      <c r="S634" s="224">
        <v>0</v>
      </c>
      <c r="T634" s="225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26" t="s">
        <v>167</v>
      </c>
      <c r="AT634" s="226" t="s">
        <v>314</v>
      </c>
      <c r="AU634" s="226" t="s">
        <v>83</v>
      </c>
      <c r="AY634" s="18" t="s">
        <v>121</v>
      </c>
      <c r="BE634" s="227">
        <f>IF(N634="základní",J634,0)</f>
        <v>0</v>
      </c>
      <c r="BF634" s="227">
        <f>IF(N634="snížená",J634,0)</f>
        <v>0</v>
      </c>
      <c r="BG634" s="227">
        <f>IF(N634="zákl. přenesená",J634,0)</f>
        <v>0</v>
      </c>
      <c r="BH634" s="227">
        <f>IF(N634="sníž. přenesená",J634,0)</f>
        <v>0</v>
      </c>
      <c r="BI634" s="227">
        <f>IF(N634="nulová",J634,0)</f>
        <v>0</v>
      </c>
      <c r="BJ634" s="18" t="s">
        <v>80</v>
      </c>
      <c r="BK634" s="227">
        <f>ROUND(I634*H634,2)</f>
        <v>0</v>
      </c>
      <c r="BL634" s="18" t="s">
        <v>128</v>
      </c>
      <c r="BM634" s="226" t="s">
        <v>684</v>
      </c>
    </row>
    <row r="635" s="2" customFormat="1" ht="16.5" customHeight="1">
      <c r="A635" s="39"/>
      <c r="B635" s="40"/>
      <c r="C635" s="264" t="s">
        <v>685</v>
      </c>
      <c r="D635" s="264" t="s">
        <v>314</v>
      </c>
      <c r="E635" s="265" t="s">
        <v>686</v>
      </c>
      <c r="F635" s="266" t="s">
        <v>687</v>
      </c>
      <c r="G635" s="267" t="s">
        <v>126</v>
      </c>
      <c r="H635" s="268">
        <v>23</v>
      </c>
      <c r="I635" s="269"/>
      <c r="J635" s="270">
        <f>ROUND(I635*H635,2)</f>
        <v>0</v>
      </c>
      <c r="K635" s="266" t="s">
        <v>127</v>
      </c>
      <c r="L635" s="271"/>
      <c r="M635" s="272" t="s">
        <v>19</v>
      </c>
      <c r="N635" s="273" t="s">
        <v>43</v>
      </c>
      <c r="O635" s="85"/>
      <c r="P635" s="224">
        <f>O635*H635</f>
        <v>0</v>
      </c>
      <c r="Q635" s="224">
        <v>0.027</v>
      </c>
      <c r="R635" s="224">
        <f>Q635*H635</f>
        <v>0.621</v>
      </c>
      <c r="S635" s="224">
        <v>0</v>
      </c>
      <c r="T635" s="225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26" t="s">
        <v>167</v>
      </c>
      <c r="AT635" s="226" t="s">
        <v>314</v>
      </c>
      <c r="AU635" s="226" t="s">
        <v>83</v>
      </c>
      <c r="AY635" s="18" t="s">
        <v>121</v>
      </c>
      <c r="BE635" s="227">
        <f>IF(N635="základní",J635,0)</f>
        <v>0</v>
      </c>
      <c r="BF635" s="227">
        <f>IF(N635="snížená",J635,0)</f>
        <v>0</v>
      </c>
      <c r="BG635" s="227">
        <f>IF(N635="zákl. přenesená",J635,0)</f>
        <v>0</v>
      </c>
      <c r="BH635" s="227">
        <f>IF(N635="sníž. přenesená",J635,0)</f>
        <v>0</v>
      </c>
      <c r="BI635" s="227">
        <f>IF(N635="nulová",J635,0)</f>
        <v>0</v>
      </c>
      <c r="BJ635" s="18" t="s">
        <v>80</v>
      </c>
      <c r="BK635" s="227">
        <f>ROUND(I635*H635,2)</f>
        <v>0</v>
      </c>
      <c r="BL635" s="18" t="s">
        <v>128</v>
      </c>
      <c r="BM635" s="226" t="s">
        <v>688</v>
      </c>
    </row>
    <row r="636" s="2" customFormat="1" ht="16.5" customHeight="1">
      <c r="A636" s="39"/>
      <c r="B636" s="40"/>
      <c r="C636" s="215" t="s">
        <v>689</v>
      </c>
      <c r="D636" s="215" t="s">
        <v>123</v>
      </c>
      <c r="E636" s="216" t="s">
        <v>690</v>
      </c>
      <c r="F636" s="217" t="s">
        <v>691</v>
      </c>
      <c r="G636" s="218" t="s">
        <v>126</v>
      </c>
      <c r="H636" s="219">
        <v>4</v>
      </c>
      <c r="I636" s="220"/>
      <c r="J636" s="221">
        <f>ROUND(I636*H636,2)</f>
        <v>0</v>
      </c>
      <c r="K636" s="217" t="s">
        <v>127</v>
      </c>
      <c r="L636" s="45"/>
      <c r="M636" s="222" t="s">
        <v>19</v>
      </c>
      <c r="N636" s="223" t="s">
        <v>43</v>
      </c>
      <c r="O636" s="85"/>
      <c r="P636" s="224">
        <f>O636*H636</f>
        <v>0</v>
      </c>
      <c r="Q636" s="224">
        <v>0</v>
      </c>
      <c r="R636" s="224">
        <f>Q636*H636</f>
        <v>0</v>
      </c>
      <c r="S636" s="224">
        <v>0.10000000000000001</v>
      </c>
      <c r="T636" s="225">
        <f>S636*H636</f>
        <v>0.40000000000000002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6" t="s">
        <v>128</v>
      </c>
      <c r="AT636" s="226" t="s">
        <v>123</v>
      </c>
      <c r="AU636" s="226" t="s">
        <v>83</v>
      </c>
      <c r="AY636" s="18" t="s">
        <v>121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18" t="s">
        <v>80</v>
      </c>
      <c r="BK636" s="227">
        <f>ROUND(I636*H636,2)</f>
        <v>0</v>
      </c>
      <c r="BL636" s="18" t="s">
        <v>128</v>
      </c>
      <c r="BM636" s="226" t="s">
        <v>692</v>
      </c>
    </row>
    <row r="637" s="13" customFormat="1">
      <c r="A637" s="13"/>
      <c r="B637" s="232"/>
      <c r="C637" s="233"/>
      <c r="D637" s="228" t="s">
        <v>132</v>
      </c>
      <c r="E637" s="234" t="s">
        <v>19</v>
      </c>
      <c r="F637" s="235" t="s">
        <v>693</v>
      </c>
      <c r="G637" s="233"/>
      <c r="H637" s="236">
        <v>4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2" t="s">
        <v>132</v>
      </c>
      <c r="AU637" s="242" t="s">
        <v>83</v>
      </c>
      <c r="AV637" s="13" t="s">
        <v>83</v>
      </c>
      <c r="AW637" s="13" t="s">
        <v>33</v>
      </c>
      <c r="AX637" s="13" t="s">
        <v>80</v>
      </c>
      <c r="AY637" s="242" t="s">
        <v>121</v>
      </c>
    </row>
    <row r="638" s="2" customFormat="1" ht="16.5" customHeight="1">
      <c r="A638" s="39"/>
      <c r="B638" s="40"/>
      <c r="C638" s="215" t="s">
        <v>694</v>
      </c>
      <c r="D638" s="215" t="s">
        <v>123</v>
      </c>
      <c r="E638" s="216" t="s">
        <v>695</v>
      </c>
      <c r="F638" s="217" t="s">
        <v>696</v>
      </c>
      <c r="G638" s="218" t="s">
        <v>126</v>
      </c>
      <c r="H638" s="219">
        <v>23</v>
      </c>
      <c r="I638" s="220"/>
      <c r="J638" s="221">
        <f>ROUND(I638*H638,2)</f>
        <v>0</v>
      </c>
      <c r="K638" s="217" t="s">
        <v>127</v>
      </c>
      <c r="L638" s="45"/>
      <c r="M638" s="222" t="s">
        <v>19</v>
      </c>
      <c r="N638" s="223" t="s">
        <v>43</v>
      </c>
      <c r="O638" s="85"/>
      <c r="P638" s="224">
        <f>O638*H638</f>
        <v>0</v>
      </c>
      <c r="Q638" s="224">
        <v>0.21734000000000001</v>
      </c>
      <c r="R638" s="224">
        <f>Q638*H638</f>
        <v>4.9988200000000003</v>
      </c>
      <c r="S638" s="224">
        <v>0</v>
      </c>
      <c r="T638" s="225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26" t="s">
        <v>128</v>
      </c>
      <c r="AT638" s="226" t="s">
        <v>123</v>
      </c>
      <c r="AU638" s="226" t="s">
        <v>83</v>
      </c>
      <c r="AY638" s="18" t="s">
        <v>121</v>
      </c>
      <c r="BE638" s="227">
        <f>IF(N638="základní",J638,0)</f>
        <v>0</v>
      </c>
      <c r="BF638" s="227">
        <f>IF(N638="snížená",J638,0)</f>
        <v>0</v>
      </c>
      <c r="BG638" s="227">
        <f>IF(N638="zákl. přenesená",J638,0)</f>
        <v>0</v>
      </c>
      <c r="BH638" s="227">
        <f>IF(N638="sníž. přenesená",J638,0)</f>
        <v>0</v>
      </c>
      <c r="BI638" s="227">
        <f>IF(N638="nulová",J638,0)</f>
        <v>0</v>
      </c>
      <c r="BJ638" s="18" t="s">
        <v>80</v>
      </c>
      <c r="BK638" s="227">
        <f>ROUND(I638*H638,2)</f>
        <v>0</v>
      </c>
      <c r="BL638" s="18" t="s">
        <v>128</v>
      </c>
      <c r="BM638" s="226" t="s">
        <v>697</v>
      </c>
    </row>
    <row r="639" s="2" customFormat="1">
      <c r="A639" s="39"/>
      <c r="B639" s="40"/>
      <c r="C639" s="41"/>
      <c r="D639" s="228" t="s">
        <v>130</v>
      </c>
      <c r="E639" s="41"/>
      <c r="F639" s="229" t="s">
        <v>698</v>
      </c>
      <c r="G639" s="41"/>
      <c r="H639" s="41"/>
      <c r="I639" s="133"/>
      <c r="J639" s="41"/>
      <c r="K639" s="41"/>
      <c r="L639" s="45"/>
      <c r="M639" s="230"/>
      <c r="N639" s="231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130</v>
      </c>
      <c r="AU639" s="18" t="s">
        <v>83</v>
      </c>
    </row>
    <row r="640" s="15" customFormat="1">
      <c r="A640" s="15"/>
      <c r="B640" s="254"/>
      <c r="C640" s="255"/>
      <c r="D640" s="228" t="s">
        <v>132</v>
      </c>
      <c r="E640" s="256" t="s">
        <v>19</v>
      </c>
      <c r="F640" s="257" t="s">
        <v>457</v>
      </c>
      <c r="G640" s="255"/>
      <c r="H640" s="256" t="s">
        <v>19</v>
      </c>
      <c r="I640" s="258"/>
      <c r="J640" s="255"/>
      <c r="K640" s="255"/>
      <c r="L640" s="259"/>
      <c r="M640" s="260"/>
      <c r="N640" s="261"/>
      <c r="O640" s="261"/>
      <c r="P640" s="261"/>
      <c r="Q640" s="261"/>
      <c r="R640" s="261"/>
      <c r="S640" s="261"/>
      <c r="T640" s="262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63" t="s">
        <v>132</v>
      </c>
      <c r="AU640" s="263" t="s">
        <v>83</v>
      </c>
      <c r="AV640" s="15" t="s">
        <v>80</v>
      </c>
      <c r="AW640" s="15" t="s">
        <v>33</v>
      </c>
      <c r="AX640" s="15" t="s">
        <v>72</v>
      </c>
      <c r="AY640" s="263" t="s">
        <v>121</v>
      </c>
    </row>
    <row r="641" s="13" customFormat="1">
      <c r="A641" s="13"/>
      <c r="B641" s="232"/>
      <c r="C641" s="233"/>
      <c r="D641" s="228" t="s">
        <v>132</v>
      </c>
      <c r="E641" s="234" t="s">
        <v>19</v>
      </c>
      <c r="F641" s="235" t="s">
        <v>458</v>
      </c>
      <c r="G641" s="233"/>
      <c r="H641" s="236">
        <v>9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2" t="s">
        <v>132</v>
      </c>
      <c r="AU641" s="242" t="s">
        <v>83</v>
      </c>
      <c r="AV641" s="13" t="s">
        <v>83</v>
      </c>
      <c r="AW641" s="13" t="s">
        <v>33</v>
      </c>
      <c r="AX641" s="13" t="s">
        <v>72</v>
      </c>
      <c r="AY641" s="242" t="s">
        <v>121</v>
      </c>
    </row>
    <row r="642" s="15" customFormat="1">
      <c r="A642" s="15"/>
      <c r="B642" s="254"/>
      <c r="C642" s="255"/>
      <c r="D642" s="228" t="s">
        <v>132</v>
      </c>
      <c r="E642" s="256" t="s">
        <v>19</v>
      </c>
      <c r="F642" s="257" t="s">
        <v>459</v>
      </c>
      <c r="G642" s="255"/>
      <c r="H642" s="256" t="s">
        <v>19</v>
      </c>
      <c r="I642" s="258"/>
      <c r="J642" s="255"/>
      <c r="K642" s="255"/>
      <c r="L642" s="259"/>
      <c r="M642" s="260"/>
      <c r="N642" s="261"/>
      <c r="O642" s="261"/>
      <c r="P642" s="261"/>
      <c r="Q642" s="261"/>
      <c r="R642" s="261"/>
      <c r="S642" s="261"/>
      <c r="T642" s="262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3" t="s">
        <v>132</v>
      </c>
      <c r="AU642" s="263" t="s">
        <v>83</v>
      </c>
      <c r="AV642" s="15" t="s">
        <v>80</v>
      </c>
      <c r="AW642" s="15" t="s">
        <v>33</v>
      </c>
      <c r="AX642" s="15" t="s">
        <v>72</v>
      </c>
      <c r="AY642" s="263" t="s">
        <v>121</v>
      </c>
    </row>
    <row r="643" s="13" customFormat="1">
      <c r="A643" s="13"/>
      <c r="B643" s="232"/>
      <c r="C643" s="233"/>
      <c r="D643" s="228" t="s">
        <v>132</v>
      </c>
      <c r="E643" s="234" t="s">
        <v>19</v>
      </c>
      <c r="F643" s="235" t="s">
        <v>460</v>
      </c>
      <c r="G643" s="233"/>
      <c r="H643" s="236">
        <v>6</v>
      </c>
      <c r="I643" s="237"/>
      <c r="J643" s="233"/>
      <c r="K643" s="233"/>
      <c r="L643" s="238"/>
      <c r="M643" s="239"/>
      <c r="N643" s="240"/>
      <c r="O643" s="240"/>
      <c r="P643" s="240"/>
      <c r="Q643" s="240"/>
      <c r="R643" s="240"/>
      <c r="S643" s="240"/>
      <c r="T643" s="24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2" t="s">
        <v>132</v>
      </c>
      <c r="AU643" s="242" t="s">
        <v>83</v>
      </c>
      <c r="AV643" s="13" t="s">
        <v>83</v>
      </c>
      <c r="AW643" s="13" t="s">
        <v>33</v>
      </c>
      <c r="AX643" s="13" t="s">
        <v>72</v>
      </c>
      <c r="AY643" s="242" t="s">
        <v>121</v>
      </c>
    </row>
    <row r="644" s="15" customFormat="1">
      <c r="A644" s="15"/>
      <c r="B644" s="254"/>
      <c r="C644" s="255"/>
      <c r="D644" s="228" t="s">
        <v>132</v>
      </c>
      <c r="E644" s="256" t="s">
        <v>19</v>
      </c>
      <c r="F644" s="257" t="s">
        <v>461</v>
      </c>
      <c r="G644" s="255"/>
      <c r="H644" s="256" t="s">
        <v>19</v>
      </c>
      <c r="I644" s="258"/>
      <c r="J644" s="255"/>
      <c r="K644" s="255"/>
      <c r="L644" s="259"/>
      <c r="M644" s="260"/>
      <c r="N644" s="261"/>
      <c r="O644" s="261"/>
      <c r="P644" s="261"/>
      <c r="Q644" s="261"/>
      <c r="R644" s="261"/>
      <c r="S644" s="261"/>
      <c r="T644" s="262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3" t="s">
        <v>132</v>
      </c>
      <c r="AU644" s="263" t="s">
        <v>83</v>
      </c>
      <c r="AV644" s="15" t="s">
        <v>80</v>
      </c>
      <c r="AW644" s="15" t="s">
        <v>33</v>
      </c>
      <c r="AX644" s="15" t="s">
        <v>72</v>
      </c>
      <c r="AY644" s="263" t="s">
        <v>121</v>
      </c>
    </row>
    <row r="645" s="13" customFormat="1">
      <c r="A645" s="13"/>
      <c r="B645" s="232"/>
      <c r="C645" s="233"/>
      <c r="D645" s="228" t="s">
        <v>132</v>
      </c>
      <c r="E645" s="234" t="s">
        <v>19</v>
      </c>
      <c r="F645" s="235" t="s">
        <v>462</v>
      </c>
      <c r="G645" s="233"/>
      <c r="H645" s="236">
        <v>8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2" t="s">
        <v>132</v>
      </c>
      <c r="AU645" s="242" t="s">
        <v>83</v>
      </c>
      <c r="AV645" s="13" t="s">
        <v>83</v>
      </c>
      <c r="AW645" s="13" t="s">
        <v>33</v>
      </c>
      <c r="AX645" s="13" t="s">
        <v>72</v>
      </c>
      <c r="AY645" s="242" t="s">
        <v>121</v>
      </c>
    </row>
    <row r="646" s="15" customFormat="1">
      <c r="A646" s="15"/>
      <c r="B646" s="254"/>
      <c r="C646" s="255"/>
      <c r="D646" s="228" t="s">
        <v>132</v>
      </c>
      <c r="E646" s="256" t="s">
        <v>19</v>
      </c>
      <c r="F646" s="257" t="s">
        <v>463</v>
      </c>
      <c r="G646" s="255"/>
      <c r="H646" s="256" t="s">
        <v>19</v>
      </c>
      <c r="I646" s="258"/>
      <c r="J646" s="255"/>
      <c r="K646" s="255"/>
      <c r="L646" s="259"/>
      <c r="M646" s="260"/>
      <c r="N646" s="261"/>
      <c r="O646" s="261"/>
      <c r="P646" s="261"/>
      <c r="Q646" s="261"/>
      <c r="R646" s="261"/>
      <c r="S646" s="261"/>
      <c r="T646" s="262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3" t="s">
        <v>132</v>
      </c>
      <c r="AU646" s="263" t="s">
        <v>83</v>
      </c>
      <c r="AV646" s="15" t="s">
        <v>80</v>
      </c>
      <c r="AW646" s="15" t="s">
        <v>33</v>
      </c>
      <c r="AX646" s="15" t="s">
        <v>72</v>
      </c>
      <c r="AY646" s="263" t="s">
        <v>121</v>
      </c>
    </row>
    <row r="647" s="14" customFormat="1">
      <c r="A647" s="14"/>
      <c r="B647" s="243"/>
      <c r="C647" s="244"/>
      <c r="D647" s="228" t="s">
        <v>132</v>
      </c>
      <c r="E647" s="245" t="s">
        <v>19</v>
      </c>
      <c r="F647" s="246" t="s">
        <v>150</v>
      </c>
      <c r="G647" s="244"/>
      <c r="H647" s="247">
        <v>23</v>
      </c>
      <c r="I647" s="248"/>
      <c r="J647" s="244"/>
      <c r="K647" s="244"/>
      <c r="L647" s="249"/>
      <c r="M647" s="250"/>
      <c r="N647" s="251"/>
      <c r="O647" s="251"/>
      <c r="P647" s="251"/>
      <c r="Q647" s="251"/>
      <c r="R647" s="251"/>
      <c r="S647" s="251"/>
      <c r="T647" s="25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3" t="s">
        <v>132</v>
      </c>
      <c r="AU647" s="253" t="s">
        <v>83</v>
      </c>
      <c r="AV647" s="14" t="s">
        <v>128</v>
      </c>
      <c r="AW647" s="14" t="s">
        <v>33</v>
      </c>
      <c r="AX647" s="14" t="s">
        <v>80</v>
      </c>
      <c r="AY647" s="253" t="s">
        <v>121</v>
      </c>
    </row>
    <row r="648" s="2" customFormat="1" ht="16.5" customHeight="1">
      <c r="A648" s="39"/>
      <c r="B648" s="40"/>
      <c r="C648" s="264" t="s">
        <v>699</v>
      </c>
      <c r="D648" s="264" t="s">
        <v>314</v>
      </c>
      <c r="E648" s="265" t="s">
        <v>700</v>
      </c>
      <c r="F648" s="266" t="s">
        <v>701</v>
      </c>
      <c r="G648" s="267" t="s">
        <v>126</v>
      </c>
      <c r="H648" s="268">
        <v>23</v>
      </c>
      <c r="I648" s="269"/>
      <c r="J648" s="270">
        <f>ROUND(I648*H648,2)</f>
        <v>0</v>
      </c>
      <c r="K648" s="266" t="s">
        <v>127</v>
      </c>
      <c r="L648" s="271"/>
      <c r="M648" s="272" t="s">
        <v>19</v>
      </c>
      <c r="N648" s="273" t="s">
        <v>43</v>
      </c>
      <c r="O648" s="85"/>
      <c r="P648" s="224">
        <f>O648*H648</f>
        <v>0</v>
      </c>
      <c r="Q648" s="224">
        <v>0.050599999999999999</v>
      </c>
      <c r="R648" s="224">
        <f>Q648*H648</f>
        <v>1.1638</v>
      </c>
      <c r="S648" s="224">
        <v>0</v>
      </c>
      <c r="T648" s="225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6" t="s">
        <v>167</v>
      </c>
      <c r="AT648" s="226" t="s">
        <v>314</v>
      </c>
      <c r="AU648" s="226" t="s">
        <v>83</v>
      </c>
      <c r="AY648" s="18" t="s">
        <v>121</v>
      </c>
      <c r="BE648" s="227">
        <f>IF(N648="základní",J648,0)</f>
        <v>0</v>
      </c>
      <c r="BF648" s="227">
        <f>IF(N648="snížená",J648,0)</f>
        <v>0</v>
      </c>
      <c r="BG648" s="227">
        <f>IF(N648="zákl. přenesená",J648,0)</f>
        <v>0</v>
      </c>
      <c r="BH648" s="227">
        <f>IF(N648="sníž. přenesená",J648,0)</f>
        <v>0</v>
      </c>
      <c r="BI648" s="227">
        <f>IF(N648="nulová",J648,0)</f>
        <v>0</v>
      </c>
      <c r="BJ648" s="18" t="s">
        <v>80</v>
      </c>
      <c r="BK648" s="227">
        <f>ROUND(I648*H648,2)</f>
        <v>0</v>
      </c>
      <c r="BL648" s="18" t="s">
        <v>128</v>
      </c>
      <c r="BM648" s="226" t="s">
        <v>702</v>
      </c>
    </row>
    <row r="649" s="2" customFormat="1" ht="16.5" customHeight="1">
      <c r="A649" s="39"/>
      <c r="B649" s="40"/>
      <c r="C649" s="264" t="s">
        <v>703</v>
      </c>
      <c r="D649" s="264" t="s">
        <v>314</v>
      </c>
      <c r="E649" s="265" t="s">
        <v>704</v>
      </c>
      <c r="F649" s="266" t="s">
        <v>705</v>
      </c>
      <c r="G649" s="267" t="s">
        <v>126</v>
      </c>
      <c r="H649" s="268">
        <v>23</v>
      </c>
      <c r="I649" s="269"/>
      <c r="J649" s="270">
        <f>ROUND(I649*H649,2)</f>
        <v>0</v>
      </c>
      <c r="K649" s="266" t="s">
        <v>127</v>
      </c>
      <c r="L649" s="271"/>
      <c r="M649" s="272" t="s">
        <v>19</v>
      </c>
      <c r="N649" s="273" t="s">
        <v>43</v>
      </c>
      <c r="O649" s="85"/>
      <c r="P649" s="224">
        <f>O649*H649</f>
        <v>0</v>
      </c>
      <c r="Q649" s="224">
        <v>0.0040000000000000001</v>
      </c>
      <c r="R649" s="224">
        <f>Q649*H649</f>
        <v>0.091999999999999998</v>
      </c>
      <c r="S649" s="224">
        <v>0</v>
      </c>
      <c r="T649" s="22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26" t="s">
        <v>167</v>
      </c>
      <c r="AT649" s="226" t="s">
        <v>314</v>
      </c>
      <c r="AU649" s="226" t="s">
        <v>83</v>
      </c>
      <c r="AY649" s="18" t="s">
        <v>121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18" t="s">
        <v>80</v>
      </c>
      <c r="BK649" s="227">
        <f>ROUND(I649*H649,2)</f>
        <v>0</v>
      </c>
      <c r="BL649" s="18" t="s">
        <v>128</v>
      </c>
      <c r="BM649" s="226" t="s">
        <v>706</v>
      </c>
    </row>
    <row r="650" s="2" customFormat="1" ht="16.5" customHeight="1">
      <c r="A650" s="39"/>
      <c r="B650" s="40"/>
      <c r="C650" s="215" t="s">
        <v>707</v>
      </c>
      <c r="D650" s="215" t="s">
        <v>123</v>
      </c>
      <c r="E650" s="216" t="s">
        <v>708</v>
      </c>
      <c r="F650" s="217" t="s">
        <v>709</v>
      </c>
      <c r="G650" s="218" t="s">
        <v>126</v>
      </c>
      <c r="H650" s="219">
        <v>6</v>
      </c>
      <c r="I650" s="220"/>
      <c r="J650" s="221">
        <f>ROUND(I650*H650,2)</f>
        <v>0</v>
      </c>
      <c r="K650" s="217" t="s">
        <v>127</v>
      </c>
      <c r="L650" s="45"/>
      <c r="M650" s="222" t="s">
        <v>19</v>
      </c>
      <c r="N650" s="223" t="s">
        <v>43</v>
      </c>
      <c r="O650" s="85"/>
      <c r="P650" s="224">
        <f>O650*H650</f>
        <v>0</v>
      </c>
      <c r="Q650" s="224">
        <v>0.42080000000000001</v>
      </c>
      <c r="R650" s="224">
        <f>Q650*H650</f>
        <v>2.5247999999999999</v>
      </c>
      <c r="S650" s="224">
        <v>0</v>
      </c>
      <c r="T650" s="225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6" t="s">
        <v>128</v>
      </c>
      <c r="AT650" s="226" t="s">
        <v>123</v>
      </c>
      <c r="AU650" s="226" t="s">
        <v>83</v>
      </c>
      <c r="AY650" s="18" t="s">
        <v>121</v>
      </c>
      <c r="BE650" s="227">
        <f>IF(N650="základní",J650,0)</f>
        <v>0</v>
      </c>
      <c r="BF650" s="227">
        <f>IF(N650="snížená",J650,0)</f>
        <v>0</v>
      </c>
      <c r="BG650" s="227">
        <f>IF(N650="zákl. přenesená",J650,0)</f>
        <v>0</v>
      </c>
      <c r="BH650" s="227">
        <f>IF(N650="sníž. přenesená",J650,0)</f>
        <v>0</v>
      </c>
      <c r="BI650" s="227">
        <f>IF(N650="nulová",J650,0)</f>
        <v>0</v>
      </c>
      <c r="BJ650" s="18" t="s">
        <v>80</v>
      </c>
      <c r="BK650" s="227">
        <f>ROUND(I650*H650,2)</f>
        <v>0</v>
      </c>
      <c r="BL650" s="18" t="s">
        <v>128</v>
      </c>
      <c r="BM650" s="226" t="s">
        <v>710</v>
      </c>
    </row>
    <row r="651" s="2" customFormat="1">
      <c r="A651" s="39"/>
      <c r="B651" s="40"/>
      <c r="C651" s="41"/>
      <c r="D651" s="228" t="s">
        <v>130</v>
      </c>
      <c r="E651" s="41"/>
      <c r="F651" s="229" t="s">
        <v>711</v>
      </c>
      <c r="G651" s="41"/>
      <c r="H651" s="41"/>
      <c r="I651" s="133"/>
      <c r="J651" s="41"/>
      <c r="K651" s="41"/>
      <c r="L651" s="45"/>
      <c r="M651" s="230"/>
      <c r="N651" s="231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130</v>
      </c>
      <c r="AU651" s="18" t="s">
        <v>83</v>
      </c>
    </row>
    <row r="652" s="13" customFormat="1">
      <c r="A652" s="13"/>
      <c r="B652" s="232"/>
      <c r="C652" s="233"/>
      <c r="D652" s="228" t="s">
        <v>132</v>
      </c>
      <c r="E652" s="234" t="s">
        <v>19</v>
      </c>
      <c r="F652" s="235" t="s">
        <v>712</v>
      </c>
      <c r="G652" s="233"/>
      <c r="H652" s="236">
        <v>6</v>
      </c>
      <c r="I652" s="237"/>
      <c r="J652" s="233"/>
      <c r="K652" s="233"/>
      <c r="L652" s="238"/>
      <c r="M652" s="239"/>
      <c r="N652" s="240"/>
      <c r="O652" s="240"/>
      <c r="P652" s="240"/>
      <c r="Q652" s="240"/>
      <c r="R652" s="240"/>
      <c r="S652" s="240"/>
      <c r="T652" s="24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2" t="s">
        <v>132</v>
      </c>
      <c r="AU652" s="242" t="s">
        <v>83</v>
      </c>
      <c r="AV652" s="13" t="s">
        <v>83</v>
      </c>
      <c r="AW652" s="13" t="s">
        <v>33</v>
      </c>
      <c r="AX652" s="13" t="s">
        <v>80</v>
      </c>
      <c r="AY652" s="242" t="s">
        <v>121</v>
      </c>
    </row>
    <row r="653" s="2" customFormat="1" ht="16.5" customHeight="1">
      <c r="A653" s="39"/>
      <c r="B653" s="40"/>
      <c r="C653" s="215" t="s">
        <v>713</v>
      </c>
      <c r="D653" s="215" t="s">
        <v>123</v>
      </c>
      <c r="E653" s="216" t="s">
        <v>714</v>
      </c>
      <c r="F653" s="217" t="s">
        <v>715</v>
      </c>
      <c r="G653" s="218" t="s">
        <v>126</v>
      </c>
      <c r="H653" s="219">
        <v>13</v>
      </c>
      <c r="I653" s="220"/>
      <c r="J653" s="221">
        <f>ROUND(I653*H653,2)</f>
        <v>0</v>
      </c>
      <c r="K653" s="217" t="s">
        <v>127</v>
      </c>
      <c r="L653" s="45"/>
      <c r="M653" s="222" t="s">
        <v>19</v>
      </c>
      <c r="N653" s="223" t="s">
        <v>43</v>
      </c>
      <c r="O653" s="85"/>
      <c r="P653" s="224">
        <f>O653*H653</f>
        <v>0</v>
      </c>
      <c r="Q653" s="224">
        <v>0.32973999999999998</v>
      </c>
      <c r="R653" s="224">
        <f>Q653*H653</f>
        <v>4.2866200000000001</v>
      </c>
      <c r="S653" s="224">
        <v>0</v>
      </c>
      <c r="T653" s="22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26" t="s">
        <v>128</v>
      </c>
      <c r="AT653" s="226" t="s">
        <v>123</v>
      </c>
      <c r="AU653" s="226" t="s">
        <v>83</v>
      </c>
      <c r="AY653" s="18" t="s">
        <v>121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18" t="s">
        <v>80</v>
      </c>
      <c r="BK653" s="227">
        <f>ROUND(I653*H653,2)</f>
        <v>0</v>
      </c>
      <c r="BL653" s="18" t="s">
        <v>128</v>
      </c>
      <c r="BM653" s="226" t="s">
        <v>716</v>
      </c>
    </row>
    <row r="654" s="2" customFormat="1">
      <c r="A654" s="39"/>
      <c r="B654" s="40"/>
      <c r="C654" s="41"/>
      <c r="D654" s="228" t="s">
        <v>130</v>
      </c>
      <c r="E654" s="41"/>
      <c r="F654" s="229" t="s">
        <v>711</v>
      </c>
      <c r="G654" s="41"/>
      <c r="H654" s="41"/>
      <c r="I654" s="133"/>
      <c r="J654" s="41"/>
      <c r="K654" s="41"/>
      <c r="L654" s="45"/>
      <c r="M654" s="230"/>
      <c r="N654" s="231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130</v>
      </c>
      <c r="AU654" s="18" t="s">
        <v>83</v>
      </c>
    </row>
    <row r="655" s="13" customFormat="1">
      <c r="A655" s="13"/>
      <c r="B655" s="232"/>
      <c r="C655" s="233"/>
      <c r="D655" s="228" t="s">
        <v>132</v>
      </c>
      <c r="E655" s="234" t="s">
        <v>19</v>
      </c>
      <c r="F655" s="235" t="s">
        <v>717</v>
      </c>
      <c r="G655" s="233"/>
      <c r="H655" s="236">
        <v>13</v>
      </c>
      <c r="I655" s="237"/>
      <c r="J655" s="233"/>
      <c r="K655" s="233"/>
      <c r="L655" s="238"/>
      <c r="M655" s="239"/>
      <c r="N655" s="240"/>
      <c r="O655" s="240"/>
      <c r="P655" s="240"/>
      <c r="Q655" s="240"/>
      <c r="R655" s="240"/>
      <c r="S655" s="240"/>
      <c r="T655" s="24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2" t="s">
        <v>132</v>
      </c>
      <c r="AU655" s="242" t="s">
        <v>83</v>
      </c>
      <c r="AV655" s="13" t="s">
        <v>83</v>
      </c>
      <c r="AW655" s="13" t="s">
        <v>33</v>
      </c>
      <c r="AX655" s="13" t="s">
        <v>80</v>
      </c>
      <c r="AY655" s="242" t="s">
        <v>121</v>
      </c>
    </row>
    <row r="656" s="2" customFormat="1" ht="21.75" customHeight="1">
      <c r="A656" s="39"/>
      <c r="B656" s="40"/>
      <c r="C656" s="215" t="s">
        <v>718</v>
      </c>
      <c r="D656" s="215" t="s">
        <v>123</v>
      </c>
      <c r="E656" s="216" t="s">
        <v>719</v>
      </c>
      <c r="F656" s="217" t="s">
        <v>720</v>
      </c>
      <c r="G656" s="218" t="s">
        <v>126</v>
      </c>
      <c r="H656" s="219">
        <v>2</v>
      </c>
      <c r="I656" s="220"/>
      <c r="J656" s="221">
        <f>ROUND(I656*H656,2)</f>
        <v>0</v>
      </c>
      <c r="K656" s="217" t="s">
        <v>127</v>
      </c>
      <c r="L656" s="45"/>
      <c r="M656" s="222" t="s">
        <v>19</v>
      </c>
      <c r="N656" s="223" t="s">
        <v>43</v>
      </c>
      <c r="O656" s="85"/>
      <c r="P656" s="224">
        <f>O656*H656</f>
        <v>0</v>
      </c>
      <c r="Q656" s="224">
        <v>0.31108000000000002</v>
      </c>
      <c r="R656" s="224">
        <f>Q656*H656</f>
        <v>0.62216000000000005</v>
      </c>
      <c r="S656" s="224">
        <v>0</v>
      </c>
      <c r="T656" s="225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26" t="s">
        <v>128</v>
      </c>
      <c r="AT656" s="226" t="s">
        <v>123</v>
      </c>
      <c r="AU656" s="226" t="s">
        <v>83</v>
      </c>
      <c r="AY656" s="18" t="s">
        <v>121</v>
      </c>
      <c r="BE656" s="227">
        <f>IF(N656="základní",J656,0)</f>
        <v>0</v>
      </c>
      <c r="BF656" s="227">
        <f>IF(N656="snížená",J656,0)</f>
        <v>0</v>
      </c>
      <c r="BG656" s="227">
        <f>IF(N656="zákl. přenesená",J656,0)</f>
        <v>0</v>
      </c>
      <c r="BH656" s="227">
        <f>IF(N656="sníž. přenesená",J656,0)</f>
        <v>0</v>
      </c>
      <c r="BI656" s="227">
        <f>IF(N656="nulová",J656,0)</f>
        <v>0</v>
      </c>
      <c r="BJ656" s="18" t="s">
        <v>80</v>
      </c>
      <c r="BK656" s="227">
        <f>ROUND(I656*H656,2)</f>
        <v>0</v>
      </c>
      <c r="BL656" s="18" t="s">
        <v>128</v>
      </c>
      <c r="BM656" s="226" t="s">
        <v>721</v>
      </c>
    </row>
    <row r="657" s="2" customFormat="1">
      <c r="A657" s="39"/>
      <c r="B657" s="40"/>
      <c r="C657" s="41"/>
      <c r="D657" s="228" t="s">
        <v>130</v>
      </c>
      <c r="E657" s="41"/>
      <c r="F657" s="229" t="s">
        <v>711</v>
      </c>
      <c r="G657" s="41"/>
      <c r="H657" s="41"/>
      <c r="I657" s="133"/>
      <c r="J657" s="41"/>
      <c r="K657" s="41"/>
      <c r="L657" s="45"/>
      <c r="M657" s="230"/>
      <c r="N657" s="231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130</v>
      </c>
      <c r="AU657" s="18" t="s">
        <v>83</v>
      </c>
    </row>
    <row r="658" s="13" customFormat="1">
      <c r="A658" s="13"/>
      <c r="B658" s="232"/>
      <c r="C658" s="233"/>
      <c r="D658" s="228" t="s">
        <v>132</v>
      </c>
      <c r="E658" s="234" t="s">
        <v>19</v>
      </c>
      <c r="F658" s="235" t="s">
        <v>722</v>
      </c>
      <c r="G658" s="233"/>
      <c r="H658" s="236">
        <v>2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2" t="s">
        <v>132</v>
      </c>
      <c r="AU658" s="242" t="s">
        <v>83</v>
      </c>
      <c r="AV658" s="13" t="s">
        <v>83</v>
      </c>
      <c r="AW658" s="13" t="s">
        <v>33</v>
      </c>
      <c r="AX658" s="13" t="s">
        <v>80</v>
      </c>
      <c r="AY658" s="242" t="s">
        <v>121</v>
      </c>
    </row>
    <row r="659" s="2" customFormat="1" ht="21.75" customHeight="1">
      <c r="A659" s="39"/>
      <c r="B659" s="40"/>
      <c r="C659" s="215" t="s">
        <v>723</v>
      </c>
      <c r="D659" s="215" t="s">
        <v>123</v>
      </c>
      <c r="E659" s="216" t="s">
        <v>724</v>
      </c>
      <c r="F659" s="217" t="s">
        <v>725</v>
      </c>
      <c r="G659" s="218" t="s">
        <v>126</v>
      </c>
      <c r="H659" s="219">
        <v>5</v>
      </c>
      <c r="I659" s="220"/>
      <c r="J659" s="221">
        <f>ROUND(I659*H659,2)</f>
        <v>0</v>
      </c>
      <c r="K659" s="217" t="s">
        <v>127</v>
      </c>
      <c r="L659" s="45"/>
      <c r="M659" s="222" t="s">
        <v>19</v>
      </c>
      <c r="N659" s="223" t="s">
        <v>43</v>
      </c>
      <c r="O659" s="85"/>
      <c r="P659" s="224">
        <f>O659*H659</f>
        <v>0</v>
      </c>
      <c r="Q659" s="224">
        <v>0.26469999999999999</v>
      </c>
      <c r="R659" s="224">
        <f>Q659*H659</f>
        <v>1.3234999999999999</v>
      </c>
      <c r="S659" s="224">
        <v>0</v>
      </c>
      <c r="T659" s="225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26" t="s">
        <v>128</v>
      </c>
      <c r="AT659" s="226" t="s">
        <v>123</v>
      </c>
      <c r="AU659" s="226" t="s">
        <v>83</v>
      </c>
      <c r="AY659" s="18" t="s">
        <v>121</v>
      </c>
      <c r="BE659" s="227">
        <f>IF(N659="základní",J659,0)</f>
        <v>0</v>
      </c>
      <c r="BF659" s="227">
        <f>IF(N659="snížená",J659,0)</f>
        <v>0</v>
      </c>
      <c r="BG659" s="227">
        <f>IF(N659="zákl. přenesená",J659,0)</f>
        <v>0</v>
      </c>
      <c r="BH659" s="227">
        <f>IF(N659="sníž. přenesená",J659,0)</f>
        <v>0</v>
      </c>
      <c r="BI659" s="227">
        <f>IF(N659="nulová",J659,0)</f>
        <v>0</v>
      </c>
      <c r="BJ659" s="18" t="s">
        <v>80</v>
      </c>
      <c r="BK659" s="227">
        <f>ROUND(I659*H659,2)</f>
        <v>0</v>
      </c>
      <c r="BL659" s="18" t="s">
        <v>128</v>
      </c>
      <c r="BM659" s="226" t="s">
        <v>726</v>
      </c>
    </row>
    <row r="660" s="2" customFormat="1">
      <c r="A660" s="39"/>
      <c r="B660" s="40"/>
      <c r="C660" s="41"/>
      <c r="D660" s="228" t="s">
        <v>130</v>
      </c>
      <c r="E660" s="41"/>
      <c r="F660" s="229" t="s">
        <v>711</v>
      </c>
      <c r="G660" s="41"/>
      <c r="H660" s="41"/>
      <c r="I660" s="133"/>
      <c r="J660" s="41"/>
      <c r="K660" s="41"/>
      <c r="L660" s="45"/>
      <c r="M660" s="230"/>
      <c r="N660" s="231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130</v>
      </c>
      <c r="AU660" s="18" t="s">
        <v>83</v>
      </c>
    </row>
    <row r="661" s="13" customFormat="1">
      <c r="A661" s="13"/>
      <c r="B661" s="232"/>
      <c r="C661" s="233"/>
      <c r="D661" s="228" t="s">
        <v>132</v>
      </c>
      <c r="E661" s="234" t="s">
        <v>19</v>
      </c>
      <c r="F661" s="235" t="s">
        <v>727</v>
      </c>
      <c r="G661" s="233"/>
      <c r="H661" s="236">
        <v>5</v>
      </c>
      <c r="I661" s="237"/>
      <c r="J661" s="233"/>
      <c r="K661" s="233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132</v>
      </c>
      <c r="AU661" s="242" t="s">
        <v>83</v>
      </c>
      <c r="AV661" s="13" t="s">
        <v>83</v>
      </c>
      <c r="AW661" s="13" t="s">
        <v>33</v>
      </c>
      <c r="AX661" s="13" t="s">
        <v>80</v>
      </c>
      <c r="AY661" s="242" t="s">
        <v>121</v>
      </c>
    </row>
    <row r="662" s="2" customFormat="1" ht="16.5" customHeight="1">
      <c r="A662" s="39"/>
      <c r="B662" s="40"/>
      <c r="C662" s="215" t="s">
        <v>728</v>
      </c>
      <c r="D662" s="215" t="s">
        <v>123</v>
      </c>
      <c r="E662" s="216" t="s">
        <v>729</v>
      </c>
      <c r="F662" s="217" t="s">
        <v>730</v>
      </c>
      <c r="G662" s="218" t="s">
        <v>207</v>
      </c>
      <c r="H662" s="219">
        <v>0.80000000000000004</v>
      </c>
      <c r="I662" s="220"/>
      <c r="J662" s="221">
        <f>ROUND(I662*H662,2)</f>
        <v>0</v>
      </c>
      <c r="K662" s="217" t="s">
        <v>127</v>
      </c>
      <c r="L662" s="45"/>
      <c r="M662" s="222" t="s">
        <v>19</v>
      </c>
      <c r="N662" s="223" t="s">
        <v>43</v>
      </c>
      <c r="O662" s="85"/>
      <c r="P662" s="224">
        <f>O662*H662</f>
        <v>0</v>
      </c>
      <c r="Q662" s="224">
        <v>0</v>
      </c>
      <c r="R662" s="224">
        <f>Q662*H662</f>
        <v>0</v>
      </c>
      <c r="S662" s="224">
        <v>0</v>
      </c>
      <c r="T662" s="225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26" t="s">
        <v>128</v>
      </c>
      <c r="AT662" s="226" t="s">
        <v>123</v>
      </c>
      <c r="AU662" s="226" t="s">
        <v>83</v>
      </c>
      <c r="AY662" s="18" t="s">
        <v>121</v>
      </c>
      <c r="BE662" s="227">
        <f>IF(N662="základní",J662,0)</f>
        <v>0</v>
      </c>
      <c r="BF662" s="227">
        <f>IF(N662="snížená",J662,0)</f>
        <v>0</v>
      </c>
      <c r="BG662" s="227">
        <f>IF(N662="zákl. přenesená",J662,0)</f>
        <v>0</v>
      </c>
      <c r="BH662" s="227">
        <f>IF(N662="sníž. přenesená",J662,0)</f>
        <v>0</v>
      </c>
      <c r="BI662" s="227">
        <f>IF(N662="nulová",J662,0)</f>
        <v>0</v>
      </c>
      <c r="BJ662" s="18" t="s">
        <v>80</v>
      </c>
      <c r="BK662" s="227">
        <f>ROUND(I662*H662,2)</f>
        <v>0</v>
      </c>
      <c r="BL662" s="18" t="s">
        <v>128</v>
      </c>
      <c r="BM662" s="226" t="s">
        <v>731</v>
      </c>
    </row>
    <row r="663" s="2" customFormat="1">
      <c r="A663" s="39"/>
      <c r="B663" s="40"/>
      <c r="C663" s="41"/>
      <c r="D663" s="228" t="s">
        <v>130</v>
      </c>
      <c r="E663" s="41"/>
      <c r="F663" s="229" t="s">
        <v>732</v>
      </c>
      <c r="G663" s="41"/>
      <c r="H663" s="41"/>
      <c r="I663" s="133"/>
      <c r="J663" s="41"/>
      <c r="K663" s="41"/>
      <c r="L663" s="45"/>
      <c r="M663" s="230"/>
      <c r="N663" s="231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130</v>
      </c>
      <c r="AU663" s="18" t="s">
        <v>83</v>
      </c>
    </row>
    <row r="664" s="13" customFormat="1">
      <c r="A664" s="13"/>
      <c r="B664" s="232"/>
      <c r="C664" s="233"/>
      <c r="D664" s="228" t="s">
        <v>132</v>
      </c>
      <c r="E664" s="234" t="s">
        <v>19</v>
      </c>
      <c r="F664" s="235" t="s">
        <v>733</v>
      </c>
      <c r="G664" s="233"/>
      <c r="H664" s="236">
        <v>0.80000000000000004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2" t="s">
        <v>132</v>
      </c>
      <c r="AU664" s="242" t="s">
        <v>83</v>
      </c>
      <c r="AV664" s="13" t="s">
        <v>83</v>
      </c>
      <c r="AW664" s="13" t="s">
        <v>33</v>
      </c>
      <c r="AX664" s="13" t="s">
        <v>80</v>
      </c>
      <c r="AY664" s="242" t="s">
        <v>121</v>
      </c>
    </row>
    <row r="665" s="15" customFormat="1">
      <c r="A665" s="15"/>
      <c r="B665" s="254"/>
      <c r="C665" s="255"/>
      <c r="D665" s="228" t="s">
        <v>132</v>
      </c>
      <c r="E665" s="256" t="s">
        <v>19</v>
      </c>
      <c r="F665" s="257" t="s">
        <v>734</v>
      </c>
      <c r="G665" s="255"/>
      <c r="H665" s="256" t="s">
        <v>19</v>
      </c>
      <c r="I665" s="258"/>
      <c r="J665" s="255"/>
      <c r="K665" s="255"/>
      <c r="L665" s="259"/>
      <c r="M665" s="260"/>
      <c r="N665" s="261"/>
      <c r="O665" s="261"/>
      <c r="P665" s="261"/>
      <c r="Q665" s="261"/>
      <c r="R665" s="261"/>
      <c r="S665" s="261"/>
      <c r="T665" s="262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3" t="s">
        <v>132</v>
      </c>
      <c r="AU665" s="263" t="s">
        <v>83</v>
      </c>
      <c r="AV665" s="15" t="s">
        <v>80</v>
      </c>
      <c r="AW665" s="15" t="s">
        <v>33</v>
      </c>
      <c r="AX665" s="15" t="s">
        <v>72</v>
      </c>
      <c r="AY665" s="263" t="s">
        <v>121</v>
      </c>
    </row>
    <row r="666" s="12" customFormat="1" ht="22.8" customHeight="1">
      <c r="A666" s="12"/>
      <c r="B666" s="199"/>
      <c r="C666" s="200"/>
      <c r="D666" s="201" t="s">
        <v>71</v>
      </c>
      <c r="E666" s="213" t="s">
        <v>173</v>
      </c>
      <c r="F666" s="213" t="s">
        <v>735</v>
      </c>
      <c r="G666" s="200"/>
      <c r="H666" s="200"/>
      <c r="I666" s="203"/>
      <c r="J666" s="214">
        <f>BK666</f>
        <v>0</v>
      </c>
      <c r="K666" s="200"/>
      <c r="L666" s="205"/>
      <c r="M666" s="206"/>
      <c r="N666" s="207"/>
      <c r="O666" s="207"/>
      <c r="P666" s="208">
        <f>SUM(P667:P830)</f>
        <v>0</v>
      </c>
      <c r="Q666" s="207"/>
      <c r="R666" s="208">
        <f>SUM(R667:R830)</f>
        <v>504.25201750000008</v>
      </c>
      <c r="S666" s="207"/>
      <c r="T666" s="209">
        <f>SUM(T667:T830)</f>
        <v>84.171999999999997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10" t="s">
        <v>80</v>
      </c>
      <c r="AT666" s="211" t="s">
        <v>71</v>
      </c>
      <c r="AU666" s="211" t="s">
        <v>80</v>
      </c>
      <c r="AY666" s="210" t="s">
        <v>121</v>
      </c>
      <c r="BK666" s="212">
        <f>SUM(BK667:BK830)</f>
        <v>0</v>
      </c>
    </row>
    <row r="667" s="2" customFormat="1" ht="16.5" customHeight="1">
      <c r="A667" s="39"/>
      <c r="B667" s="40"/>
      <c r="C667" s="215" t="s">
        <v>736</v>
      </c>
      <c r="D667" s="215" t="s">
        <v>123</v>
      </c>
      <c r="E667" s="216" t="s">
        <v>737</v>
      </c>
      <c r="F667" s="217" t="s">
        <v>738</v>
      </c>
      <c r="G667" s="218" t="s">
        <v>126</v>
      </c>
      <c r="H667" s="219">
        <v>7</v>
      </c>
      <c r="I667" s="220"/>
      <c r="J667" s="221">
        <f>ROUND(I667*H667,2)</f>
        <v>0</v>
      </c>
      <c r="K667" s="217" t="s">
        <v>127</v>
      </c>
      <c r="L667" s="45"/>
      <c r="M667" s="222" t="s">
        <v>19</v>
      </c>
      <c r="N667" s="223" t="s">
        <v>43</v>
      </c>
      <c r="O667" s="85"/>
      <c r="P667" s="224">
        <f>O667*H667</f>
        <v>0</v>
      </c>
      <c r="Q667" s="224">
        <v>0.00069999999999999999</v>
      </c>
      <c r="R667" s="224">
        <f>Q667*H667</f>
        <v>0.0048999999999999998</v>
      </c>
      <c r="S667" s="224">
        <v>0</v>
      </c>
      <c r="T667" s="225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26" t="s">
        <v>128</v>
      </c>
      <c r="AT667" s="226" t="s">
        <v>123</v>
      </c>
      <c r="AU667" s="226" t="s">
        <v>83</v>
      </c>
      <c r="AY667" s="18" t="s">
        <v>121</v>
      </c>
      <c r="BE667" s="227">
        <f>IF(N667="základní",J667,0)</f>
        <v>0</v>
      </c>
      <c r="BF667" s="227">
        <f>IF(N667="snížená",J667,0)</f>
        <v>0</v>
      </c>
      <c r="BG667" s="227">
        <f>IF(N667="zákl. přenesená",J667,0)</f>
        <v>0</v>
      </c>
      <c r="BH667" s="227">
        <f>IF(N667="sníž. přenesená",J667,0)</f>
        <v>0</v>
      </c>
      <c r="BI667" s="227">
        <f>IF(N667="nulová",J667,0)</f>
        <v>0</v>
      </c>
      <c r="BJ667" s="18" t="s">
        <v>80</v>
      </c>
      <c r="BK667" s="227">
        <f>ROUND(I667*H667,2)</f>
        <v>0</v>
      </c>
      <c r="BL667" s="18" t="s">
        <v>128</v>
      </c>
      <c r="BM667" s="226" t="s">
        <v>739</v>
      </c>
    </row>
    <row r="668" s="2" customFormat="1">
      <c r="A668" s="39"/>
      <c r="B668" s="40"/>
      <c r="C668" s="41"/>
      <c r="D668" s="228" t="s">
        <v>130</v>
      </c>
      <c r="E668" s="41"/>
      <c r="F668" s="229" t="s">
        <v>740</v>
      </c>
      <c r="G668" s="41"/>
      <c r="H668" s="41"/>
      <c r="I668" s="133"/>
      <c r="J668" s="41"/>
      <c r="K668" s="41"/>
      <c r="L668" s="45"/>
      <c r="M668" s="230"/>
      <c r="N668" s="231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130</v>
      </c>
      <c r="AU668" s="18" t="s">
        <v>83</v>
      </c>
    </row>
    <row r="669" s="15" customFormat="1">
      <c r="A669" s="15"/>
      <c r="B669" s="254"/>
      <c r="C669" s="255"/>
      <c r="D669" s="228" t="s">
        <v>132</v>
      </c>
      <c r="E669" s="256" t="s">
        <v>19</v>
      </c>
      <c r="F669" s="257" t="s">
        <v>741</v>
      </c>
      <c r="G669" s="255"/>
      <c r="H669" s="256" t="s">
        <v>19</v>
      </c>
      <c r="I669" s="258"/>
      <c r="J669" s="255"/>
      <c r="K669" s="255"/>
      <c r="L669" s="259"/>
      <c r="M669" s="260"/>
      <c r="N669" s="261"/>
      <c r="O669" s="261"/>
      <c r="P669" s="261"/>
      <c r="Q669" s="261"/>
      <c r="R669" s="261"/>
      <c r="S669" s="261"/>
      <c r="T669" s="262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3" t="s">
        <v>132</v>
      </c>
      <c r="AU669" s="263" t="s">
        <v>83</v>
      </c>
      <c r="AV669" s="15" t="s">
        <v>80</v>
      </c>
      <c r="AW669" s="15" t="s">
        <v>33</v>
      </c>
      <c r="AX669" s="15" t="s">
        <v>72</v>
      </c>
      <c r="AY669" s="263" t="s">
        <v>121</v>
      </c>
    </row>
    <row r="670" s="13" customFormat="1">
      <c r="A670" s="13"/>
      <c r="B670" s="232"/>
      <c r="C670" s="233"/>
      <c r="D670" s="228" t="s">
        <v>132</v>
      </c>
      <c r="E670" s="234" t="s">
        <v>19</v>
      </c>
      <c r="F670" s="235" t="s">
        <v>742</v>
      </c>
      <c r="G670" s="233"/>
      <c r="H670" s="236">
        <v>2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2" t="s">
        <v>132</v>
      </c>
      <c r="AU670" s="242" t="s">
        <v>83</v>
      </c>
      <c r="AV670" s="13" t="s">
        <v>83</v>
      </c>
      <c r="AW670" s="13" t="s">
        <v>33</v>
      </c>
      <c r="AX670" s="13" t="s">
        <v>72</v>
      </c>
      <c r="AY670" s="242" t="s">
        <v>121</v>
      </c>
    </row>
    <row r="671" s="13" customFormat="1">
      <c r="A671" s="13"/>
      <c r="B671" s="232"/>
      <c r="C671" s="233"/>
      <c r="D671" s="228" t="s">
        <v>132</v>
      </c>
      <c r="E671" s="234" t="s">
        <v>19</v>
      </c>
      <c r="F671" s="235" t="s">
        <v>743</v>
      </c>
      <c r="G671" s="233"/>
      <c r="H671" s="236">
        <v>5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2" t="s">
        <v>132</v>
      </c>
      <c r="AU671" s="242" t="s">
        <v>83</v>
      </c>
      <c r="AV671" s="13" t="s">
        <v>83</v>
      </c>
      <c r="AW671" s="13" t="s">
        <v>33</v>
      </c>
      <c r="AX671" s="13" t="s">
        <v>72</v>
      </c>
      <c r="AY671" s="242" t="s">
        <v>121</v>
      </c>
    </row>
    <row r="672" s="14" customFormat="1">
      <c r="A672" s="14"/>
      <c r="B672" s="243"/>
      <c r="C672" s="244"/>
      <c r="D672" s="228" t="s">
        <v>132</v>
      </c>
      <c r="E672" s="245" t="s">
        <v>19</v>
      </c>
      <c r="F672" s="246" t="s">
        <v>150</v>
      </c>
      <c r="G672" s="244"/>
      <c r="H672" s="247">
        <v>7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3" t="s">
        <v>132</v>
      </c>
      <c r="AU672" s="253" t="s">
        <v>83</v>
      </c>
      <c r="AV672" s="14" t="s">
        <v>128</v>
      </c>
      <c r="AW672" s="14" t="s">
        <v>33</v>
      </c>
      <c r="AX672" s="14" t="s">
        <v>80</v>
      </c>
      <c r="AY672" s="253" t="s">
        <v>121</v>
      </c>
    </row>
    <row r="673" s="2" customFormat="1" ht="16.5" customHeight="1">
      <c r="A673" s="39"/>
      <c r="B673" s="40"/>
      <c r="C673" s="264" t="s">
        <v>744</v>
      </c>
      <c r="D673" s="264" t="s">
        <v>314</v>
      </c>
      <c r="E673" s="265" t="s">
        <v>745</v>
      </c>
      <c r="F673" s="266" t="s">
        <v>746</v>
      </c>
      <c r="G673" s="267" t="s">
        <v>126</v>
      </c>
      <c r="H673" s="268">
        <v>2</v>
      </c>
      <c r="I673" s="269"/>
      <c r="J673" s="270">
        <f>ROUND(I673*H673,2)</f>
        <v>0</v>
      </c>
      <c r="K673" s="266" t="s">
        <v>127</v>
      </c>
      <c r="L673" s="271"/>
      <c r="M673" s="272" t="s">
        <v>19</v>
      </c>
      <c r="N673" s="273" t="s">
        <v>43</v>
      </c>
      <c r="O673" s="85"/>
      <c r="P673" s="224">
        <f>O673*H673</f>
        <v>0</v>
      </c>
      <c r="Q673" s="224">
        <v>0.0040000000000000001</v>
      </c>
      <c r="R673" s="224">
        <f>Q673*H673</f>
        <v>0.0080000000000000002</v>
      </c>
      <c r="S673" s="224">
        <v>0</v>
      </c>
      <c r="T673" s="225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26" t="s">
        <v>167</v>
      </c>
      <c r="AT673" s="226" t="s">
        <v>314</v>
      </c>
      <c r="AU673" s="226" t="s">
        <v>83</v>
      </c>
      <c r="AY673" s="18" t="s">
        <v>121</v>
      </c>
      <c r="BE673" s="227">
        <f>IF(N673="základní",J673,0)</f>
        <v>0</v>
      </c>
      <c r="BF673" s="227">
        <f>IF(N673="snížená",J673,0)</f>
        <v>0</v>
      </c>
      <c r="BG673" s="227">
        <f>IF(N673="zákl. přenesená",J673,0)</f>
        <v>0</v>
      </c>
      <c r="BH673" s="227">
        <f>IF(N673="sníž. přenesená",J673,0)</f>
        <v>0</v>
      </c>
      <c r="BI673" s="227">
        <f>IF(N673="nulová",J673,0)</f>
        <v>0</v>
      </c>
      <c r="BJ673" s="18" t="s">
        <v>80</v>
      </c>
      <c r="BK673" s="227">
        <f>ROUND(I673*H673,2)</f>
        <v>0</v>
      </c>
      <c r="BL673" s="18" t="s">
        <v>128</v>
      </c>
      <c r="BM673" s="226" t="s">
        <v>747</v>
      </c>
    </row>
    <row r="674" s="15" customFormat="1">
      <c r="A674" s="15"/>
      <c r="B674" s="254"/>
      <c r="C674" s="255"/>
      <c r="D674" s="228" t="s">
        <v>132</v>
      </c>
      <c r="E674" s="256" t="s">
        <v>19</v>
      </c>
      <c r="F674" s="257" t="s">
        <v>748</v>
      </c>
      <c r="G674" s="255"/>
      <c r="H674" s="256" t="s">
        <v>19</v>
      </c>
      <c r="I674" s="258"/>
      <c r="J674" s="255"/>
      <c r="K674" s="255"/>
      <c r="L674" s="259"/>
      <c r="M674" s="260"/>
      <c r="N674" s="261"/>
      <c r="O674" s="261"/>
      <c r="P674" s="261"/>
      <c r="Q674" s="261"/>
      <c r="R674" s="261"/>
      <c r="S674" s="261"/>
      <c r="T674" s="262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3" t="s">
        <v>132</v>
      </c>
      <c r="AU674" s="263" t="s">
        <v>83</v>
      </c>
      <c r="AV674" s="15" t="s">
        <v>80</v>
      </c>
      <c r="AW674" s="15" t="s">
        <v>33</v>
      </c>
      <c r="AX674" s="15" t="s">
        <v>72</v>
      </c>
      <c r="AY674" s="263" t="s">
        <v>121</v>
      </c>
    </row>
    <row r="675" s="13" customFormat="1">
      <c r="A675" s="13"/>
      <c r="B675" s="232"/>
      <c r="C675" s="233"/>
      <c r="D675" s="228" t="s">
        <v>132</v>
      </c>
      <c r="E675" s="234" t="s">
        <v>19</v>
      </c>
      <c r="F675" s="235" t="s">
        <v>742</v>
      </c>
      <c r="G675" s="233"/>
      <c r="H675" s="236">
        <v>2</v>
      </c>
      <c r="I675" s="237"/>
      <c r="J675" s="233"/>
      <c r="K675" s="233"/>
      <c r="L675" s="238"/>
      <c r="M675" s="239"/>
      <c r="N675" s="240"/>
      <c r="O675" s="240"/>
      <c r="P675" s="240"/>
      <c r="Q675" s="240"/>
      <c r="R675" s="240"/>
      <c r="S675" s="240"/>
      <c r="T675" s="24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2" t="s">
        <v>132</v>
      </c>
      <c r="AU675" s="242" t="s">
        <v>83</v>
      </c>
      <c r="AV675" s="13" t="s">
        <v>83</v>
      </c>
      <c r="AW675" s="13" t="s">
        <v>33</v>
      </c>
      <c r="AX675" s="13" t="s">
        <v>80</v>
      </c>
      <c r="AY675" s="242" t="s">
        <v>121</v>
      </c>
    </row>
    <row r="676" s="2" customFormat="1" ht="16.5" customHeight="1">
      <c r="A676" s="39"/>
      <c r="B676" s="40"/>
      <c r="C676" s="264" t="s">
        <v>749</v>
      </c>
      <c r="D676" s="264" t="s">
        <v>314</v>
      </c>
      <c r="E676" s="265" t="s">
        <v>750</v>
      </c>
      <c r="F676" s="266" t="s">
        <v>751</v>
      </c>
      <c r="G676" s="267" t="s">
        <v>126</v>
      </c>
      <c r="H676" s="268">
        <v>5</v>
      </c>
      <c r="I676" s="269"/>
      <c r="J676" s="270">
        <f>ROUND(I676*H676,2)</f>
        <v>0</v>
      </c>
      <c r="K676" s="266" t="s">
        <v>127</v>
      </c>
      <c r="L676" s="271"/>
      <c r="M676" s="272" t="s">
        <v>19</v>
      </c>
      <c r="N676" s="273" t="s">
        <v>43</v>
      </c>
      <c r="O676" s="85"/>
      <c r="P676" s="224">
        <f>O676*H676</f>
        <v>0</v>
      </c>
      <c r="Q676" s="224">
        <v>0.0035000000000000001</v>
      </c>
      <c r="R676" s="224">
        <f>Q676*H676</f>
        <v>0.017500000000000002</v>
      </c>
      <c r="S676" s="224">
        <v>0</v>
      </c>
      <c r="T676" s="22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6" t="s">
        <v>167</v>
      </c>
      <c r="AT676" s="226" t="s">
        <v>314</v>
      </c>
      <c r="AU676" s="226" t="s">
        <v>83</v>
      </c>
      <c r="AY676" s="18" t="s">
        <v>121</v>
      </c>
      <c r="BE676" s="227">
        <f>IF(N676="základní",J676,0)</f>
        <v>0</v>
      </c>
      <c r="BF676" s="227">
        <f>IF(N676="snížená",J676,0)</f>
        <v>0</v>
      </c>
      <c r="BG676" s="227">
        <f>IF(N676="zákl. přenesená",J676,0)</f>
        <v>0</v>
      </c>
      <c r="BH676" s="227">
        <f>IF(N676="sníž. přenesená",J676,0)</f>
        <v>0</v>
      </c>
      <c r="BI676" s="227">
        <f>IF(N676="nulová",J676,0)</f>
        <v>0</v>
      </c>
      <c r="BJ676" s="18" t="s">
        <v>80</v>
      </c>
      <c r="BK676" s="227">
        <f>ROUND(I676*H676,2)</f>
        <v>0</v>
      </c>
      <c r="BL676" s="18" t="s">
        <v>128</v>
      </c>
      <c r="BM676" s="226" t="s">
        <v>752</v>
      </c>
    </row>
    <row r="677" s="15" customFormat="1">
      <c r="A677" s="15"/>
      <c r="B677" s="254"/>
      <c r="C677" s="255"/>
      <c r="D677" s="228" t="s">
        <v>132</v>
      </c>
      <c r="E677" s="256" t="s">
        <v>19</v>
      </c>
      <c r="F677" s="257" t="s">
        <v>748</v>
      </c>
      <c r="G677" s="255"/>
      <c r="H677" s="256" t="s">
        <v>19</v>
      </c>
      <c r="I677" s="258"/>
      <c r="J677" s="255"/>
      <c r="K677" s="255"/>
      <c r="L677" s="259"/>
      <c r="M677" s="260"/>
      <c r="N677" s="261"/>
      <c r="O677" s="261"/>
      <c r="P677" s="261"/>
      <c r="Q677" s="261"/>
      <c r="R677" s="261"/>
      <c r="S677" s="261"/>
      <c r="T677" s="262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63" t="s">
        <v>132</v>
      </c>
      <c r="AU677" s="263" t="s">
        <v>83</v>
      </c>
      <c r="AV677" s="15" t="s">
        <v>80</v>
      </c>
      <c r="AW677" s="15" t="s">
        <v>33</v>
      </c>
      <c r="AX677" s="15" t="s">
        <v>72</v>
      </c>
      <c r="AY677" s="263" t="s">
        <v>121</v>
      </c>
    </row>
    <row r="678" s="13" customFormat="1">
      <c r="A678" s="13"/>
      <c r="B678" s="232"/>
      <c r="C678" s="233"/>
      <c r="D678" s="228" t="s">
        <v>132</v>
      </c>
      <c r="E678" s="234" t="s">
        <v>19</v>
      </c>
      <c r="F678" s="235" t="s">
        <v>743</v>
      </c>
      <c r="G678" s="233"/>
      <c r="H678" s="236">
        <v>5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2" t="s">
        <v>132</v>
      </c>
      <c r="AU678" s="242" t="s">
        <v>83</v>
      </c>
      <c r="AV678" s="13" t="s">
        <v>83</v>
      </c>
      <c r="AW678" s="13" t="s">
        <v>33</v>
      </c>
      <c r="AX678" s="13" t="s">
        <v>80</v>
      </c>
      <c r="AY678" s="242" t="s">
        <v>121</v>
      </c>
    </row>
    <row r="679" s="2" customFormat="1" ht="16.5" customHeight="1">
      <c r="A679" s="39"/>
      <c r="B679" s="40"/>
      <c r="C679" s="215" t="s">
        <v>753</v>
      </c>
      <c r="D679" s="215" t="s">
        <v>123</v>
      </c>
      <c r="E679" s="216" t="s">
        <v>754</v>
      </c>
      <c r="F679" s="217" t="s">
        <v>755</v>
      </c>
      <c r="G679" s="218" t="s">
        <v>126</v>
      </c>
      <c r="H679" s="219">
        <v>2</v>
      </c>
      <c r="I679" s="220"/>
      <c r="J679" s="221">
        <f>ROUND(I679*H679,2)</f>
        <v>0</v>
      </c>
      <c r="K679" s="217" t="s">
        <v>127</v>
      </c>
      <c r="L679" s="45"/>
      <c r="M679" s="222" t="s">
        <v>19</v>
      </c>
      <c r="N679" s="223" t="s">
        <v>43</v>
      </c>
      <c r="O679" s="85"/>
      <c r="P679" s="224">
        <f>O679*H679</f>
        <v>0</v>
      </c>
      <c r="Q679" s="224">
        <v>0.0010499999999999999</v>
      </c>
      <c r="R679" s="224">
        <f>Q679*H679</f>
        <v>0.0020999999999999999</v>
      </c>
      <c r="S679" s="224">
        <v>0</v>
      </c>
      <c r="T679" s="225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26" t="s">
        <v>128</v>
      </c>
      <c r="AT679" s="226" t="s">
        <v>123</v>
      </c>
      <c r="AU679" s="226" t="s">
        <v>83</v>
      </c>
      <c r="AY679" s="18" t="s">
        <v>121</v>
      </c>
      <c r="BE679" s="227">
        <f>IF(N679="základní",J679,0)</f>
        <v>0</v>
      </c>
      <c r="BF679" s="227">
        <f>IF(N679="snížená",J679,0)</f>
        <v>0</v>
      </c>
      <c r="BG679" s="227">
        <f>IF(N679="zákl. přenesená",J679,0)</f>
        <v>0</v>
      </c>
      <c r="BH679" s="227">
        <f>IF(N679="sníž. přenesená",J679,0)</f>
        <v>0</v>
      </c>
      <c r="BI679" s="227">
        <f>IF(N679="nulová",J679,0)</f>
        <v>0</v>
      </c>
      <c r="BJ679" s="18" t="s">
        <v>80</v>
      </c>
      <c r="BK679" s="227">
        <f>ROUND(I679*H679,2)</f>
        <v>0</v>
      </c>
      <c r="BL679" s="18" t="s">
        <v>128</v>
      </c>
      <c r="BM679" s="226" t="s">
        <v>756</v>
      </c>
    </row>
    <row r="680" s="2" customFormat="1">
      <c r="A680" s="39"/>
      <c r="B680" s="40"/>
      <c r="C680" s="41"/>
      <c r="D680" s="228" t="s">
        <v>130</v>
      </c>
      <c r="E680" s="41"/>
      <c r="F680" s="229" t="s">
        <v>740</v>
      </c>
      <c r="G680" s="41"/>
      <c r="H680" s="41"/>
      <c r="I680" s="133"/>
      <c r="J680" s="41"/>
      <c r="K680" s="41"/>
      <c r="L680" s="45"/>
      <c r="M680" s="230"/>
      <c r="N680" s="231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130</v>
      </c>
      <c r="AU680" s="18" t="s">
        <v>83</v>
      </c>
    </row>
    <row r="681" s="15" customFormat="1">
      <c r="A681" s="15"/>
      <c r="B681" s="254"/>
      <c r="C681" s="255"/>
      <c r="D681" s="228" t="s">
        <v>132</v>
      </c>
      <c r="E681" s="256" t="s">
        <v>19</v>
      </c>
      <c r="F681" s="257" t="s">
        <v>741</v>
      </c>
      <c r="G681" s="255"/>
      <c r="H681" s="256" t="s">
        <v>19</v>
      </c>
      <c r="I681" s="258"/>
      <c r="J681" s="255"/>
      <c r="K681" s="255"/>
      <c r="L681" s="259"/>
      <c r="M681" s="260"/>
      <c r="N681" s="261"/>
      <c r="O681" s="261"/>
      <c r="P681" s="261"/>
      <c r="Q681" s="261"/>
      <c r="R681" s="261"/>
      <c r="S681" s="261"/>
      <c r="T681" s="262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3" t="s">
        <v>132</v>
      </c>
      <c r="AU681" s="263" t="s">
        <v>83</v>
      </c>
      <c r="AV681" s="15" t="s">
        <v>80</v>
      </c>
      <c r="AW681" s="15" t="s">
        <v>33</v>
      </c>
      <c r="AX681" s="15" t="s">
        <v>72</v>
      </c>
      <c r="AY681" s="263" t="s">
        <v>121</v>
      </c>
    </row>
    <row r="682" s="13" customFormat="1">
      <c r="A682" s="13"/>
      <c r="B682" s="232"/>
      <c r="C682" s="233"/>
      <c r="D682" s="228" t="s">
        <v>132</v>
      </c>
      <c r="E682" s="234" t="s">
        <v>19</v>
      </c>
      <c r="F682" s="235" t="s">
        <v>757</v>
      </c>
      <c r="G682" s="233"/>
      <c r="H682" s="236">
        <v>1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2" t="s">
        <v>132</v>
      </c>
      <c r="AU682" s="242" t="s">
        <v>83</v>
      </c>
      <c r="AV682" s="13" t="s">
        <v>83</v>
      </c>
      <c r="AW682" s="13" t="s">
        <v>33</v>
      </c>
      <c r="AX682" s="13" t="s">
        <v>72</v>
      </c>
      <c r="AY682" s="242" t="s">
        <v>121</v>
      </c>
    </row>
    <row r="683" s="13" customFormat="1">
      <c r="A683" s="13"/>
      <c r="B683" s="232"/>
      <c r="C683" s="233"/>
      <c r="D683" s="228" t="s">
        <v>132</v>
      </c>
      <c r="E683" s="234" t="s">
        <v>19</v>
      </c>
      <c r="F683" s="235" t="s">
        <v>758</v>
      </c>
      <c r="G683" s="233"/>
      <c r="H683" s="236">
        <v>1</v>
      </c>
      <c r="I683" s="237"/>
      <c r="J683" s="233"/>
      <c r="K683" s="233"/>
      <c r="L683" s="238"/>
      <c r="M683" s="239"/>
      <c r="N683" s="240"/>
      <c r="O683" s="240"/>
      <c r="P683" s="240"/>
      <c r="Q683" s="240"/>
      <c r="R683" s="240"/>
      <c r="S683" s="240"/>
      <c r="T683" s="24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2" t="s">
        <v>132</v>
      </c>
      <c r="AU683" s="242" t="s">
        <v>83</v>
      </c>
      <c r="AV683" s="13" t="s">
        <v>83</v>
      </c>
      <c r="AW683" s="13" t="s">
        <v>33</v>
      </c>
      <c r="AX683" s="13" t="s">
        <v>72</v>
      </c>
      <c r="AY683" s="242" t="s">
        <v>121</v>
      </c>
    </row>
    <row r="684" s="14" customFormat="1">
      <c r="A684" s="14"/>
      <c r="B684" s="243"/>
      <c r="C684" s="244"/>
      <c r="D684" s="228" t="s">
        <v>132</v>
      </c>
      <c r="E684" s="245" t="s">
        <v>19</v>
      </c>
      <c r="F684" s="246" t="s">
        <v>150</v>
      </c>
      <c r="G684" s="244"/>
      <c r="H684" s="247">
        <v>2</v>
      </c>
      <c r="I684" s="248"/>
      <c r="J684" s="244"/>
      <c r="K684" s="244"/>
      <c r="L684" s="249"/>
      <c r="M684" s="250"/>
      <c r="N684" s="251"/>
      <c r="O684" s="251"/>
      <c r="P684" s="251"/>
      <c r="Q684" s="251"/>
      <c r="R684" s="251"/>
      <c r="S684" s="251"/>
      <c r="T684" s="25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3" t="s">
        <v>132</v>
      </c>
      <c r="AU684" s="253" t="s">
        <v>83</v>
      </c>
      <c r="AV684" s="14" t="s">
        <v>128</v>
      </c>
      <c r="AW684" s="14" t="s">
        <v>33</v>
      </c>
      <c r="AX684" s="14" t="s">
        <v>80</v>
      </c>
      <c r="AY684" s="253" t="s">
        <v>121</v>
      </c>
    </row>
    <row r="685" s="2" customFormat="1" ht="16.5" customHeight="1">
      <c r="A685" s="39"/>
      <c r="B685" s="40"/>
      <c r="C685" s="264" t="s">
        <v>759</v>
      </c>
      <c r="D685" s="264" t="s">
        <v>314</v>
      </c>
      <c r="E685" s="265" t="s">
        <v>760</v>
      </c>
      <c r="F685" s="266" t="s">
        <v>761</v>
      </c>
      <c r="G685" s="267" t="s">
        <v>126</v>
      </c>
      <c r="H685" s="268">
        <v>2</v>
      </c>
      <c r="I685" s="269"/>
      <c r="J685" s="270">
        <f>ROUND(I685*H685,2)</f>
        <v>0</v>
      </c>
      <c r="K685" s="266" t="s">
        <v>127</v>
      </c>
      <c r="L685" s="271"/>
      <c r="M685" s="272" t="s">
        <v>19</v>
      </c>
      <c r="N685" s="273" t="s">
        <v>43</v>
      </c>
      <c r="O685" s="85"/>
      <c r="P685" s="224">
        <f>O685*H685</f>
        <v>0</v>
      </c>
      <c r="Q685" s="224">
        <v>0.0155</v>
      </c>
      <c r="R685" s="224">
        <f>Q685*H685</f>
        <v>0.031</v>
      </c>
      <c r="S685" s="224">
        <v>0</v>
      </c>
      <c r="T685" s="225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26" t="s">
        <v>167</v>
      </c>
      <c r="AT685" s="226" t="s">
        <v>314</v>
      </c>
      <c r="AU685" s="226" t="s">
        <v>83</v>
      </c>
      <c r="AY685" s="18" t="s">
        <v>121</v>
      </c>
      <c r="BE685" s="227">
        <f>IF(N685="základní",J685,0)</f>
        <v>0</v>
      </c>
      <c r="BF685" s="227">
        <f>IF(N685="snížená",J685,0)</f>
        <v>0</v>
      </c>
      <c r="BG685" s="227">
        <f>IF(N685="zákl. přenesená",J685,0)</f>
        <v>0</v>
      </c>
      <c r="BH685" s="227">
        <f>IF(N685="sníž. přenesená",J685,0)</f>
        <v>0</v>
      </c>
      <c r="BI685" s="227">
        <f>IF(N685="nulová",J685,0)</f>
        <v>0</v>
      </c>
      <c r="BJ685" s="18" t="s">
        <v>80</v>
      </c>
      <c r="BK685" s="227">
        <f>ROUND(I685*H685,2)</f>
        <v>0</v>
      </c>
      <c r="BL685" s="18" t="s">
        <v>128</v>
      </c>
      <c r="BM685" s="226" t="s">
        <v>762</v>
      </c>
    </row>
    <row r="686" s="2" customFormat="1" ht="16.5" customHeight="1">
      <c r="A686" s="39"/>
      <c r="B686" s="40"/>
      <c r="C686" s="215" t="s">
        <v>763</v>
      </c>
      <c r="D686" s="215" t="s">
        <v>123</v>
      </c>
      <c r="E686" s="216" t="s">
        <v>764</v>
      </c>
      <c r="F686" s="217" t="s">
        <v>765</v>
      </c>
      <c r="G686" s="218" t="s">
        <v>126</v>
      </c>
      <c r="H686" s="219">
        <v>8</v>
      </c>
      <c r="I686" s="220"/>
      <c r="J686" s="221">
        <f>ROUND(I686*H686,2)</f>
        <v>0</v>
      </c>
      <c r="K686" s="217" t="s">
        <v>127</v>
      </c>
      <c r="L686" s="45"/>
      <c r="M686" s="222" t="s">
        <v>19</v>
      </c>
      <c r="N686" s="223" t="s">
        <v>43</v>
      </c>
      <c r="O686" s="85"/>
      <c r="P686" s="224">
        <f>O686*H686</f>
        <v>0</v>
      </c>
      <c r="Q686" s="224">
        <v>0.11241</v>
      </c>
      <c r="R686" s="224">
        <f>Q686*H686</f>
        <v>0.89927999999999997</v>
      </c>
      <c r="S686" s="224">
        <v>0</v>
      </c>
      <c r="T686" s="225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6" t="s">
        <v>128</v>
      </c>
      <c r="AT686" s="226" t="s">
        <v>123</v>
      </c>
      <c r="AU686" s="226" t="s">
        <v>83</v>
      </c>
      <c r="AY686" s="18" t="s">
        <v>121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18" t="s">
        <v>80</v>
      </c>
      <c r="BK686" s="227">
        <f>ROUND(I686*H686,2)</f>
        <v>0</v>
      </c>
      <c r="BL686" s="18" t="s">
        <v>128</v>
      </c>
      <c r="BM686" s="226" t="s">
        <v>766</v>
      </c>
    </row>
    <row r="687" s="2" customFormat="1">
      <c r="A687" s="39"/>
      <c r="B687" s="40"/>
      <c r="C687" s="41"/>
      <c r="D687" s="228" t="s">
        <v>130</v>
      </c>
      <c r="E687" s="41"/>
      <c r="F687" s="229" t="s">
        <v>767</v>
      </c>
      <c r="G687" s="41"/>
      <c r="H687" s="41"/>
      <c r="I687" s="133"/>
      <c r="J687" s="41"/>
      <c r="K687" s="41"/>
      <c r="L687" s="45"/>
      <c r="M687" s="230"/>
      <c r="N687" s="231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130</v>
      </c>
      <c r="AU687" s="18" t="s">
        <v>83</v>
      </c>
    </row>
    <row r="688" s="15" customFormat="1">
      <c r="A688" s="15"/>
      <c r="B688" s="254"/>
      <c r="C688" s="255"/>
      <c r="D688" s="228" t="s">
        <v>132</v>
      </c>
      <c r="E688" s="256" t="s">
        <v>19</v>
      </c>
      <c r="F688" s="257" t="s">
        <v>741</v>
      </c>
      <c r="G688" s="255"/>
      <c r="H688" s="256" t="s">
        <v>19</v>
      </c>
      <c r="I688" s="258"/>
      <c r="J688" s="255"/>
      <c r="K688" s="255"/>
      <c r="L688" s="259"/>
      <c r="M688" s="260"/>
      <c r="N688" s="261"/>
      <c r="O688" s="261"/>
      <c r="P688" s="261"/>
      <c r="Q688" s="261"/>
      <c r="R688" s="261"/>
      <c r="S688" s="261"/>
      <c r="T688" s="262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63" t="s">
        <v>132</v>
      </c>
      <c r="AU688" s="263" t="s">
        <v>83</v>
      </c>
      <c r="AV688" s="15" t="s">
        <v>80</v>
      </c>
      <c r="AW688" s="15" t="s">
        <v>33</v>
      </c>
      <c r="AX688" s="15" t="s">
        <v>72</v>
      </c>
      <c r="AY688" s="263" t="s">
        <v>121</v>
      </c>
    </row>
    <row r="689" s="13" customFormat="1">
      <c r="A689" s="13"/>
      <c r="B689" s="232"/>
      <c r="C689" s="233"/>
      <c r="D689" s="228" t="s">
        <v>132</v>
      </c>
      <c r="E689" s="234" t="s">
        <v>19</v>
      </c>
      <c r="F689" s="235" t="s">
        <v>742</v>
      </c>
      <c r="G689" s="233"/>
      <c r="H689" s="236">
        <v>2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2" t="s">
        <v>132</v>
      </c>
      <c r="AU689" s="242" t="s">
        <v>83</v>
      </c>
      <c r="AV689" s="13" t="s">
        <v>83</v>
      </c>
      <c r="AW689" s="13" t="s">
        <v>33</v>
      </c>
      <c r="AX689" s="13" t="s">
        <v>72</v>
      </c>
      <c r="AY689" s="242" t="s">
        <v>121</v>
      </c>
    </row>
    <row r="690" s="13" customFormat="1">
      <c r="A690" s="13"/>
      <c r="B690" s="232"/>
      <c r="C690" s="233"/>
      <c r="D690" s="228" t="s">
        <v>132</v>
      </c>
      <c r="E690" s="234" t="s">
        <v>19</v>
      </c>
      <c r="F690" s="235" t="s">
        <v>768</v>
      </c>
      <c r="G690" s="233"/>
      <c r="H690" s="236">
        <v>1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2" t="s">
        <v>132</v>
      </c>
      <c r="AU690" s="242" t="s">
        <v>83</v>
      </c>
      <c r="AV690" s="13" t="s">
        <v>83</v>
      </c>
      <c r="AW690" s="13" t="s">
        <v>33</v>
      </c>
      <c r="AX690" s="13" t="s">
        <v>72</v>
      </c>
      <c r="AY690" s="242" t="s">
        <v>121</v>
      </c>
    </row>
    <row r="691" s="13" customFormat="1">
      <c r="A691" s="13"/>
      <c r="B691" s="232"/>
      <c r="C691" s="233"/>
      <c r="D691" s="228" t="s">
        <v>132</v>
      </c>
      <c r="E691" s="234" t="s">
        <v>19</v>
      </c>
      <c r="F691" s="235" t="s">
        <v>743</v>
      </c>
      <c r="G691" s="233"/>
      <c r="H691" s="236">
        <v>5</v>
      </c>
      <c r="I691" s="237"/>
      <c r="J691" s="233"/>
      <c r="K691" s="233"/>
      <c r="L691" s="238"/>
      <c r="M691" s="239"/>
      <c r="N691" s="240"/>
      <c r="O691" s="240"/>
      <c r="P691" s="240"/>
      <c r="Q691" s="240"/>
      <c r="R691" s="240"/>
      <c r="S691" s="240"/>
      <c r="T691" s="24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2" t="s">
        <v>132</v>
      </c>
      <c r="AU691" s="242" t="s">
        <v>83</v>
      </c>
      <c r="AV691" s="13" t="s">
        <v>83</v>
      </c>
      <c r="AW691" s="13" t="s">
        <v>33</v>
      </c>
      <c r="AX691" s="13" t="s">
        <v>72</v>
      </c>
      <c r="AY691" s="242" t="s">
        <v>121</v>
      </c>
    </row>
    <row r="692" s="14" customFormat="1">
      <c r="A692" s="14"/>
      <c r="B692" s="243"/>
      <c r="C692" s="244"/>
      <c r="D692" s="228" t="s">
        <v>132</v>
      </c>
      <c r="E692" s="245" t="s">
        <v>19</v>
      </c>
      <c r="F692" s="246" t="s">
        <v>150</v>
      </c>
      <c r="G692" s="244"/>
      <c r="H692" s="247">
        <v>8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3" t="s">
        <v>132</v>
      </c>
      <c r="AU692" s="253" t="s">
        <v>83</v>
      </c>
      <c r="AV692" s="14" t="s">
        <v>128</v>
      </c>
      <c r="AW692" s="14" t="s">
        <v>33</v>
      </c>
      <c r="AX692" s="14" t="s">
        <v>80</v>
      </c>
      <c r="AY692" s="253" t="s">
        <v>121</v>
      </c>
    </row>
    <row r="693" s="2" customFormat="1" ht="16.5" customHeight="1">
      <c r="A693" s="39"/>
      <c r="B693" s="40"/>
      <c r="C693" s="264" t="s">
        <v>769</v>
      </c>
      <c r="D693" s="264" t="s">
        <v>314</v>
      </c>
      <c r="E693" s="265" t="s">
        <v>770</v>
      </c>
      <c r="F693" s="266" t="s">
        <v>771</v>
      </c>
      <c r="G693" s="267" t="s">
        <v>126</v>
      </c>
      <c r="H693" s="268">
        <v>8</v>
      </c>
      <c r="I693" s="269"/>
      <c r="J693" s="270">
        <f>ROUND(I693*H693,2)</f>
        <v>0</v>
      </c>
      <c r="K693" s="266" t="s">
        <v>127</v>
      </c>
      <c r="L693" s="271"/>
      <c r="M693" s="272" t="s">
        <v>19</v>
      </c>
      <c r="N693" s="273" t="s">
        <v>43</v>
      </c>
      <c r="O693" s="85"/>
      <c r="P693" s="224">
        <f>O693*H693</f>
        <v>0</v>
      </c>
      <c r="Q693" s="224">
        <v>0.0025000000000000001</v>
      </c>
      <c r="R693" s="224">
        <f>Q693*H693</f>
        <v>0.02</v>
      </c>
      <c r="S693" s="224">
        <v>0</v>
      </c>
      <c r="T693" s="22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26" t="s">
        <v>167</v>
      </c>
      <c r="AT693" s="226" t="s">
        <v>314</v>
      </c>
      <c r="AU693" s="226" t="s">
        <v>83</v>
      </c>
      <c r="AY693" s="18" t="s">
        <v>121</v>
      </c>
      <c r="BE693" s="227">
        <f>IF(N693="základní",J693,0)</f>
        <v>0</v>
      </c>
      <c r="BF693" s="227">
        <f>IF(N693="snížená",J693,0)</f>
        <v>0</v>
      </c>
      <c r="BG693" s="227">
        <f>IF(N693="zákl. přenesená",J693,0)</f>
        <v>0</v>
      </c>
      <c r="BH693" s="227">
        <f>IF(N693="sníž. přenesená",J693,0)</f>
        <v>0</v>
      </c>
      <c r="BI693" s="227">
        <f>IF(N693="nulová",J693,0)</f>
        <v>0</v>
      </c>
      <c r="BJ693" s="18" t="s">
        <v>80</v>
      </c>
      <c r="BK693" s="227">
        <f>ROUND(I693*H693,2)</f>
        <v>0</v>
      </c>
      <c r="BL693" s="18" t="s">
        <v>128</v>
      </c>
      <c r="BM693" s="226" t="s">
        <v>772</v>
      </c>
    </row>
    <row r="694" s="2" customFormat="1" ht="16.5" customHeight="1">
      <c r="A694" s="39"/>
      <c r="B694" s="40"/>
      <c r="C694" s="264" t="s">
        <v>773</v>
      </c>
      <c r="D694" s="264" t="s">
        <v>314</v>
      </c>
      <c r="E694" s="265" t="s">
        <v>774</v>
      </c>
      <c r="F694" s="266" t="s">
        <v>775</v>
      </c>
      <c r="G694" s="267" t="s">
        <v>126</v>
      </c>
      <c r="H694" s="268">
        <v>8</v>
      </c>
      <c r="I694" s="269"/>
      <c r="J694" s="270">
        <f>ROUND(I694*H694,2)</f>
        <v>0</v>
      </c>
      <c r="K694" s="266" t="s">
        <v>127</v>
      </c>
      <c r="L694" s="271"/>
      <c r="M694" s="272" t="s">
        <v>19</v>
      </c>
      <c r="N694" s="273" t="s">
        <v>43</v>
      </c>
      <c r="O694" s="85"/>
      <c r="P694" s="224">
        <f>O694*H694</f>
        <v>0</v>
      </c>
      <c r="Q694" s="224">
        <v>0.0030000000000000001</v>
      </c>
      <c r="R694" s="224">
        <f>Q694*H694</f>
        <v>0.024</v>
      </c>
      <c r="S694" s="224">
        <v>0</v>
      </c>
      <c r="T694" s="225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26" t="s">
        <v>167</v>
      </c>
      <c r="AT694" s="226" t="s">
        <v>314</v>
      </c>
      <c r="AU694" s="226" t="s">
        <v>83</v>
      </c>
      <c r="AY694" s="18" t="s">
        <v>121</v>
      </c>
      <c r="BE694" s="227">
        <f>IF(N694="základní",J694,0)</f>
        <v>0</v>
      </c>
      <c r="BF694" s="227">
        <f>IF(N694="snížená",J694,0)</f>
        <v>0</v>
      </c>
      <c r="BG694" s="227">
        <f>IF(N694="zákl. přenesená",J694,0)</f>
        <v>0</v>
      </c>
      <c r="BH694" s="227">
        <f>IF(N694="sníž. přenesená",J694,0)</f>
        <v>0</v>
      </c>
      <c r="BI694" s="227">
        <f>IF(N694="nulová",J694,0)</f>
        <v>0</v>
      </c>
      <c r="BJ694" s="18" t="s">
        <v>80</v>
      </c>
      <c r="BK694" s="227">
        <f>ROUND(I694*H694,2)</f>
        <v>0</v>
      </c>
      <c r="BL694" s="18" t="s">
        <v>128</v>
      </c>
      <c r="BM694" s="226" t="s">
        <v>776</v>
      </c>
    </row>
    <row r="695" s="2" customFormat="1" ht="16.5" customHeight="1">
      <c r="A695" s="39"/>
      <c r="B695" s="40"/>
      <c r="C695" s="264" t="s">
        <v>777</v>
      </c>
      <c r="D695" s="264" t="s">
        <v>314</v>
      </c>
      <c r="E695" s="265" t="s">
        <v>778</v>
      </c>
      <c r="F695" s="266" t="s">
        <v>779</v>
      </c>
      <c r="G695" s="267" t="s">
        <v>126</v>
      </c>
      <c r="H695" s="268">
        <v>16</v>
      </c>
      <c r="I695" s="269"/>
      <c r="J695" s="270">
        <f>ROUND(I695*H695,2)</f>
        <v>0</v>
      </c>
      <c r="K695" s="266" t="s">
        <v>127</v>
      </c>
      <c r="L695" s="271"/>
      <c r="M695" s="272" t="s">
        <v>19</v>
      </c>
      <c r="N695" s="273" t="s">
        <v>43</v>
      </c>
      <c r="O695" s="85"/>
      <c r="P695" s="224">
        <f>O695*H695</f>
        <v>0</v>
      </c>
      <c r="Q695" s="224">
        <v>0.00035</v>
      </c>
      <c r="R695" s="224">
        <f>Q695*H695</f>
        <v>0.0055999999999999999</v>
      </c>
      <c r="S695" s="224">
        <v>0</v>
      </c>
      <c r="T695" s="225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26" t="s">
        <v>167</v>
      </c>
      <c r="AT695" s="226" t="s">
        <v>314</v>
      </c>
      <c r="AU695" s="226" t="s">
        <v>83</v>
      </c>
      <c r="AY695" s="18" t="s">
        <v>121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18" t="s">
        <v>80</v>
      </c>
      <c r="BK695" s="227">
        <f>ROUND(I695*H695,2)</f>
        <v>0</v>
      </c>
      <c r="BL695" s="18" t="s">
        <v>128</v>
      </c>
      <c r="BM695" s="226" t="s">
        <v>780</v>
      </c>
    </row>
    <row r="696" s="13" customFormat="1">
      <c r="A696" s="13"/>
      <c r="B696" s="232"/>
      <c r="C696" s="233"/>
      <c r="D696" s="228" t="s">
        <v>132</v>
      </c>
      <c r="E696" s="233"/>
      <c r="F696" s="235" t="s">
        <v>781</v>
      </c>
      <c r="G696" s="233"/>
      <c r="H696" s="236">
        <v>16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2" t="s">
        <v>132</v>
      </c>
      <c r="AU696" s="242" t="s">
        <v>83</v>
      </c>
      <c r="AV696" s="13" t="s">
        <v>83</v>
      </c>
      <c r="AW696" s="13" t="s">
        <v>4</v>
      </c>
      <c r="AX696" s="13" t="s">
        <v>80</v>
      </c>
      <c r="AY696" s="242" t="s">
        <v>121</v>
      </c>
    </row>
    <row r="697" s="2" customFormat="1" ht="16.5" customHeight="1">
      <c r="A697" s="39"/>
      <c r="B697" s="40"/>
      <c r="C697" s="264" t="s">
        <v>782</v>
      </c>
      <c r="D697" s="264" t="s">
        <v>314</v>
      </c>
      <c r="E697" s="265" t="s">
        <v>783</v>
      </c>
      <c r="F697" s="266" t="s">
        <v>784</v>
      </c>
      <c r="G697" s="267" t="s">
        <v>126</v>
      </c>
      <c r="H697" s="268">
        <v>8</v>
      </c>
      <c r="I697" s="269"/>
      <c r="J697" s="270">
        <f>ROUND(I697*H697,2)</f>
        <v>0</v>
      </c>
      <c r="K697" s="266" t="s">
        <v>127</v>
      </c>
      <c r="L697" s="271"/>
      <c r="M697" s="272" t="s">
        <v>19</v>
      </c>
      <c r="N697" s="273" t="s">
        <v>43</v>
      </c>
      <c r="O697" s="85"/>
      <c r="P697" s="224">
        <f>O697*H697</f>
        <v>0</v>
      </c>
      <c r="Q697" s="224">
        <v>0.00010000000000000001</v>
      </c>
      <c r="R697" s="224">
        <f>Q697*H697</f>
        <v>0.00080000000000000004</v>
      </c>
      <c r="S697" s="224">
        <v>0</v>
      </c>
      <c r="T697" s="225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26" t="s">
        <v>167</v>
      </c>
      <c r="AT697" s="226" t="s">
        <v>314</v>
      </c>
      <c r="AU697" s="226" t="s">
        <v>83</v>
      </c>
      <c r="AY697" s="18" t="s">
        <v>121</v>
      </c>
      <c r="BE697" s="227">
        <f>IF(N697="základní",J697,0)</f>
        <v>0</v>
      </c>
      <c r="BF697" s="227">
        <f>IF(N697="snížená",J697,0)</f>
        <v>0</v>
      </c>
      <c r="BG697" s="227">
        <f>IF(N697="zákl. přenesená",J697,0)</f>
        <v>0</v>
      </c>
      <c r="BH697" s="227">
        <f>IF(N697="sníž. přenesená",J697,0)</f>
        <v>0</v>
      </c>
      <c r="BI697" s="227">
        <f>IF(N697="nulová",J697,0)</f>
        <v>0</v>
      </c>
      <c r="BJ697" s="18" t="s">
        <v>80</v>
      </c>
      <c r="BK697" s="227">
        <f>ROUND(I697*H697,2)</f>
        <v>0</v>
      </c>
      <c r="BL697" s="18" t="s">
        <v>128</v>
      </c>
      <c r="BM697" s="226" t="s">
        <v>785</v>
      </c>
    </row>
    <row r="698" s="2" customFormat="1" ht="16.5" customHeight="1">
      <c r="A698" s="39"/>
      <c r="B698" s="40"/>
      <c r="C698" s="215" t="s">
        <v>786</v>
      </c>
      <c r="D698" s="215" t="s">
        <v>123</v>
      </c>
      <c r="E698" s="216" t="s">
        <v>787</v>
      </c>
      <c r="F698" s="217" t="s">
        <v>788</v>
      </c>
      <c r="G698" s="218" t="s">
        <v>181</v>
      </c>
      <c r="H698" s="219">
        <v>802</v>
      </c>
      <c r="I698" s="220"/>
      <c r="J698" s="221">
        <f>ROUND(I698*H698,2)</f>
        <v>0</v>
      </c>
      <c r="K698" s="217" t="s">
        <v>127</v>
      </c>
      <c r="L698" s="45"/>
      <c r="M698" s="222" t="s">
        <v>19</v>
      </c>
      <c r="N698" s="223" t="s">
        <v>43</v>
      </c>
      <c r="O698" s="85"/>
      <c r="P698" s="224">
        <f>O698*H698</f>
        <v>0</v>
      </c>
      <c r="Q698" s="224">
        <v>0.00033</v>
      </c>
      <c r="R698" s="224">
        <f>Q698*H698</f>
        <v>0.26466000000000001</v>
      </c>
      <c r="S698" s="224">
        <v>0</v>
      </c>
      <c r="T698" s="225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26" t="s">
        <v>128</v>
      </c>
      <c r="AT698" s="226" t="s">
        <v>123</v>
      </c>
      <c r="AU698" s="226" t="s">
        <v>83</v>
      </c>
      <c r="AY698" s="18" t="s">
        <v>121</v>
      </c>
      <c r="BE698" s="227">
        <f>IF(N698="základní",J698,0)</f>
        <v>0</v>
      </c>
      <c r="BF698" s="227">
        <f>IF(N698="snížená",J698,0)</f>
        <v>0</v>
      </c>
      <c r="BG698" s="227">
        <f>IF(N698="zákl. přenesená",J698,0)</f>
        <v>0</v>
      </c>
      <c r="BH698" s="227">
        <f>IF(N698="sníž. přenesená",J698,0)</f>
        <v>0</v>
      </c>
      <c r="BI698" s="227">
        <f>IF(N698="nulová",J698,0)</f>
        <v>0</v>
      </c>
      <c r="BJ698" s="18" t="s">
        <v>80</v>
      </c>
      <c r="BK698" s="227">
        <f>ROUND(I698*H698,2)</f>
        <v>0</v>
      </c>
      <c r="BL698" s="18" t="s">
        <v>128</v>
      </c>
      <c r="BM698" s="226" t="s">
        <v>789</v>
      </c>
    </row>
    <row r="699" s="2" customFormat="1">
      <c r="A699" s="39"/>
      <c r="B699" s="40"/>
      <c r="C699" s="41"/>
      <c r="D699" s="228" t="s">
        <v>130</v>
      </c>
      <c r="E699" s="41"/>
      <c r="F699" s="229" t="s">
        <v>790</v>
      </c>
      <c r="G699" s="41"/>
      <c r="H699" s="41"/>
      <c r="I699" s="133"/>
      <c r="J699" s="41"/>
      <c r="K699" s="41"/>
      <c r="L699" s="45"/>
      <c r="M699" s="230"/>
      <c r="N699" s="231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130</v>
      </c>
      <c r="AU699" s="18" t="s">
        <v>83</v>
      </c>
    </row>
    <row r="700" s="15" customFormat="1">
      <c r="A700" s="15"/>
      <c r="B700" s="254"/>
      <c r="C700" s="255"/>
      <c r="D700" s="228" t="s">
        <v>132</v>
      </c>
      <c r="E700" s="256" t="s">
        <v>19</v>
      </c>
      <c r="F700" s="257" t="s">
        <v>741</v>
      </c>
      <c r="G700" s="255"/>
      <c r="H700" s="256" t="s">
        <v>19</v>
      </c>
      <c r="I700" s="258"/>
      <c r="J700" s="255"/>
      <c r="K700" s="255"/>
      <c r="L700" s="259"/>
      <c r="M700" s="260"/>
      <c r="N700" s="261"/>
      <c r="O700" s="261"/>
      <c r="P700" s="261"/>
      <c r="Q700" s="261"/>
      <c r="R700" s="261"/>
      <c r="S700" s="261"/>
      <c r="T700" s="262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3" t="s">
        <v>132</v>
      </c>
      <c r="AU700" s="263" t="s">
        <v>83</v>
      </c>
      <c r="AV700" s="15" t="s">
        <v>80</v>
      </c>
      <c r="AW700" s="15" t="s">
        <v>33</v>
      </c>
      <c r="AX700" s="15" t="s">
        <v>72</v>
      </c>
      <c r="AY700" s="263" t="s">
        <v>121</v>
      </c>
    </row>
    <row r="701" s="13" customFormat="1">
      <c r="A701" s="13"/>
      <c r="B701" s="232"/>
      <c r="C701" s="233"/>
      <c r="D701" s="228" t="s">
        <v>132</v>
      </c>
      <c r="E701" s="234" t="s">
        <v>19</v>
      </c>
      <c r="F701" s="235" t="s">
        <v>791</v>
      </c>
      <c r="G701" s="233"/>
      <c r="H701" s="236">
        <v>32</v>
      </c>
      <c r="I701" s="237"/>
      <c r="J701" s="233"/>
      <c r="K701" s="233"/>
      <c r="L701" s="238"/>
      <c r="M701" s="239"/>
      <c r="N701" s="240"/>
      <c r="O701" s="240"/>
      <c r="P701" s="240"/>
      <c r="Q701" s="240"/>
      <c r="R701" s="240"/>
      <c r="S701" s="240"/>
      <c r="T701" s="24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2" t="s">
        <v>132</v>
      </c>
      <c r="AU701" s="242" t="s">
        <v>83</v>
      </c>
      <c r="AV701" s="13" t="s">
        <v>83</v>
      </c>
      <c r="AW701" s="13" t="s">
        <v>33</v>
      </c>
      <c r="AX701" s="13" t="s">
        <v>72</v>
      </c>
      <c r="AY701" s="242" t="s">
        <v>121</v>
      </c>
    </row>
    <row r="702" s="13" customFormat="1">
      <c r="A702" s="13"/>
      <c r="B702" s="232"/>
      <c r="C702" s="233"/>
      <c r="D702" s="228" t="s">
        <v>132</v>
      </c>
      <c r="E702" s="234" t="s">
        <v>19</v>
      </c>
      <c r="F702" s="235" t="s">
        <v>792</v>
      </c>
      <c r="G702" s="233"/>
      <c r="H702" s="236">
        <v>770</v>
      </c>
      <c r="I702" s="237"/>
      <c r="J702" s="233"/>
      <c r="K702" s="233"/>
      <c r="L702" s="238"/>
      <c r="M702" s="239"/>
      <c r="N702" s="240"/>
      <c r="O702" s="240"/>
      <c r="P702" s="240"/>
      <c r="Q702" s="240"/>
      <c r="R702" s="240"/>
      <c r="S702" s="240"/>
      <c r="T702" s="24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2" t="s">
        <v>132</v>
      </c>
      <c r="AU702" s="242" t="s">
        <v>83</v>
      </c>
      <c r="AV702" s="13" t="s">
        <v>83</v>
      </c>
      <c r="AW702" s="13" t="s">
        <v>33</v>
      </c>
      <c r="AX702" s="13" t="s">
        <v>72</v>
      </c>
      <c r="AY702" s="242" t="s">
        <v>121</v>
      </c>
    </row>
    <row r="703" s="14" customFormat="1">
      <c r="A703" s="14"/>
      <c r="B703" s="243"/>
      <c r="C703" s="244"/>
      <c r="D703" s="228" t="s">
        <v>132</v>
      </c>
      <c r="E703" s="245" t="s">
        <v>19</v>
      </c>
      <c r="F703" s="246" t="s">
        <v>150</v>
      </c>
      <c r="G703" s="244"/>
      <c r="H703" s="247">
        <v>802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3" t="s">
        <v>132</v>
      </c>
      <c r="AU703" s="253" t="s">
        <v>83</v>
      </c>
      <c r="AV703" s="14" t="s">
        <v>128</v>
      </c>
      <c r="AW703" s="14" t="s">
        <v>33</v>
      </c>
      <c r="AX703" s="14" t="s">
        <v>80</v>
      </c>
      <c r="AY703" s="253" t="s">
        <v>121</v>
      </c>
    </row>
    <row r="704" s="2" customFormat="1" ht="16.5" customHeight="1">
      <c r="A704" s="39"/>
      <c r="B704" s="40"/>
      <c r="C704" s="215" t="s">
        <v>793</v>
      </c>
      <c r="D704" s="215" t="s">
        <v>123</v>
      </c>
      <c r="E704" s="216" t="s">
        <v>794</v>
      </c>
      <c r="F704" s="217" t="s">
        <v>795</v>
      </c>
      <c r="G704" s="218" t="s">
        <v>181</v>
      </c>
      <c r="H704" s="219">
        <v>313</v>
      </c>
      <c r="I704" s="220"/>
      <c r="J704" s="221">
        <f>ROUND(I704*H704,2)</f>
        <v>0</v>
      </c>
      <c r="K704" s="217" t="s">
        <v>127</v>
      </c>
      <c r="L704" s="45"/>
      <c r="M704" s="222" t="s">
        <v>19</v>
      </c>
      <c r="N704" s="223" t="s">
        <v>43</v>
      </c>
      <c r="O704" s="85"/>
      <c r="P704" s="224">
        <f>O704*H704</f>
        <v>0</v>
      </c>
      <c r="Q704" s="224">
        <v>0.00064999999999999997</v>
      </c>
      <c r="R704" s="224">
        <f>Q704*H704</f>
        <v>0.20344999999999999</v>
      </c>
      <c r="S704" s="224">
        <v>0</v>
      </c>
      <c r="T704" s="225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26" t="s">
        <v>128</v>
      </c>
      <c r="AT704" s="226" t="s">
        <v>123</v>
      </c>
      <c r="AU704" s="226" t="s">
        <v>83</v>
      </c>
      <c r="AY704" s="18" t="s">
        <v>121</v>
      </c>
      <c r="BE704" s="227">
        <f>IF(N704="základní",J704,0)</f>
        <v>0</v>
      </c>
      <c r="BF704" s="227">
        <f>IF(N704="snížená",J704,0)</f>
        <v>0</v>
      </c>
      <c r="BG704" s="227">
        <f>IF(N704="zákl. přenesená",J704,0)</f>
        <v>0</v>
      </c>
      <c r="BH704" s="227">
        <f>IF(N704="sníž. přenesená",J704,0)</f>
        <v>0</v>
      </c>
      <c r="BI704" s="227">
        <f>IF(N704="nulová",J704,0)</f>
        <v>0</v>
      </c>
      <c r="BJ704" s="18" t="s">
        <v>80</v>
      </c>
      <c r="BK704" s="227">
        <f>ROUND(I704*H704,2)</f>
        <v>0</v>
      </c>
      <c r="BL704" s="18" t="s">
        <v>128</v>
      </c>
      <c r="BM704" s="226" t="s">
        <v>796</v>
      </c>
    </row>
    <row r="705" s="2" customFormat="1">
      <c r="A705" s="39"/>
      <c r="B705" s="40"/>
      <c r="C705" s="41"/>
      <c r="D705" s="228" t="s">
        <v>130</v>
      </c>
      <c r="E705" s="41"/>
      <c r="F705" s="229" t="s">
        <v>790</v>
      </c>
      <c r="G705" s="41"/>
      <c r="H705" s="41"/>
      <c r="I705" s="133"/>
      <c r="J705" s="41"/>
      <c r="K705" s="41"/>
      <c r="L705" s="45"/>
      <c r="M705" s="230"/>
      <c r="N705" s="231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130</v>
      </c>
      <c r="AU705" s="18" t="s">
        <v>83</v>
      </c>
    </row>
    <row r="706" s="15" customFormat="1">
      <c r="A706" s="15"/>
      <c r="B706" s="254"/>
      <c r="C706" s="255"/>
      <c r="D706" s="228" t="s">
        <v>132</v>
      </c>
      <c r="E706" s="256" t="s">
        <v>19</v>
      </c>
      <c r="F706" s="257" t="s">
        <v>741</v>
      </c>
      <c r="G706" s="255"/>
      <c r="H706" s="256" t="s">
        <v>19</v>
      </c>
      <c r="I706" s="258"/>
      <c r="J706" s="255"/>
      <c r="K706" s="255"/>
      <c r="L706" s="259"/>
      <c r="M706" s="260"/>
      <c r="N706" s="261"/>
      <c r="O706" s="261"/>
      <c r="P706" s="261"/>
      <c r="Q706" s="261"/>
      <c r="R706" s="261"/>
      <c r="S706" s="261"/>
      <c r="T706" s="262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3" t="s">
        <v>132</v>
      </c>
      <c r="AU706" s="263" t="s">
        <v>83</v>
      </c>
      <c r="AV706" s="15" t="s">
        <v>80</v>
      </c>
      <c r="AW706" s="15" t="s">
        <v>33</v>
      </c>
      <c r="AX706" s="15" t="s">
        <v>72</v>
      </c>
      <c r="AY706" s="263" t="s">
        <v>121</v>
      </c>
    </row>
    <row r="707" s="13" customFormat="1">
      <c r="A707" s="13"/>
      <c r="B707" s="232"/>
      <c r="C707" s="233"/>
      <c r="D707" s="228" t="s">
        <v>132</v>
      </c>
      <c r="E707" s="234" t="s">
        <v>19</v>
      </c>
      <c r="F707" s="235" t="s">
        <v>797</v>
      </c>
      <c r="G707" s="233"/>
      <c r="H707" s="236">
        <v>313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2" t="s">
        <v>132</v>
      </c>
      <c r="AU707" s="242" t="s">
        <v>83</v>
      </c>
      <c r="AV707" s="13" t="s">
        <v>83</v>
      </c>
      <c r="AW707" s="13" t="s">
        <v>33</v>
      </c>
      <c r="AX707" s="13" t="s">
        <v>80</v>
      </c>
      <c r="AY707" s="242" t="s">
        <v>121</v>
      </c>
    </row>
    <row r="708" s="2" customFormat="1" ht="16.5" customHeight="1">
      <c r="A708" s="39"/>
      <c r="B708" s="40"/>
      <c r="C708" s="215" t="s">
        <v>798</v>
      </c>
      <c r="D708" s="215" t="s">
        <v>123</v>
      </c>
      <c r="E708" s="216" t="s">
        <v>799</v>
      </c>
      <c r="F708" s="217" t="s">
        <v>800</v>
      </c>
      <c r="G708" s="218" t="s">
        <v>181</v>
      </c>
      <c r="H708" s="219">
        <v>156</v>
      </c>
      <c r="I708" s="220"/>
      <c r="J708" s="221">
        <f>ROUND(I708*H708,2)</f>
        <v>0</v>
      </c>
      <c r="K708" s="217" t="s">
        <v>127</v>
      </c>
      <c r="L708" s="45"/>
      <c r="M708" s="222" t="s">
        <v>19</v>
      </c>
      <c r="N708" s="223" t="s">
        <v>43</v>
      </c>
      <c r="O708" s="85"/>
      <c r="P708" s="224">
        <f>O708*H708</f>
        <v>0</v>
      </c>
      <c r="Q708" s="224">
        <v>0.00038000000000000002</v>
      </c>
      <c r="R708" s="224">
        <f>Q708*H708</f>
        <v>0.059280000000000006</v>
      </c>
      <c r="S708" s="224">
        <v>0</v>
      </c>
      <c r="T708" s="225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26" t="s">
        <v>128</v>
      </c>
      <c r="AT708" s="226" t="s">
        <v>123</v>
      </c>
      <c r="AU708" s="226" t="s">
        <v>83</v>
      </c>
      <c r="AY708" s="18" t="s">
        <v>121</v>
      </c>
      <c r="BE708" s="227">
        <f>IF(N708="základní",J708,0)</f>
        <v>0</v>
      </c>
      <c r="BF708" s="227">
        <f>IF(N708="snížená",J708,0)</f>
        <v>0</v>
      </c>
      <c r="BG708" s="227">
        <f>IF(N708="zákl. přenesená",J708,0)</f>
        <v>0</v>
      </c>
      <c r="BH708" s="227">
        <f>IF(N708="sníž. přenesená",J708,0)</f>
        <v>0</v>
      </c>
      <c r="BI708" s="227">
        <f>IF(N708="nulová",J708,0)</f>
        <v>0</v>
      </c>
      <c r="BJ708" s="18" t="s">
        <v>80</v>
      </c>
      <c r="BK708" s="227">
        <f>ROUND(I708*H708,2)</f>
        <v>0</v>
      </c>
      <c r="BL708" s="18" t="s">
        <v>128</v>
      </c>
      <c r="BM708" s="226" t="s">
        <v>801</v>
      </c>
    </row>
    <row r="709" s="2" customFormat="1">
      <c r="A709" s="39"/>
      <c r="B709" s="40"/>
      <c r="C709" s="41"/>
      <c r="D709" s="228" t="s">
        <v>130</v>
      </c>
      <c r="E709" s="41"/>
      <c r="F709" s="229" t="s">
        <v>790</v>
      </c>
      <c r="G709" s="41"/>
      <c r="H709" s="41"/>
      <c r="I709" s="133"/>
      <c r="J709" s="41"/>
      <c r="K709" s="41"/>
      <c r="L709" s="45"/>
      <c r="M709" s="230"/>
      <c r="N709" s="231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130</v>
      </c>
      <c r="AU709" s="18" t="s">
        <v>83</v>
      </c>
    </row>
    <row r="710" s="15" customFormat="1">
      <c r="A710" s="15"/>
      <c r="B710" s="254"/>
      <c r="C710" s="255"/>
      <c r="D710" s="228" t="s">
        <v>132</v>
      </c>
      <c r="E710" s="256" t="s">
        <v>19</v>
      </c>
      <c r="F710" s="257" t="s">
        <v>741</v>
      </c>
      <c r="G710" s="255"/>
      <c r="H710" s="256" t="s">
        <v>19</v>
      </c>
      <c r="I710" s="258"/>
      <c r="J710" s="255"/>
      <c r="K710" s="255"/>
      <c r="L710" s="259"/>
      <c r="M710" s="260"/>
      <c r="N710" s="261"/>
      <c r="O710" s="261"/>
      <c r="P710" s="261"/>
      <c r="Q710" s="261"/>
      <c r="R710" s="261"/>
      <c r="S710" s="261"/>
      <c r="T710" s="262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63" t="s">
        <v>132</v>
      </c>
      <c r="AU710" s="263" t="s">
        <v>83</v>
      </c>
      <c r="AV710" s="15" t="s">
        <v>80</v>
      </c>
      <c r="AW710" s="15" t="s">
        <v>33</v>
      </c>
      <c r="AX710" s="15" t="s">
        <v>72</v>
      </c>
      <c r="AY710" s="263" t="s">
        <v>121</v>
      </c>
    </row>
    <row r="711" s="13" customFormat="1">
      <c r="A711" s="13"/>
      <c r="B711" s="232"/>
      <c r="C711" s="233"/>
      <c r="D711" s="228" t="s">
        <v>132</v>
      </c>
      <c r="E711" s="234" t="s">
        <v>19</v>
      </c>
      <c r="F711" s="235" t="s">
        <v>802</v>
      </c>
      <c r="G711" s="233"/>
      <c r="H711" s="236">
        <v>52.5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2" t="s">
        <v>132</v>
      </c>
      <c r="AU711" s="242" t="s">
        <v>83</v>
      </c>
      <c r="AV711" s="13" t="s">
        <v>83</v>
      </c>
      <c r="AW711" s="13" t="s">
        <v>33</v>
      </c>
      <c r="AX711" s="13" t="s">
        <v>72</v>
      </c>
      <c r="AY711" s="242" t="s">
        <v>121</v>
      </c>
    </row>
    <row r="712" s="13" customFormat="1">
      <c r="A712" s="13"/>
      <c r="B712" s="232"/>
      <c r="C712" s="233"/>
      <c r="D712" s="228" t="s">
        <v>132</v>
      </c>
      <c r="E712" s="234" t="s">
        <v>19</v>
      </c>
      <c r="F712" s="235" t="s">
        <v>803</v>
      </c>
      <c r="G712" s="233"/>
      <c r="H712" s="236">
        <v>103.5</v>
      </c>
      <c r="I712" s="237"/>
      <c r="J712" s="233"/>
      <c r="K712" s="233"/>
      <c r="L712" s="238"/>
      <c r="M712" s="239"/>
      <c r="N712" s="240"/>
      <c r="O712" s="240"/>
      <c r="P712" s="240"/>
      <c r="Q712" s="240"/>
      <c r="R712" s="240"/>
      <c r="S712" s="240"/>
      <c r="T712" s="241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2" t="s">
        <v>132</v>
      </c>
      <c r="AU712" s="242" t="s">
        <v>83</v>
      </c>
      <c r="AV712" s="13" t="s">
        <v>83</v>
      </c>
      <c r="AW712" s="13" t="s">
        <v>33</v>
      </c>
      <c r="AX712" s="13" t="s">
        <v>72</v>
      </c>
      <c r="AY712" s="242" t="s">
        <v>121</v>
      </c>
    </row>
    <row r="713" s="14" customFormat="1">
      <c r="A713" s="14"/>
      <c r="B713" s="243"/>
      <c r="C713" s="244"/>
      <c r="D713" s="228" t="s">
        <v>132</v>
      </c>
      <c r="E713" s="245" t="s">
        <v>19</v>
      </c>
      <c r="F713" s="246" t="s">
        <v>150</v>
      </c>
      <c r="G713" s="244"/>
      <c r="H713" s="247">
        <v>156</v>
      </c>
      <c r="I713" s="248"/>
      <c r="J713" s="244"/>
      <c r="K713" s="244"/>
      <c r="L713" s="249"/>
      <c r="M713" s="250"/>
      <c r="N713" s="251"/>
      <c r="O713" s="251"/>
      <c r="P713" s="251"/>
      <c r="Q713" s="251"/>
      <c r="R713" s="251"/>
      <c r="S713" s="251"/>
      <c r="T713" s="25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3" t="s">
        <v>132</v>
      </c>
      <c r="AU713" s="253" t="s">
        <v>83</v>
      </c>
      <c r="AV713" s="14" t="s">
        <v>128</v>
      </c>
      <c r="AW713" s="14" t="s">
        <v>33</v>
      </c>
      <c r="AX713" s="14" t="s">
        <v>80</v>
      </c>
      <c r="AY713" s="253" t="s">
        <v>121</v>
      </c>
    </row>
    <row r="714" s="2" customFormat="1" ht="16.5" customHeight="1">
      <c r="A714" s="39"/>
      <c r="B714" s="40"/>
      <c r="C714" s="215" t="s">
        <v>804</v>
      </c>
      <c r="D714" s="215" t="s">
        <v>123</v>
      </c>
      <c r="E714" s="216" t="s">
        <v>805</v>
      </c>
      <c r="F714" s="217" t="s">
        <v>806</v>
      </c>
      <c r="G714" s="218" t="s">
        <v>136</v>
      </c>
      <c r="H714" s="219">
        <v>2.5</v>
      </c>
      <c r="I714" s="220"/>
      <c r="J714" s="221">
        <f>ROUND(I714*H714,2)</f>
        <v>0</v>
      </c>
      <c r="K714" s="217" t="s">
        <v>127</v>
      </c>
      <c r="L714" s="45"/>
      <c r="M714" s="222" t="s">
        <v>19</v>
      </c>
      <c r="N714" s="223" t="s">
        <v>43</v>
      </c>
      <c r="O714" s="85"/>
      <c r="P714" s="224">
        <f>O714*H714</f>
        <v>0</v>
      </c>
      <c r="Q714" s="224">
        <v>0.0025999999999999999</v>
      </c>
      <c r="R714" s="224">
        <f>Q714*H714</f>
        <v>0.0064999999999999997</v>
      </c>
      <c r="S714" s="224">
        <v>0</v>
      </c>
      <c r="T714" s="225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26" t="s">
        <v>128</v>
      </c>
      <c r="AT714" s="226" t="s">
        <v>123</v>
      </c>
      <c r="AU714" s="226" t="s">
        <v>83</v>
      </c>
      <c r="AY714" s="18" t="s">
        <v>121</v>
      </c>
      <c r="BE714" s="227">
        <f>IF(N714="základní",J714,0)</f>
        <v>0</v>
      </c>
      <c r="BF714" s="227">
        <f>IF(N714="snížená",J714,0)</f>
        <v>0</v>
      </c>
      <c r="BG714" s="227">
        <f>IF(N714="zákl. přenesená",J714,0)</f>
        <v>0</v>
      </c>
      <c r="BH714" s="227">
        <f>IF(N714="sníž. přenesená",J714,0)</f>
        <v>0</v>
      </c>
      <c r="BI714" s="227">
        <f>IF(N714="nulová",J714,0)</f>
        <v>0</v>
      </c>
      <c r="BJ714" s="18" t="s">
        <v>80</v>
      </c>
      <c r="BK714" s="227">
        <f>ROUND(I714*H714,2)</f>
        <v>0</v>
      </c>
      <c r="BL714" s="18" t="s">
        <v>128</v>
      </c>
      <c r="BM714" s="226" t="s">
        <v>807</v>
      </c>
    </row>
    <row r="715" s="2" customFormat="1">
      <c r="A715" s="39"/>
      <c r="B715" s="40"/>
      <c r="C715" s="41"/>
      <c r="D715" s="228" t="s">
        <v>130</v>
      </c>
      <c r="E715" s="41"/>
      <c r="F715" s="229" t="s">
        <v>790</v>
      </c>
      <c r="G715" s="41"/>
      <c r="H715" s="41"/>
      <c r="I715" s="133"/>
      <c r="J715" s="41"/>
      <c r="K715" s="41"/>
      <c r="L715" s="45"/>
      <c r="M715" s="230"/>
      <c r="N715" s="231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130</v>
      </c>
      <c r="AU715" s="18" t="s">
        <v>83</v>
      </c>
    </row>
    <row r="716" s="15" customFormat="1">
      <c r="A716" s="15"/>
      <c r="B716" s="254"/>
      <c r="C716" s="255"/>
      <c r="D716" s="228" t="s">
        <v>132</v>
      </c>
      <c r="E716" s="256" t="s">
        <v>19</v>
      </c>
      <c r="F716" s="257" t="s">
        <v>741</v>
      </c>
      <c r="G716" s="255"/>
      <c r="H716" s="256" t="s">
        <v>19</v>
      </c>
      <c r="I716" s="258"/>
      <c r="J716" s="255"/>
      <c r="K716" s="255"/>
      <c r="L716" s="259"/>
      <c r="M716" s="260"/>
      <c r="N716" s="261"/>
      <c r="O716" s="261"/>
      <c r="P716" s="261"/>
      <c r="Q716" s="261"/>
      <c r="R716" s="261"/>
      <c r="S716" s="261"/>
      <c r="T716" s="262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3" t="s">
        <v>132</v>
      </c>
      <c r="AU716" s="263" t="s">
        <v>83</v>
      </c>
      <c r="AV716" s="15" t="s">
        <v>80</v>
      </c>
      <c r="AW716" s="15" t="s">
        <v>33</v>
      </c>
      <c r="AX716" s="15" t="s">
        <v>72</v>
      </c>
      <c r="AY716" s="263" t="s">
        <v>121</v>
      </c>
    </row>
    <row r="717" s="13" customFormat="1">
      <c r="A717" s="13"/>
      <c r="B717" s="232"/>
      <c r="C717" s="233"/>
      <c r="D717" s="228" t="s">
        <v>132</v>
      </c>
      <c r="E717" s="234" t="s">
        <v>19</v>
      </c>
      <c r="F717" s="235" t="s">
        <v>808</v>
      </c>
      <c r="G717" s="233"/>
      <c r="H717" s="236">
        <v>2.5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2" t="s">
        <v>132</v>
      </c>
      <c r="AU717" s="242" t="s">
        <v>83</v>
      </c>
      <c r="AV717" s="13" t="s">
        <v>83</v>
      </c>
      <c r="AW717" s="13" t="s">
        <v>33</v>
      </c>
      <c r="AX717" s="13" t="s">
        <v>80</v>
      </c>
      <c r="AY717" s="242" t="s">
        <v>121</v>
      </c>
    </row>
    <row r="718" s="2" customFormat="1" ht="21.75" customHeight="1">
      <c r="A718" s="39"/>
      <c r="B718" s="40"/>
      <c r="C718" s="215" t="s">
        <v>809</v>
      </c>
      <c r="D718" s="215" t="s">
        <v>123</v>
      </c>
      <c r="E718" s="216" t="s">
        <v>810</v>
      </c>
      <c r="F718" s="217" t="s">
        <v>811</v>
      </c>
      <c r="G718" s="218" t="s">
        <v>181</v>
      </c>
      <c r="H718" s="219">
        <v>1271</v>
      </c>
      <c r="I718" s="220"/>
      <c r="J718" s="221">
        <f>ROUND(I718*H718,2)</f>
        <v>0</v>
      </c>
      <c r="K718" s="217" t="s">
        <v>127</v>
      </c>
      <c r="L718" s="45"/>
      <c r="M718" s="222" t="s">
        <v>19</v>
      </c>
      <c r="N718" s="223" t="s">
        <v>43</v>
      </c>
      <c r="O718" s="85"/>
      <c r="P718" s="224">
        <f>O718*H718</f>
        <v>0</v>
      </c>
      <c r="Q718" s="224">
        <v>0</v>
      </c>
      <c r="R718" s="224">
        <f>Q718*H718</f>
        <v>0</v>
      </c>
      <c r="S718" s="224">
        <v>0</v>
      </c>
      <c r="T718" s="225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26" t="s">
        <v>128</v>
      </c>
      <c r="AT718" s="226" t="s">
        <v>123</v>
      </c>
      <c r="AU718" s="226" t="s">
        <v>83</v>
      </c>
      <c r="AY718" s="18" t="s">
        <v>121</v>
      </c>
      <c r="BE718" s="227">
        <f>IF(N718="základní",J718,0)</f>
        <v>0</v>
      </c>
      <c r="BF718" s="227">
        <f>IF(N718="snížená",J718,0)</f>
        <v>0</v>
      </c>
      <c r="BG718" s="227">
        <f>IF(N718="zákl. přenesená",J718,0)</f>
        <v>0</v>
      </c>
      <c r="BH718" s="227">
        <f>IF(N718="sníž. přenesená",J718,0)</f>
        <v>0</v>
      </c>
      <c r="BI718" s="227">
        <f>IF(N718="nulová",J718,0)</f>
        <v>0</v>
      </c>
      <c r="BJ718" s="18" t="s">
        <v>80</v>
      </c>
      <c r="BK718" s="227">
        <f>ROUND(I718*H718,2)</f>
        <v>0</v>
      </c>
      <c r="BL718" s="18" t="s">
        <v>128</v>
      </c>
      <c r="BM718" s="226" t="s">
        <v>812</v>
      </c>
    </row>
    <row r="719" s="2" customFormat="1">
      <c r="A719" s="39"/>
      <c r="B719" s="40"/>
      <c r="C719" s="41"/>
      <c r="D719" s="228" t="s">
        <v>130</v>
      </c>
      <c r="E719" s="41"/>
      <c r="F719" s="229" t="s">
        <v>813</v>
      </c>
      <c r="G719" s="41"/>
      <c r="H719" s="41"/>
      <c r="I719" s="133"/>
      <c r="J719" s="41"/>
      <c r="K719" s="41"/>
      <c r="L719" s="45"/>
      <c r="M719" s="230"/>
      <c r="N719" s="231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130</v>
      </c>
      <c r="AU719" s="18" t="s">
        <v>83</v>
      </c>
    </row>
    <row r="720" s="15" customFormat="1">
      <c r="A720" s="15"/>
      <c r="B720" s="254"/>
      <c r="C720" s="255"/>
      <c r="D720" s="228" t="s">
        <v>132</v>
      </c>
      <c r="E720" s="256" t="s">
        <v>19</v>
      </c>
      <c r="F720" s="257" t="s">
        <v>741</v>
      </c>
      <c r="G720" s="255"/>
      <c r="H720" s="256" t="s">
        <v>19</v>
      </c>
      <c r="I720" s="258"/>
      <c r="J720" s="255"/>
      <c r="K720" s="255"/>
      <c r="L720" s="259"/>
      <c r="M720" s="260"/>
      <c r="N720" s="261"/>
      <c r="O720" s="261"/>
      <c r="P720" s="261"/>
      <c r="Q720" s="261"/>
      <c r="R720" s="261"/>
      <c r="S720" s="261"/>
      <c r="T720" s="262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63" t="s">
        <v>132</v>
      </c>
      <c r="AU720" s="263" t="s">
        <v>83</v>
      </c>
      <c r="AV720" s="15" t="s">
        <v>80</v>
      </c>
      <c r="AW720" s="15" t="s">
        <v>33</v>
      </c>
      <c r="AX720" s="15" t="s">
        <v>72</v>
      </c>
      <c r="AY720" s="263" t="s">
        <v>121</v>
      </c>
    </row>
    <row r="721" s="13" customFormat="1">
      <c r="A721" s="13"/>
      <c r="B721" s="232"/>
      <c r="C721" s="233"/>
      <c r="D721" s="228" t="s">
        <v>132</v>
      </c>
      <c r="E721" s="234" t="s">
        <v>19</v>
      </c>
      <c r="F721" s="235" t="s">
        <v>814</v>
      </c>
      <c r="G721" s="233"/>
      <c r="H721" s="236">
        <v>52.5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2" t="s">
        <v>132</v>
      </c>
      <c r="AU721" s="242" t="s">
        <v>83</v>
      </c>
      <c r="AV721" s="13" t="s">
        <v>83</v>
      </c>
      <c r="AW721" s="13" t="s">
        <v>33</v>
      </c>
      <c r="AX721" s="13" t="s">
        <v>72</v>
      </c>
      <c r="AY721" s="242" t="s">
        <v>121</v>
      </c>
    </row>
    <row r="722" s="13" customFormat="1">
      <c r="A722" s="13"/>
      <c r="B722" s="232"/>
      <c r="C722" s="233"/>
      <c r="D722" s="228" t="s">
        <v>132</v>
      </c>
      <c r="E722" s="234" t="s">
        <v>19</v>
      </c>
      <c r="F722" s="235" t="s">
        <v>815</v>
      </c>
      <c r="G722" s="233"/>
      <c r="H722" s="236">
        <v>313</v>
      </c>
      <c r="I722" s="237"/>
      <c r="J722" s="233"/>
      <c r="K722" s="233"/>
      <c r="L722" s="238"/>
      <c r="M722" s="239"/>
      <c r="N722" s="240"/>
      <c r="O722" s="240"/>
      <c r="P722" s="240"/>
      <c r="Q722" s="240"/>
      <c r="R722" s="240"/>
      <c r="S722" s="240"/>
      <c r="T722" s="241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2" t="s">
        <v>132</v>
      </c>
      <c r="AU722" s="242" t="s">
        <v>83</v>
      </c>
      <c r="AV722" s="13" t="s">
        <v>83</v>
      </c>
      <c r="AW722" s="13" t="s">
        <v>33</v>
      </c>
      <c r="AX722" s="13" t="s">
        <v>72</v>
      </c>
      <c r="AY722" s="242" t="s">
        <v>121</v>
      </c>
    </row>
    <row r="723" s="13" customFormat="1">
      <c r="A723" s="13"/>
      <c r="B723" s="232"/>
      <c r="C723" s="233"/>
      <c r="D723" s="228" t="s">
        <v>132</v>
      </c>
      <c r="E723" s="234" t="s">
        <v>19</v>
      </c>
      <c r="F723" s="235" t="s">
        <v>816</v>
      </c>
      <c r="G723" s="233"/>
      <c r="H723" s="236">
        <v>103.5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2" t="s">
        <v>132</v>
      </c>
      <c r="AU723" s="242" t="s">
        <v>83</v>
      </c>
      <c r="AV723" s="13" t="s">
        <v>83</v>
      </c>
      <c r="AW723" s="13" t="s">
        <v>33</v>
      </c>
      <c r="AX723" s="13" t="s">
        <v>72</v>
      </c>
      <c r="AY723" s="242" t="s">
        <v>121</v>
      </c>
    </row>
    <row r="724" s="13" customFormat="1">
      <c r="A724" s="13"/>
      <c r="B724" s="232"/>
      <c r="C724" s="233"/>
      <c r="D724" s="228" t="s">
        <v>132</v>
      </c>
      <c r="E724" s="234" t="s">
        <v>19</v>
      </c>
      <c r="F724" s="235" t="s">
        <v>817</v>
      </c>
      <c r="G724" s="233"/>
      <c r="H724" s="236">
        <v>32</v>
      </c>
      <c r="I724" s="237"/>
      <c r="J724" s="233"/>
      <c r="K724" s="233"/>
      <c r="L724" s="238"/>
      <c r="M724" s="239"/>
      <c r="N724" s="240"/>
      <c r="O724" s="240"/>
      <c r="P724" s="240"/>
      <c r="Q724" s="240"/>
      <c r="R724" s="240"/>
      <c r="S724" s="240"/>
      <c r="T724" s="24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2" t="s">
        <v>132</v>
      </c>
      <c r="AU724" s="242" t="s">
        <v>83</v>
      </c>
      <c r="AV724" s="13" t="s">
        <v>83</v>
      </c>
      <c r="AW724" s="13" t="s">
        <v>33</v>
      </c>
      <c r="AX724" s="13" t="s">
        <v>72</v>
      </c>
      <c r="AY724" s="242" t="s">
        <v>121</v>
      </c>
    </row>
    <row r="725" s="13" customFormat="1">
      <c r="A725" s="13"/>
      <c r="B725" s="232"/>
      <c r="C725" s="233"/>
      <c r="D725" s="228" t="s">
        <v>132</v>
      </c>
      <c r="E725" s="234" t="s">
        <v>19</v>
      </c>
      <c r="F725" s="235" t="s">
        <v>818</v>
      </c>
      <c r="G725" s="233"/>
      <c r="H725" s="236">
        <v>770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2" t="s">
        <v>132</v>
      </c>
      <c r="AU725" s="242" t="s">
        <v>83</v>
      </c>
      <c r="AV725" s="13" t="s">
        <v>83</v>
      </c>
      <c r="AW725" s="13" t="s">
        <v>33</v>
      </c>
      <c r="AX725" s="13" t="s">
        <v>72</v>
      </c>
      <c r="AY725" s="242" t="s">
        <v>121</v>
      </c>
    </row>
    <row r="726" s="14" customFormat="1">
      <c r="A726" s="14"/>
      <c r="B726" s="243"/>
      <c r="C726" s="244"/>
      <c r="D726" s="228" t="s">
        <v>132</v>
      </c>
      <c r="E726" s="245" t="s">
        <v>19</v>
      </c>
      <c r="F726" s="246" t="s">
        <v>150</v>
      </c>
      <c r="G726" s="244"/>
      <c r="H726" s="247">
        <v>1271</v>
      </c>
      <c r="I726" s="248"/>
      <c r="J726" s="244"/>
      <c r="K726" s="244"/>
      <c r="L726" s="249"/>
      <c r="M726" s="250"/>
      <c r="N726" s="251"/>
      <c r="O726" s="251"/>
      <c r="P726" s="251"/>
      <c r="Q726" s="251"/>
      <c r="R726" s="251"/>
      <c r="S726" s="251"/>
      <c r="T726" s="252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3" t="s">
        <v>132</v>
      </c>
      <c r="AU726" s="253" t="s">
        <v>83</v>
      </c>
      <c r="AV726" s="14" t="s">
        <v>128</v>
      </c>
      <c r="AW726" s="14" t="s">
        <v>33</v>
      </c>
      <c r="AX726" s="14" t="s">
        <v>80</v>
      </c>
      <c r="AY726" s="253" t="s">
        <v>121</v>
      </c>
    </row>
    <row r="727" s="2" customFormat="1" ht="21.75" customHeight="1">
      <c r="A727" s="39"/>
      <c r="B727" s="40"/>
      <c r="C727" s="215" t="s">
        <v>819</v>
      </c>
      <c r="D727" s="215" t="s">
        <v>123</v>
      </c>
      <c r="E727" s="216" t="s">
        <v>820</v>
      </c>
      <c r="F727" s="217" t="s">
        <v>821</v>
      </c>
      <c r="G727" s="218" t="s">
        <v>136</v>
      </c>
      <c r="H727" s="219">
        <v>2.5</v>
      </c>
      <c r="I727" s="220"/>
      <c r="J727" s="221">
        <f>ROUND(I727*H727,2)</f>
        <v>0</v>
      </c>
      <c r="K727" s="217" t="s">
        <v>127</v>
      </c>
      <c r="L727" s="45"/>
      <c r="M727" s="222" t="s">
        <v>19</v>
      </c>
      <c r="N727" s="223" t="s">
        <v>43</v>
      </c>
      <c r="O727" s="85"/>
      <c r="P727" s="224">
        <f>O727*H727</f>
        <v>0</v>
      </c>
      <c r="Q727" s="224">
        <v>1.0000000000000001E-05</v>
      </c>
      <c r="R727" s="224">
        <f>Q727*H727</f>
        <v>2.5000000000000001E-05</v>
      </c>
      <c r="S727" s="224">
        <v>0</v>
      </c>
      <c r="T727" s="225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26" t="s">
        <v>128</v>
      </c>
      <c r="AT727" s="226" t="s">
        <v>123</v>
      </c>
      <c r="AU727" s="226" t="s">
        <v>83</v>
      </c>
      <c r="AY727" s="18" t="s">
        <v>121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18" t="s">
        <v>80</v>
      </c>
      <c r="BK727" s="227">
        <f>ROUND(I727*H727,2)</f>
        <v>0</v>
      </c>
      <c r="BL727" s="18" t="s">
        <v>128</v>
      </c>
      <c r="BM727" s="226" t="s">
        <v>822</v>
      </c>
    </row>
    <row r="728" s="2" customFormat="1">
      <c r="A728" s="39"/>
      <c r="B728" s="40"/>
      <c r="C728" s="41"/>
      <c r="D728" s="228" t="s">
        <v>130</v>
      </c>
      <c r="E728" s="41"/>
      <c r="F728" s="229" t="s">
        <v>813</v>
      </c>
      <c r="G728" s="41"/>
      <c r="H728" s="41"/>
      <c r="I728" s="133"/>
      <c r="J728" s="41"/>
      <c r="K728" s="41"/>
      <c r="L728" s="45"/>
      <c r="M728" s="230"/>
      <c r="N728" s="231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130</v>
      </c>
      <c r="AU728" s="18" t="s">
        <v>83</v>
      </c>
    </row>
    <row r="729" s="2" customFormat="1" ht="33" customHeight="1">
      <c r="A729" s="39"/>
      <c r="B729" s="40"/>
      <c r="C729" s="215" t="s">
        <v>77</v>
      </c>
      <c r="D729" s="215" t="s">
        <v>123</v>
      </c>
      <c r="E729" s="216" t="s">
        <v>823</v>
      </c>
      <c r="F729" s="217" t="s">
        <v>824</v>
      </c>
      <c r="G729" s="218" t="s">
        <v>181</v>
      </c>
      <c r="H729" s="219">
        <v>1397.5</v>
      </c>
      <c r="I729" s="220"/>
      <c r="J729" s="221">
        <f>ROUND(I729*H729,2)</f>
        <v>0</v>
      </c>
      <c r="K729" s="217" t="s">
        <v>127</v>
      </c>
      <c r="L729" s="45"/>
      <c r="M729" s="222" t="s">
        <v>19</v>
      </c>
      <c r="N729" s="223" t="s">
        <v>43</v>
      </c>
      <c r="O729" s="85"/>
      <c r="P729" s="224">
        <f>O729*H729</f>
        <v>0</v>
      </c>
      <c r="Q729" s="224">
        <v>0.089779999999999999</v>
      </c>
      <c r="R729" s="224">
        <f>Q729*H729</f>
        <v>125.46755</v>
      </c>
      <c r="S729" s="224">
        <v>0</v>
      </c>
      <c r="T729" s="225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26" t="s">
        <v>128</v>
      </c>
      <c r="AT729" s="226" t="s">
        <v>123</v>
      </c>
      <c r="AU729" s="226" t="s">
        <v>83</v>
      </c>
      <c r="AY729" s="18" t="s">
        <v>121</v>
      </c>
      <c r="BE729" s="227">
        <f>IF(N729="základní",J729,0)</f>
        <v>0</v>
      </c>
      <c r="BF729" s="227">
        <f>IF(N729="snížená",J729,0)</f>
        <v>0</v>
      </c>
      <c r="BG729" s="227">
        <f>IF(N729="zákl. přenesená",J729,0)</f>
        <v>0</v>
      </c>
      <c r="BH729" s="227">
        <f>IF(N729="sníž. přenesená",J729,0)</f>
        <v>0</v>
      </c>
      <c r="BI729" s="227">
        <f>IF(N729="nulová",J729,0)</f>
        <v>0</v>
      </c>
      <c r="BJ729" s="18" t="s">
        <v>80</v>
      </c>
      <c r="BK729" s="227">
        <f>ROUND(I729*H729,2)</f>
        <v>0</v>
      </c>
      <c r="BL729" s="18" t="s">
        <v>128</v>
      </c>
      <c r="BM729" s="226" t="s">
        <v>825</v>
      </c>
    </row>
    <row r="730" s="2" customFormat="1">
      <c r="A730" s="39"/>
      <c r="B730" s="40"/>
      <c r="C730" s="41"/>
      <c r="D730" s="228" t="s">
        <v>130</v>
      </c>
      <c r="E730" s="41"/>
      <c r="F730" s="229" t="s">
        <v>826</v>
      </c>
      <c r="G730" s="41"/>
      <c r="H730" s="41"/>
      <c r="I730" s="133"/>
      <c r="J730" s="41"/>
      <c r="K730" s="41"/>
      <c r="L730" s="45"/>
      <c r="M730" s="230"/>
      <c r="N730" s="231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130</v>
      </c>
      <c r="AU730" s="18" t="s">
        <v>83</v>
      </c>
    </row>
    <row r="731" s="15" customFormat="1">
      <c r="A731" s="15"/>
      <c r="B731" s="254"/>
      <c r="C731" s="255"/>
      <c r="D731" s="228" t="s">
        <v>132</v>
      </c>
      <c r="E731" s="256" t="s">
        <v>19</v>
      </c>
      <c r="F731" s="257" t="s">
        <v>827</v>
      </c>
      <c r="G731" s="255"/>
      <c r="H731" s="256" t="s">
        <v>19</v>
      </c>
      <c r="I731" s="258"/>
      <c r="J731" s="255"/>
      <c r="K731" s="255"/>
      <c r="L731" s="259"/>
      <c r="M731" s="260"/>
      <c r="N731" s="261"/>
      <c r="O731" s="261"/>
      <c r="P731" s="261"/>
      <c r="Q731" s="261"/>
      <c r="R731" s="261"/>
      <c r="S731" s="261"/>
      <c r="T731" s="262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63" t="s">
        <v>132</v>
      </c>
      <c r="AU731" s="263" t="s">
        <v>83</v>
      </c>
      <c r="AV731" s="15" t="s">
        <v>80</v>
      </c>
      <c r="AW731" s="15" t="s">
        <v>33</v>
      </c>
      <c r="AX731" s="15" t="s">
        <v>72</v>
      </c>
      <c r="AY731" s="263" t="s">
        <v>121</v>
      </c>
    </row>
    <row r="732" s="13" customFormat="1">
      <c r="A732" s="13"/>
      <c r="B732" s="232"/>
      <c r="C732" s="233"/>
      <c r="D732" s="228" t="s">
        <v>132</v>
      </c>
      <c r="E732" s="234" t="s">
        <v>19</v>
      </c>
      <c r="F732" s="235" t="s">
        <v>828</v>
      </c>
      <c r="G732" s="233"/>
      <c r="H732" s="236">
        <v>411.19999999999999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2" t="s">
        <v>132</v>
      </c>
      <c r="AU732" s="242" t="s">
        <v>83</v>
      </c>
      <c r="AV732" s="13" t="s">
        <v>83</v>
      </c>
      <c r="AW732" s="13" t="s">
        <v>33</v>
      </c>
      <c r="AX732" s="13" t="s">
        <v>72</v>
      </c>
      <c r="AY732" s="242" t="s">
        <v>121</v>
      </c>
    </row>
    <row r="733" s="13" customFormat="1">
      <c r="A733" s="13"/>
      <c r="B733" s="232"/>
      <c r="C733" s="233"/>
      <c r="D733" s="228" t="s">
        <v>132</v>
      </c>
      <c r="E733" s="234" t="s">
        <v>19</v>
      </c>
      <c r="F733" s="235" t="s">
        <v>829</v>
      </c>
      <c r="G733" s="233"/>
      <c r="H733" s="236">
        <v>221.19999999999999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2" t="s">
        <v>132</v>
      </c>
      <c r="AU733" s="242" t="s">
        <v>83</v>
      </c>
      <c r="AV733" s="13" t="s">
        <v>83</v>
      </c>
      <c r="AW733" s="13" t="s">
        <v>33</v>
      </c>
      <c r="AX733" s="13" t="s">
        <v>72</v>
      </c>
      <c r="AY733" s="242" t="s">
        <v>121</v>
      </c>
    </row>
    <row r="734" s="13" customFormat="1">
      <c r="A734" s="13"/>
      <c r="B734" s="232"/>
      <c r="C734" s="233"/>
      <c r="D734" s="228" t="s">
        <v>132</v>
      </c>
      <c r="E734" s="234" t="s">
        <v>19</v>
      </c>
      <c r="F734" s="235" t="s">
        <v>830</v>
      </c>
      <c r="G734" s="233"/>
      <c r="H734" s="236">
        <v>325.60000000000002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2" t="s">
        <v>132</v>
      </c>
      <c r="AU734" s="242" t="s">
        <v>83</v>
      </c>
      <c r="AV734" s="13" t="s">
        <v>83</v>
      </c>
      <c r="AW734" s="13" t="s">
        <v>33</v>
      </c>
      <c r="AX734" s="13" t="s">
        <v>72</v>
      </c>
      <c r="AY734" s="242" t="s">
        <v>121</v>
      </c>
    </row>
    <row r="735" s="15" customFormat="1">
      <c r="A735" s="15"/>
      <c r="B735" s="254"/>
      <c r="C735" s="255"/>
      <c r="D735" s="228" t="s">
        <v>132</v>
      </c>
      <c r="E735" s="256" t="s">
        <v>19</v>
      </c>
      <c r="F735" s="257" t="s">
        <v>831</v>
      </c>
      <c r="G735" s="255"/>
      <c r="H735" s="256" t="s">
        <v>19</v>
      </c>
      <c r="I735" s="258"/>
      <c r="J735" s="255"/>
      <c r="K735" s="255"/>
      <c r="L735" s="259"/>
      <c r="M735" s="260"/>
      <c r="N735" s="261"/>
      <c r="O735" s="261"/>
      <c r="P735" s="261"/>
      <c r="Q735" s="261"/>
      <c r="R735" s="261"/>
      <c r="S735" s="261"/>
      <c r="T735" s="262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3" t="s">
        <v>132</v>
      </c>
      <c r="AU735" s="263" t="s">
        <v>83</v>
      </c>
      <c r="AV735" s="15" t="s">
        <v>80</v>
      </c>
      <c r="AW735" s="15" t="s">
        <v>33</v>
      </c>
      <c r="AX735" s="15" t="s">
        <v>72</v>
      </c>
      <c r="AY735" s="263" t="s">
        <v>121</v>
      </c>
    </row>
    <row r="736" s="13" customFormat="1">
      <c r="A736" s="13"/>
      <c r="B736" s="232"/>
      <c r="C736" s="233"/>
      <c r="D736" s="228" t="s">
        <v>132</v>
      </c>
      <c r="E736" s="234" t="s">
        <v>19</v>
      </c>
      <c r="F736" s="235" t="s">
        <v>832</v>
      </c>
      <c r="G736" s="233"/>
      <c r="H736" s="236">
        <v>13.5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2" t="s">
        <v>132</v>
      </c>
      <c r="AU736" s="242" t="s">
        <v>83</v>
      </c>
      <c r="AV736" s="13" t="s">
        <v>83</v>
      </c>
      <c r="AW736" s="13" t="s">
        <v>33</v>
      </c>
      <c r="AX736" s="13" t="s">
        <v>72</v>
      </c>
      <c r="AY736" s="242" t="s">
        <v>121</v>
      </c>
    </row>
    <row r="737" s="13" customFormat="1">
      <c r="A737" s="13"/>
      <c r="B737" s="232"/>
      <c r="C737" s="233"/>
      <c r="D737" s="228" t="s">
        <v>132</v>
      </c>
      <c r="E737" s="234" t="s">
        <v>19</v>
      </c>
      <c r="F737" s="235" t="s">
        <v>833</v>
      </c>
      <c r="G737" s="233"/>
      <c r="H737" s="236">
        <v>9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2" t="s">
        <v>132</v>
      </c>
      <c r="AU737" s="242" t="s">
        <v>83</v>
      </c>
      <c r="AV737" s="13" t="s">
        <v>83</v>
      </c>
      <c r="AW737" s="13" t="s">
        <v>33</v>
      </c>
      <c r="AX737" s="13" t="s">
        <v>72</v>
      </c>
      <c r="AY737" s="242" t="s">
        <v>121</v>
      </c>
    </row>
    <row r="738" s="13" customFormat="1">
      <c r="A738" s="13"/>
      <c r="B738" s="232"/>
      <c r="C738" s="233"/>
      <c r="D738" s="228" t="s">
        <v>132</v>
      </c>
      <c r="E738" s="234" t="s">
        <v>19</v>
      </c>
      <c r="F738" s="235" t="s">
        <v>834</v>
      </c>
      <c r="G738" s="233"/>
      <c r="H738" s="236">
        <v>12</v>
      </c>
      <c r="I738" s="237"/>
      <c r="J738" s="233"/>
      <c r="K738" s="233"/>
      <c r="L738" s="238"/>
      <c r="M738" s="239"/>
      <c r="N738" s="240"/>
      <c r="O738" s="240"/>
      <c r="P738" s="240"/>
      <c r="Q738" s="240"/>
      <c r="R738" s="240"/>
      <c r="S738" s="240"/>
      <c r="T738" s="24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2" t="s">
        <v>132</v>
      </c>
      <c r="AU738" s="242" t="s">
        <v>83</v>
      </c>
      <c r="AV738" s="13" t="s">
        <v>83</v>
      </c>
      <c r="AW738" s="13" t="s">
        <v>33</v>
      </c>
      <c r="AX738" s="13" t="s">
        <v>72</v>
      </c>
      <c r="AY738" s="242" t="s">
        <v>121</v>
      </c>
    </row>
    <row r="739" s="15" customFormat="1">
      <c r="A739" s="15"/>
      <c r="B739" s="254"/>
      <c r="C739" s="255"/>
      <c r="D739" s="228" t="s">
        <v>132</v>
      </c>
      <c r="E739" s="256" t="s">
        <v>19</v>
      </c>
      <c r="F739" s="257" t="s">
        <v>835</v>
      </c>
      <c r="G739" s="255"/>
      <c r="H739" s="256" t="s">
        <v>19</v>
      </c>
      <c r="I739" s="258"/>
      <c r="J739" s="255"/>
      <c r="K739" s="255"/>
      <c r="L739" s="259"/>
      <c r="M739" s="260"/>
      <c r="N739" s="261"/>
      <c r="O739" s="261"/>
      <c r="P739" s="261"/>
      <c r="Q739" s="261"/>
      <c r="R739" s="261"/>
      <c r="S739" s="261"/>
      <c r="T739" s="262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63" t="s">
        <v>132</v>
      </c>
      <c r="AU739" s="263" t="s">
        <v>83</v>
      </c>
      <c r="AV739" s="15" t="s">
        <v>80</v>
      </c>
      <c r="AW739" s="15" t="s">
        <v>33</v>
      </c>
      <c r="AX739" s="15" t="s">
        <v>72</v>
      </c>
      <c r="AY739" s="263" t="s">
        <v>121</v>
      </c>
    </row>
    <row r="740" s="13" customFormat="1">
      <c r="A740" s="13"/>
      <c r="B740" s="232"/>
      <c r="C740" s="233"/>
      <c r="D740" s="228" t="s">
        <v>132</v>
      </c>
      <c r="E740" s="234" t="s">
        <v>19</v>
      </c>
      <c r="F740" s="235" t="s">
        <v>836</v>
      </c>
      <c r="G740" s="233"/>
      <c r="H740" s="236">
        <v>200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2" t="s">
        <v>132</v>
      </c>
      <c r="AU740" s="242" t="s">
        <v>83</v>
      </c>
      <c r="AV740" s="13" t="s">
        <v>83</v>
      </c>
      <c r="AW740" s="13" t="s">
        <v>33</v>
      </c>
      <c r="AX740" s="13" t="s">
        <v>72</v>
      </c>
      <c r="AY740" s="242" t="s">
        <v>121</v>
      </c>
    </row>
    <row r="741" s="13" customFormat="1">
      <c r="A741" s="13"/>
      <c r="B741" s="232"/>
      <c r="C741" s="233"/>
      <c r="D741" s="228" t="s">
        <v>132</v>
      </c>
      <c r="E741" s="234" t="s">
        <v>19</v>
      </c>
      <c r="F741" s="235" t="s">
        <v>837</v>
      </c>
      <c r="G741" s="233"/>
      <c r="H741" s="236">
        <v>205</v>
      </c>
      <c r="I741" s="237"/>
      <c r="J741" s="233"/>
      <c r="K741" s="233"/>
      <c r="L741" s="238"/>
      <c r="M741" s="239"/>
      <c r="N741" s="240"/>
      <c r="O741" s="240"/>
      <c r="P741" s="240"/>
      <c r="Q741" s="240"/>
      <c r="R741" s="240"/>
      <c r="S741" s="240"/>
      <c r="T741" s="24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2" t="s">
        <v>132</v>
      </c>
      <c r="AU741" s="242" t="s">
        <v>83</v>
      </c>
      <c r="AV741" s="13" t="s">
        <v>83</v>
      </c>
      <c r="AW741" s="13" t="s">
        <v>33</v>
      </c>
      <c r="AX741" s="13" t="s">
        <v>72</v>
      </c>
      <c r="AY741" s="242" t="s">
        <v>121</v>
      </c>
    </row>
    <row r="742" s="14" customFormat="1">
      <c r="A742" s="14"/>
      <c r="B742" s="243"/>
      <c r="C742" s="244"/>
      <c r="D742" s="228" t="s">
        <v>132</v>
      </c>
      <c r="E742" s="245" t="s">
        <v>19</v>
      </c>
      <c r="F742" s="246" t="s">
        <v>150</v>
      </c>
      <c r="G742" s="244"/>
      <c r="H742" s="247">
        <v>1397.5</v>
      </c>
      <c r="I742" s="248"/>
      <c r="J742" s="244"/>
      <c r="K742" s="244"/>
      <c r="L742" s="249"/>
      <c r="M742" s="250"/>
      <c r="N742" s="251"/>
      <c r="O742" s="251"/>
      <c r="P742" s="251"/>
      <c r="Q742" s="251"/>
      <c r="R742" s="251"/>
      <c r="S742" s="251"/>
      <c r="T742" s="25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3" t="s">
        <v>132</v>
      </c>
      <c r="AU742" s="253" t="s">
        <v>83</v>
      </c>
      <c r="AV742" s="14" t="s">
        <v>128</v>
      </c>
      <c r="AW742" s="14" t="s">
        <v>33</v>
      </c>
      <c r="AX742" s="14" t="s">
        <v>80</v>
      </c>
      <c r="AY742" s="253" t="s">
        <v>121</v>
      </c>
    </row>
    <row r="743" s="2" customFormat="1" ht="16.5" customHeight="1">
      <c r="A743" s="39"/>
      <c r="B743" s="40"/>
      <c r="C743" s="264" t="s">
        <v>838</v>
      </c>
      <c r="D743" s="264" t="s">
        <v>314</v>
      </c>
      <c r="E743" s="265" t="s">
        <v>839</v>
      </c>
      <c r="F743" s="266" t="s">
        <v>840</v>
      </c>
      <c r="G743" s="267" t="s">
        <v>136</v>
      </c>
      <c r="H743" s="268">
        <v>142.54499999999999</v>
      </c>
      <c r="I743" s="269"/>
      <c r="J743" s="270">
        <f>ROUND(I743*H743,2)</f>
        <v>0</v>
      </c>
      <c r="K743" s="266" t="s">
        <v>19</v>
      </c>
      <c r="L743" s="271"/>
      <c r="M743" s="272" t="s">
        <v>19</v>
      </c>
      <c r="N743" s="273" t="s">
        <v>43</v>
      </c>
      <c r="O743" s="85"/>
      <c r="P743" s="224">
        <f>O743*H743</f>
        <v>0</v>
      </c>
      <c r="Q743" s="224">
        <v>0.19600000000000001</v>
      </c>
      <c r="R743" s="224">
        <f>Q743*H743</f>
        <v>27.93882</v>
      </c>
      <c r="S743" s="224">
        <v>0</v>
      </c>
      <c r="T743" s="225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26" t="s">
        <v>167</v>
      </c>
      <c r="AT743" s="226" t="s">
        <v>314</v>
      </c>
      <c r="AU743" s="226" t="s">
        <v>83</v>
      </c>
      <c r="AY743" s="18" t="s">
        <v>121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18" t="s">
        <v>80</v>
      </c>
      <c r="BK743" s="227">
        <f>ROUND(I743*H743,2)</f>
        <v>0</v>
      </c>
      <c r="BL743" s="18" t="s">
        <v>128</v>
      </c>
      <c r="BM743" s="226" t="s">
        <v>841</v>
      </c>
    </row>
    <row r="744" s="13" customFormat="1">
      <c r="A744" s="13"/>
      <c r="B744" s="232"/>
      <c r="C744" s="233"/>
      <c r="D744" s="228" t="s">
        <v>132</v>
      </c>
      <c r="E744" s="233"/>
      <c r="F744" s="235" t="s">
        <v>842</v>
      </c>
      <c r="G744" s="233"/>
      <c r="H744" s="236">
        <v>142.54499999999999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2" t="s">
        <v>132</v>
      </c>
      <c r="AU744" s="242" t="s">
        <v>83</v>
      </c>
      <c r="AV744" s="13" t="s">
        <v>83</v>
      </c>
      <c r="AW744" s="13" t="s">
        <v>4</v>
      </c>
      <c r="AX744" s="13" t="s">
        <v>80</v>
      </c>
      <c r="AY744" s="242" t="s">
        <v>121</v>
      </c>
    </row>
    <row r="745" s="2" customFormat="1" ht="21.75" customHeight="1">
      <c r="A745" s="39"/>
      <c r="B745" s="40"/>
      <c r="C745" s="215" t="s">
        <v>843</v>
      </c>
      <c r="D745" s="215" t="s">
        <v>123</v>
      </c>
      <c r="E745" s="216" t="s">
        <v>844</v>
      </c>
      <c r="F745" s="217" t="s">
        <v>845</v>
      </c>
      <c r="G745" s="218" t="s">
        <v>181</v>
      </c>
      <c r="H745" s="219">
        <v>987</v>
      </c>
      <c r="I745" s="220"/>
      <c r="J745" s="221">
        <f>ROUND(I745*H745,2)</f>
        <v>0</v>
      </c>
      <c r="K745" s="217" t="s">
        <v>127</v>
      </c>
      <c r="L745" s="45"/>
      <c r="M745" s="222" t="s">
        <v>19</v>
      </c>
      <c r="N745" s="223" t="s">
        <v>43</v>
      </c>
      <c r="O745" s="85"/>
      <c r="P745" s="224">
        <f>O745*H745</f>
        <v>0</v>
      </c>
      <c r="Q745" s="224">
        <v>0.15540000000000001</v>
      </c>
      <c r="R745" s="224">
        <f>Q745*H745</f>
        <v>153.37980000000002</v>
      </c>
      <c r="S745" s="224">
        <v>0</v>
      </c>
      <c r="T745" s="225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26" t="s">
        <v>128</v>
      </c>
      <c r="AT745" s="226" t="s">
        <v>123</v>
      </c>
      <c r="AU745" s="226" t="s">
        <v>83</v>
      </c>
      <c r="AY745" s="18" t="s">
        <v>121</v>
      </c>
      <c r="BE745" s="227">
        <f>IF(N745="základní",J745,0)</f>
        <v>0</v>
      </c>
      <c r="BF745" s="227">
        <f>IF(N745="snížená",J745,0)</f>
        <v>0</v>
      </c>
      <c r="BG745" s="227">
        <f>IF(N745="zákl. přenesená",J745,0)</f>
        <v>0</v>
      </c>
      <c r="BH745" s="227">
        <f>IF(N745="sníž. přenesená",J745,0)</f>
        <v>0</v>
      </c>
      <c r="BI745" s="227">
        <f>IF(N745="nulová",J745,0)</f>
        <v>0</v>
      </c>
      <c r="BJ745" s="18" t="s">
        <v>80</v>
      </c>
      <c r="BK745" s="227">
        <f>ROUND(I745*H745,2)</f>
        <v>0</v>
      </c>
      <c r="BL745" s="18" t="s">
        <v>128</v>
      </c>
      <c r="BM745" s="226" t="s">
        <v>846</v>
      </c>
    </row>
    <row r="746" s="2" customFormat="1">
      <c r="A746" s="39"/>
      <c r="B746" s="40"/>
      <c r="C746" s="41"/>
      <c r="D746" s="228" t="s">
        <v>130</v>
      </c>
      <c r="E746" s="41"/>
      <c r="F746" s="229" t="s">
        <v>847</v>
      </c>
      <c r="G746" s="41"/>
      <c r="H746" s="41"/>
      <c r="I746" s="133"/>
      <c r="J746" s="41"/>
      <c r="K746" s="41"/>
      <c r="L746" s="45"/>
      <c r="M746" s="230"/>
      <c r="N746" s="231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130</v>
      </c>
      <c r="AU746" s="18" t="s">
        <v>83</v>
      </c>
    </row>
    <row r="747" s="15" customFormat="1">
      <c r="A747" s="15"/>
      <c r="B747" s="254"/>
      <c r="C747" s="255"/>
      <c r="D747" s="228" t="s">
        <v>132</v>
      </c>
      <c r="E747" s="256" t="s">
        <v>19</v>
      </c>
      <c r="F747" s="257" t="s">
        <v>372</v>
      </c>
      <c r="G747" s="255"/>
      <c r="H747" s="256" t="s">
        <v>19</v>
      </c>
      <c r="I747" s="258"/>
      <c r="J747" s="255"/>
      <c r="K747" s="255"/>
      <c r="L747" s="259"/>
      <c r="M747" s="260"/>
      <c r="N747" s="261"/>
      <c r="O747" s="261"/>
      <c r="P747" s="261"/>
      <c r="Q747" s="261"/>
      <c r="R747" s="261"/>
      <c r="S747" s="261"/>
      <c r="T747" s="262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63" t="s">
        <v>132</v>
      </c>
      <c r="AU747" s="263" t="s">
        <v>83</v>
      </c>
      <c r="AV747" s="15" t="s">
        <v>80</v>
      </c>
      <c r="AW747" s="15" t="s">
        <v>33</v>
      </c>
      <c r="AX747" s="15" t="s">
        <v>72</v>
      </c>
      <c r="AY747" s="263" t="s">
        <v>121</v>
      </c>
    </row>
    <row r="748" s="13" customFormat="1">
      <c r="A748" s="13"/>
      <c r="B748" s="232"/>
      <c r="C748" s="233"/>
      <c r="D748" s="228" t="s">
        <v>132</v>
      </c>
      <c r="E748" s="234" t="s">
        <v>19</v>
      </c>
      <c r="F748" s="235" t="s">
        <v>848</v>
      </c>
      <c r="G748" s="233"/>
      <c r="H748" s="236">
        <v>6.2000000000000002</v>
      </c>
      <c r="I748" s="237"/>
      <c r="J748" s="233"/>
      <c r="K748" s="233"/>
      <c r="L748" s="238"/>
      <c r="M748" s="239"/>
      <c r="N748" s="240"/>
      <c r="O748" s="240"/>
      <c r="P748" s="240"/>
      <c r="Q748" s="240"/>
      <c r="R748" s="240"/>
      <c r="S748" s="240"/>
      <c r="T748" s="241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2" t="s">
        <v>132</v>
      </c>
      <c r="AU748" s="242" t="s">
        <v>83</v>
      </c>
      <c r="AV748" s="13" t="s">
        <v>83</v>
      </c>
      <c r="AW748" s="13" t="s">
        <v>33</v>
      </c>
      <c r="AX748" s="13" t="s">
        <v>72</v>
      </c>
      <c r="AY748" s="242" t="s">
        <v>121</v>
      </c>
    </row>
    <row r="749" s="13" customFormat="1">
      <c r="A749" s="13"/>
      <c r="B749" s="232"/>
      <c r="C749" s="233"/>
      <c r="D749" s="228" t="s">
        <v>132</v>
      </c>
      <c r="E749" s="234" t="s">
        <v>19</v>
      </c>
      <c r="F749" s="235" t="s">
        <v>849</v>
      </c>
      <c r="G749" s="233"/>
      <c r="H749" s="236">
        <v>405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2" t="s">
        <v>132</v>
      </c>
      <c r="AU749" s="242" t="s">
        <v>83</v>
      </c>
      <c r="AV749" s="13" t="s">
        <v>83</v>
      </c>
      <c r="AW749" s="13" t="s">
        <v>33</v>
      </c>
      <c r="AX749" s="13" t="s">
        <v>72</v>
      </c>
      <c r="AY749" s="242" t="s">
        <v>121</v>
      </c>
    </row>
    <row r="750" s="15" customFormat="1">
      <c r="A750" s="15"/>
      <c r="B750" s="254"/>
      <c r="C750" s="255"/>
      <c r="D750" s="228" t="s">
        <v>132</v>
      </c>
      <c r="E750" s="256" t="s">
        <v>19</v>
      </c>
      <c r="F750" s="257" t="s">
        <v>374</v>
      </c>
      <c r="G750" s="255"/>
      <c r="H750" s="256" t="s">
        <v>19</v>
      </c>
      <c r="I750" s="258"/>
      <c r="J750" s="255"/>
      <c r="K750" s="255"/>
      <c r="L750" s="259"/>
      <c r="M750" s="260"/>
      <c r="N750" s="261"/>
      <c r="O750" s="261"/>
      <c r="P750" s="261"/>
      <c r="Q750" s="261"/>
      <c r="R750" s="261"/>
      <c r="S750" s="261"/>
      <c r="T750" s="262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63" t="s">
        <v>132</v>
      </c>
      <c r="AU750" s="263" t="s">
        <v>83</v>
      </c>
      <c r="AV750" s="15" t="s">
        <v>80</v>
      </c>
      <c r="AW750" s="15" t="s">
        <v>33</v>
      </c>
      <c r="AX750" s="15" t="s">
        <v>72</v>
      </c>
      <c r="AY750" s="263" t="s">
        <v>121</v>
      </c>
    </row>
    <row r="751" s="13" customFormat="1">
      <c r="A751" s="13"/>
      <c r="B751" s="232"/>
      <c r="C751" s="233"/>
      <c r="D751" s="228" t="s">
        <v>132</v>
      </c>
      <c r="E751" s="234" t="s">
        <v>19</v>
      </c>
      <c r="F751" s="235" t="s">
        <v>848</v>
      </c>
      <c r="G751" s="233"/>
      <c r="H751" s="236">
        <v>6.2000000000000002</v>
      </c>
      <c r="I751" s="237"/>
      <c r="J751" s="233"/>
      <c r="K751" s="233"/>
      <c r="L751" s="238"/>
      <c r="M751" s="239"/>
      <c r="N751" s="240"/>
      <c r="O751" s="240"/>
      <c r="P751" s="240"/>
      <c r="Q751" s="240"/>
      <c r="R751" s="240"/>
      <c r="S751" s="240"/>
      <c r="T751" s="241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2" t="s">
        <v>132</v>
      </c>
      <c r="AU751" s="242" t="s">
        <v>83</v>
      </c>
      <c r="AV751" s="13" t="s">
        <v>83</v>
      </c>
      <c r="AW751" s="13" t="s">
        <v>33</v>
      </c>
      <c r="AX751" s="13" t="s">
        <v>72</v>
      </c>
      <c r="AY751" s="242" t="s">
        <v>121</v>
      </c>
    </row>
    <row r="752" s="13" customFormat="1">
      <c r="A752" s="13"/>
      <c r="B752" s="232"/>
      <c r="C752" s="233"/>
      <c r="D752" s="228" t="s">
        <v>132</v>
      </c>
      <c r="E752" s="234" t="s">
        <v>19</v>
      </c>
      <c r="F752" s="235" t="s">
        <v>850</v>
      </c>
      <c r="G752" s="233"/>
      <c r="H752" s="236">
        <v>215</v>
      </c>
      <c r="I752" s="237"/>
      <c r="J752" s="233"/>
      <c r="K752" s="233"/>
      <c r="L752" s="238"/>
      <c r="M752" s="239"/>
      <c r="N752" s="240"/>
      <c r="O752" s="240"/>
      <c r="P752" s="240"/>
      <c r="Q752" s="240"/>
      <c r="R752" s="240"/>
      <c r="S752" s="240"/>
      <c r="T752" s="24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2" t="s">
        <v>132</v>
      </c>
      <c r="AU752" s="242" t="s">
        <v>83</v>
      </c>
      <c r="AV752" s="13" t="s">
        <v>83</v>
      </c>
      <c r="AW752" s="13" t="s">
        <v>33</v>
      </c>
      <c r="AX752" s="13" t="s">
        <v>72</v>
      </c>
      <c r="AY752" s="242" t="s">
        <v>121</v>
      </c>
    </row>
    <row r="753" s="15" customFormat="1">
      <c r="A753" s="15"/>
      <c r="B753" s="254"/>
      <c r="C753" s="255"/>
      <c r="D753" s="228" t="s">
        <v>132</v>
      </c>
      <c r="E753" s="256" t="s">
        <v>19</v>
      </c>
      <c r="F753" s="257" t="s">
        <v>376</v>
      </c>
      <c r="G753" s="255"/>
      <c r="H753" s="256" t="s">
        <v>19</v>
      </c>
      <c r="I753" s="258"/>
      <c r="J753" s="255"/>
      <c r="K753" s="255"/>
      <c r="L753" s="259"/>
      <c r="M753" s="260"/>
      <c r="N753" s="261"/>
      <c r="O753" s="261"/>
      <c r="P753" s="261"/>
      <c r="Q753" s="261"/>
      <c r="R753" s="261"/>
      <c r="S753" s="261"/>
      <c r="T753" s="262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3" t="s">
        <v>132</v>
      </c>
      <c r="AU753" s="263" t="s">
        <v>83</v>
      </c>
      <c r="AV753" s="15" t="s">
        <v>80</v>
      </c>
      <c r="AW753" s="15" t="s">
        <v>33</v>
      </c>
      <c r="AX753" s="15" t="s">
        <v>72</v>
      </c>
      <c r="AY753" s="263" t="s">
        <v>121</v>
      </c>
    </row>
    <row r="754" s="13" customFormat="1">
      <c r="A754" s="13"/>
      <c r="B754" s="232"/>
      <c r="C754" s="233"/>
      <c r="D754" s="228" t="s">
        <v>132</v>
      </c>
      <c r="E754" s="234" t="s">
        <v>19</v>
      </c>
      <c r="F754" s="235" t="s">
        <v>851</v>
      </c>
      <c r="G754" s="233"/>
      <c r="H754" s="236">
        <v>12.4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2" t="s">
        <v>132</v>
      </c>
      <c r="AU754" s="242" t="s">
        <v>83</v>
      </c>
      <c r="AV754" s="13" t="s">
        <v>83</v>
      </c>
      <c r="AW754" s="13" t="s">
        <v>33</v>
      </c>
      <c r="AX754" s="13" t="s">
        <v>72</v>
      </c>
      <c r="AY754" s="242" t="s">
        <v>121</v>
      </c>
    </row>
    <row r="755" s="13" customFormat="1">
      <c r="A755" s="13"/>
      <c r="B755" s="232"/>
      <c r="C755" s="233"/>
      <c r="D755" s="228" t="s">
        <v>132</v>
      </c>
      <c r="E755" s="234" t="s">
        <v>19</v>
      </c>
      <c r="F755" s="235" t="s">
        <v>852</v>
      </c>
      <c r="G755" s="233"/>
      <c r="H755" s="236">
        <v>3.2000000000000002</v>
      </c>
      <c r="I755" s="237"/>
      <c r="J755" s="233"/>
      <c r="K755" s="233"/>
      <c r="L755" s="238"/>
      <c r="M755" s="239"/>
      <c r="N755" s="240"/>
      <c r="O755" s="240"/>
      <c r="P755" s="240"/>
      <c r="Q755" s="240"/>
      <c r="R755" s="240"/>
      <c r="S755" s="240"/>
      <c r="T755" s="24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2" t="s">
        <v>132</v>
      </c>
      <c r="AU755" s="242" t="s">
        <v>83</v>
      </c>
      <c r="AV755" s="13" t="s">
        <v>83</v>
      </c>
      <c r="AW755" s="13" t="s">
        <v>33</v>
      </c>
      <c r="AX755" s="13" t="s">
        <v>72</v>
      </c>
      <c r="AY755" s="242" t="s">
        <v>121</v>
      </c>
    </row>
    <row r="756" s="13" customFormat="1">
      <c r="A756" s="13"/>
      <c r="B756" s="232"/>
      <c r="C756" s="233"/>
      <c r="D756" s="228" t="s">
        <v>132</v>
      </c>
      <c r="E756" s="234" t="s">
        <v>19</v>
      </c>
      <c r="F756" s="235" t="s">
        <v>853</v>
      </c>
      <c r="G756" s="233"/>
      <c r="H756" s="236">
        <v>29</v>
      </c>
      <c r="I756" s="237"/>
      <c r="J756" s="233"/>
      <c r="K756" s="233"/>
      <c r="L756" s="238"/>
      <c r="M756" s="239"/>
      <c r="N756" s="240"/>
      <c r="O756" s="240"/>
      <c r="P756" s="240"/>
      <c r="Q756" s="240"/>
      <c r="R756" s="240"/>
      <c r="S756" s="240"/>
      <c r="T756" s="241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2" t="s">
        <v>132</v>
      </c>
      <c r="AU756" s="242" t="s">
        <v>83</v>
      </c>
      <c r="AV756" s="13" t="s">
        <v>83</v>
      </c>
      <c r="AW756" s="13" t="s">
        <v>33</v>
      </c>
      <c r="AX756" s="13" t="s">
        <v>72</v>
      </c>
      <c r="AY756" s="242" t="s">
        <v>121</v>
      </c>
    </row>
    <row r="757" s="13" customFormat="1">
      <c r="A757" s="13"/>
      <c r="B757" s="232"/>
      <c r="C757" s="233"/>
      <c r="D757" s="228" t="s">
        <v>132</v>
      </c>
      <c r="E757" s="234" t="s">
        <v>19</v>
      </c>
      <c r="F757" s="235" t="s">
        <v>854</v>
      </c>
      <c r="G757" s="233"/>
      <c r="H757" s="236">
        <v>310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2" t="s">
        <v>132</v>
      </c>
      <c r="AU757" s="242" t="s">
        <v>83</v>
      </c>
      <c r="AV757" s="13" t="s">
        <v>83</v>
      </c>
      <c r="AW757" s="13" t="s">
        <v>33</v>
      </c>
      <c r="AX757" s="13" t="s">
        <v>72</v>
      </c>
      <c r="AY757" s="242" t="s">
        <v>121</v>
      </c>
    </row>
    <row r="758" s="14" customFormat="1">
      <c r="A758" s="14"/>
      <c r="B758" s="243"/>
      <c r="C758" s="244"/>
      <c r="D758" s="228" t="s">
        <v>132</v>
      </c>
      <c r="E758" s="245" t="s">
        <v>19</v>
      </c>
      <c r="F758" s="246" t="s">
        <v>150</v>
      </c>
      <c r="G758" s="244"/>
      <c r="H758" s="247">
        <v>987</v>
      </c>
      <c r="I758" s="248"/>
      <c r="J758" s="244"/>
      <c r="K758" s="244"/>
      <c r="L758" s="249"/>
      <c r="M758" s="250"/>
      <c r="N758" s="251"/>
      <c r="O758" s="251"/>
      <c r="P758" s="251"/>
      <c r="Q758" s="251"/>
      <c r="R758" s="251"/>
      <c r="S758" s="251"/>
      <c r="T758" s="25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3" t="s">
        <v>132</v>
      </c>
      <c r="AU758" s="253" t="s">
        <v>83</v>
      </c>
      <c r="AV758" s="14" t="s">
        <v>128</v>
      </c>
      <c r="AW758" s="14" t="s">
        <v>33</v>
      </c>
      <c r="AX758" s="14" t="s">
        <v>80</v>
      </c>
      <c r="AY758" s="253" t="s">
        <v>121</v>
      </c>
    </row>
    <row r="759" s="2" customFormat="1" ht="16.5" customHeight="1">
      <c r="A759" s="39"/>
      <c r="B759" s="40"/>
      <c r="C759" s="264" t="s">
        <v>855</v>
      </c>
      <c r="D759" s="264" t="s">
        <v>314</v>
      </c>
      <c r="E759" s="265" t="s">
        <v>856</v>
      </c>
      <c r="F759" s="266" t="s">
        <v>857</v>
      </c>
      <c r="G759" s="267" t="s">
        <v>181</v>
      </c>
      <c r="H759" s="268">
        <v>930</v>
      </c>
      <c r="I759" s="269"/>
      <c r="J759" s="270">
        <f>ROUND(I759*H759,2)</f>
        <v>0</v>
      </c>
      <c r="K759" s="266" t="s">
        <v>127</v>
      </c>
      <c r="L759" s="271"/>
      <c r="M759" s="272" t="s">
        <v>19</v>
      </c>
      <c r="N759" s="273" t="s">
        <v>43</v>
      </c>
      <c r="O759" s="85"/>
      <c r="P759" s="224">
        <f>O759*H759</f>
        <v>0</v>
      </c>
      <c r="Q759" s="224">
        <v>0.10199999999999999</v>
      </c>
      <c r="R759" s="224">
        <f>Q759*H759</f>
        <v>94.859999999999999</v>
      </c>
      <c r="S759" s="224">
        <v>0</v>
      </c>
      <c r="T759" s="225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26" t="s">
        <v>167</v>
      </c>
      <c r="AT759" s="226" t="s">
        <v>314</v>
      </c>
      <c r="AU759" s="226" t="s">
        <v>83</v>
      </c>
      <c r="AY759" s="18" t="s">
        <v>121</v>
      </c>
      <c r="BE759" s="227">
        <f>IF(N759="základní",J759,0)</f>
        <v>0</v>
      </c>
      <c r="BF759" s="227">
        <f>IF(N759="snížená",J759,0)</f>
        <v>0</v>
      </c>
      <c r="BG759" s="227">
        <f>IF(N759="zákl. přenesená",J759,0)</f>
        <v>0</v>
      </c>
      <c r="BH759" s="227">
        <f>IF(N759="sníž. přenesená",J759,0)</f>
        <v>0</v>
      </c>
      <c r="BI759" s="227">
        <f>IF(N759="nulová",J759,0)</f>
        <v>0</v>
      </c>
      <c r="BJ759" s="18" t="s">
        <v>80</v>
      </c>
      <c r="BK759" s="227">
        <f>ROUND(I759*H759,2)</f>
        <v>0</v>
      </c>
      <c r="BL759" s="18" t="s">
        <v>128</v>
      </c>
      <c r="BM759" s="226" t="s">
        <v>858</v>
      </c>
    </row>
    <row r="760" s="15" customFormat="1">
      <c r="A760" s="15"/>
      <c r="B760" s="254"/>
      <c r="C760" s="255"/>
      <c r="D760" s="228" t="s">
        <v>132</v>
      </c>
      <c r="E760" s="256" t="s">
        <v>19</v>
      </c>
      <c r="F760" s="257" t="s">
        <v>859</v>
      </c>
      <c r="G760" s="255"/>
      <c r="H760" s="256" t="s">
        <v>19</v>
      </c>
      <c r="I760" s="258"/>
      <c r="J760" s="255"/>
      <c r="K760" s="255"/>
      <c r="L760" s="259"/>
      <c r="M760" s="260"/>
      <c r="N760" s="261"/>
      <c r="O760" s="261"/>
      <c r="P760" s="261"/>
      <c r="Q760" s="261"/>
      <c r="R760" s="261"/>
      <c r="S760" s="261"/>
      <c r="T760" s="262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3" t="s">
        <v>132</v>
      </c>
      <c r="AU760" s="263" t="s">
        <v>83</v>
      </c>
      <c r="AV760" s="15" t="s">
        <v>80</v>
      </c>
      <c r="AW760" s="15" t="s">
        <v>33</v>
      </c>
      <c r="AX760" s="15" t="s">
        <v>72</v>
      </c>
      <c r="AY760" s="263" t="s">
        <v>121</v>
      </c>
    </row>
    <row r="761" s="13" customFormat="1">
      <c r="A761" s="13"/>
      <c r="B761" s="232"/>
      <c r="C761" s="233"/>
      <c r="D761" s="228" t="s">
        <v>132</v>
      </c>
      <c r="E761" s="234" t="s">
        <v>19</v>
      </c>
      <c r="F761" s="235" t="s">
        <v>860</v>
      </c>
      <c r="G761" s="233"/>
      <c r="H761" s="236">
        <v>405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2" t="s">
        <v>132</v>
      </c>
      <c r="AU761" s="242" t="s">
        <v>83</v>
      </c>
      <c r="AV761" s="13" t="s">
        <v>83</v>
      </c>
      <c r="AW761" s="13" t="s">
        <v>33</v>
      </c>
      <c r="AX761" s="13" t="s">
        <v>72</v>
      </c>
      <c r="AY761" s="242" t="s">
        <v>121</v>
      </c>
    </row>
    <row r="762" s="13" customFormat="1">
      <c r="A762" s="13"/>
      <c r="B762" s="232"/>
      <c r="C762" s="233"/>
      <c r="D762" s="228" t="s">
        <v>132</v>
      </c>
      <c r="E762" s="234" t="s">
        <v>19</v>
      </c>
      <c r="F762" s="235" t="s">
        <v>435</v>
      </c>
      <c r="G762" s="233"/>
      <c r="H762" s="236">
        <v>215</v>
      </c>
      <c r="I762" s="237"/>
      <c r="J762" s="233"/>
      <c r="K762" s="233"/>
      <c r="L762" s="238"/>
      <c r="M762" s="239"/>
      <c r="N762" s="240"/>
      <c r="O762" s="240"/>
      <c r="P762" s="240"/>
      <c r="Q762" s="240"/>
      <c r="R762" s="240"/>
      <c r="S762" s="240"/>
      <c r="T762" s="241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2" t="s">
        <v>132</v>
      </c>
      <c r="AU762" s="242" t="s">
        <v>83</v>
      </c>
      <c r="AV762" s="13" t="s">
        <v>83</v>
      </c>
      <c r="AW762" s="13" t="s">
        <v>33</v>
      </c>
      <c r="AX762" s="13" t="s">
        <v>72</v>
      </c>
      <c r="AY762" s="242" t="s">
        <v>121</v>
      </c>
    </row>
    <row r="763" s="13" customFormat="1">
      <c r="A763" s="13"/>
      <c r="B763" s="232"/>
      <c r="C763" s="233"/>
      <c r="D763" s="228" t="s">
        <v>132</v>
      </c>
      <c r="E763" s="234" t="s">
        <v>19</v>
      </c>
      <c r="F763" s="235" t="s">
        <v>861</v>
      </c>
      <c r="G763" s="233"/>
      <c r="H763" s="236">
        <v>310</v>
      </c>
      <c r="I763" s="237"/>
      <c r="J763" s="233"/>
      <c r="K763" s="233"/>
      <c r="L763" s="238"/>
      <c r="M763" s="239"/>
      <c r="N763" s="240"/>
      <c r="O763" s="240"/>
      <c r="P763" s="240"/>
      <c r="Q763" s="240"/>
      <c r="R763" s="240"/>
      <c r="S763" s="240"/>
      <c r="T763" s="24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2" t="s">
        <v>132</v>
      </c>
      <c r="AU763" s="242" t="s">
        <v>83</v>
      </c>
      <c r="AV763" s="13" t="s">
        <v>83</v>
      </c>
      <c r="AW763" s="13" t="s">
        <v>33</v>
      </c>
      <c r="AX763" s="13" t="s">
        <v>72</v>
      </c>
      <c r="AY763" s="242" t="s">
        <v>121</v>
      </c>
    </row>
    <row r="764" s="14" customFormat="1">
      <c r="A764" s="14"/>
      <c r="B764" s="243"/>
      <c r="C764" s="244"/>
      <c r="D764" s="228" t="s">
        <v>132</v>
      </c>
      <c r="E764" s="245" t="s">
        <v>19</v>
      </c>
      <c r="F764" s="246" t="s">
        <v>150</v>
      </c>
      <c r="G764" s="244"/>
      <c r="H764" s="247">
        <v>930</v>
      </c>
      <c r="I764" s="248"/>
      <c r="J764" s="244"/>
      <c r="K764" s="244"/>
      <c r="L764" s="249"/>
      <c r="M764" s="250"/>
      <c r="N764" s="251"/>
      <c r="O764" s="251"/>
      <c r="P764" s="251"/>
      <c r="Q764" s="251"/>
      <c r="R764" s="251"/>
      <c r="S764" s="251"/>
      <c r="T764" s="25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3" t="s">
        <v>132</v>
      </c>
      <c r="AU764" s="253" t="s">
        <v>83</v>
      </c>
      <c r="AV764" s="14" t="s">
        <v>128</v>
      </c>
      <c r="AW764" s="14" t="s">
        <v>33</v>
      </c>
      <c r="AX764" s="14" t="s">
        <v>80</v>
      </c>
      <c r="AY764" s="253" t="s">
        <v>121</v>
      </c>
    </row>
    <row r="765" s="2" customFormat="1" ht="16.5" customHeight="1">
      <c r="A765" s="39"/>
      <c r="B765" s="40"/>
      <c r="C765" s="264" t="s">
        <v>862</v>
      </c>
      <c r="D765" s="264" t="s">
        <v>314</v>
      </c>
      <c r="E765" s="265" t="s">
        <v>863</v>
      </c>
      <c r="F765" s="266" t="s">
        <v>864</v>
      </c>
      <c r="G765" s="267" t="s">
        <v>181</v>
      </c>
      <c r="H765" s="268">
        <v>29</v>
      </c>
      <c r="I765" s="269"/>
      <c r="J765" s="270">
        <f>ROUND(I765*H765,2)</f>
        <v>0</v>
      </c>
      <c r="K765" s="266" t="s">
        <v>127</v>
      </c>
      <c r="L765" s="271"/>
      <c r="M765" s="272" t="s">
        <v>19</v>
      </c>
      <c r="N765" s="273" t="s">
        <v>43</v>
      </c>
      <c r="O765" s="85"/>
      <c r="P765" s="224">
        <f>O765*H765</f>
        <v>0</v>
      </c>
      <c r="Q765" s="224">
        <v>0.080000000000000002</v>
      </c>
      <c r="R765" s="224">
        <f>Q765*H765</f>
        <v>2.3199999999999998</v>
      </c>
      <c r="S765" s="224">
        <v>0</v>
      </c>
      <c r="T765" s="225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26" t="s">
        <v>167</v>
      </c>
      <c r="AT765" s="226" t="s">
        <v>314</v>
      </c>
      <c r="AU765" s="226" t="s">
        <v>83</v>
      </c>
      <c r="AY765" s="18" t="s">
        <v>121</v>
      </c>
      <c r="BE765" s="227">
        <f>IF(N765="základní",J765,0)</f>
        <v>0</v>
      </c>
      <c r="BF765" s="227">
        <f>IF(N765="snížená",J765,0)</f>
        <v>0</v>
      </c>
      <c r="BG765" s="227">
        <f>IF(N765="zákl. přenesená",J765,0)</f>
        <v>0</v>
      </c>
      <c r="BH765" s="227">
        <f>IF(N765="sníž. přenesená",J765,0)</f>
        <v>0</v>
      </c>
      <c r="BI765" s="227">
        <f>IF(N765="nulová",J765,0)</f>
        <v>0</v>
      </c>
      <c r="BJ765" s="18" t="s">
        <v>80</v>
      </c>
      <c r="BK765" s="227">
        <f>ROUND(I765*H765,2)</f>
        <v>0</v>
      </c>
      <c r="BL765" s="18" t="s">
        <v>128</v>
      </c>
      <c r="BM765" s="226" t="s">
        <v>865</v>
      </c>
    </row>
    <row r="766" s="15" customFormat="1">
      <c r="A766" s="15"/>
      <c r="B766" s="254"/>
      <c r="C766" s="255"/>
      <c r="D766" s="228" t="s">
        <v>132</v>
      </c>
      <c r="E766" s="256" t="s">
        <v>19</v>
      </c>
      <c r="F766" s="257" t="s">
        <v>859</v>
      </c>
      <c r="G766" s="255"/>
      <c r="H766" s="256" t="s">
        <v>19</v>
      </c>
      <c r="I766" s="258"/>
      <c r="J766" s="255"/>
      <c r="K766" s="255"/>
      <c r="L766" s="259"/>
      <c r="M766" s="260"/>
      <c r="N766" s="261"/>
      <c r="O766" s="261"/>
      <c r="P766" s="261"/>
      <c r="Q766" s="261"/>
      <c r="R766" s="261"/>
      <c r="S766" s="261"/>
      <c r="T766" s="262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3" t="s">
        <v>132</v>
      </c>
      <c r="AU766" s="263" t="s">
        <v>83</v>
      </c>
      <c r="AV766" s="15" t="s">
        <v>80</v>
      </c>
      <c r="AW766" s="15" t="s">
        <v>33</v>
      </c>
      <c r="AX766" s="15" t="s">
        <v>72</v>
      </c>
      <c r="AY766" s="263" t="s">
        <v>121</v>
      </c>
    </row>
    <row r="767" s="13" customFormat="1">
      <c r="A767" s="13"/>
      <c r="B767" s="232"/>
      <c r="C767" s="233"/>
      <c r="D767" s="228" t="s">
        <v>132</v>
      </c>
      <c r="E767" s="234" t="s">
        <v>19</v>
      </c>
      <c r="F767" s="235" t="s">
        <v>866</v>
      </c>
      <c r="G767" s="233"/>
      <c r="H767" s="236">
        <v>29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2" t="s">
        <v>132</v>
      </c>
      <c r="AU767" s="242" t="s">
        <v>83</v>
      </c>
      <c r="AV767" s="13" t="s">
        <v>83</v>
      </c>
      <c r="AW767" s="13" t="s">
        <v>33</v>
      </c>
      <c r="AX767" s="13" t="s">
        <v>80</v>
      </c>
      <c r="AY767" s="242" t="s">
        <v>121</v>
      </c>
    </row>
    <row r="768" s="2" customFormat="1" ht="16.5" customHeight="1">
      <c r="A768" s="39"/>
      <c r="B768" s="40"/>
      <c r="C768" s="264" t="s">
        <v>867</v>
      </c>
      <c r="D768" s="264" t="s">
        <v>314</v>
      </c>
      <c r="E768" s="265" t="s">
        <v>868</v>
      </c>
      <c r="F768" s="266" t="s">
        <v>869</v>
      </c>
      <c r="G768" s="267" t="s">
        <v>181</v>
      </c>
      <c r="H768" s="268">
        <v>28</v>
      </c>
      <c r="I768" s="269"/>
      <c r="J768" s="270">
        <f>ROUND(I768*H768,2)</f>
        <v>0</v>
      </c>
      <c r="K768" s="266" t="s">
        <v>127</v>
      </c>
      <c r="L768" s="271"/>
      <c r="M768" s="272" t="s">
        <v>19</v>
      </c>
      <c r="N768" s="273" t="s">
        <v>43</v>
      </c>
      <c r="O768" s="85"/>
      <c r="P768" s="224">
        <f>O768*H768</f>
        <v>0</v>
      </c>
      <c r="Q768" s="224">
        <v>0.060999999999999999</v>
      </c>
      <c r="R768" s="224">
        <f>Q768*H768</f>
        <v>1.708</v>
      </c>
      <c r="S768" s="224">
        <v>0</v>
      </c>
      <c r="T768" s="225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26" t="s">
        <v>167</v>
      </c>
      <c r="AT768" s="226" t="s">
        <v>314</v>
      </c>
      <c r="AU768" s="226" t="s">
        <v>83</v>
      </c>
      <c r="AY768" s="18" t="s">
        <v>121</v>
      </c>
      <c r="BE768" s="227">
        <f>IF(N768="základní",J768,0)</f>
        <v>0</v>
      </c>
      <c r="BF768" s="227">
        <f>IF(N768="snížená",J768,0)</f>
        <v>0</v>
      </c>
      <c r="BG768" s="227">
        <f>IF(N768="zákl. přenesená",J768,0)</f>
        <v>0</v>
      </c>
      <c r="BH768" s="227">
        <f>IF(N768="sníž. přenesená",J768,0)</f>
        <v>0</v>
      </c>
      <c r="BI768" s="227">
        <f>IF(N768="nulová",J768,0)</f>
        <v>0</v>
      </c>
      <c r="BJ768" s="18" t="s">
        <v>80</v>
      </c>
      <c r="BK768" s="227">
        <f>ROUND(I768*H768,2)</f>
        <v>0</v>
      </c>
      <c r="BL768" s="18" t="s">
        <v>128</v>
      </c>
      <c r="BM768" s="226" t="s">
        <v>870</v>
      </c>
    </row>
    <row r="769" s="15" customFormat="1">
      <c r="A769" s="15"/>
      <c r="B769" s="254"/>
      <c r="C769" s="255"/>
      <c r="D769" s="228" t="s">
        <v>132</v>
      </c>
      <c r="E769" s="256" t="s">
        <v>19</v>
      </c>
      <c r="F769" s="257" t="s">
        <v>859</v>
      </c>
      <c r="G769" s="255"/>
      <c r="H769" s="256" t="s">
        <v>19</v>
      </c>
      <c r="I769" s="258"/>
      <c r="J769" s="255"/>
      <c r="K769" s="255"/>
      <c r="L769" s="259"/>
      <c r="M769" s="260"/>
      <c r="N769" s="261"/>
      <c r="O769" s="261"/>
      <c r="P769" s="261"/>
      <c r="Q769" s="261"/>
      <c r="R769" s="261"/>
      <c r="S769" s="261"/>
      <c r="T769" s="262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63" t="s">
        <v>132</v>
      </c>
      <c r="AU769" s="263" t="s">
        <v>83</v>
      </c>
      <c r="AV769" s="15" t="s">
        <v>80</v>
      </c>
      <c r="AW769" s="15" t="s">
        <v>33</v>
      </c>
      <c r="AX769" s="15" t="s">
        <v>72</v>
      </c>
      <c r="AY769" s="263" t="s">
        <v>121</v>
      </c>
    </row>
    <row r="770" s="13" customFormat="1">
      <c r="A770" s="13"/>
      <c r="B770" s="232"/>
      <c r="C770" s="233"/>
      <c r="D770" s="228" t="s">
        <v>132</v>
      </c>
      <c r="E770" s="234" t="s">
        <v>19</v>
      </c>
      <c r="F770" s="235" t="s">
        <v>871</v>
      </c>
      <c r="G770" s="233"/>
      <c r="H770" s="236">
        <v>24.800000000000001</v>
      </c>
      <c r="I770" s="237"/>
      <c r="J770" s="233"/>
      <c r="K770" s="233"/>
      <c r="L770" s="238"/>
      <c r="M770" s="239"/>
      <c r="N770" s="240"/>
      <c r="O770" s="240"/>
      <c r="P770" s="240"/>
      <c r="Q770" s="240"/>
      <c r="R770" s="240"/>
      <c r="S770" s="240"/>
      <c r="T770" s="24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2" t="s">
        <v>132</v>
      </c>
      <c r="AU770" s="242" t="s">
        <v>83</v>
      </c>
      <c r="AV770" s="13" t="s">
        <v>83</v>
      </c>
      <c r="AW770" s="13" t="s">
        <v>33</v>
      </c>
      <c r="AX770" s="13" t="s">
        <v>72</v>
      </c>
      <c r="AY770" s="242" t="s">
        <v>121</v>
      </c>
    </row>
    <row r="771" s="13" customFormat="1">
      <c r="A771" s="13"/>
      <c r="B771" s="232"/>
      <c r="C771" s="233"/>
      <c r="D771" s="228" t="s">
        <v>132</v>
      </c>
      <c r="E771" s="234" t="s">
        <v>19</v>
      </c>
      <c r="F771" s="235" t="s">
        <v>872</v>
      </c>
      <c r="G771" s="233"/>
      <c r="H771" s="236">
        <v>3.2000000000000002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2" t="s">
        <v>132</v>
      </c>
      <c r="AU771" s="242" t="s">
        <v>83</v>
      </c>
      <c r="AV771" s="13" t="s">
        <v>83</v>
      </c>
      <c r="AW771" s="13" t="s">
        <v>33</v>
      </c>
      <c r="AX771" s="13" t="s">
        <v>72</v>
      </c>
      <c r="AY771" s="242" t="s">
        <v>121</v>
      </c>
    </row>
    <row r="772" s="14" customFormat="1">
      <c r="A772" s="14"/>
      <c r="B772" s="243"/>
      <c r="C772" s="244"/>
      <c r="D772" s="228" t="s">
        <v>132</v>
      </c>
      <c r="E772" s="245" t="s">
        <v>19</v>
      </c>
      <c r="F772" s="246" t="s">
        <v>150</v>
      </c>
      <c r="G772" s="244"/>
      <c r="H772" s="247">
        <v>28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3" t="s">
        <v>132</v>
      </c>
      <c r="AU772" s="253" t="s">
        <v>83</v>
      </c>
      <c r="AV772" s="14" t="s">
        <v>128</v>
      </c>
      <c r="AW772" s="14" t="s">
        <v>33</v>
      </c>
      <c r="AX772" s="14" t="s">
        <v>80</v>
      </c>
      <c r="AY772" s="253" t="s">
        <v>121</v>
      </c>
    </row>
    <row r="773" s="2" customFormat="1" ht="21.75" customHeight="1">
      <c r="A773" s="39"/>
      <c r="B773" s="40"/>
      <c r="C773" s="215" t="s">
        <v>873</v>
      </c>
      <c r="D773" s="215" t="s">
        <v>123</v>
      </c>
      <c r="E773" s="216" t="s">
        <v>874</v>
      </c>
      <c r="F773" s="217" t="s">
        <v>875</v>
      </c>
      <c r="G773" s="218" t="s">
        <v>181</v>
      </c>
      <c r="H773" s="219">
        <v>27</v>
      </c>
      <c r="I773" s="220"/>
      <c r="J773" s="221">
        <f>ROUND(I773*H773,2)</f>
        <v>0</v>
      </c>
      <c r="K773" s="217" t="s">
        <v>127</v>
      </c>
      <c r="L773" s="45"/>
      <c r="M773" s="222" t="s">
        <v>19</v>
      </c>
      <c r="N773" s="223" t="s">
        <v>43</v>
      </c>
      <c r="O773" s="85"/>
      <c r="P773" s="224">
        <f>O773*H773</f>
        <v>0</v>
      </c>
      <c r="Q773" s="224">
        <v>0.1295</v>
      </c>
      <c r="R773" s="224">
        <f>Q773*H773</f>
        <v>3.4965000000000002</v>
      </c>
      <c r="S773" s="224">
        <v>0</v>
      </c>
      <c r="T773" s="225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26" t="s">
        <v>128</v>
      </c>
      <c r="AT773" s="226" t="s">
        <v>123</v>
      </c>
      <c r="AU773" s="226" t="s">
        <v>83</v>
      </c>
      <c r="AY773" s="18" t="s">
        <v>121</v>
      </c>
      <c r="BE773" s="227">
        <f>IF(N773="základní",J773,0)</f>
        <v>0</v>
      </c>
      <c r="BF773" s="227">
        <f>IF(N773="snížená",J773,0)</f>
        <v>0</v>
      </c>
      <c r="BG773" s="227">
        <f>IF(N773="zákl. přenesená",J773,0)</f>
        <v>0</v>
      </c>
      <c r="BH773" s="227">
        <f>IF(N773="sníž. přenesená",J773,0)</f>
        <v>0</v>
      </c>
      <c r="BI773" s="227">
        <f>IF(N773="nulová",J773,0)</f>
        <v>0</v>
      </c>
      <c r="BJ773" s="18" t="s">
        <v>80</v>
      </c>
      <c r="BK773" s="227">
        <f>ROUND(I773*H773,2)</f>
        <v>0</v>
      </c>
      <c r="BL773" s="18" t="s">
        <v>128</v>
      </c>
      <c r="BM773" s="226" t="s">
        <v>876</v>
      </c>
    </row>
    <row r="774" s="2" customFormat="1">
      <c r="A774" s="39"/>
      <c r="B774" s="40"/>
      <c r="C774" s="41"/>
      <c r="D774" s="228" t="s">
        <v>130</v>
      </c>
      <c r="E774" s="41"/>
      <c r="F774" s="229" t="s">
        <v>877</v>
      </c>
      <c r="G774" s="41"/>
      <c r="H774" s="41"/>
      <c r="I774" s="133"/>
      <c r="J774" s="41"/>
      <c r="K774" s="41"/>
      <c r="L774" s="45"/>
      <c r="M774" s="230"/>
      <c r="N774" s="231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130</v>
      </c>
      <c r="AU774" s="18" t="s">
        <v>83</v>
      </c>
    </row>
    <row r="775" s="13" customFormat="1">
      <c r="A775" s="13"/>
      <c r="B775" s="232"/>
      <c r="C775" s="233"/>
      <c r="D775" s="228" t="s">
        <v>132</v>
      </c>
      <c r="E775" s="234" t="s">
        <v>19</v>
      </c>
      <c r="F775" s="235" t="s">
        <v>878</v>
      </c>
      <c r="G775" s="233"/>
      <c r="H775" s="236">
        <v>27</v>
      </c>
      <c r="I775" s="237"/>
      <c r="J775" s="233"/>
      <c r="K775" s="233"/>
      <c r="L775" s="238"/>
      <c r="M775" s="239"/>
      <c r="N775" s="240"/>
      <c r="O775" s="240"/>
      <c r="P775" s="240"/>
      <c r="Q775" s="240"/>
      <c r="R775" s="240"/>
      <c r="S775" s="240"/>
      <c r="T775" s="241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2" t="s">
        <v>132</v>
      </c>
      <c r="AU775" s="242" t="s">
        <v>83</v>
      </c>
      <c r="AV775" s="13" t="s">
        <v>83</v>
      </c>
      <c r="AW775" s="13" t="s">
        <v>33</v>
      </c>
      <c r="AX775" s="13" t="s">
        <v>80</v>
      </c>
      <c r="AY775" s="242" t="s">
        <v>121</v>
      </c>
    </row>
    <row r="776" s="2" customFormat="1" ht="16.5" customHeight="1">
      <c r="A776" s="39"/>
      <c r="B776" s="40"/>
      <c r="C776" s="264" t="s">
        <v>879</v>
      </c>
      <c r="D776" s="264" t="s">
        <v>314</v>
      </c>
      <c r="E776" s="265" t="s">
        <v>880</v>
      </c>
      <c r="F776" s="266" t="s">
        <v>881</v>
      </c>
      <c r="G776" s="267" t="s">
        <v>181</v>
      </c>
      <c r="H776" s="268">
        <v>27</v>
      </c>
      <c r="I776" s="269"/>
      <c r="J776" s="270">
        <f>ROUND(I776*H776,2)</f>
        <v>0</v>
      </c>
      <c r="K776" s="266" t="s">
        <v>127</v>
      </c>
      <c r="L776" s="271"/>
      <c r="M776" s="272" t="s">
        <v>19</v>
      </c>
      <c r="N776" s="273" t="s">
        <v>43</v>
      </c>
      <c r="O776" s="85"/>
      <c r="P776" s="224">
        <f>O776*H776</f>
        <v>0</v>
      </c>
      <c r="Q776" s="224">
        <v>0.044999999999999998</v>
      </c>
      <c r="R776" s="224">
        <f>Q776*H776</f>
        <v>1.2149999999999999</v>
      </c>
      <c r="S776" s="224">
        <v>0</v>
      </c>
      <c r="T776" s="225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26" t="s">
        <v>167</v>
      </c>
      <c r="AT776" s="226" t="s">
        <v>314</v>
      </c>
      <c r="AU776" s="226" t="s">
        <v>83</v>
      </c>
      <c r="AY776" s="18" t="s">
        <v>121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18" t="s">
        <v>80</v>
      </c>
      <c r="BK776" s="227">
        <f>ROUND(I776*H776,2)</f>
        <v>0</v>
      </c>
      <c r="BL776" s="18" t="s">
        <v>128</v>
      </c>
      <c r="BM776" s="226" t="s">
        <v>882</v>
      </c>
    </row>
    <row r="777" s="2" customFormat="1" ht="21.75" customHeight="1">
      <c r="A777" s="39"/>
      <c r="B777" s="40"/>
      <c r="C777" s="215" t="s">
        <v>883</v>
      </c>
      <c r="D777" s="215" t="s">
        <v>123</v>
      </c>
      <c r="E777" s="216" t="s">
        <v>884</v>
      </c>
      <c r="F777" s="217" t="s">
        <v>885</v>
      </c>
      <c r="G777" s="218" t="s">
        <v>181</v>
      </c>
      <c r="H777" s="219">
        <v>378</v>
      </c>
      <c r="I777" s="220"/>
      <c r="J777" s="221">
        <f>ROUND(I777*H777,2)</f>
        <v>0</v>
      </c>
      <c r="K777" s="217" t="s">
        <v>127</v>
      </c>
      <c r="L777" s="45"/>
      <c r="M777" s="222" t="s">
        <v>19</v>
      </c>
      <c r="N777" s="223" t="s">
        <v>43</v>
      </c>
      <c r="O777" s="85"/>
      <c r="P777" s="224">
        <f>O777*H777</f>
        <v>0</v>
      </c>
      <c r="Q777" s="224">
        <v>0.10095</v>
      </c>
      <c r="R777" s="224">
        <f>Q777*H777</f>
        <v>38.159100000000002</v>
      </c>
      <c r="S777" s="224">
        <v>0</v>
      </c>
      <c r="T777" s="225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26" t="s">
        <v>128</v>
      </c>
      <c r="AT777" s="226" t="s">
        <v>123</v>
      </c>
      <c r="AU777" s="226" t="s">
        <v>83</v>
      </c>
      <c r="AY777" s="18" t="s">
        <v>121</v>
      </c>
      <c r="BE777" s="227">
        <f>IF(N777="základní",J777,0)</f>
        <v>0</v>
      </c>
      <c r="BF777" s="227">
        <f>IF(N777="snížená",J777,0)</f>
        <v>0</v>
      </c>
      <c r="BG777" s="227">
        <f>IF(N777="zákl. přenesená",J777,0)</f>
        <v>0</v>
      </c>
      <c r="BH777" s="227">
        <f>IF(N777="sníž. přenesená",J777,0)</f>
        <v>0</v>
      </c>
      <c r="BI777" s="227">
        <f>IF(N777="nulová",J777,0)</f>
        <v>0</v>
      </c>
      <c r="BJ777" s="18" t="s">
        <v>80</v>
      </c>
      <c r="BK777" s="227">
        <f>ROUND(I777*H777,2)</f>
        <v>0</v>
      </c>
      <c r="BL777" s="18" t="s">
        <v>128</v>
      </c>
      <c r="BM777" s="226" t="s">
        <v>886</v>
      </c>
    </row>
    <row r="778" s="2" customFormat="1">
      <c r="A778" s="39"/>
      <c r="B778" s="40"/>
      <c r="C778" s="41"/>
      <c r="D778" s="228" t="s">
        <v>130</v>
      </c>
      <c r="E778" s="41"/>
      <c r="F778" s="229" t="s">
        <v>887</v>
      </c>
      <c r="G778" s="41"/>
      <c r="H778" s="41"/>
      <c r="I778" s="133"/>
      <c r="J778" s="41"/>
      <c r="K778" s="41"/>
      <c r="L778" s="45"/>
      <c r="M778" s="230"/>
      <c r="N778" s="231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130</v>
      </c>
      <c r="AU778" s="18" t="s">
        <v>83</v>
      </c>
    </row>
    <row r="779" s="13" customFormat="1">
      <c r="A779" s="13"/>
      <c r="B779" s="232"/>
      <c r="C779" s="233"/>
      <c r="D779" s="228" t="s">
        <v>132</v>
      </c>
      <c r="E779" s="234" t="s">
        <v>19</v>
      </c>
      <c r="F779" s="235" t="s">
        <v>888</v>
      </c>
      <c r="G779" s="233"/>
      <c r="H779" s="236">
        <v>155</v>
      </c>
      <c r="I779" s="237"/>
      <c r="J779" s="233"/>
      <c r="K779" s="233"/>
      <c r="L779" s="238"/>
      <c r="M779" s="239"/>
      <c r="N779" s="240"/>
      <c r="O779" s="240"/>
      <c r="P779" s="240"/>
      <c r="Q779" s="240"/>
      <c r="R779" s="240"/>
      <c r="S779" s="240"/>
      <c r="T779" s="241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2" t="s">
        <v>132</v>
      </c>
      <c r="AU779" s="242" t="s">
        <v>83</v>
      </c>
      <c r="AV779" s="13" t="s">
        <v>83</v>
      </c>
      <c r="AW779" s="13" t="s">
        <v>33</v>
      </c>
      <c r="AX779" s="13" t="s">
        <v>72</v>
      </c>
      <c r="AY779" s="242" t="s">
        <v>121</v>
      </c>
    </row>
    <row r="780" s="13" customFormat="1">
      <c r="A780" s="13"/>
      <c r="B780" s="232"/>
      <c r="C780" s="233"/>
      <c r="D780" s="228" t="s">
        <v>132</v>
      </c>
      <c r="E780" s="234" t="s">
        <v>19</v>
      </c>
      <c r="F780" s="235" t="s">
        <v>889</v>
      </c>
      <c r="G780" s="233"/>
      <c r="H780" s="236">
        <v>98</v>
      </c>
      <c r="I780" s="237"/>
      <c r="J780" s="233"/>
      <c r="K780" s="233"/>
      <c r="L780" s="238"/>
      <c r="M780" s="239"/>
      <c r="N780" s="240"/>
      <c r="O780" s="240"/>
      <c r="P780" s="240"/>
      <c r="Q780" s="240"/>
      <c r="R780" s="240"/>
      <c r="S780" s="240"/>
      <c r="T780" s="241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2" t="s">
        <v>132</v>
      </c>
      <c r="AU780" s="242" t="s">
        <v>83</v>
      </c>
      <c r="AV780" s="13" t="s">
        <v>83</v>
      </c>
      <c r="AW780" s="13" t="s">
        <v>33</v>
      </c>
      <c r="AX780" s="13" t="s">
        <v>72</v>
      </c>
      <c r="AY780" s="242" t="s">
        <v>121</v>
      </c>
    </row>
    <row r="781" s="13" customFormat="1">
      <c r="A781" s="13"/>
      <c r="B781" s="232"/>
      <c r="C781" s="233"/>
      <c r="D781" s="228" t="s">
        <v>132</v>
      </c>
      <c r="E781" s="234" t="s">
        <v>19</v>
      </c>
      <c r="F781" s="235" t="s">
        <v>890</v>
      </c>
      <c r="G781" s="233"/>
      <c r="H781" s="236">
        <v>125</v>
      </c>
      <c r="I781" s="237"/>
      <c r="J781" s="233"/>
      <c r="K781" s="233"/>
      <c r="L781" s="238"/>
      <c r="M781" s="239"/>
      <c r="N781" s="240"/>
      <c r="O781" s="240"/>
      <c r="P781" s="240"/>
      <c r="Q781" s="240"/>
      <c r="R781" s="240"/>
      <c r="S781" s="240"/>
      <c r="T781" s="241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2" t="s">
        <v>132</v>
      </c>
      <c r="AU781" s="242" t="s">
        <v>83</v>
      </c>
      <c r="AV781" s="13" t="s">
        <v>83</v>
      </c>
      <c r="AW781" s="13" t="s">
        <v>33</v>
      </c>
      <c r="AX781" s="13" t="s">
        <v>72</v>
      </c>
      <c r="AY781" s="242" t="s">
        <v>121</v>
      </c>
    </row>
    <row r="782" s="14" customFormat="1">
      <c r="A782" s="14"/>
      <c r="B782" s="243"/>
      <c r="C782" s="244"/>
      <c r="D782" s="228" t="s">
        <v>132</v>
      </c>
      <c r="E782" s="245" t="s">
        <v>19</v>
      </c>
      <c r="F782" s="246" t="s">
        <v>150</v>
      </c>
      <c r="G782" s="244"/>
      <c r="H782" s="247">
        <v>378</v>
      </c>
      <c r="I782" s="248"/>
      <c r="J782" s="244"/>
      <c r="K782" s="244"/>
      <c r="L782" s="249"/>
      <c r="M782" s="250"/>
      <c r="N782" s="251"/>
      <c r="O782" s="251"/>
      <c r="P782" s="251"/>
      <c r="Q782" s="251"/>
      <c r="R782" s="251"/>
      <c r="S782" s="251"/>
      <c r="T782" s="252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3" t="s">
        <v>132</v>
      </c>
      <c r="AU782" s="253" t="s">
        <v>83</v>
      </c>
      <c r="AV782" s="14" t="s">
        <v>128</v>
      </c>
      <c r="AW782" s="14" t="s">
        <v>33</v>
      </c>
      <c r="AX782" s="14" t="s">
        <v>80</v>
      </c>
      <c r="AY782" s="253" t="s">
        <v>121</v>
      </c>
    </row>
    <row r="783" s="2" customFormat="1" ht="16.5" customHeight="1">
      <c r="A783" s="39"/>
      <c r="B783" s="40"/>
      <c r="C783" s="264" t="s">
        <v>891</v>
      </c>
      <c r="D783" s="264" t="s">
        <v>314</v>
      </c>
      <c r="E783" s="265" t="s">
        <v>892</v>
      </c>
      <c r="F783" s="266" t="s">
        <v>893</v>
      </c>
      <c r="G783" s="267" t="s">
        <v>181</v>
      </c>
      <c r="H783" s="268">
        <v>378</v>
      </c>
      <c r="I783" s="269"/>
      <c r="J783" s="270">
        <f>ROUND(I783*H783,2)</f>
        <v>0</v>
      </c>
      <c r="K783" s="266" t="s">
        <v>127</v>
      </c>
      <c r="L783" s="271"/>
      <c r="M783" s="272" t="s">
        <v>19</v>
      </c>
      <c r="N783" s="273" t="s">
        <v>43</v>
      </c>
      <c r="O783" s="85"/>
      <c r="P783" s="224">
        <f>O783*H783</f>
        <v>0</v>
      </c>
      <c r="Q783" s="224">
        <v>0.033500000000000002</v>
      </c>
      <c r="R783" s="224">
        <f>Q783*H783</f>
        <v>12.663</v>
      </c>
      <c r="S783" s="224">
        <v>0</v>
      </c>
      <c r="T783" s="225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26" t="s">
        <v>167</v>
      </c>
      <c r="AT783" s="226" t="s">
        <v>314</v>
      </c>
      <c r="AU783" s="226" t="s">
        <v>83</v>
      </c>
      <c r="AY783" s="18" t="s">
        <v>121</v>
      </c>
      <c r="BE783" s="227">
        <f>IF(N783="základní",J783,0)</f>
        <v>0</v>
      </c>
      <c r="BF783" s="227">
        <f>IF(N783="snížená",J783,0)</f>
        <v>0</v>
      </c>
      <c r="BG783" s="227">
        <f>IF(N783="zákl. přenesená",J783,0)</f>
        <v>0</v>
      </c>
      <c r="BH783" s="227">
        <f>IF(N783="sníž. přenesená",J783,0)</f>
        <v>0</v>
      </c>
      <c r="BI783" s="227">
        <f>IF(N783="nulová",J783,0)</f>
        <v>0</v>
      </c>
      <c r="BJ783" s="18" t="s">
        <v>80</v>
      </c>
      <c r="BK783" s="227">
        <f>ROUND(I783*H783,2)</f>
        <v>0</v>
      </c>
      <c r="BL783" s="18" t="s">
        <v>128</v>
      </c>
      <c r="BM783" s="226" t="s">
        <v>894</v>
      </c>
    </row>
    <row r="784" s="2" customFormat="1" ht="16.5" customHeight="1">
      <c r="A784" s="39"/>
      <c r="B784" s="40"/>
      <c r="C784" s="215" t="s">
        <v>895</v>
      </c>
      <c r="D784" s="215" t="s">
        <v>123</v>
      </c>
      <c r="E784" s="216" t="s">
        <v>896</v>
      </c>
      <c r="F784" s="217" t="s">
        <v>897</v>
      </c>
      <c r="G784" s="218" t="s">
        <v>207</v>
      </c>
      <c r="H784" s="219">
        <v>18.375</v>
      </c>
      <c r="I784" s="220"/>
      <c r="J784" s="221">
        <f>ROUND(I784*H784,2)</f>
        <v>0</v>
      </c>
      <c r="K784" s="217" t="s">
        <v>127</v>
      </c>
      <c r="L784" s="45"/>
      <c r="M784" s="222" t="s">
        <v>19</v>
      </c>
      <c r="N784" s="223" t="s">
        <v>43</v>
      </c>
      <c r="O784" s="85"/>
      <c r="P784" s="224">
        <f>O784*H784</f>
        <v>0</v>
      </c>
      <c r="Q784" s="224">
        <v>2.2563399999999998</v>
      </c>
      <c r="R784" s="224">
        <f>Q784*H784</f>
        <v>41.460247499999994</v>
      </c>
      <c r="S784" s="224">
        <v>0</v>
      </c>
      <c r="T784" s="225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26" t="s">
        <v>128</v>
      </c>
      <c r="AT784" s="226" t="s">
        <v>123</v>
      </c>
      <c r="AU784" s="226" t="s">
        <v>83</v>
      </c>
      <c r="AY784" s="18" t="s">
        <v>121</v>
      </c>
      <c r="BE784" s="227">
        <f>IF(N784="základní",J784,0)</f>
        <v>0</v>
      </c>
      <c r="BF784" s="227">
        <f>IF(N784="snížená",J784,0)</f>
        <v>0</v>
      </c>
      <c r="BG784" s="227">
        <f>IF(N784="zákl. přenesená",J784,0)</f>
        <v>0</v>
      </c>
      <c r="BH784" s="227">
        <f>IF(N784="sníž. přenesená",J784,0)</f>
        <v>0</v>
      </c>
      <c r="BI784" s="227">
        <f>IF(N784="nulová",J784,0)</f>
        <v>0</v>
      </c>
      <c r="BJ784" s="18" t="s">
        <v>80</v>
      </c>
      <c r="BK784" s="227">
        <f>ROUND(I784*H784,2)</f>
        <v>0</v>
      </c>
      <c r="BL784" s="18" t="s">
        <v>128</v>
      </c>
      <c r="BM784" s="226" t="s">
        <v>898</v>
      </c>
    </row>
    <row r="785" s="15" customFormat="1">
      <c r="A785" s="15"/>
      <c r="B785" s="254"/>
      <c r="C785" s="255"/>
      <c r="D785" s="228" t="s">
        <v>132</v>
      </c>
      <c r="E785" s="256" t="s">
        <v>19</v>
      </c>
      <c r="F785" s="257" t="s">
        <v>899</v>
      </c>
      <c r="G785" s="255"/>
      <c r="H785" s="256" t="s">
        <v>19</v>
      </c>
      <c r="I785" s="258"/>
      <c r="J785" s="255"/>
      <c r="K785" s="255"/>
      <c r="L785" s="259"/>
      <c r="M785" s="260"/>
      <c r="N785" s="261"/>
      <c r="O785" s="261"/>
      <c r="P785" s="261"/>
      <c r="Q785" s="261"/>
      <c r="R785" s="261"/>
      <c r="S785" s="261"/>
      <c r="T785" s="262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3" t="s">
        <v>132</v>
      </c>
      <c r="AU785" s="263" t="s">
        <v>83</v>
      </c>
      <c r="AV785" s="15" t="s">
        <v>80</v>
      </c>
      <c r="AW785" s="15" t="s">
        <v>33</v>
      </c>
      <c r="AX785" s="15" t="s">
        <v>72</v>
      </c>
      <c r="AY785" s="263" t="s">
        <v>121</v>
      </c>
    </row>
    <row r="786" s="13" customFormat="1">
      <c r="A786" s="13"/>
      <c r="B786" s="232"/>
      <c r="C786" s="233"/>
      <c r="D786" s="228" t="s">
        <v>132</v>
      </c>
      <c r="E786" s="234" t="s">
        <v>19</v>
      </c>
      <c r="F786" s="235" t="s">
        <v>900</v>
      </c>
      <c r="G786" s="233"/>
      <c r="H786" s="236">
        <v>9.8699999999999992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2" t="s">
        <v>132</v>
      </c>
      <c r="AU786" s="242" t="s">
        <v>83</v>
      </c>
      <c r="AV786" s="13" t="s">
        <v>83</v>
      </c>
      <c r="AW786" s="13" t="s">
        <v>33</v>
      </c>
      <c r="AX786" s="13" t="s">
        <v>72</v>
      </c>
      <c r="AY786" s="242" t="s">
        <v>121</v>
      </c>
    </row>
    <row r="787" s="15" customFormat="1">
      <c r="A787" s="15"/>
      <c r="B787" s="254"/>
      <c r="C787" s="255"/>
      <c r="D787" s="228" t="s">
        <v>132</v>
      </c>
      <c r="E787" s="256" t="s">
        <v>19</v>
      </c>
      <c r="F787" s="257" t="s">
        <v>901</v>
      </c>
      <c r="G787" s="255"/>
      <c r="H787" s="256" t="s">
        <v>19</v>
      </c>
      <c r="I787" s="258"/>
      <c r="J787" s="255"/>
      <c r="K787" s="255"/>
      <c r="L787" s="259"/>
      <c r="M787" s="260"/>
      <c r="N787" s="261"/>
      <c r="O787" s="261"/>
      <c r="P787" s="261"/>
      <c r="Q787" s="261"/>
      <c r="R787" s="261"/>
      <c r="S787" s="261"/>
      <c r="T787" s="262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63" t="s">
        <v>132</v>
      </c>
      <c r="AU787" s="263" t="s">
        <v>83</v>
      </c>
      <c r="AV787" s="15" t="s">
        <v>80</v>
      </c>
      <c r="AW787" s="15" t="s">
        <v>33</v>
      </c>
      <c r="AX787" s="15" t="s">
        <v>72</v>
      </c>
      <c r="AY787" s="263" t="s">
        <v>121</v>
      </c>
    </row>
    <row r="788" s="13" customFormat="1">
      <c r="A788" s="13"/>
      <c r="B788" s="232"/>
      <c r="C788" s="233"/>
      <c r="D788" s="228" t="s">
        <v>132</v>
      </c>
      <c r="E788" s="234" t="s">
        <v>19</v>
      </c>
      <c r="F788" s="235" t="s">
        <v>902</v>
      </c>
      <c r="G788" s="233"/>
      <c r="H788" s="236">
        <v>8.5050000000000008</v>
      </c>
      <c r="I788" s="237"/>
      <c r="J788" s="233"/>
      <c r="K788" s="233"/>
      <c r="L788" s="238"/>
      <c r="M788" s="239"/>
      <c r="N788" s="240"/>
      <c r="O788" s="240"/>
      <c r="P788" s="240"/>
      <c r="Q788" s="240"/>
      <c r="R788" s="240"/>
      <c r="S788" s="240"/>
      <c r="T788" s="24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2" t="s">
        <v>132</v>
      </c>
      <c r="AU788" s="242" t="s">
        <v>83</v>
      </c>
      <c r="AV788" s="13" t="s">
        <v>83</v>
      </c>
      <c r="AW788" s="13" t="s">
        <v>33</v>
      </c>
      <c r="AX788" s="13" t="s">
        <v>72</v>
      </c>
      <c r="AY788" s="242" t="s">
        <v>121</v>
      </c>
    </row>
    <row r="789" s="14" customFormat="1">
      <c r="A789" s="14"/>
      <c r="B789" s="243"/>
      <c r="C789" s="244"/>
      <c r="D789" s="228" t="s">
        <v>132</v>
      </c>
      <c r="E789" s="245" t="s">
        <v>19</v>
      </c>
      <c r="F789" s="246" t="s">
        <v>150</v>
      </c>
      <c r="G789" s="244"/>
      <c r="H789" s="247">
        <v>18.375</v>
      </c>
      <c r="I789" s="248"/>
      <c r="J789" s="244"/>
      <c r="K789" s="244"/>
      <c r="L789" s="249"/>
      <c r="M789" s="250"/>
      <c r="N789" s="251"/>
      <c r="O789" s="251"/>
      <c r="P789" s="251"/>
      <c r="Q789" s="251"/>
      <c r="R789" s="251"/>
      <c r="S789" s="251"/>
      <c r="T789" s="25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3" t="s">
        <v>132</v>
      </c>
      <c r="AU789" s="253" t="s">
        <v>83</v>
      </c>
      <c r="AV789" s="14" t="s">
        <v>128</v>
      </c>
      <c r="AW789" s="14" t="s">
        <v>33</v>
      </c>
      <c r="AX789" s="14" t="s">
        <v>80</v>
      </c>
      <c r="AY789" s="253" t="s">
        <v>121</v>
      </c>
    </row>
    <row r="790" s="2" customFormat="1" ht="21.75" customHeight="1">
      <c r="A790" s="39"/>
      <c r="B790" s="40"/>
      <c r="C790" s="215" t="s">
        <v>903</v>
      </c>
      <c r="D790" s="215" t="s">
        <v>123</v>
      </c>
      <c r="E790" s="216" t="s">
        <v>904</v>
      </c>
      <c r="F790" s="217" t="s">
        <v>905</v>
      </c>
      <c r="G790" s="218" t="s">
        <v>181</v>
      </c>
      <c r="H790" s="219">
        <v>352</v>
      </c>
      <c r="I790" s="220"/>
      <c r="J790" s="221">
        <f>ROUND(I790*H790,2)</f>
        <v>0</v>
      </c>
      <c r="K790" s="217" t="s">
        <v>127</v>
      </c>
      <c r="L790" s="45"/>
      <c r="M790" s="222" t="s">
        <v>19</v>
      </c>
      <c r="N790" s="223" t="s">
        <v>43</v>
      </c>
      <c r="O790" s="85"/>
      <c r="P790" s="224">
        <f>O790*H790</f>
        <v>0</v>
      </c>
      <c r="Q790" s="224">
        <v>0</v>
      </c>
      <c r="R790" s="224">
        <f>Q790*H790</f>
        <v>0</v>
      </c>
      <c r="S790" s="224">
        <v>0</v>
      </c>
      <c r="T790" s="225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26" t="s">
        <v>128</v>
      </c>
      <c r="AT790" s="226" t="s">
        <v>123</v>
      </c>
      <c r="AU790" s="226" t="s">
        <v>83</v>
      </c>
      <c r="AY790" s="18" t="s">
        <v>121</v>
      </c>
      <c r="BE790" s="227">
        <f>IF(N790="základní",J790,0)</f>
        <v>0</v>
      </c>
      <c r="BF790" s="227">
        <f>IF(N790="snížená",J790,0)</f>
        <v>0</v>
      </c>
      <c r="BG790" s="227">
        <f>IF(N790="zákl. přenesená",J790,0)</f>
        <v>0</v>
      </c>
      <c r="BH790" s="227">
        <f>IF(N790="sníž. přenesená",J790,0)</f>
        <v>0</v>
      </c>
      <c r="BI790" s="227">
        <f>IF(N790="nulová",J790,0)</f>
        <v>0</v>
      </c>
      <c r="BJ790" s="18" t="s">
        <v>80</v>
      </c>
      <c r="BK790" s="227">
        <f>ROUND(I790*H790,2)</f>
        <v>0</v>
      </c>
      <c r="BL790" s="18" t="s">
        <v>128</v>
      </c>
      <c r="BM790" s="226" t="s">
        <v>906</v>
      </c>
    </row>
    <row r="791" s="2" customFormat="1">
      <c r="A791" s="39"/>
      <c r="B791" s="40"/>
      <c r="C791" s="41"/>
      <c r="D791" s="228" t="s">
        <v>130</v>
      </c>
      <c r="E791" s="41"/>
      <c r="F791" s="229" t="s">
        <v>907</v>
      </c>
      <c r="G791" s="41"/>
      <c r="H791" s="41"/>
      <c r="I791" s="133"/>
      <c r="J791" s="41"/>
      <c r="K791" s="41"/>
      <c r="L791" s="45"/>
      <c r="M791" s="230"/>
      <c r="N791" s="231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130</v>
      </c>
      <c r="AU791" s="18" t="s">
        <v>83</v>
      </c>
    </row>
    <row r="792" s="13" customFormat="1">
      <c r="A792" s="13"/>
      <c r="B792" s="232"/>
      <c r="C792" s="233"/>
      <c r="D792" s="228" t="s">
        <v>132</v>
      </c>
      <c r="E792" s="234" t="s">
        <v>19</v>
      </c>
      <c r="F792" s="235" t="s">
        <v>908</v>
      </c>
      <c r="G792" s="233"/>
      <c r="H792" s="236">
        <v>352</v>
      </c>
      <c r="I792" s="237"/>
      <c r="J792" s="233"/>
      <c r="K792" s="233"/>
      <c r="L792" s="238"/>
      <c r="M792" s="239"/>
      <c r="N792" s="240"/>
      <c r="O792" s="240"/>
      <c r="P792" s="240"/>
      <c r="Q792" s="240"/>
      <c r="R792" s="240"/>
      <c r="S792" s="240"/>
      <c r="T792" s="24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2" t="s">
        <v>132</v>
      </c>
      <c r="AU792" s="242" t="s">
        <v>83</v>
      </c>
      <c r="AV792" s="13" t="s">
        <v>83</v>
      </c>
      <c r="AW792" s="13" t="s">
        <v>33</v>
      </c>
      <c r="AX792" s="13" t="s">
        <v>80</v>
      </c>
      <c r="AY792" s="242" t="s">
        <v>121</v>
      </c>
    </row>
    <row r="793" s="2" customFormat="1" ht="21.75" customHeight="1">
      <c r="A793" s="39"/>
      <c r="B793" s="40"/>
      <c r="C793" s="215" t="s">
        <v>909</v>
      </c>
      <c r="D793" s="215" t="s">
        <v>123</v>
      </c>
      <c r="E793" s="216" t="s">
        <v>910</v>
      </c>
      <c r="F793" s="217" t="s">
        <v>911</v>
      </c>
      <c r="G793" s="218" t="s">
        <v>181</v>
      </c>
      <c r="H793" s="219">
        <v>60.5</v>
      </c>
      <c r="I793" s="220"/>
      <c r="J793" s="221">
        <f>ROUND(I793*H793,2)</f>
        <v>0</v>
      </c>
      <c r="K793" s="217" t="s">
        <v>127</v>
      </c>
      <c r="L793" s="45"/>
      <c r="M793" s="222" t="s">
        <v>19</v>
      </c>
      <c r="N793" s="223" t="s">
        <v>43</v>
      </c>
      <c r="O793" s="85"/>
      <c r="P793" s="224">
        <f>O793*H793</f>
        <v>0</v>
      </c>
      <c r="Q793" s="224">
        <v>0.00060999999999999997</v>
      </c>
      <c r="R793" s="224">
        <f>Q793*H793</f>
        <v>0.036905</v>
      </c>
      <c r="S793" s="224">
        <v>0</v>
      </c>
      <c r="T793" s="225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26" t="s">
        <v>128</v>
      </c>
      <c r="AT793" s="226" t="s">
        <v>123</v>
      </c>
      <c r="AU793" s="226" t="s">
        <v>83</v>
      </c>
      <c r="AY793" s="18" t="s">
        <v>121</v>
      </c>
      <c r="BE793" s="227">
        <f>IF(N793="základní",J793,0)</f>
        <v>0</v>
      </c>
      <c r="BF793" s="227">
        <f>IF(N793="snížená",J793,0)</f>
        <v>0</v>
      </c>
      <c r="BG793" s="227">
        <f>IF(N793="zákl. přenesená",J793,0)</f>
        <v>0</v>
      </c>
      <c r="BH793" s="227">
        <f>IF(N793="sníž. přenesená",J793,0)</f>
        <v>0</v>
      </c>
      <c r="BI793" s="227">
        <f>IF(N793="nulová",J793,0)</f>
        <v>0</v>
      </c>
      <c r="BJ793" s="18" t="s">
        <v>80</v>
      </c>
      <c r="BK793" s="227">
        <f>ROUND(I793*H793,2)</f>
        <v>0</v>
      </c>
      <c r="BL793" s="18" t="s">
        <v>128</v>
      </c>
      <c r="BM793" s="226" t="s">
        <v>912</v>
      </c>
    </row>
    <row r="794" s="2" customFormat="1">
      <c r="A794" s="39"/>
      <c r="B794" s="40"/>
      <c r="C794" s="41"/>
      <c r="D794" s="228" t="s">
        <v>130</v>
      </c>
      <c r="E794" s="41"/>
      <c r="F794" s="229" t="s">
        <v>913</v>
      </c>
      <c r="G794" s="41"/>
      <c r="H794" s="41"/>
      <c r="I794" s="133"/>
      <c r="J794" s="41"/>
      <c r="K794" s="41"/>
      <c r="L794" s="45"/>
      <c r="M794" s="230"/>
      <c r="N794" s="231"/>
      <c r="O794" s="85"/>
      <c r="P794" s="85"/>
      <c r="Q794" s="85"/>
      <c r="R794" s="85"/>
      <c r="S794" s="85"/>
      <c r="T794" s="86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130</v>
      </c>
      <c r="AU794" s="18" t="s">
        <v>83</v>
      </c>
    </row>
    <row r="795" s="13" customFormat="1">
      <c r="A795" s="13"/>
      <c r="B795" s="232"/>
      <c r="C795" s="233"/>
      <c r="D795" s="228" t="s">
        <v>132</v>
      </c>
      <c r="E795" s="234" t="s">
        <v>19</v>
      </c>
      <c r="F795" s="235" t="s">
        <v>914</v>
      </c>
      <c r="G795" s="233"/>
      <c r="H795" s="236">
        <v>60.5</v>
      </c>
      <c r="I795" s="237"/>
      <c r="J795" s="233"/>
      <c r="K795" s="233"/>
      <c r="L795" s="238"/>
      <c r="M795" s="239"/>
      <c r="N795" s="240"/>
      <c r="O795" s="240"/>
      <c r="P795" s="240"/>
      <c r="Q795" s="240"/>
      <c r="R795" s="240"/>
      <c r="S795" s="240"/>
      <c r="T795" s="241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2" t="s">
        <v>132</v>
      </c>
      <c r="AU795" s="242" t="s">
        <v>83</v>
      </c>
      <c r="AV795" s="13" t="s">
        <v>83</v>
      </c>
      <c r="AW795" s="13" t="s">
        <v>33</v>
      </c>
      <c r="AX795" s="13" t="s">
        <v>80</v>
      </c>
      <c r="AY795" s="242" t="s">
        <v>121</v>
      </c>
    </row>
    <row r="796" s="2" customFormat="1" ht="16.5" customHeight="1">
      <c r="A796" s="39"/>
      <c r="B796" s="40"/>
      <c r="C796" s="215" t="s">
        <v>915</v>
      </c>
      <c r="D796" s="215" t="s">
        <v>123</v>
      </c>
      <c r="E796" s="216" t="s">
        <v>916</v>
      </c>
      <c r="F796" s="217" t="s">
        <v>917</v>
      </c>
      <c r="G796" s="218" t="s">
        <v>181</v>
      </c>
      <c r="H796" s="219">
        <v>352</v>
      </c>
      <c r="I796" s="220"/>
      <c r="J796" s="221">
        <f>ROUND(I796*H796,2)</f>
        <v>0</v>
      </c>
      <c r="K796" s="217" t="s">
        <v>127</v>
      </c>
      <c r="L796" s="45"/>
      <c r="M796" s="222" t="s">
        <v>19</v>
      </c>
      <c r="N796" s="223" t="s">
        <v>43</v>
      </c>
      <c r="O796" s="85"/>
      <c r="P796" s="224">
        <f>O796*H796</f>
        <v>0</v>
      </c>
      <c r="Q796" s="224">
        <v>0</v>
      </c>
      <c r="R796" s="224">
        <f>Q796*H796</f>
        <v>0</v>
      </c>
      <c r="S796" s="224">
        <v>0</v>
      </c>
      <c r="T796" s="225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26" t="s">
        <v>128</v>
      </c>
      <c r="AT796" s="226" t="s">
        <v>123</v>
      </c>
      <c r="AU796" s="226" t="s">
        <v>83</v>
      </c>
      <c r="AY796" s="18" t="s">
        <v>121</v>
      </c>
      <c r="BE796" s="227">
        <f>IF(N796="základní",J796,0)</f>
        <v>0</v>
      </c>
      <c r="BF796" s="227">
        <f>IF(N796="snížená",J796,0)</f>
        <v>0</v>
      </c>
      <c r="BG796" s="227">
        <f>IF(N796="zákl. přenesená",J796,0)</f>
        <v>0</v>
      </c>
      <c r="BH796" s="227">
        <f>IF(N796="sníž. přenesená",J796,0)</f>
        <v>0</v>
      </c>
      <c r="BI796" s="227">
        <f>IF(N796="nulová",J796,0)</f>
        <v>0</v>
      </c>
      <c r="BJ796" s="18" t="s">
        <v>80</v>
      </c>
      <c r="BK796" s="227">
        <f>ROUND(I796*H796,2)</f>
        <v>0</v>
      </c>
      <c r="BL796" s="18" t="s">
        <v>128</v>
      </c>
      <c r="BM796" s="226" t="s">
        <v>918</v>
      </c>
    </row>
    <row r="797" s="2" customFormat="1">
      <c r="A797" s="39"/>
      <c r="B797" s="40"/>
      <c r="C797" s="41"/>
      <c r="D797" s="228" t="s">
        <v>130</v>
      </c>
      <c r="E797" s="41"/>
      <c r="F797" s="229" t="s">
        <v>919</v>
      </c>
      <c r="G797" s="41"/>
      <c r="H797" s="41"/>
      <c r="I797" s="133"/>
      <c r="J797" s="41"/>
      <c r="K797" s="41"/>
      <c r="L797" s="45"/>
      <c r="M797" s="230"/>
      <c r="N797" s="231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130</v>
      </c>
      <c r="AU797" s="18" t="s">
        <v>83</v>
      </c>
    </row>
    <row r="798" s="13" customFormat="1">
      <c r="A798" s="13"/>
      <c r="B798" s="232"/>
      <c r="C798" s="233"/>
      <c r="D798" s="228" t="s">
        <v>132</v>
      </c>
      <c r="E798" s="234" t="s">
        <v>19</v>
      </c>
      <c r="F798" s="235" t="s">
        <v>908</v>
      </c>
      <c r="G798" s="233"/>
      <c r="H798" s="236">
        <v>352</v>
      </c>
      <c r="I798" s="237"/>
      <c r="J798" s="233"/>
      <c r="K798" s="233"/>
      <c r="L798" s="238"/>
      <c r="M798" s="239"/>
      <c r="N798" s="240"/>
      <c r="O798" s="240"/>
      <c r="P798" s="240"/>
      <c r="Q798" s="240"/>
      <c r="R798" s="240"/>
      <c r="S798" s="240"/>
      <c r="T798" s="241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2" t="s">
        <v>132</v>
      </c>
      <c r="AU798" s="242" t="s">
        <v>83</v>
      </c>
      <c r="AV798" s="13" t="s">
        <v>83</v>
      </c>
      <c r="AW798" s="13" t="s">
        <v>33</v>
      </c>
      <c r="AX798" s="13" t="s">
        <v>80</v>
      </c>
      <c r="AY798" s="242" t="s">
        <v>121</v>
      </c>
    </row>
    <row r="799" s="2" customFormat="1" ht="16.5" customHeight="1">
      <c r="A799" s="39"/>
      <c r="B799" s="40"/>
      <c r="C799" s="215" t="s">
        <v>920</v>
      </c>
      <c r="D799" s="215" t="s">
        <v>123</v>
      </c>
      <c r="E799" s="216" t="s">
        <v>921</v>
      </c>
      <c r="F799" s="217" t="s">
        <v>922</v>
      </c>
      <c r="G799" s="218" t="s">
        <v>136</v>
      </c>
      <c r="H799" s="219">
        <v>2100</v>
      </c>
      <c r="I799" s="220"/>
      <c r="J799" s="221">
        <f>ROUND(I799*H799,2)</f>
        <v>0</v>
      </c>
      <c r="K799" s="217" t="s">
        <v>127</v>
      </c>
      <c r="L799" s="45"/>
      <c r="M799" s="222" t="s">
        <v>19</v>
      </c>
      <c r="N799" s="223" t="s">
        <v>43</v>
      </c>
      <c r="O799" s="85"/>
      <c r="P799" s="224">
        <f>O799*H799</f>
        <v>0</v>
      </c>
      <c r="Q799" s="224">
        <v>0</v>
      </c>
      <c r="R799" s="224">
        <f>Q799*H799</f>
        <v>0</v>
      </c>
      <c r="S799" s="224">
        <v>0.02</v>
      </c>
      <c r="T799" s="225">
        <f>S799*H799</f>
        <v>42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26" t="s">
        <v>128</v>
      </c>
      <c r="AT799" s="226" t="s">
        <v>123</v>
      </c>
      <c r="AU799" s="226" t="s">
        <v>83</v>
      </c>
      <c r="AY799" s="18" t="s">
        <v>121</v>
      </c>
      <c r="BE799" s="227">
        <f>IF(N799="základní",J799,0)</f>
        <v>0</v>
      </c>
      <c r="BF799" s="227">
        <f>IF(N799="snížená",J799,0)</f>
        <v>0</v>
      </c>
      <c r="BG799" s="227">
        <f>IF(N799="zákl. přenesená",J799,0)</f>
        <v>0</v>
      </c>
      <c r="BH799" s="227">
        <f>IF(N799="sníž. přenesená",J799,0)</f>
        <v>0</v>
      </c>
      <c r="BI799" s="227">
        <f>IF(N799="nulová",J799,0)</f>
        <v>0</v>
      </c>
      <c r="BJ799" s="18" t="s">
        <v>80</v>
      </c>
      <c r="BK799" s="227">
        <f>ROUND(I799*H799,2)</f>
        <v>0</v>
      </c>
      <c r="BL799" s="18" t="s">
        <v>128</v>
      </c>
      <c r="BM799" s="226" t="s">
        <v>923</v>
      </c>
    </row>
    <row r="800" s="2" customFormat="1">
      <c r="A800" s="39"/>
      <c r="B800" s="40"/>
      <c r="C800" s="41"/>
      <c r="D800" s="228" t="s">
        <v>130</v>
      </c>
      <c r="E800" s="41"/>
      <c r="F800" s="229" t="s">
        <v>924</v>
      </c>
      <c r="G800" s="41"/>
      <c r="H800" s="41"/>
      <c r="I800" s="133"/>
      <c r="J800" s="41"/>
      <c r="K800" s="41"/>
      <c r="L800" s="45"/>
      <c r="M800" s="230"/>
      <c r="N800" s="231"/>
      <c r="O800" s="85"/>
      <c r="P800" s="85"/>
      <c r="Q800" s="85"/>
      <c r="R800" s="85"/>
      <c r="S800" s="85"/>
      <c r="T800" s="86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130</v>
      </c>
      <c r="AU800" s="18" t="s">
        <v>83</v>
      </c>
    </row>
    <row r="801" s="15" customFormat="1">
      <c r="A801" s="15"/>
      <c r="B801" s="254"/>
      <c r="C801" s="255"/>
      <c r="D801" s="228" t="s">
        <v>132</v>
      </c>
      <c r="E801" s="256" t="s">
        <v>19</v>
      </c>
      <c r="F801" s="257" t="s">
        <v>925</v>
      </c>
      <c r="G801" s="255"/>
      <c r="H801" s="256" t="s">
        <v>19</v>
      </c>
      <c r="I801" s="258"/>
      <c r="J801" s="255"/>
      <c r="K801" s="255"/>
      <c r="L801" s="259"/>
      <c r="M801" s="260"/>
      <c r="N801" s="261"/>
      <c r="O801" s="261"/>
      <c r="P801" s="261"/>
      <c r="Q801" s="261"/>
      <c r="R801" s="261"/>
      <c r="S801" s="261"/>
      <c r="T801" s="262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63" t="s">
        <v>132</v>
      </c>
      <c r="AU801" s="263" t="s">
        <v>83</v>
      </c>
      <c r="AV801" s="15" t="s">
        <v>80</v>
      </c>
      <c r="AW801" s="15" t="s">
        <v>33</v>
      </c>
      <c r="AX801" s="15" t="s">
        <v>72</v>
      </c>
      <c r="AY801" s="263" t="s">
        <v>121</v>
      </c>
    </row>
    <row r="802" s="13" customFormat="1">
      <c r="A802" s="13"/>
      <c r="B802" s="232"/>
      <c r="C802" s="233"/>
      <c r="D802" s="228" t="s">
        <v>132</v>
      </c>
      <c r="E802" s="234" t="s">
        <v>19</v>
      </c>
      <c r="F802" s="235" t="s">
        <v>926</v>
      </c>
      <c r="G802" s="233"/>
      <c r="H802" s="236">
        <v>2100</v>
      </c>
      <c r="I802" s="237"/>
      <c r="J802" s="233"/>
      <c r="K802" s="233"/>
      <c r="L802" s="238"/>
      <c r="M802" s="239"/>
      <c r="N802" s="240"/>
      <c r="O802" s="240"/>
      <c r="P802" s="240"/>
      <c r="Q802" s="240"/>
      <c r="R802" s="240"/>
      <c r="S802" s="240"/>
      <c r="T802" s="241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2" t="s">
        <v>132</v>
      </c>
      <c r="AU802" s="242" t="s">
        <v>83</v>
      </c>
      <c r="AV802" s="13" t="s">
        <v>83</v>
      </c>
      <c r="AW802" s="13" t="s">
        <v>33</v>
      </c>
      <c r="AX802" s="13" t="s">
        <v>80</v>
      </c>
      <c r="AY802" s="242" t="s">
        <v>121</v>
      </c>
    </row>
    <row r="803" s="2" customFormat="1" ht="21.75" customHeight="1">
      <c r="A803" s="39"/>
      <c r="B803" s="40"/>
      <c r="C803" s="215" t="s">
        <v>927</v>
      </c>
      <c r="D803" s="215" t="s">
        <v>123</v>
      </c>
      <c r="E803" s="216" t="s">
        <v>928</v>
      </c>
      <c r="F803" s="217" t="s">
        <v>929</v>
      </c>
      <c r="G803" s="218" t="s">
        <v>136</v>
      </c>
      <c r="H803" s="219">
        <v>2100</v>
      </c>
      <c r="I803" s="220"/>
      <c r="J803" s="221">
        <f>ROUND(I803*H803,2)</f>
        <v>0</v>
      </c>
      <c r="K803" s="217" t="s">
        <v>127</v>
      </c>
      <c r="L803" s="45"/>
      <c r="M803" s="222" t="s">
        <v>19</v>
      </c>
      <c r="N803" s="223" t="s">
        <v>43</v>
      </c>
      <c r="O803" s="85"/>
      <c r="P803" s="224">
        <f>O803*H803</f>
        <v>0</v>
      </c>
      <c r="Q803" s="224">
        <v>0</v>
      </c>
      <c r="R803" s="224">
        <f>Q803*H803</f>
        <v>0</v>
      </c>
      <c r="S803" s="224">
        <v>0.02</v>
      </c>
      <c r="T803" s="225">
        <f>S803*H803</f>
        <v>42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26" t="s">
        <v>128</v>
      </c>
      <c r="AT803" s="226" t="s">
        <v>123</v>
      </c>
      <c r="AU803" s="226" t="s">
        <v>83</v>
      </c>
      <c r="AY803" s="18" t="s">
        <v>121</v>
      </c>
      <c r="BE803" s="227">
        <f>IF(N803="základní",J803,0)</f>
        <v>0</v>
      </c>
      <c r="BF803" s="227">
        <f>IF(N803="snížená",J803,0)</f>
        <v>0</v>
      </c>
      <c r="BG803" s="227">
        <f>IF(N803="zákl. přenesená",J803,0)</f>
        <v>0</v>
      </c>
      <c r="BH803" s="227">
        <f>IF(N803="sníž. přenesená",J803,0)</f>
        <v>0</v>
      </c>
      <c r="BI803" s="227">
        <f>IF(N803="nulová",J803,0)</f>
        <v>0</v>
      </c>
      <c r="BJ803" s="18" t="s">
        <v>80</v>
      </c>
      <c r="BK803" s="227">
        <f>ROUND(I803*H803,2)</f>
        <v>0</v>
      </c>
      <c r="BL803" s="18" t="s">
        <v>128</v>
      </c>
      <c r="BM803" s="226" t="s">
        <v>930</v>
      </c>
    </row>
    <row r="804" s="2" customFormat="1">
      <c r="A804" s="39"/>
      <c r="B804" s="40"/>
      <c r="C804" s="41"/>
      <c r="D804" s="228" t="s">
        <v>130</v>
      </c>
      <c r="E804" s="41"/>
      <c r="F804" s="229" t="s">
        <v>924</v>
      </c>
      <c r="G804" s="41"/>
      <c r="H804" s="41"/>
      <c r="I804" s="133"/>
      <c r="J804" s="41"/>
      <c r="K804" s="41"/>
      <c r="L804" s="45"/>
      <c r="M804" s="230"/>
      <c r="N804" s="231"/>
      <c r="O804" s="85"/>
      <c r="P804" s="85"/>
      <c r="Q804" s="85"/>
      <c r="R804" s="85"/>
      <c r="S804" s="85"/>
      <c r="T804" s="86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130</v>
      </c>
      <c r="AU804" s="18" t="s">
        <v>83</v>
      </c>
    </row>
    <row r="805" s="15" customFormat="1">
      <c r="A805" s="15"/>
      <c r="B805" s="254"/>
      <c r="C805" s="255"/>
      <c r="D805" s="228" t="s">
        <v>132</v>
      </c>
      <c r="E805" s="256" t="s">
        <v>19</v>
      </c>
      <c r="F805" s="257" t="s">
        <v>925</v>
      </c>
      <c r="G805" s="255"/>
      <c r="H805" s="256" t="s">
        <v>19</v>
      </c>
      <c r="I805" s="258"/>
      <c r="J805" s="255"/>
      <c r="K805" s="255"/>
      <c r="L805" s="259"/>
      <c r="M805" s="260"/>
      <c r="N805" s="261"/>
      <c r="O805" s="261"/>
      <c r="P805" s="261"/>
      <c r="Q805" s="261"/>
      <c r="R805" s="261"/>
      <c r="S805" s="261"/>
      <c r="T805" s="262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63" t="s">
        <v>132</v>
      </c>
      <c r="AU805" s="263" t="s">
        <v>83</v>
      </c>
      <c r="AV805" s="15" t="s">
        <v>80</v>
      </c>
      <c r="AW805" s="15" t="s">
        <v>33</v>
      </c>
      <c r="AX805" s="15" t="s">
        <v>72</v>
      </c>
      <c r="AY805" s="263" t="s">
        <v>121</v>
      </c>
    </row>
    <row r="806" s="13" customFormat="1">
      <c r="A806" s="13"/>
      <c r="B806" s="232"/>
      <c r="C806" s="233"/>
      <c r="D806" s="228" t="s">
        <v>132</v>
      </c>
      <c r="E806" s="234" t="s">
        <v>19</v>
      </c>
      <c r="F806" s="235" t="s">
        <v>926</v>
      </c>
      <c r="G806" s="233"/>
      <c r="H806" s="236">
        <v>2100</v>
      </c>
      <c r="I806" s="237"/>
      <c r="J806" s="233"/>
      <c r="K806" s="233"/>
      <c r="L806" s="238"/>
      <c r="M806" s="239"/>
      <c r="N806" s="240"/>
      <c r="O806" s="240"/>
      <c r="P806" s="240"/>
      <c r="Q806" s="240"/>
      <c r="R806" s="240"/>
      <c r="S806" s="240"/>
      <c r="T806" s="241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2" t="s">
        <v>132</v>
      </c>
      <c r="AU806" s="242" t="s">
        <v>83</v>
      </c>
      <c r="AV806" s="13" t="s">
        <v>83</v>
      </c>
      <c r="AW806" s="13" t="s">
        <v>33</v>
      </c>
      <c r="AX806" s="13" t="s">
        <v>80</v>
      </c>
      <c r="AY806" s="242" t="s">
        <v>121</v>
      </c>
    </row>
    <row r="807" s="2" customFormat="1" ht="21.75" customHeight="1">
      <c r="A807" s="39"/>
      <c r="B807" s="40"/>
      <c r="C807" s="215" t="s">
        <v>931</v>
      </c>
      <c r="D807" s="215" t="s">
        <v>123</v>
      </c>
      <c r="E807" s="216" t="s">
        <v>932</v>
      </c>
      <c r="F807" s="217" t="s">
        <v>933</v>
      </c>
      <c r="G807" s="218" t="s">
        <v>126</v>
      </c>
      <c r="H807" s="219">
        <v>2</v>
      </c>
      <c r="I807" s="220"/>
      <c r="J807" s="221">
        <f>ROUND(I807*H807,2)</f>
        <v>0</v>
      </c>
      <c r="K807" s="217" t="s">
        <v>127</v>
      </c>
      <c r="L807" s="45"/>
      <c r="M807" s="222" t="s">
        <v>19</v>
      </c>
      <c r="N807" s="223" t="s">
        <v>43</v>
      </c>
      <c r="O807" s="85"/>
      <c r="P807" s="224">
        <f>O807*H807</f>
        <v>0</v>
      </c>
      <c r="Q807" s="224">
        <v>0</v>
      </c>
      <c r="R807" s="224">
        <f>Q807*H807</f>
        <v>0</v>
      </c>
      <c r="S807" s="224">
        <v>0.082000000000000003</v>
      </c>
      <c r="T807" s="225">
        <f>S807*H807</f>
        <v>0.16400000000000001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26" t="s">
        <v>128</v>
      </c>
      <c r="AT807" s="226" t="s">
        <v>123</v>
      </c>
      <c r="AU807" s="226" t="s">
        <v>83</v>
      </c>
      <c r="AY807" s="18" t="s">
        <v>121</v>
      </c>
      <c r="BE807" s="227">
        <f>IF(N807="základní",J807,0)</f>
        <v>0</v>
      </c>
      <c r="BF807" s="227">
        <f>IF(N807="snížená",J807,0)</f>
        <v>0</v>
      </c>
      <c r="BG807" s="227">
        <f>IF(N807="zákl. přenesená",J807,0)</f>
        <v>0</v>
      </c>
      <c r="BH807" s="227">
        <f>IF(N807="sníž. přenesená",J807,0)</f>
        <v>0</v>
      </c>
      <c r="BI807" s="227">
        <f>IF(N807="nulová",J807,0)</f>
        <v>0</v>
      </c>
      <c r="BJ807" s="18" t="s">
        <v>80</v>
      </c>
      <c r="BK807" s="227">
        <f>ROUND(I807*H807,2)</f>
        <v>0</v>
      </c>
      <c r="BL807" s="18" t="s">
        <v>128</v>
      </c>
      <c r="BM807" s="226" t="s">
        <v>934</v>
      </c>
    </row>
    <row r="808" s="2" customFormat="1">
      <c r="A808" s="39"/>
      <c r="B808" s="40"/>
      <c r="C808" s="41"/>
      <c r="D808" s="228" t="s">
        <v>130</v>
      </c>
      <c r="E808" s="41"/>
      <c r="F808" s="229" t="s">
        <v>935</v>
      </c>
      <c r="G808" s="41"/>
      <c r="H808" s="41"/>
      <c r="I808" s="133"/>
      <c r="J808" s="41"/>
      <c r="K808" s="41"/>
      <c r="L808" s="45"/>
      <c r="M808" s="230"/>
      <c r="N808" s="231"/>
      <c r="O808" s="85"/>
      <c r="P808" s="85"/>
      <c r="Q808" s="85"/>
      <c r="R808" s="85"/>
      <c r="S808" s="85"/>
      <c r="T808" s="86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130</v>
      </c>
      <c r="AU808" s="18" t="s">
        <v>83</v>
      </c>
    </row>
    <row r="809" s="13" customFormat="1">
      <c r="A809" s="13"/>
      <c r="B809" s="232"/>
      <c r="C809" s="233"/>
      <c r="D809" s="228" t="s">
        <v>132</v>
      </c>
      <c r="E809" s="234" t="s">
        <v>19</v>
      </c>
      <c r="F809" s="235" t="s">
        <v>936</v>
      </c>
      <c r="G809" s="233"/>
      <c r="H809" s="236">
        <v>2</v>
      </c>
      <c r="I809" s="237"/>
      <c r="J809" s="233"/>
      <c r="K809" s="233"/>
      <c r="L809" s="238"/>
      <c r="M809" s="239"/>
      <c r="N809" s="240"/>
      <c r="O809" s="240"/>
      <c r="P809" s="240"/>
      <c r="Q809" s="240"/>
      <c r="R809" s="240"/>
      <c r="S809" s="240"/>
      <c r="T809" s="24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2" t="s">
        <v>132</v>
      </c>
      <c r="AU809" s="242" t="s">
        <v>83</v>
      </c>
      <c r="AV809" s="13" t="s">
        <v>83</v>
      </c>
      <c r="AW809" s="13" t="s">
        <v>33</v>
      </c>
      <c r="AX809" s="13" t="s">
        <v>80</v>
      </c>
      <c r="AY809" s="242" t="s">
        <v>121</v>
      </c>
    </row>
    <row r="810" s="2" customFormat="1" ht="21.75" customHeight="1">
      <c r="A810" s="39"/>
      <c r="B810" s="40"/>
      <c r="C810" s="215" t="s">
        <v>937</v>
      </c>
      <c r="D810" s="215" t="s">
        <v>123</v>
      </c>
      <c r="E810" s="216" t="s">
        <v>938</v>
      </c>
      <c r="F810" s="217" t="s">
        <v>939</v>
      </c>
      <c r="G810" s="218" t="s">
        <v>126</v>
      </c>
      <c r="H810" s="219">
        <v>2</v>
      </c>
      <c r="I810" s="220"/>
      <c r="J810" s="221">
        <f>ROUND(I810*H810,2)</f>
        <v>0</v>
      </c>
      <c r="K810" s="217" t="s">
        <v>127</v>
      </c>
      <c r="L810" s="45"/>
      <c r="M810" s="222" t="s">
        <v>19</v>
      </c>
      <c r="N810" s="223" t="s">
        <v>43</v>
      </c>
      <c r="O810" s="85"/>
      <c r="P810" s="224">
        <f>O810*H810</f>
        <v>0</v>
      </c>
      <c r="Q810" s="224">
        <v>0</v>
      </c>
      <c r="R810" s="224">
        <f>Q810*H810</f>
        <v>0</v>
      </c>
      <c r="S810" s="224">
        <v>0.0040000000000000001</v>
      </c>
      <c r="T810" s="225">
        <f>S810*H810</f>
        <v>0.0080000000000000002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26" t="s">
        <v>128</v>
      </c>
      <c r="AT810" s="226" t="s">
        <v>123</v>
      </c>
      <c r="AU810" s="226" t="s">
        <v>83</v>
      </c>
      <c r="AY810" s="18" t="s">
        <v>121</v>
      </c>
      <c r="BE810" s="227">
        <f>IF(N810="základní",J810,0)</f>
        <v>0</v>
      </c>
      <c r="BF810" s="227">
        <f>IF(N810="snížená",J810,0)</f>
        <v>0</v>
      </c>
      <c r="BG810" s="227">
        <f>IF(N810="zákl. přenesená",J810,0)</f>
        <v>0</v>
      </c>
      <c r="BH810" s="227">
        <f>IF(N810="sníž. přenesená",J810,0)</f>
        <v>0</v>
      </c>
      <c r="BI810" s="227">
        <f>IF(N810="nulová",J810,0)</f>
        <v>0</v>
      </c>
      <c r="BJ810" s="18" t="s">
        <v>80</v>
      </c>
      <c r="BK810" s="227">
        <f>ROUND(I810*H810,2)</f>
        <v>0</v>
      </c>
      <c r="BL810" s="18" t="s">
        <v>128</v>
      </c>
      <c r="BM810" s="226" t="s">
        <v>940</v>
      </c>
    </row>
    <row r="811" s="2" customFormat="1">
      <c r="A811" s="39"/>
      <c r="B811" s="40"/>
      <c r="C811" s="41"/>
      <c r="D811" s="228" t="s">
        <v>130</v>
      </c>
      <c r="E811" s="41"/>
      <c r="F811" s="229" t="s">
        <v>941</v>
      </c>
      <c r="G811" s="41"/>
      <c r="H811" s="41"/>
      <c r="I811" s="133"/>
      <c r="J811" s="41"/>
      <c r="K811" s="41"/>
      <c r="L811" s="45"/>
      <c r="M811" s="230"/>
      <c r="N811" s="231"/>
      <c r="O811" s="85"/>
      <c r="P811" s="85"/>
      <c r="Q811" s="85"/>
      <c r="R811" s="85"/>
      <c r="S811" s="85"/>
      <c r="T811" s="86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130</v>
      </c>
      <c r="AU811" s="18" t="s">
        <v>83</v>
      </c>
    </row>
    <row r="812" s="13" customFormat="1">
      <c r="A812" s="13"/>
      <c r="B812" s="232"/>
      <c r="C812" s="233"/>
      <c r="D812" s="228" t="s">
        <v>132</v>
      </c>
      <c r="E812" s="234" t="s">
        <v>19</v>
      </c>
      <c r="F812" s="235" t="s">
        <v>942</v>
      </c>
      <c r="G812" s="233"/>
      <c r="H812" s="236">
        <v>2</v>
      </c>
      <c r="I812" s="237"/>
      <c r="J812" s="233"/>
      <c r="K812" s="233"/>
      <c r="L812" s="238"/>
      <c r="M812" s="239"/>
      <c r="N812" s="240"/>
      <c r="O812" s="240"/>
      <c r="P812" s="240"/>
      <c r="Q812" s="240"/>
      <c r="R812" s="240"/>
      <c r="S812" s="240"/>
      <c r="T812" s="24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2" t="s">
        <v>132</v>
      </c>
      <c r="AU812" s="242" t="s">
        <v>83</v>
      </c>
      <c r="AV812" s="13" t="s">
        <v>83</v>
      </c>
      <c r="AW812" s="13" t="s">
        <v>33</v>
      </c>
      <c r="AX812" s="13" t="s">
        <v>80</v>
      </c>
      <c r="AY812" s="242" t="s">
        <v>121</v>
      </c>
    </row>
    <row r="813" s="2" customFormat="1" ht="33" customHeight="1">
      <c r="A813" s="39"/>
      <c r="B813" s="40"/>
      <c r="C813" s="215" t="s">
        <v>943</v>
      </c>
      <c r="D813" s="215" t="s">
        <v>123</v>
      </c>
      <c r="E813" s="216" t="s">
        <v>944</v>
      </c>
      <c r="F813" s="217" t="s">
        <v>945</v>
      </c>
      <c r="G813" s="218" t="s">
        <v>181</v>
      </c>
      <c r="H813" s="219">
        <v>342</v>
      </c>
      <c r="I813" s="220"/>
      <c r="J813" s="221">
        <f>ROUND(I813*H813,2)</f>
        <v>0</v>
      </c>
      <c r="K813" s="217" t="s">
        <v>127</v>
      </c>
      <c r="L813" s="45"/>
      <c r="M813" s="222" t="s">
        <v>19</v>
      </c>
      <c r="N813" s="223" t="s">
        <v>43</v>
      </c>
      <c r="O813" s="85"/>
      <c r="P813" s="224">
        <f>O813*H813</f>
        <v>0</v>
      </c>
      <c r="Q813" s="224">
        <v>0</v>
      </c>
      <c r="R813" s="224">
        <f>Q813*H813</f>
        <v>0</v>
      </c>
      <c r="S813" s="224">
        <v>0</v>
      </c>
      <c r="T813" s="225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26" t="s">
        <v>128</v>
      </c>
      <c r="AT813" s="226" t="s">
        <v>123</v>
      </c>
      <c r="AU813" s="226" t="s">
        <v>83</v>
      </c>
      <c r="AY813" s="18" t="s">
        <v>121</v>
      </c>
      <c r="BE813" s="227">
        <f>IF(N813="základní",J813,0)</f>
        <v>0</v>
      </c>
      <c r="BF813" s="227">
        <f>IF(N813="snížená",J813,0)</f>
        <v>0</v>
      </c>
      <c r="BG813" s="227">
        <f>IF(N813="zákl. přenesená",J813,0)</f>
        <v>0</v>
      </c>
      <c r="BH813" s="227">
        <f>IF(N813="sníž. přenesená",J813,0)</f>
        <v>0</v>
      </c>
      <c r="BI813" s="227">
        <f>IF(N813="nulová",J813,0)</f>
        <v>0</v>
      </c>
      <c r="BJ813" s="18" t="s">
        <v>80</v>
      </c>
      <c r="BK813" s="227">
        <f>ROUND(I813*H813,2)</f>
        <v>0</v>
      </c>
      <c r="BL813" s="18" t="s">
        <v>128</v>
      </c>
      <c r="BM813" s="226" t="s">
        <v>946</v>
      </c>
    </row>
    <row r="814" s="2" customFormat="1">
      <c r="A814" s="39"/>
      <c r="B814" s="40"/>
      <c r="C814" s="41"/>
      <c r="D814" s="228" t="s">
        <v>130</v>
      </c>
      <c r="E814" s="41"/>
      <c r="F814" s="229" t="s">
        <v>947</v>
      </c>
      <c r="G814" s="41"/>
      <c r="H814" s="41"/>
      <c r="I814" s="133"/>
      <c r="J814" s="41"/>
      <c r="K814" s="41"/>
      <c r="L814" s="45"/>
      <c r="M814" s="230"/>
      <c r="N814" s="231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130</v>
      </c>
      <c r="AU814" s="18" t="s">
        <v>83</v>
      </c>
    </row>
    <row r="815" s="13" customFormat="1">
      <c r="A815" s="13"/>
      <c r="B815" s="232"/>
      <c r="C815" s="233"/>
      <c r="D815" s="228" t="s">
        <v>132</v>
      </c>
      <c r="E815" s="234" t="s">
        <v>19</v>
      </c>
      <c r="F815" s="235" t="s">
        <v>948</v>
      </c>
      <c r="G815" s="233"/>
      <c r="H815" s="236">
        <v>342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2" t="s">
        <v>132</v>
      </c>
      <c r="AU815" s="242" t="s">
        <v>83</v>
      </c>
      <c r="AV815" s="13" t="s">
        <v>83</v>
      </c>
      <c r="AW815" s="13" t="s">
        <v>33</v>
      </c>
      <c r="AX815" s="13" t="s">
        <v>80</v>
      </c>
      <c r="AY815" s="242" t="s">
        <v>121</v>
      </c>
    </row>
    <row r="816" s="2" customFormat="1" ht="33" customHeight="1">
      <c r="A816" s="39"/>
      <c r="B816" s="40"/>
      <c r="C816" s="215" t="s">
        <v>949</v>
      </c>
      <c r="D816" s="215" t="s">
        <v>123</v>
      </c>
      <c r="E816" s="216" t="s">
        <v>950</v>
      </c>
      <c r="F816" s="217" t="s">
        <v>951</v>
      </c>
      <c r="G816" s="218" t="s">
        <v>136</v>
      </c>
      <c r="H816" s="219">
        <v>39.799999999999997</v>
      </c>
      <c r="I816" s="220"/>
      <c r="J816" s="221">
        <f>ROUND(I816*H816,2)</f>
        <v>0</v>
      </c>
      <c r="K816" s="217" t="s">
        <v>127</v>
      </c>
      <c r="L816" s="45"/>
      <c r="M816" s="222" t="s">
        <v>19</v>
      </c>
      <c r="N816" s="223" t="s">
        <v>43</v>
      </c>
      <c r="O816" s="85"/>
      <c r="P816" s="224">
        <f>O816*H816</f>
        <v>0</v>
      </c>
      <c r="Q816" s="224">
        <v>0</v>
      </c>
      <c r="R816" s="224">
        <f>Q816*H816</f>
        <v>0</v>
      </c>
      <c r="S816" s="224">
        <v>0</v>
      </c>
      <c r="T816" s="225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26" t="s">
        <v>128</v>
      </c>
      <c r="AT816" s="226" t="s">
        <v>123</v>
      </c>
      <c r="AU816" s="226" t="s">
        <v>83</v>
      </c>
      <c r="AY816" s="18" t="s">
        <v>121</v>
      </c>
      <c r="BE816" s="227">
        <f>IF(N816="základní",J816,0)</f>
        <v>0</v>
      </c>
      <c r="BF816" s="227">
        <f>IF(N816="snížená",J816,0)</f>
        <v>0</v>
      </c>
      <c r="BG816" s="227">
        <f>IF(N816="zákl. přenesená",J816,0)</f>
        <v>0</v>
      </c>
      <c r="BH816" s="227">
        <f>IF(N816="sníž. přenesená",J816,0)</f>
        <v>0</v>
      </c>
      <c r="BI816" s="227">
        <f>IF(N816="nulová",J816,0)</f>
        <v>0</v>
      </c>
      <c r="BJ816" s="18" t="s">
        <v>80</v>
      </c>
      <c r="BK816" s="227">
        <f>ROUND(I816*H816,2)</f>
        <v>0</v>
      </c>
      <c r="BL816" s="18" t="s">
        <v>128</v>
      </c>
      <c r="BM816" s="226" t="s">
        <v>952</v>
      </c>
    </row>
    <row r="817" s="2" customFormat="1">
      <c r="A817" s="39"/>
      <c r="B817" s="40"/>
      <c r="C817" s="41"/>
      <c r="D817" s="228" t="s">
        <v>130</v>
      </c>
      <c r="E817" s="41"/>
      <c r="F817" s="229" t="s">
        <v>947</v>
      </c>
      <c r="G817" s="41"/>
      <c r="H817" s="41"/>
      <c r="I817" s="133"/>
      <c r="J817" s="41"/>
      <c r="K817" s="41"/>
      <c r="L817" s="45"/>
      <c r="M817" s="230"/>
      <c r="N817" s="231"/>
      <c r="O817" s="85"/>
      <c r="P817" s="85"/>
      <c r="Q817" s="85"/>
      <c r="R817" s="85"/>
      <c r="S817" s="85"/>
      <c r="T817" s="86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130</v>
      </c>
      <c r="AU817" s="18" t="s">
        <v>83</v>
      </c>
    </row>
    <row r="818" s="13" customFormat="1">
      <c r="A818" s="13"/>
      <c r="B818" s="232"/>
      <c r="C818" s="233"/>
      <c r="D818" s="228" t="s">
        <v>132</v>
      </c>
      <c r="E818" s="234" t="s">
        <v>19</v>
      </c>
      <c r="F818" s="235" t="s">
        <v>953</v>
      </c>
      <c r="G818" s="233"/>
      <c r="H818" s="236">
        <v>39.799999999999997</v>
      </c>
      <c r="I818" s="237"/>
      <c r="J818" s="233"/>
      <c r="K818" s="233"/>
      <c r="L818" s="238"/>
      <c r="M818" s="239"/>
      <c r="N818" s="240"/>
      <c r="O818" s="240"/>
      <c r="P818" s="240"/>
      <c r="Q818" s="240"/>
      <c r="R818" s="240"/>
      <c r="S818" s="240"/>
      <c r="T818" s="241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2" t="s">
        <v>132</v>
      </c>
      <c r="AU818" s="242" t="s">
        <v>83</v>
      </c>
      <c r="AV818" s="13" t="s">
        <v>83</v>
      </c>
      <c r="AW818" s="13" t="s">
        <v>33</v>
      </c>
      <c r="AX818" s="13" t="s">
        <v>80</v>
      </c>
      <c r="AY818" s="242" t="s">
        <v>121</v>
      </c>
    </row>
    <row r="819" s="2" customFormat="1" ht="21.75" customHeight="1">
      <c r="A819" s="39"/>
      <c r="B819" s="40"/>
      <c r="C819" s="215" t="s">
        <v>954</v>
      </c>
      <c r="D819" s="215" t="s">
        <v>123</v>
      </c>
      <c r="E819" s="216" t="s">
        <v>955</v>
      </c>
      <c r="F819" s="217" t="s">
        <v>956</v>
      </c>
      <c r="G819" s="218" t="s">
        <v>136</v>
      </c>
      <c r="H819" s="219">
        <v>1345</v>
      </c>
      <c r="I819" s="220"/>
      <c r="J819" s="221">
        <f>ROUND(I819*H819,2)</f>
        <v>0</v>
      </c>
      <c r="K819" s="217" t="s">
        <v>127</v>
      </c>
      <c r="L819" s="45"/>
      <c r="M819" s="222" t="s">
        <v>19</v>
      </c>
      <c r="N819" s="223" t="s">
        <v>43</v>
      </c>
      <c r="O819" s="85"/>
      <c r="P819" s="224">
        <f>O819*H819</f>
        <v>0</v>
      </c>
      <c r="Q819" s="224">
        <v>0</v>
      </c>
      <c r="R819" s="224">
        <f>Q819*H819</f>
        <v>0</v>
      </c>
      <c r="S819" s="224">
        <v>0</v>
      </c>
      <c r="T819" s="225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26" t="s">
        <v>128</v>
      </c>
      <c r="AT819" s="226" t="s">
        <v>123</v>
      </c>
      <c r="AU819" s="226" t="s">
        <v>83</v>
      </c>
      <c r="AY819" s="18" t="s">
        <v>121</v>
      </c>
      <c r="BE819" s="227">
        <f>IF(N819="základní",J819,0)</f>
        <v>0</v>
      </c>
      <c r="BF819" s="227">
        <f>IF(N819="snížená",J819,0)</f>
        <v>0</v>
      </c>
      <c r="BG819" s="227">
        <f>IF(N819="zákl. přenesená",J819,0)</f>
        <v>0</v>
      </c>
      <c r="BH819" s="227">
        <f>IF(N819="sníž. přenesená",J819,0)</f>
        <v>0</v>
      </c>
      <c r="BI819" s="227">
        <f>IF(N819="nulová",J819,0)</f>
        <v>0</v>
      </c>
      <c r="BJ819" s="18" t="s">
        <v>80</v>
      </c>
      <c r="BK819" s="227">
        <f>ROUND(I819*H819,2)</f>
        <v>0</v>
      </c>
      <c r="BL819" s="18" t="s">
        <v>128</v>
      </c>
      <c r="BM819" s="226" t="s">
        <v>957</v>
      </c>
    </row>
    <row r="820" s="2" customFormat="1">
      <c r="A820" s="39"/>
      <c r="B820" s="40"/>
      <c r="C820" s="41"/>
      <c r="D820" s="228" t="s">
        <v>130</v>
      </c>
      <c r="E820" s="41"/>
      <c r="F820" s="229" t="s">
        <v>947</v>
      </c>
      <c r="G820" s="41"/>
      <c r="H820" s="41"/>
      <c r="I820" s="133"/>
      <c r="J820" s="41"/>
      <c r="K820" s="41"/>
      <c r="L820" s="45"/>
      <c r="M820" s="230"/>
      <c r="N820" s="231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130</v>
      </c>
      <c r="AU820" s="18" t="s">
        <v>83</v>
      </c>
    </row>
    <row r="821" s="13" customFormat="1">
      <c r="A821" s="13"/>
      <c r="B821" s="232"/>
      <c r="C821" s="233"/>
      <c r="D821" s="228" t="s">
        <v>132</v>
      </c>
      <c r="E821" s="234" t="s">
        <v>19</v>
      </c>
      <c r="F821" s="235" t="s">
        <v>958</v>
      </c>
      <c r="G821" s="233"/>
      <c r="H821" s="236">
        <v>1345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2" t="s">
        <v>132</v>
      </c>
      <c r="AU821" s="242" t="s">
        <v>83</v>
      </c>
      <c r="AV821" s="13" t="s">
        <v>83</v>
      </c>
      <c r="AW821" s="13" t="s">
        <v>33</v>
      </c>
      <c r="AX821" s="13" t="s">
        <v>80</v>
      </c>
      <c r="AY821" s="242" t="s">
        <v>121</v>
      </c>
    </row>
    <row r="822" s="2" customFormat="1" ht="33" customHeight="1">
      <c r="A822" s="39"/>
      <c r="B822" s="40"/>
      <c r="C822" s="215" t="s">
        <v>959</v>
      </c>
      <c r="D822" s="215" t="s">
        <v>123</v>
      </c>
      <c r="E822" s="216" t="s">
        <v>960</v>
      </c>
      <c r="F822" s="217" t="s">
        <v>961</v>
      </c>
      <c r="G822" s="218" t="s">
        <v>136</v>
      </c>
      <c r="H822" s="219">
        <v>65</v>
      </c>
      <c r="I822" s="220"/>
      <c r="J822" s="221">
        <f>ROUND(I822*H822,2)</f>
        <v>0</v>
      </c>
      <c r="K822" s="217" t="s">
        <v>127</v>
      </c>
      <c r="L822" s="45"/>
      <c r="M822" s="222" t="s">
        <v>19</v>
      </c>
      <c r="N822" s="223" t="s">
        <v>43</v>
      </c>
      <c r="O822" s="85"/>
      <c r="P822" s="224">
        <f>O822*H822</f>
        <v>0</v>
      </c>
      <c r="Q822" s="224">
        <v>0</v>
      </c>
      <c r="R822" s="224">
        <f>Q822*H822</f>
        <v>0</v>
      </c>
      <c r="S822" s="224">
        <v>0</v>
      </c>
      <c r="T822" s="225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26" t="s">
        <v>128</v>
      </c>
      <c r="AT822" s="226" t="s">
        <v>123</v>
      </c>
      <c r="AU822" s="226" t="s">
        <v>83</v>
      </c>
      <c r="AY822" s="18" t="s">
        <v>121</v>
      </c>
      <c r="BE822" s="227">
        <f>IF(N822="základní",J822,0)</f>
        <v>0</v>
      </c>
      <c r="BF822" s="227">
        <f>IF(N822="snížená",J822,0)</f>
        <v>0</v>
      </c>
      <c r="BG822" s="227">
        <f>IF(N822="zákl. přenesená",J822,0)</f>
        <v>0</v>
      </c>
      <c r="BH822" s="227">
        <f>IF(N822="sníž. přenesená",J822,0)</f>
        <v>0</v>
      </c>
      <c r="BI822" s="227">
        <f>IF(N822="nulová",J822,0)</f>
        <v>0</v>
      </c>
      <c r="BJ822" s="18" t="s">
        <v>80</v>
      </c>
      <c r="BK822" s="227">
        <f>ROUND(I822*H822,2)</f>
        <v>0</v>
      </c>
      <c r="BL822" s="18" t="s">
        <v>128</v>
      </c>
      <c r="BM822" s="226" t="s">
        <v>962</v>
      </c>
    </row>
    <row r="823" s="2" customFormat="1">
      <c r="A823" s="39"/>
      <c r="B823" s="40"/>
      <c r="C823" s="41"/>
      <c r="D823" s="228" t="s">
        <v>130</v>
      </c>
      <c r="E823" s="41"/>
      <c r="F823" s="229" t="s">
        <v>963</v>
      </c>
      <c r="G823" s="41"/>
      <c r="H823" s="41"/>
      <c r="I823" s="133"/>
      <c r="J823" s="41"/>
      <c r="K823" s="41"/>
      <c r="L823" s="45"/>
      <c r="M823" s="230"/>
      <c r="N823" s="231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130</v>
      </c>
      <c r="AU823" s="18" t="s">
        <v>83</v>
      </c>
    </row>
    <row r="824" s="13" customFormat="1">
      <c r="A824" s="13"/>
      <c r="B824" s="232"/>
      <c r="C824" s="233"/>
      <c r="D824" s="228" t="s">
        <v>132</v>
      </c>
      <c r="E824" s="234" t="s">
        <v>19</v>
      </c>
      <c r="F824" s="235" t="s">
        <v>964</v>
      </c>
      <c r="G824" s="233"/>
      <c r="H824" s="236">
        <v>65</v>
      </c>
      <c r="I824" s="237"/>
      <c r="J824" s="233"/>
      <c r="K824" s="233"/>
      <c r="L824" s="238"/>
      <c r="M824" s="239"/>
      <c r="N824" s="240"/>
      <c r="O824" s="240"/>
      <c r="P824" s="240"/>
      <c r="Q824" s="240"/>
      <c r="R824" s="240"/>
      <c r="S824" s="240"/>
      <c r="T824" s="241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2" t="s">
        <v>132</v>
      </c>
      <c r="AU824" s="242" t="s">
        <v>83</v>
      </c>
      <c r="AV824" s="13" t="s">
        <v>83</v>
      </c>
      <c r="AW824" s="13" t="s">
        <v>33</v>
      </c>
      <c r="AX824" s="13" t="s">
        <v>80</v>
      </c>
      <c r="AY824" s="242" t="s">
        <v>121</v>
      </c>
    </row>
    <row r="825" s="2" customFormat="1" ht="33" customHeight="1">
      <c r="A825" s="39"/>
      <c r="B825" s="40"/>
      <c r="C825" s="215" t="s">
        <v>965</v>
      </c>
      <c r="D825" s="215" t="s">
        <v>123</v>
      </c>
      <c r="E825" s="216" t="s">
        <v>966</v>
      </c>
      <c r="F825" s="217" t="s">
        <v>967</v>
      </c>
      <c r="G825" s="218" t="s">
        <v>136</v>
      </c>
      <c r="H825" s="219">
        <v>34.200000000000003</v>
      </c>
      <c r="I825" s="220"/>
      <c r="J825" s="221">
        <f>ROUND(I825*H825,2)</f>
        <v>0</v>
      </c>
      <c r="K825" s="217" t="s">
        <v>127</v>
      </c>
      <c r="L825" s="45"/>
      <c r="M825" s="222" t="s">
        <v>19</v>
      </c>
      <c r="N825" s="223" t="s">
        <v>43</v>
      </c>
      <c r="O825" s="85"/>
      <c r="P825" s="224">
        <f>O825*H825</f>
        <v>0</v>
      </c>
      <c r="Q825" s="224">
        <v>0</v>
      </c>
      <c r="R825" s="224">
        <f>Q825*H825</f>
        <v>0</v>
      </c>
      <c r="S825" s="224">
        <v>0</v>
      </c>
      <c r="T825" s="225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26" t="s">
        <v>128</v>
      </c>
      <c r="AT825" s="226" t="s">
        <v>123</v>
      </c>
      <c r="AU825" s="226" t="s">
        <v>83</v>
      </c>
      <c r="AY825" s="18" t="s">
        <v>121</v>
      </c>
      <c r="BE825" s="227">
        <f>IF(N825="základní",J825,0)</f>
        <v>0</v>
      </c>
      <c r="BF825" s="227">
        <f>IF(N825="snížená",J825,0)</f>
        <v>0</v>
      </c>
      <c r="BG825" s="227">
        <f>IF(N825="zákl. přenesená",J825,0)</f>
        <v>0</v>
      </c>
      <c r="BH825" s="227">
        <f>IF(N825="sníž. přenesená",J825,0)</f>
        <v>0</v>
      </c>
      <c r="BI825" s="227">
        <f>IF(N825="nulová",J825,0)</f>
        <v>0</v>
      </c>
      <c r="BJ825" s="18" t="s">
        <v>80</v>
      </c>
      <c r="BK825" s="227">
        <f>ROUND(I825*H825,2)</f>
        <v>0</v>
      </c>
      <c r="BL825" s="18" t="s">
        <v>128</v>
      </c>
      <c r="BM825" s="226" t="s">
        <v>968</v>
      </c>
    </row>
    <row r="826" s="2" customFormat="1">
      <c r="A826" s="39"/>
      <c r="B826" s="40"/>
      <c r="C826" s="41"/>
      <c r="D826" s="228" t="s">
        <v>130</v>
      </c>
      <c r="E826" s="41"/>
      <c r="F826" s="229" t="s">
        <v>963</v>
      </c>
      <c r="G826" s="41"/>
      <c r="H826" s="41"/>
      <c r="I826" s="133"/>
      <c r="J826" s="41"/>
      <c r="K826" s="41"/>
      <c r="L826" s="45"/>
      <c r="M826" s="230"/>
      <c r="N826" s="231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130</v>
      </c>
      <c r="AU826" s="18" t="s">
        <v>83</v>
      </c>
    </row>
    <row r="827" s="13" customFormat="1">
      <c r="A827" s="13"/>
      <c r="B827" s="232"/>
      <c r="C827" s="233"/>
      <c r="D827" s="228" t="s">
        <v>132</v>
      </c>
      <c r="E827" s="234" t="s">
        <v>19</v>
      </c>
      <c r="F827" s="235" t="s">
        <v>969</v>
      </c>
      <c r="G827" s="233"/>
      <c r="H827" s="236">
        <v>34.200000000000003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2" t="s">
        <v>132</v>
      </c>
      <c r="AU827" s="242" t="s">
        <v>83</v>
      </c>
      <c r="AV827" s="13" t="s">
        <v>83</v>
      </c>
      <c r="AW827" s="13" t="s">
        <v>33</v>
      </c>
      <c r="AX827" s="13" t="s">
        <v>80</v>
      </c>
      <c r="AY827" s="242" t="s">
        <v>121</v>
      </c>
    </row>
    <row r="828" s="2" customFormat="1" ht="33" customHeight="1">
      <c r="A828" s="39"/>
      <c r="B828" s="40"/>
      <c r="C828" s="215" t="s">
        <v>970</v>
      </c>
      <c r="D828" s="215" t="s">
        <v>123</v>
      </c>
      <c r="E828" s="216" t="s">
        <v>971</v>
      </c>
      <c r="F828" s="217" t="s">
        <v>972</v>
      </c>
      <c r="G828" s="218" t="s">
        <v>136</v>
      </c>
      <c r="H828" s="219">
        <v>45</v>
      </c>
      <c r="I828" s="220"/>
      <c r="J828" s="221">
        <f>ROUND(I828*H828,2)</f>
        <v>0</v>
      </c>
      <c r="K828" s="217" t="s">
        <v>127</v>
      </c>
      <c r="L828" s="45"/>
      <c r="M828" s="222" t="s">
        <v>19</v>
      </c>
      <c r="N828" s="223" t="s">
        <v>43</v>
      </c>
      <c r="O828" s="85"/>
      <c r="P828" s="224">
        <f>O828*H828</f>
        <v>0</v>
      </c>
      <c r="Q828" s="224">
        <v>0</v>
      </c>
      <c r="R828" s="224">
        <f>Q828*H828</f>
        <v>0</v>
      </c>
      <c r="S828" s="224">
        <v>0</v>
      </c>
      <c r="T828" s="225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26" t="s">
        <v>128</v>
      </c>
      <c r="AT828" s="226" t="s">
        <v>123</v>
      </c>
      <c r="AU828" s="226" t="s">
        <v>83</v>
      </c>
      <c r="AY828" s="18" t="s">
        <v>121</v>
      </c>
      <c r="BE828" s="227">
        <f>IF(N828="základní",J828,0)</f>
        <v>0</v>
      </c>
      <c r="BF828" s="227">
        <f>IF(N828="snížená",J828,0)</f>
        <v>0</v>
      </c>
      <c r="BG828" s="227">
        <f>IF(N828="zákl. přenesená",J828,0)</f>
        <v>0</v>
      </c>
      <c r="BH828" s="227">
        <f>IF(N828="sníž. přenesená",J828,0)</f>
        <v>0</v>
      </c>
      <c r="BI828" s="227">
        <f>IF(N828="nulová",J828,0)</f>
        <v>0</v>
      </c>
      <c r="BJ828" s="18" t="s">
        <v>80</v>
      </c>
      <c r="BK828" s="227">
        <f>ROUND(I828*H828,2)</f>
        <v>0</v>
      </c>
      <c r="BL828" s="18" t="s">
        <v>128</v>
      </c>
      <c r="BM828" s="226" t="s">
        <v>973</v>
      </c>
    </row>
    <row r="829" s="2" customFormat="1">
      <c r="A829" s="39"/>
      <c r="B829" s="40"/>
      <c r="C829" s="41"/>
      <c r="D829" s="228" t="s">
        <v>130</v>
      </c>
      <c r="E829" s="41"/>
      <c r="F829" s="229" t="s">
        <v>947</v>
      </c>
      <c r="G829" s="41"/>
      <c r="H829" s="41"/>
      <c r="I829" s="133"/>
      <c r="J829" s="41"/>
      <c r="K829" s="41"/>
      <c r="L829" s="45"/>
      <c r="M829" s="230"/>
      <c r="N829" s="231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130</v>
      </c>
      <c r="AU829" s="18" t="s">
        <v>83</v>
      </c>
    </row>
    <row r="830" s="13" customFormat="1">
      <c r="A830" s="13"/>
      <c r="B830" s="232"/>
      <c r="C830" s="233"/>
      <c r="D830" s="228" t="s">
        <v>132</v>
      </c>
      <c r="E830" s="234" t="s">
        <v>19</v>
      </c>
      <c r="F830" s="235" t="s">
        <v>974</v>
      </c>
      <c r="G830" s="233"/>
      <c r="H830" s="236">
        <v>45</v>
      </c>
      <c r="I830" s="237"/>
      <c r="J830" s="233"/>
      <c r="K830" s="233"/>
      <c r="L830" s="238"/>
      <c r="M830" s="239"/>
      <c r="N830" s="240"/>
      <c r="O830" s="240"/>
      <c r="P830" s="240"/>
      <c r="Q830" s="240"/>
      <c r="R830" s="240"/>
      <c r="S830" s="240"/>
      <c r="T830" s="24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2" t="s">
        <v>132</v>
      </c>
      <c r="AU830" s="242" t="s">
        <v>83</v>
      </c>
      <c r="AV830" s="13" t="s">
        <v>83</v>
      </c>
      <c r="AW830" s="13" t="s">
        <v>33</v>
      </c>
      <c r="AX830" s="13" t="s">
        <v>80</v>
      </c>
      <c r="AY830" s="242" t="s">
        <v>121</v>
      </c>
    </row>
    <row r="831" s="12" customFormat="1" ht="22.8" customHeight="1">
      <c r="A831" s="12"/>
      <c r="B831" s="199"/>
      <c r="C831" s="200"/>
      <c r="D831" s="201" t="s">
        <v>71</v>
      </c>
      <c r="E831" s="213" t="s">
        <v>975</v>
      </c>
      <c r="F831" s="213" t="s">
        <v>976</v>
      </c>
      <c r="G831" s="200"/>
      <c r="H831" s="200"/>
      <c r="I831" s="203"/>
      <c r="J831" s="214">
        <f>BK831</f>
        <v>0</v>
      </c>
      <c r="K831" s="200"/>
      <c r="L831" s="205"/>
      <c r="M831" s="206"/>
      <c r="N831" s="207"/>
      <c r="O831" s="207"/>
      <c r="P831" s="208">
        <f>SUM(P832:P887)</f>
        <v>0</v>
      </c>
      <c r="Q831" s="207"/>
      <c r="R831" s="208">
        <f>SUM(R832:R887)</f>
        <v>0</v>
      </c>
      <c r="S831" s="207"/>
      <c r="T831" s="209">
        <f>SUM(T832:T887)</f>
        <v>0</v>
      </c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R831" s="210" t="s">
        <v>80</v>
      </c>
      <c r="AT831" s="211" t="s">
        <v>71</v>
      </c>
      <c r="AU831" s="211" t="s">
        <v>80</v>
      </c>
      <c r="AY831" s="210" t="s">
        <v>121</v>
      </c>
      <c r="BK831" s="212">
        <f>SUM(BK832:BK887)</f>
        <v>0</v>
      </c>
    </row>
    <row r="832" s="2" customFormat="1" ht="21.75" customHeight="1">
      <c r="A832" s="39"/>
      <c r="B832" s="40"/>
      <c r="C832" s="215" t="s">
        <v>977</v>
      </c>
      <c r="D832" s="215" t="s">
        <v>123</v>
      </c>
      <c r="E832" s="216" t="s">
        <v>978</v>
      </c>
      <c r="F832" s="217" t="s">
        <v>979</v>
      </c>
      <c r="G832" s="218" t="s">
        <v>317</v>
      </c>
      <c r="H832" s="219">
        <v>3075.5999999999999</v>
      </c>
      <c r="I832" s="220"/>
      <c r="J832" s="221">
        <f>ROUND(I832*H832,2)</f>
        <v>0</v>
      </c>
      <c r="K832" s="217" t="s">
        <v>127</v>
      </c>
      <c r="L832" s="45"/>
      <c r="M832" s="222" t="s">
        <v>19</v>
      </c>
      <c r="N832" s="223" t="s">
        <v>43</v>
      </c>
      <c r="O832" s="85"/>
      <c r="P832" s="224">
        <f>O832*H832</f>
        <v>0</v>
      </c>
      <c r="Q832" s="224">
        <v>0</v>
      </c>
      <c r="R832" s="224">
        <f>Q832*H832</f>
        <v>0</v>
      </c>
      <c r="S832" s="224">
        <v>0</v>
      </c>
      <c r="T832" s="225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26" t="s">
        <v>128</v>
      </c>
      <c r="AT832" s="226" t="s">
        <v>123</v>
      </c>
      <c r="AU832" s="226" t="s">
        <v>83</v>
      </c>
      <c r="AY832" s="18" t="s">
        <v>121</v>
      </c>
      <c r="BE832" s="227">
        <f>IF(N832="základní",J832,0)</f>
        <v>0</v>
      </c>
      <c r="BF832" s="227">
        <f>IF(N832="snížená",J832,0)</f>
        <v>0</v>
      </c>
      <c r="BG832" s="227">
        <f>IF(N832="zákl. přenesená",J832,0)</f>
        <v>0</v>
      </c>
      <c r="BH832" s="227">
        <f>IF(N832="sníž. přenesená",J832,0)</f>
        <v>0</v>
      </c>
      <c r="BI832" s="227">
        <f>IF(N832="nulová",J832,0)</f>
        <v>0</v>
      </c>
      <c r="BJ832" s="18" t="s">
        <v>80</v>
      </c>
      <c r="BK832" s="227">
        <f>ROUND(I832*H832,2)</f>
        <v>0</v>
      </c>
      <c r="BL832" s="18" t="s">
        <v>128</v>
      </c>
      <c r="BM832" s="226" t="s">
        <v>980</v>
      </c>
    </row>
    <row r="833" s="2" customFormat="1">
      <c r="A833" s="39"/>
      <c r="B833" s="40"/>
      <c r="C833" s="41"/>
      <c r="D833" s="228" t="s">
        <v>130</v>
      </c>
      <c r="E833" s="41"/>
      <c r="F833" s="229" t="s">
        <v>981</v>
      </c>
      <c r="G833" s="41"/>
      <c r="H833" s="41"/>
      <c r="I833" s="133"/>
      <c r="J833" s="41"/>
      <c r="K833" s="41"/>
      <c r="L833" s="45"/>
      <c r="M833" s="230"/>
      <c r="N833" s="231"/>
      <c r="O833" s="85"/>
      <c r="P833" s="85"/>
      <c r="Q833" s="85"/>
      <c r="R833" s="85"/>
      <c r="S833" s="85"/>
      <c r="T833" s="86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130</v>
      </c>
      <c r="AU833" s="18" t="s">
        <v>83</v>
      </c>
    </row>
    <row r="834" s="13" customFormat="1">
      <c r="A834" s="13"/>
      <c r="B834" s="232"/>
      <c r="C834" s="233"/>
      <c r="D834" s="228" t="s">
        <v>132</v>
      </c>
      <c r="E834" s="234" t="s">
        <v>19</v>
      </c>
      <c r="F834" s="235" t="s">
        <v>982</v>
      </c>
      <c r="G834" s="233"/>
      <c r="H834" s="236">
        <v>2991.5999999999999</v>
      </c>
      <c r="I834" s="237"/>
      <c r="J834" s="233"/>
      <c r="K834" s="233"/>
      <c r="L834" s="238"/>
      <c r="M834" s="239"/>
      <c r="N834" s="240"/>
      <c r="O834" s="240"/>
      <c r="P834" s="240"/>
      <c r="Q834" s="240"/>
      <c r="R834" s="240"/>
      <c r="S834" s="240"/>
      <c r="T834" s="241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2" t="s">
        <v>132</v>
      </c>
      <c r="AU834" s="242" t="s">
        <v>83</v>
      </c>
      <c r="AV834" s="13" t="s">
        <v>83</v>
      </c>
      <c r="AW834" s="13" t="s">
        <v>33</v>
      </c>
      <c r="AX834" s="13" t="s">
        <v>72</v>
      </c>
      <c r="AY834" s="242" t="s">
        <v>121</v>
      </c>
    </row>
    <row r="835" s="13" customFormat="1">
      <c r="A835" s="13"/>
      <c r="B835" s="232"/>
      <c r="C835" s="233"/>
      <c r="D835" s="228" t="s">
        <v>132</v>
      </c>
      <c r="E835" s="234" t="s">
        <v>19</v>
      </c>
      <c r="F835" s="235" t="s">
        <v>983</v>
      </c>
      <c r="G835" s="233"/>
      <c r="H835" s="236">
        <v>84</v>
      </c>
      <c r="I835" s="237"/>
      <c r="J835" s="233"/>
      <c r="K835" s="233"/>
      <c r="L835" s="238"/>
      <c r="M835" s="239"/>
      <c r="N835" s="240"/>
      <c r="O835" s="240"/>
      <c r="P835" s="240"/>
      <c r="Q835" s="240"/>
      <c r="R835" s="240"/>
      <c r="S835" s="240"/>
      <c r="T835" s="241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2" t="s">
        <v>132</v>
      </c>
      <c r="AU835" s="242" t="s">
        <v>83</v>
      </c>
      <c r="AV835" s="13" t="s">
        <v>83</v>
      </c>
      <c r="AW835" s="13" t="s">
        <v>33</v>
      </c>
      <c r="AX835" s="13" t="s">
        <v>72</v>
      </c>
      <c r="AY835" s="242" t="s">
        <v>121</v>
      </c>
    </row>
    <row r="836" s="14" customFormat="1">
      <c r="A836" s="14"/>
      <c r="B836" s="243"/>
      <c r="C836" s="244"/>
      <c r="D836" s="228" t="s">
        <v>132</v>
      </c>
      <c r="E836" s="245" t="s">
        <v>19</v>
      </c>
      <c r="F836" s="246" t="s">
        <v>150</v>
      </c>
      <c r="G836" s="244"/>
      <c r="H836" s="247">
        <v>3075.5999999999999</v>
      </c>
      <c r="I836" s="248"/>
      <c r="J836" s="244"/>
      <c r="K836" s="244"/>
      <c r="L836" s="249"/>
      <c r="M836" s="250"/>
      <c r="N836" s="251"/>
      <c r="O836" s="251"/>
      <c r="P836" s="251"/>
      <c r="Q836" s="251"/>
      <c r="R836" s="251"/>
      <c r="S836" s="251"/>
      <c r="T836" s="252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3" t="s">
        <v>132</v>
      </c>
      <c r="AU836" s="253" t="s">
        <v>83</v>
      </c>
      <c r="AV836" s="14" t="s">
        <v>128</v>
      </c>
      <c r="AW836" s="14" t="s">
        <v>33</v>
      </c>
      <c r="AX836" s="14" t="s">
        <v>80</v>
      </c>
      <c r="AY836" s="253" t="s">
        <v>121</v>
      </c>
    </row>
    <row r="837" s="2" customFormat="1" ht="21.75" customHeight="1">
      <c r="A837" s="39"/>
      <c r="B837" s="40"/>
      <c r="C837" s="215" t="s">
        <v>984</v>
      </c>
      <c r="D837" s="215" t="s">
        <v>123</v>
      </c>
      <c r="E837" s="216" t="s">
        <v>985</v>
      </c>
      <c r="F837" s="217" t="s">
        <v>986</v>
      </c>
      <c r="G837" s="218" t="s">
        <v>317</v>
      </c>
      <c r="H837" s="219">
        <v>27680.400000000001</v>
      </c>
      <c r="I837" s="220"/>
      <c r="J837" s="221">
        <f>ROUND(I837*H837,2)</f>
        <v>0</v>
      </c>
      <c r="K837" s="217" t="s">
        <v>127</v>
      </c>
      <c r="L837" s="45"/>
      <c r="M837" s="222" t="s">
        <v>19</v>
      </c>
      <c r="N837" s="223" t="s">
        <v>43</v>
      </c>
      <c r="O837" s="85"/>
      <c r="P837" s="224">
        <f>O837*H837</f>
        <v>0</v>
      </c>
      <c r="Q837" s="224">
        <v>0</v>
      </c>
      <c r="R837" s="224">
        <f>Q837*H837</f>
        <v>0</v>
      </c>
      <c r="S837" s="224">
        <v>0</v>
      </c>
      <c r="T837" s="225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26" t="s">
        <v>128</v>
      </c>
      <c r="AT837" s="226" t="s">
        <v>123</v>
      </c>
      <c r="AU837" s="226" t="s">
        <v>83</v>
      </c>
      <c r="AY837" s="18" t="s">
        <v>121</v>
      </c>
      <c r="BE837" s="227">
        <f>IF(N837="základní",J837,0)</f>
        <v>0</v>
      </c>
      <c r="BF837" s="227">
        <f>IF(N837="snížená",J837,0)</f>
        <v>0</v>
      </c>
      <c r="BG837" s="227">
        <f>IF(N837="zákl. přenesená",J837,0)</f>
        <v>0</v>
      </c>
      <c r="BH837" s="227">
        <f>IF(N837="sníž. přenesená",J837,0)</f>
        <v>0</v>
      </c>
      <c r="BI837" s="227">
        <f>IF(N837="nulová",J837,0)</f>
        <v>0</v>
      </c>
      <c r="BJ837" s="18" t="s">
        <v>80</v>
      </c>
      <c r="BK837" s="227">
        <f>ROUND(I837*H837,2)</f>
        <v>0</v>
      </c>
      <c r="BL837" s="18" t="s">
        <v>128</v>
      </c>
      <c r="BM837" s="226" t="s">
        <v>987</v>
      </c>
    </row>
    <row r="838" s="2" customFormat="1">
      <c r="A838" s="39"/>
      <c r="B838" s="40"/>
      <c r="C838" s="41"/>
      <c r="D838" s="228" t="s">
        <v>130</v>
      </c>
      <c r="E838" s="41"/>
      <c r="F838" s="229" t="s">
        <v>981</v>
      </c>
      <c r="G838" s="41"/>
      <c r="H838" s="41"/>
      <c r="I838" s="133"/>
      <c r="J838" s="41"/>
      <c r="K838" s="41"/>
      <c r="L838" s="45"/>
      <c r="M838" s="230"/>
      <c r="N838" s="231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130</v>
      </c>
      <c r="AU838" s="18" t="s">
        <v>83</v>
      </c>
    </row>
    <row r="839" s="15" customFormat="1">
      <c r="A839" s="15"/>
      <c r="B839" s="254"/>
      <c r="C839" s="255"/>
      <c r="D839" s="228" t="s">
        <v>132</v>
      </c>
      <c r="E839" s="256" t="s">
        <v>19</v>
      </c>
      <c r="F839" s="257" t="s">
        <v>988</v>
      </c>
      <c r="G839" s="255"/>
      <c r="H839" s="256" t="s">
        <v>19</v>
      </c>
      <c r="I839" s="258"/>
      <c r="J839" s="255"/>
      <c r="K839" s="255"/>
      <c r="L839" s="259"/>
      <c r="M839" s="260"/>
      <c r="N839" s="261"/>
      <c r="O839" s="261"/>
      <c r="P839" s="261"/>
      <c r="Q839" s="261"/>
      <c r="R839" s="261"/>
      <c r="S839" s="261"/>
      <c r="T839" s="262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3" t="s">
        <v>132</v>
      </c>
      <c r="AU839" s="263" t="s">
        <v>83</v>
      </c>
      <c r="AV839" s="15" t="s">
        <v>80</v>
      </c>
      <c r="AW839" s="15" t="s">
        <v>33</v>
      </c>
      <c r="AX839" s="15" t="s">
        <v>72</v>
      </c>
      <c r="AY839" s="263" t="s">
        <v>121</v>
      </c>
    </row>
    <row r="840" s="13" customFormat="1">
      <c r="A840" s="13"/>
      <c r="B840" s="232"/>
      <c r="C840" s="233"/>
      <c r="D840" s="228" t="s">
        <v>132</v>
      </c>
      <c r="E840" s="234" t="s">
        <v>19</v>
      </c>
      <c r="F840" s="235" t="s">
        <v>989</v>
      </c>
      <c r="G840" s="233"/>
      <c r="H840" s="236">
        <v>26924.400000000001</v>
      </c>
      <c r="I840" s="237"/>
      <c r="J840" s="233"/>
      <c r="K840" s="233"/>
      <c r="L840" s="238"/>
      <c r="M840" s="239"/>
      <c r="N840" s="240"/>
      <c r="O840" s="240"/>
      <c r="P840" s="240"/>
      <c r="Q840" s="240"/>
      <c r="R840" s="240"/>
      <c r="S840" s="240"/>
      <c r="T840" s="241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2" t="s">
        <v>132</v>
      </c>
      <c r="AU840" s="242" t="s">
        <v>83</v>
      </c>
      <c r="AV840" s="13" t="s">
        <v>83</v>
      </c>
      <c r="AW840" s="13" t="s">
        <v>33</v>
      </c>
      <c r="AX840" s="13" t="s">
        <v>72</v>
      </c>
      <c r="AY840" s="242" t="s">
        <v>121</v>
      </c>
    </row>
    <row r="841" s="13" customFormat="1">
      <c r="A841" s="13"/>
      <c r="B841" s="232"/>
      <c r="C841" s="233"/>
      <c r="D841" s="228" t="s">
        <v>132</v>
      </c>
      <c r="E841" s="234" t="s">
        <v>19</v>
      </c>
      <c r="F841" s="235" t="s">
        <v>990</v>
      </c>
      <c r="G841" s="233"/>
      <c r="H841" s="236">
        <v>756</v>
      </c>
      <c r="I841" s="237"/>
      <c r="J841" s="233"/>
      <c r="K841" s="233"/>
      <c r="L841" s="238"/>
      <c r="M841" s="239"/>
      <c r="N841" s="240"/>
      <c r="O841" s="240"/>
      <c r="P841" s="240"/>
      <c r="Q841" s="240"/>
      <c r="R841" s="240"/>
      <c r="S841" s="240"/>
      <c r="T841" s="241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2" t="s">
        <v>132</v>
      </c>
      <c r="AU841" s="242" t="s">
        <v>83</v>
      </c>
      <c r="AV841" s="13" t="s">
        <v>83</v>
      </c>
      <c r="AW841" s="13" t="s">
        <v>33</v>
      </c>
      <c r="AX841" s="13" t="s">
        <v>72</v>
      </c>
      <c r="AY841" s="242" t="s">
        <v>121</v>
      </c>
    </row>
    <row r="842" s="14" customFormat="1">
      <c r="A842" s="14"/>
      <c r="B842" s="243"/>
      <c r="C842" s="244"/>
      <c r="D842" s="228" t="s">
        <v>132</v>
      </c>
      <c r="E842" s="245" t="s">
        <v>19</v>
      </c>
      <c r="F842" s="246" t="s">
        <v>150</v>
      </c>
      <c r="G842" s="244"/>
      <c r="H842" s="247">
        <v>27680.400000000001</v>
      </c>
      <c r="I842" s="248"/>
      <c r="J842" s="244"/>
      <c r="K842" s="244"/>
      <c r="L842" s="249"/>
      <c r="M842" s="250"/>
      <c r="N842" s="251"/>
      <c r="O842" s="251"/>
      <c r="P842" s="251"/>
      <c r="Q842" s="251"/>
      <c r="R842" s="251"/>
      <c r="S842" s="251"/>
      <c r="T842" s="252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3" t="s">
        <v>132</v>
      </c>
      <c r="AU842" s="253" t="s">
        <v>83</v>
      </c>
      <c r="AV842" s="14" t="s">
        <v>128</v>
      </c>
      <c r="AW842" s="14" t="s">
        <v>33</v>
      </c>
      <c r="AX842" s="14" t="s">
        <v>80</v>
      </c>
      <c r="AY842" s="253" t="s">
        <v>121</v>
      </c>
    </row>
    <row r="843" s="2" customFormat="1" ht="21.75" customHeight="1">
      <c r="A843" s="39"/>
      <c r="B843" s="40"/>
      <c r="C843" s="215" t="s">
        <v>991</v>
      </c>
      <c r="D843" s="215" t="s">
        <v>123</v>
      </c>
      <c r="E843" s="216" t="s">
        <v>992</v>
      </c>
      <c r="F843" s="217" t="s">
        <v>993</v>
      </c>
      <c r="G843" s="218" t="s">
        <v>317</v>
      </c>
      <c r="H843" s="219">
        <v>842.60000000000002</v>
      </c>
      <c r="I843" s="220"/>
      <c r="J843" s="221">
        <f>ROUND(I843*H843,2)</f>
        <v>0</v>
      </c>
      <c r="K843" s="217" t="s">
        <v>127</v>
      </c>
      <c r="L843" s="45"/>
      <c r="M843" s="222" t="s">
        <v>19</v>
      </c>
      <c r="N843" s="223" t="s">
        <v>43</v>
      </c>
      <c r="O843" s="85"/>
      <c r="P843" s="224">
        <f>O843*H843</f>
        <v>0</v>
      </c>
      <c r="Q843" s="224">
        <v>0</v>
      </c>
      <c r="R843" s="224">
        <f>Q843*H843</f>
        <v>0</v>
      </c>
      <c r="S843" s="224">
        <v>0</v>
      </c>
      <c r="T843" s="225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26" t="s">
        <v>128</v>
      </c>
      <c r="AT843" s="226" t="s">
        <v>123</v>
      </c>
      <c r="AU843" s="226" t="s">
        <v>83</v>
      </c>
      <c r="AY843" s="18" t="s">
        <v>121</v>
      </c>
      <c r="BE843" s="227">
        <f>IF(N843="základní",J843,0)</f>
        <v>0</v>
      </c>
      <c r="BF843" s="227">
        <f>IF(N843="snížená",J843,0)</f>
        <v>0</v>
      </c>
      <c r="BG843" s="227">
        <f>IF(N843="zákl. přenesená",J843,0)</f>
        <v>0</v>
      </c>
      <c r="BH843" s="227">
        <f>IF(N843="sníž. přenesená",J843,0)</f>
        <v>0</v>
      </c>
      <c r="BI843" s="227">
        <f>IF(N843="nulová",J843,0)</f>
        <v>0</v>
      </c>
      <c r="BJ843" s="18" t="s">
        <v>80</v>
      </c>
      <c r="BK843" s="227">
        <f>ROUND(I843*H843,2)</f>
        <v>0</v>
      </c>
      <c r="BL843" s="18" t="s">
        <v>128</v>
      </c>
      <c r="BM843" s="226" t="s">
        <v>994</v>
      </c>
    </row>
    <row r="844" s="2" customFormat="1">
      <c r="A844" s="39"/>
      <c r="B844" s="40"/>
      <c r="C844" s="41"/>
      <c r="D844" s="228" t="s">
        <v>130</v>
      </c>
      <c r="E844" s="41"/>
      <c r="F844" s="229" t="s">
        <v>981</v>
      </c>
      <c r="G844" s="41"/>
      <c r="H844" s="41"/>
      <c r="I844" s="133"/>
      <c r="J844" s="41"/>
      <c r="K844" s="41"/>
      <c r="L844" s="45"/>
      <c r="M844" s="230"/>
      <c r="N844" s="231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130</v>
      </c>
      <c r="AU844" s="18" t="s">
        <v>83</v>
      </c>
    </row>
    <row r="845" s="13" customFormat="1">
      <c r="A845" s="13"/>
      <c r="B845" s="232"/>
      <c r="C845" s="233"/>
      <c r="D845" s="228" t="s">
        <v>132</v>
      </c>
      <c r="E845" s="234" t="s">
        <v>19</v>
      </c>
      <c r="F845" s="235" t="s">
        <v>995</v>
      </c>
      <c r="G845" s="233"/>
      <c r="H845" s="236">
        <v>805.20000000000005</v>
      </c>
      <c r="I845" s="237"/>
      <c r="J845" s="233"/>
      <c r="K845" s="233"/>
      <c r="L845" s="238"/>
      <c r="M845" s="239"/>
      <c r="N845" s="240"/>
      <c r="O845" s="240"/>
      <c r="P845" s="240"/>
      <c r="Q845" s="240"/>
      <c r="R845" s="240"/>
      <c r="S845" s="240"/>
      <c r="T845" s="241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2" t="s">
        <v>132</v>
      </c>
      <c r="AU845" s="242" t="s">
        <v>83</v>
      </c>
      <c r="AV845" s="13" t="s">
        <v>83</v>
      </c>
      <c r="AW845" s="13" t="s">
        <v>33</v>
      </c>
      <c r="AX845" s="13" t="s">
        <v>72</v>
      </c>
      <c r="AY845" s="242" t="s">
        <v>121</v>
      </c>
    </row>
    <row r="846" s="13" customFormat="1">
      <c r="A846" s="13"/>
      <c r="B846" s="232"/>
      <c r="C846" s="233"/>
      <c r="D846" s="228" t="s">
        <v>132</v>
      </c>
      <c r="E846" s="234" t="s">
        <v>19</v>
      </c>
      <c r="F846" s="235" t="s">
        <v>996</v>
      </c>
      <c r="G846" s="233"/>
      <c r="H846" s="236">
        <v>37.399999999999999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2" t="s">
        <v>132</v>
      </c>
      <c r="AU846" s="242" t="s">
        <v>83</v>
      </c>
      <c r="AV846" s="13" t="s">
        <v>83</v>
      </c>
      <c r="AW846" s="13" t="s">
        <v>33</v>
      </c>
      <c r="AX846" s="13" t="s">
        <v>72</v>
      </c>
      <c r="AY846" s="242" t="s">
        <v>121</v>
      </c>
    </row>
    <row r="847" s="14" customFormat="1">
      <c r="A847" s="14"/>
      <c r="B847" s="243"/>
      <c r="C847" s="244"/>
      <c r="D847" s="228" t="s">
        <v>132</v>
      </c>
      <c r="E847" s="245" t="s">
        <v>19</v>
      </c>
      <c r="F847" s="246" t="s">
        <v>150</v>
      </c>
      <c r="G847" s="244"/>
      <c r="H847" s="247">
        <v>842.60000000000002</v>
      </c>
      <c r="I847" s="248"/>
      <c r="J847" s="244"/>
      <c r="K847" s="244"/>
      <c r="L847" s="249"/>
      <c r="M847" s="250"/>
      <c r="N847" s="251"/>
      <c r="O847" s="251"/>
      <c r="P847" s="251"/>
      <c r="Q847" s="251"/>
      <c r="R847" s="251"/>
      <c r="S847" s="251"/>
      <c r="T847" s="25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3" t="s">
        <v>132</v>
      </c>
      <c r="AU847" s="253" t="s">
        <v>83</v>
      </c>
      <c r="AV847" s="14" t="s">
        <v>128</v>
      </c>
      <c r="AW847" s="14" t="s">
        <v>33</v>
      </c>
      <c r="AX847" s="14" t="s">
        <v>80</v>
      </c>
      <c r="AY847" s="253" t="s">
        <v>121</v>
      </c>
    </row>
    <row r="848" s="2" customFormat="1" ht="21.75" customHeight="1">
      <c r="A848" s="39"/>
      <c r="B848" s="40"/>
      <c r="C848" s="215" t="s">
        <v>997</v>
      </c>
      <c r="D848" s="215" t="s">
        <v>123</v>
      </c>
      <c r="E848" s="216" t="s">
        <v>998</v>
      </c>
      <c r="F848" s="217" t="s">
        <v>986</v>
      </c>
      <c r="G848" s="218" t="s">
        <v>317</v>
      </c>
      <c r="H848" s="219">
        <v>7583.3999999999996</v>
      </c>
      <c r="I848" s="220"/>
      <c r="J848" s="221">
        <f>ROUND(I848*H848,2)</f>
        <v>0</v>
      </c>
      <c r="K848" s="217" t="s">
        <v>127</v>
      </c>
      <c r="L848" s="45"/>
      <c r="M848" s="222" t="s">
        <v>19</v>
      </c>
      <c r="N848" s="223" t="s">
        <v>43</v>
      </c>
      <c r="O848" s="85"/>
      <c r="P848" s="224">
        <f>O848*H848</f>
        <v>0</v>
      </c>
      <c r="Q848" s="224">
        <v>0</v>
      </c>
      <c r="R848" s="224">
        <f>Q848*H848</f>
        <v>0</v>
      </c>
      <c r="S848" s="224">
        <v>0</v>
      </c>
      <c r="T848" s="225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26" t="s">
        <v>128</v>
      </c>
      <c r="AT848" s="226" t="s">
        <v>123</v>
      </c>
      <c r="AU848" s="226" t="s">
        <v>83</v>
      </c>
      <c r="AY848" s="18" t="s">
        <v>121</v>
      </c>
      <c r="BE848" s="227">
        <f>IF(N848="základní",J848,0)</f>
        <v>0</v>
      </c>
      <c r="BF848" s="227">
        <f>IF(N848="snížená",J848,0)</f>
        <v>0</v>
      </c>
      <c r="BG848" s="227">
        <f>IF(N848="zákl. přenesená",J848,0)</f>
        <v>0</v>
      </c>
      <c r="BH848" s="227">
        <f>IF(N848="sníž. přenesená",J848,0)</f>
        <v>0</v>
      </c>
      <c r="BI848" s="227">
        <f>IF(N848="nulová",J848,0)</f>
        <v>0</v>
      </c>
      <c r="BJ848" s="18" t="s">
        <v>80</v>
      </c>
      <c r="BK848" s="227">
        <f>ROUND(I848*H848,2)</f>
        <v>0</v>
      </c>
      <c r="BL848" s="18" t="s">
        <v>128</v>
      </c>
      <c r="BM848" s="226" t="s">
        <v>999</v>
      </c>
    </row>
    <row r="849" s="2" customFormat="1">
      <c r="A849" s="39"/>
      <c r="B849" s="40"/>
      <c r="C849" s="41"/>
      <c r="D849" s="228" t="s">
        <v>130</v>
      </c>
      <c r="E849" s="41"/>
      <c r="F849" s="229" t="s">
        <v>981</v>
      </c>
      <c r="G849" s="41"/>
      <c r="H849" s="41"/>
      <c r="I849" s="133"/>
      <c r="J849" s="41"/>
      <c r="K849" s="41"/>
      <c r="L849" s="45"/>
      <c r="M849" s="230"/>
      <c r="N849" s="231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130</v>
      </c>
      <c r="AU849" s="18" t="s">
        <v>83</v>
      </c>
    </row>
    <row r="850" s="15" customFormat="1">
      <c r="A850" s="15"/>
      <c r="B850" s="254"/>
      <c r="C850" s="255"/>
      <c r="D850" s="228" t="s">
        <v>132</v>
      </c>
      <c r="E850" s="256" t="s">
        <v>19</v>
      </c>
      <c r="F850" s="257" t="s">
        <v>988</v>
      </c>
      <c r="G850" s="255"/>
      <c r="H850" s="256" t="s">
        <v>19</v>
      </c>
      <c r="I850" s="258"/>
      <c r="J850" s="255"/>
      <c r="K850" s="255"/>
      <c r="L850" s="259"/>
      <c r="M850" s="260"/>
      <c r="N850" s="261"/>
      <c r="O850" s="261"/>
      <c r="P850" s="261"/>
      <c r="Q850" s="261"/>
      <c r="R850" s="261"/>
      <c r="S850" s="261"/>
      <c r="T850" s="262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63" t="s">
        <v>132</v>
      </c>
      <c r="AU850" s="263" t="s">
        <v>83</v>
      </c>
      <c r="AV850" s="15" t="s">
        <v>80</v>
      </c>
      <c r="AW850" s="15" t="s">
        <v>33</v>
      </c>
      <c r="AX850" s="15" t="s">
        <v>72</v>
      </c>
      <c r="AY850" s="263" t="s">
        <v>121</v>
      </c>
    </row>
    <row r="851" s="13" customFormat="1">
      <c r="A851" s="13"/>
      <c r="B851" s="232"/>
      <c r="C851" s="233"/>
      <c r="D851" s="228" t="s">
        <v>132</v>
      </c>
      <c r="E851" s="234" t="s">
        <v>19</v>
      </c>
      <c r="F851" s="235" t="s">
        <v>1000</v>
      </c>
      <c r="G851" s="233"/>
      <c r="H851" s="236">
        <v>7246.8000000000002</v>
      </c>
      <c r="I851" s="237"/>
      <c r="J851" s="233"/>
      <c r="K851" s="233"/>
      <c r="L851" s="238"/>
      <c r="M851" s="239"/>
      <c r="N851" s="240"/>
      <c r="O851" s="240"/>
      <c r="P851" s="240"/>
      <c r="Q851" s="240"/>
      <c r="R851" s="240"/>
      <c r="S851" s="240"/>
      <c r="T851" s="241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2" t="s">
        <v>132</v>
      </c>
      <c r="AU851" s="242" t="s">
        <v>83</v>
      </c>
      <c r="AV851" s="13" t="s">
        <v>83</v>
      </c>
      <c r="AW851" s="13" t="s">
        <v>33</v>
      </c>
      <c r="AX851" s="13" t="s">
        <v>72</v>
      </c>
      <c r="AY851" s="242" t="s">
        <v>121</v>
      </c>
    </row>
    <row r="852" s="13" customFormat="1">
      <c r="A852" s="13"/>
      <c r="B852" s="232"/>
      <c r="C852" s="233"/>
      <c r="D852" s="228" t="s">
        <v>132</v>
      </c>
      <c r="E852" s="234" t="s">
        <v>19</v>
      </c>
      <c r="F852" s="235" t="s">
        <v>1001</v>
      </c>
      <c r="G852" s="233"/>
      <c r="H852" s="236">
        <v>336.60000000000002</v>
      </c>
      <c r="I852" s="237"/>
      <c r="J852" s="233"/>
      <c r="K852" s="233"/>
      <c r="L852" s="238"/>
      <c r="M852" s="239"/>
      <c r="N852" s="240"/>
      <c r="O852" s="240"/>
      <c r="P852" s="240"/>
      <c r="Q852" s="240"/>
      <c r="R852" s="240"/>
      <c r="S852" s="240"/>
      <c r="T852" s="241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2" t="s">
        <v>132</v>
      </c>
      <c r="AU852" s="242" t="s">
        <v>83</v>
      </c>
      <c r="AV852" s="13" t="s">
        <v>83</v>
      </c>
      <c r="AW852" s="13" t="s">
        <v>33</v>
      </c>
      <c r="AX852" s="13" t="s">
        <v>72</v>
      </c>
      <c r="AY852" s="242" t="s">
        <v>121</v>
      </c>
    </row>
    <row r="853" s="14" customFormat="1">
      <c r="A853" s="14"/>
      <c r="B853" s="243"/>
      <c r="C853" s="244"/>
      <c r="D853" s="228" t="s">
        <v>132</v>
      </c>
      <c r="E853" s="245" t="s">
        <v>19</v>
      </c>
      <c r="F853" s="246" t="s">
        <v>150</v>
      </c>
      <c r="G853" s="244"/>
      <c r="H853" s="247">
        <v>7583.4000000000005</v>
      </c>
      <c r="I853" s="248"/>
      <c r="J853" s="244"/>
      <c r="K853" s="244"/>
      <c r="L853" s="249"/>
      <c r="M853" s="250"/>
      <c r="N853" s="251"/>
      <c r="O853" s="251"/>
      <c r="P853" s="251"/>
      <c r="Q853" s="251"/>
      <c r="R853" s="251"/>
      <c r="S853" s="251"/>
      <c r="T853" s="252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3" t="s">
        <v>132</v>
      </c>
      <c r="AU853" s="253" t="s">
        <v>83</v>
      </c>
      <c r="AV853" s="14" t="s">
        <v>128</v>
      </c>
      <c r="AW853" s="14" t="s">
        <v>33</v>
      </c>
      <c r="AX853" s="14" t="s">
        <v>80</v>
      </c>
      <c r="AY853" s="253" t="s">
        <v>121</v>
      </c>
    </row>
    <row r="854" s="2" customFormat="1" ht="21.75" customHeight="1">
      <c r="A854" s="39"/>
      <c r="B854" s="40"/>
      <c r="C854" s="215" t="s">
        <v>1002</v>
      </c>
      <c r="D854" s="215" t="s">
        <v>123</v>
      </c>
      <c r="E854" s="216" t="s">
        <v>1003</v>
      </c>
      <c r="F854" s="217" t="s">
        <v>1004</v>
      </c>
      <c r="G854" s="218" t="s">
        <v>317</v>
      </c>
      <c r="H854" s="219">
        <v>618.79999999999995</v>
      </c>
      <c r="I854" s="220"/>
      <c r="J854" s="221">
        <f>ROUND(I854*H854,2)</f>
        <v>0</v>
      </c>
      <c r="K854" s="217" t="s">
        <v>127</v>
      </c>
      <c r="L854" s="45"/>
      <c r="M854" s="222" t="s">
        <v>19</v>
      </c>
      <c r="N854" s="223" t="s">
        <v>43</v>
      </c>
      <c r="O854" s="85"/>
      <c r="P854" s="224">
        <f>O854*H854</f>
        <v>0</v>
      </c>
      <c r="Q854" s="224">
        <v>0</v>
      </c>
      <c r="R854" s="224">
        <f>Q854*H854</f>
        <v>0</v>
      </c>
      <c r="S854" s="224">
        <v>0</v>
      </c>
      <c r="T854" s="225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26" t="s">
        <v>128</v>
      </c>
      <c r="AT854" s="226" t="s">
        <v>123</v>
      </c>
      <c r="AU854" s="226" t="s">
        <v>83</v>
      </c>
      <c r="AY854" s="18" t="s">
        <v>121</v>
      </c>
      <c r="BE854" s="227">
        <f>IF(N854="základní",J854,0)</f>
        <v>0</v>
      </c>
      <c r="BF854" s="227">
        <f>IF(N854="snížená",J854,0)</f>
        <v>0</v>
      </c>
      <c r="BG854" s="227">
        <f>IF(N854="zákl. přenesená",J854,0)</f>
        <v>0</v>
      </c>
      <c r="BH854" s="227">
        <f>IF(N854="sníž. přenesená",J854,0)</f>
        <v>0</v>
      </c>
      <c r="BI854" s="227">
        <f>IF(N854="nulová",J854,0)</f>
        <v>0</v>
      </c>
      <c r="BJ854" s="18" t="s">
        <v>80</v>
      </c>
      <c r="BK854" s="227">
        <f>ROUND(I854*H854,2)</f>
        <v>0</v>
      </c>
      <c r="BL854" s="18" t="s">
        <v>128</v>
      </c>
      <c r="BM854" s="226" t="s">
        <v>1005</v>
      </c>
    </row>
    <row r="855" s="2" customFormat="1">
      <c r="A855" s="39"/>
      <c r="B855" s="40"/>
      <c r="C855" s="41"/>
      <c r="D855" s="228" t="s">
        <v>130</v>
      </c>
      <c r="E855" s="41"/>
      <c r="F855" s="229" t="s">
        <v>1006</v>
      </c>
      <c r="G855" s="41"/>
      <c r="H855" s="41"/>
      <c r="I855" s="133"/>
      <c r="J855" s="41"/>
      <c r="K855" s="41"/>
      <c r="L855" s="45"/>
      <c r="M855" s="230"/>
      <c r="N855" s="231"/>
      <c r="O855" s="85"/>
      <c r="P855" s="85"/>
      <c r="Q855" s="85"/>
      <c r="R855" s="85"/>
      <c r="S855" s="85"/>
      <c r="T855" s="86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130</v>
      </c>
      <c r="AU855" s="18" t="s">
        <v>83</v>
      </c>
    </row>
    <row r="856" s="13" customFormat="1">
      <c r="A856" s="13"/>
      <c r="B856" s="232"/>
      <c r="C856" s="233"/>
      <c r="D856" s="228" t="s">
        <v>132</v>
      </c>
      <c r="E856" s="234" t="s">
        <v>19</v>
      </c>
      <c r="F856" s="235" t="s">
        <v>1007</v>
      </c>
      <c r="G856" s="233"/>
      <c r="H856" s="236">
        <v>442.60000000000002</v>
      </c>
      <c r="I856" s="237"/>
      <c r="J856" s="233"/>
      <c r="K856" s="233"/>
      <c r="L856" s="238"/>
      <c r="M856" s="239"/>
      <c r="N856" s="240"/>
      <c r="O856" s="240"/>
      <c r="P856" s="240"/>
      <c r="Q856" s="240"/>
      <c r="R856" s="240"/>
      <c r="S856" s="240"/>
      <c r="T856" s="241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2" t="s">
        <v>132</v>
      </c>
      <c r="AU856" s="242" t="s">
        <v>83</v>
      </c>
      <c r="AV856" s="13" t="s">
        <v>83</v>
      </c>
      <c r="AW856" s="13" t="s">
        <v>33</v>
      </c>
      <c r="AX856" s="13" t="s">
        <v>72</v>
      </c>
      <c r="AY856" s="242" t="s">
        <v>121</v>
      </c>
    </row>
    <row r="857" s="13" customFormat="1">
      <c r="A857" s="13"/>
      <c r="B857" s="232"/>
      <c r="C857" s="233"/>
      <c r="D857" s="228" t="s">
        <v>132</v>
      </c>
      <c r="E857" s="234" t="s">
        <v>19</v>
      </c>
      <c r="F857" s="235" t="s">
        <v>1008</v>
      </c>
      <c r="G857" s="233"/>
      <c r="H857" s="236">
        <v>19.100000000000001</v>
      </c>
      <c r="I857" s="237"/>
      <c r="J857" s="233"/>
      <c r="K857" s="233"/>
      <c r="L857" s="238"/>
      <c r="M857" s="239"/>
      <c r="N857" s="240"/>
      <c r="O857" s="240"/>
      <c r="P857" s="240"/>
      <c r="Q857" s="240"/>
      <c r="R857" s="240"/>
      <c r="S857" s="240"/>
      <c r="T857" s="241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2" t="s">
        <v>132</v>
      </c>
      <c r="AU857" s="242" t="s">
        <v>83</v>
      </c>
      <c r="AV857" s="13" t="s">
        <v>83</v>
      </c>
      <c r="AW857" s="13" t="s">
        <v>33</v>
      </c>
      <c r="AX857" s="13" t="s">
        <v>72</v>
      </c>
      <c r="AY857" s="242" t="s">
        <v>121</v>
      </c>
    </row>
    <row r="858" s="13" customFormat="1">
      <c r="A858" s="13"/>
      <c r="B858" s="232"/>
      <c r="C858" s="233"/>
      <c r="D858" s="228" t="s">
        <v>132</v>
      </c>
      <c r="E858" s="234" t="s">
        <v>19</v>
      </c>
      <c r="F858" s="235" t="s">
        <v>1009</v>
      </c>
      <c r="G858" s="233"/>
      <c r="H858" s="236">
        <v>8.4000000000000004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2" t="s">
        <v>132</v>
      </c>
      <c r="AU858" s="242" t="s">
        <v>83</v>
      </c>
      <c r="AV858" s="13" t="s">
        <v>83</v>
      </c>
      <c r="AW858" s="13" t="s">
        <v>33</v>
      </c>
      <c r="AX858" s="13" t="s">
        <v>72</v>
      </c>
      <c r="AY858" s="242" t="s">
        <v>121</v>
      </c>
    </row>
    <row r="859" s="13" customFormat="1">
      <c r="A859" s="13"/>
      <c r="B859" s="232"/>
      <c r="C859" s="233"/>
      <c r="D859" s="228" t="s">
        <v>132</v>
      </c>
      <c r="E859" s="234" t="s">
        <v>19</v>
      </c>
      <c r="F859" s="235" t="s">
        <v>1010</v>
      </c>
      <c r="G859" s="233"/>
      <c r="H859" s="236">
        <v>4.2000000000000002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2" t="s">
        <v>132</v>
      </c>
      <c r="AU859" s="242" t="s">
        <v>83</v>
      </c>
      <c r="AV859" s="13" t="s">
        <v>83</v>
      </c>
      <c r="AW859" s="13" t="s">
        <v>33</v>
      </c>
      <c r="AX859" s="13" t="s">
        <v>72</v>
      </c>
      <c r="AY859" s="242" t="s">
        <v>121</v>
      </c>
    </row>
    <row r="860" s="13" customFormat="1">
      <c r="A860" s="13"/>
      <c r="B860" s="232"/>
      <c r="C860" s="233"/>
      <c r="D860" s="228" t="s">
        <v>132</v>
      </c>
      <c r="E860" s="234" t="s">
        <v>19</v>
      </c>
      <c r="F860" s="235" t="s">
        <v>1011</v>
      </c>
      <c r="G860" s="233"/>
      <c r="H860" s="236">
        <v>60.100000000000001</v>
      </c>
      <c r="I860" s="237"/>
      <c r="J860" s="233"/>
      <c r="K860" s="233"/>
      <c r="L860" s="238"/>
      <c r="M860" s="239"/>
      <c r="N860" s="240"/>
      <c r="O860" s="240"/>
      <c r="P860" s="240"/>
      <c r="Q860" s="240"/>
      <c r="R860" s="240"/>
      <c r="S860" s="240"/>
      <c r="T860" s="241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2" t="s">
        <v>132</v>
      </c>
      <c r="AU860" s="242" t="s">
        <v>83</v>
      </c>
      <c r="AV860" s="13" t="s">
        <v>83</v>
      </c>
      <c r="AW860" s="13" t="s">
        <v>33</v>
      </c>
      <c r="AX860" s="13" t="s">
        <v>72</v>
      </c>
      <c r="AY860" s="242" t="s">
        <v>121</v>
      </c>
    </row>
    <row r="861" s="13" customFormat="1">
      <c r="A861" s="13"/>
      <c r="B861" s="232"/>
      <c r="C861" s="233"/>
      <c r="D861" s="228" t="s">
        <v>132</v>
      </c>
      <c r="E861" s="234" t="s">
        <v>19</v>
      </c>
      <c r="F861" s="235" t="s">
        <v>1012</v>
      </c>
      <c r="G861" s="233"/>
      <c r="H861" s="236">
        <v>14.300000000000001</v>
      </c>
      <c r="I861" s="237"/>
      <c r="J861" s="233"/>
      <c r="K861" s="233"/>
      <c r="L861" s="238"/>
      <c r="M861" s="239"/>
      <c r="N861" s="240"/>
      <c r="O861" s="240"/>
      <c r="P861" s="240"/>
      <c r="Q861" s="240"/>
      <c r="R861" s="240"/>
      <c r="S861" s="240"/>
      <c r="T861" s="241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2" t="s">
        <v>132</v>
      </c>
      <c r="AU861" s="242" t="s">
        <v>83</v>
      </c>
      <c r="AV861" s="13" t="s">
        <v>83</v>
      </c>
      <c r="AW861" s="13" t="s">
        <v>33</v>
      </c>
      <c r="AX861" s="13" t="s">
        <v>72</v>
      </c>
      <c r="AY861" s="242" t="s">
        <v>121</v>
      </c>
    </row>
    <row r="862" s="13" customFormat="1">
      <c r="A862" s="13"/>
      <c r="B862" s="232"/>
      <c r="C862" s="233"/>
      <c r="D862" s="228" t="s">
        <v>132</v>
      </c>
      <c r="E862" s="234" t="s">
        <v>19</v>
      </c>
      <c r="F862" s="235" t="s">
        <v>1013</v>
      </c>
      <c r="G862" s="233"/>
      <c r="H862" s="236">
        <v>70.099999999999994</v>
      </c>
      <c r="I862" s="237"/>
      <c r="J862" s="233"/>
      <c r="K862" s="233"/>
      <c r="L862" s="238"/>
      <c r="M862" s="239"/>
      <c r="N862" s="240"/>
      <c r="O862" s="240"/>
      <c r="P862" s="240"/>
      <c r="Q862" s="240"/>
      <c r="R862" s="240"/>
      <c r="S862" s="240"/>
      <c r="T862" s="241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2" t="s">
        <v>132</v>
      </c>
      <c r="AU862" s="242" t="s">
        <v>83</v>
      </c>
      <c r="AV862" s="13" t="s">
        <v>83</v>
      </c>
      <c r="AW862" s="13" t="s">
        <v>33</v>
      </c>
      <c r="AX862" s="13" t="s">
        <v>72</v>
      </c>
      <c r="AY862" s="242" t="s">
        <v>121</v>
      </c>
    </row>
    <row r="863" s="14" customFormat="1">
      <c r="A863" s="14"/>
      <c r="B863" s="243"/>
      <c r="C863" s="244"/>
      <c r="D863" s="228" t="s">
        <v>132</v>
      </c>
      <c r="E863" s="245" t="s">
        <v>19</v>
      </c>
      <c r="F863" s="246" t="s">
        <v>150</v>
      </c>
      <c r="G863" s="244"/>
      <c r="H863" s="247">
        <v>618.79999999999995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3" t="s">
        <v>132</v>
      </c>
      <c r="AU863" s="253" t="s">
        <v>83</v>
      </c>
      <c r="AV863" s="14" t="s">
        <v>128</v>
      </c>
      <c r="AW863" s="14" t="s">
        <v>33</v>
      </c>
      <c r="AX863" s="14" t="s">
        <v>80</v>
      </c>
      <c r="AY863" s="253" t="s">
        <v>121</v>
      </c>
    </row>
    <row r="864" s="2" customFormat="1" ht="21.75" customHeight="1">
      <c r="A864" s="39"/>
      <c r="B864" s="40"/>
      <c r="C864" s="215" t="s">
        <v>1014</v>
      </c>
      <c r="D864" s="215" t="s">
        <v>123</v>
      </c>
      <c r="E864" s="216" t="s">
        <v>1015</v>
      </c>
      <c r="F864" s="217" t="s">
        <v>1016</v>
      </c>
      <c r="G864" s="218" t="s">
        <v>317</v>
      </c>
      <c r="H864" s="219">
        <v>2609.6999999999998</v>
      </c>
      <c r="I864" s="220"/>
      <c r="J864" s="221">
        <f>ROUND(I864*H864,2)</f>
        <v>0</v>
      </c>
      <c r="K864" s="217" t="s">
        <v>127</v>
      </c>
      <c r="L864" s="45"/>
      <c r="M864" s="222" t="s">
        <v>19</v>
      </c>
      <c r="N864" s="223" t="s">
        <v>43</v>
      </c>
      <c r="O864" s="85"/>
      <c r="P864" s="224">
        <f>O864*H864</f>
        <v>0</v>
      </c>
      <c r="Q864" s="224">
        <v>0</v>
      </c>
      <c r="R864" s="224">
        <f>Q864*H864</f>
        <v>0</v>
      </c>
      <c r="S864" s="224">
        <v>0</v>
      </c>
      <c r="T864" s="225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26" t="s">
        <v>128</v>
      </c>
      <c r="AT864" s="226" t="s">
        <v>123</v>
      </c>
      <c r="AU864" s="226" t="s">
        <v>83</v>
      </c>
      <c r="AY864" s="18" t="s">
        <v>121</v>
      </c>
      <c r="BE864" s="227">
        <f>IF(N864="základní",J864,0)</f>
        <v>0</v>
      </c>
      <c r="BF864" s="227">
        <f>IF(N864="snížená",J864,0)</f>
        <v>0</v>
      </c>
      <c r="BG864" s="227">
        <f>IF(N864="zákl. přenesená",J864,0)</f>
        <v>0</v>
      </c>
      <c r="BH864" s="227">
        <f>IF(N864="sníž. přenesená",J864,0)</f>
        <v>0</v>
      </c>
      <c r="BI864" s="227">
        <f>IF(N864="nulová",J864,0)</f>
        <v>0</v>
      </c>
      <c r="BJ864" s="18" t="s">
        <v>80</v>
      </c>
      <c r="BK864" s="227">
        <f>ROUND(I864*H864,2)</f>
        <v>0</v>
      </c>
      <c r="BL864" s="18" t="s">
        <v>128</v>
      </c>
      <c r="BM864" s="226" t="s">
        <v>1017</v>
      </c>
    </row>
    <row r="865" s="2" customFormat="1">
      <c r="A865" s="39"/>
      <c r="B865" s="40"/>
      <c r="C865" s="41"/>
      <c r="D865" s="228" t="s">
        <v>130</v>
      </c>
      <c r="E865" s="41"/>
      <c r="F865" s="229" t="s">
        <v>1006</v>
      </c>
      <c r="G865" s="41"/>
      <c r="H865" s="41"/>
      <c r="I865" s="133"/>
      <c r="J865" s="41"/>
      <c r="K865" s="41"/>
      <c r="L865" s="45"/>
      <c r="M865" s="230"/>
      <c r="N865" s="231"/>
      <c r="O865" s="85"/>
      <c r="P865" s="85"/>
      <c r="Q865" s="85"/>
      <c r="R865" s="85"/>
      <c r="S865" s="85"/>
      <c r="T865" s="86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130</v>
      </c>
      <c r="AU865" s="18" t="s">
        <v>83</v>
      </c>
    </row>
    <row r="866" s="15" customFormat="1">
      <c r="A866" s="15"/>
      <c r="B866" s="254"/>
      <c r="C866" s="255"/>
      <c r="D866" s="228" t="s">
        <v>132</v>
      </c>
      <c r="E866" s="256" t="s">
        <v>19</v>
      </c>
      <c r="F866" s="257" t="s">
        <v>988</v>
      </c>
      <c r="G866" s="255"/>
      <c r="H866" s="256" t="s">
        <v>19</v>
      </c>
      <c r="I866" s="258"/>
      <c r="J866" s="255"/>
      <c r="K866" s="255"/>
      <c r="L866" s="259"/>
      <c r="M866" s="260"/>
      <c r="N866" s="261"/>
      <c r="O866" s="261"/>
      <c r="P866" s="261"/>
      <c r="Q866" s="261"/>
      <c r="R866" s="261"/>
      <c r="S866" s="261"/>
      <c r="T866" s="262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3" t="s">
        <v>132</v>
      </c>
      <c r="AU866" s="263" t="s">
        <v>83</v>
      </c>
      <c r="AV866" s="15" t="s">
        <v>80</v>
      </c>
      <c r="AW866" s="15" t="s">
        <v>33</v>
      </c>
      <c r="AX866" s="15" t="s">
        <v>72</v>
      </c>
      <c r="AY866" s="263" t="s">
        <v>121</v>
      </c>
    </row>
    <row r="867" s="13" customFormat="1">
      <c r="A867" s="13"/>
      <c r="B867" s="232"/>
      <c r="C867" s="233"/>
      <c r="D867" s="228" t="s">
        <v>132</v>
      </c>
      <c r="E867" s="234" t="s">
        <v>19</v>
      </c>
      <c r="F867" s="235" t="s">
        <v>1018</v>
      </c>
      <c r="G867" s="233"/>
      <c r="H867" s="236">
        <v>75.599999999999994</v>
      </c>
      <c r="I867" s="237"/>
      <c r="J867" s="233"/>
      <c r="K867" s="233"/>
      <c r="L867" s="238"/>
      <c r="M867" s="239"/>
      <c r="N867" s="240"/>
      <c r="O867" s="240"/>
      <c r="P867" s="240"/>
      <c r="Q867" s="240"/>
      <c r="R867" s="240"/>
      <c r="S867" s="240"/>
      <c r="T867" s="241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2" t="s">
        <v>132</v>
      </c>
      <c r="AU867" s="242" t="s">
        <v>83</v>
      </c>
      <c r="AV867" s="13" t="s">
        <v>83</v>
      </c>
      <c r="AW867" s="13" t="s">
        <v>33</v>
      </c>
      <c r="AX867" s="13" t="s">
        <v>72</v>
      </c>
      <c r="AY867" s="242" t="s">
        <v>121</v>
      </c>
    </row>
    <row r="868" s="13" customFormat="1">
      <c r="A868" s="13"/>
      <c r="B868" s="232"/>
      <c r="C868" s="233"/>
      <c r="D868" s="228" t="s">
        <v>132</v>
      </c>
      <c r="E868" s="234" t="s">
        <v>19</v>
      </c>
      <c r="F868" s="235" t="s">
        <v>1019</v>
      </c>
      <c r="G868" s="233"/>
      <c r="H868" s="236">
        <v>37.799999999999997</v>
      </c>
      <c r="I868" s="237"/>
      <c r="J868" s="233"/>
      <c r="K868" s="233"/>
      <c r="L868" s="238"/>
      <c r="M868" s="239"/>
      <c r="N868" s="240"/>
      <c r="O868" s="240"/>
      <c r="P868" s="240"/>
      <c r="Q868" s="240"/>
      <c r="R868" s="240"/>
      <c r="S868" s="240"/>
      <c r="T868" s="241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2" t="s">
        <v>132</v>
      </c>
      <c r="AU868" s="242" t="s">
        <v>83</v>
      </c>
      <c r="AV868" s="13" t="s">
        <v>83</v>
      </c>
      <c r="AW868" s="13" t="s">
        <v>33</v>
      </c>
      <c r="AX868" s="13" t="s">
        <v>72</v>
      </c>
      <c r="AY868" s="242" t="s">
        <v>121</v>
      </c>
    </row>
    <row r="869" s="13" customFormat="1">
      <c r="A869" s="13"/>
      <c r="B869" s="232"/>
      <c r="C869" s="233"/>
      <c r="D869" s="228" t="s">
        <v>132</v>
      </c>
      <c r="E869" s="234" t="s">
        <v>19</v>
      </c>
      <c r="F869" s="235" t="s">
        <v>1020</v>
      </c>
      <c r="G869" s="233"/>
      <c r="H869" s="236">
        <v>128.69999999999999</v>
      </c>
      <c r="I869" s="237"/>
      <c r="J869" s="233"/>
      <c r="K869" s="233"/>
      <c r="L869" s="238"/>
      <c r="M869" s="239"/>
      <c r="N869" s="240"/>
      <c r="O869" s="240"/>
      <c r="P869" s="240"/>
      <c r="Q869" s="240"/>
      <c r="R869" s="240"/>
      <c r="S869" s="240"/>
      <c r="T869" s="241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2" t="s">
        <v>132</v>
      </c>
      <c r="AU869" s="242" t="s">
        <v>83</v>
      </c>
      <c r="AV869" s="13" t="s">
        <v>83</v>
      </c>
      <c r="AW869" s="13" t="s">
        <v>33</v>
      </c>
      <c r="AX869" s="13" t="s">
        <v>72</v>
      </c>
      <c r="AY869" s="242" t="s">
        <v>121</v>
      </c>
    </row>
    <row r="870" s="15" customFormat="1">
      <c r="A870" s="15"/>
      <c r="B870" s="254"/>
      <c r="C870" s="255"/>
      <c r="D870" s="228" t="s">
        <v>132</v>
      </c>
      <c r="E870" s="256" t="s">
        <v>19</v>
      </c>
      <c r="F870" s="257" t="s">
        <v>1021</v>
      </c>
      <c r="G870" s="255"/>
      <c r="H870" s="256" t="s">
        <v>19</v>
      </c>
      <c r="I870" s="258"/>
      <c r="J870" s="255"/>
      <c r="K870" s="255"/>
      <c r="L870" s="259"/>
      <c r="M870" s="260"/>
      <c r="N870" s="261"/>
      <c r="O870" s="261"/>
      <c r="P870" s="261"/>
      <c r="Q870" s="261"/>
      <c r="R870" s="261"/>
      <c r="S870" s="261"/>
      <c r="T870" s="262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3" t="s">
        <v>132</v>
      </c>
      <c r="AU870" s="263" t="s">
        <v>83</v>
      </c>
      <c r="AV870" s="15" t="s">
        <v>80</v>
      </c>
      <c r="AW870" s="15" t="s">
        <v>33</v>
      </c>
      <c r="AX870" s="15" t="s">
        <v>72</v>
      </c>
      <c r="AY870" s="263" t="s">
        <v>121</v>
      </c>
    </row>
    <row r="871" s="13" customFormat="1">
      <c r="A871" s="13"/>
      <c r="B871" s="232"/>
      <c r="C871" s="233"/>
      <c r="D871" s="228" t="s">
        <v>132</v>
      </c>
      <c r="E871" s="234" t="s">
        <v>19</v>
      </c>
      <c r="F871" s="235" t="s">
        <v>1022</v>
      </c>
      <c r="G871" s="233"/>
      <c r="H871" s="236">
        <v>1770.4000000000001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2" t="s">
        <v>132</v>
      </c>
      <c r="AU871" s="242" t="s">
        <v>83</v>
      </c>
      <c r="AV871" s="13" t="s">
        <v>83</v>
      </c>
      <c r="AW871" s="13" t="s">
        <v>33</v>
      </c>
      <c r="AX871" s="13" t="s">
        <v>72</v>
      </c>
      <c r="AY871" s="242" t="s">
        <v>121</v>
      </c>
    </row>
    <row r="872" s="13" customFormat="1">
      <c r="A872" s="13"/>
      <c r="B872" s="232"/>
      <c r="C872" s="233"/>
      <c r="D872" s="228" t="s">
        <v>132</v>
      </c>
      <c r="E872" s="234" t="s">
        <v>19</v>
      </c>
      <c r="F872" s="235" t="s">
        <v>1023</v>
      </c>
      <c r="G872" s="233"/>
      <c r="H872" s="236">
        <v>240.40000000000001</v>
      </c>
      <c r="I872" s="237"/>
      <c r="J872" s="233"/>
      <c r="K872" s="233"/>
      <c r="L872" s="238"/>
      <c r="M872" s="239"/>
      <c r="N872" s="240"/>
      <c r="O872" s="240"/>
      <c r="P872" s="240"/>
      <c r="Q872" s="240"/>
      <c r="R872" s="240"/>
      <c r="S872" s="240"/>
      <c r="T872" s="241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2" t="s">
        <v>132</v>
      </c>
      <c r="AU872" s="242" t="s">
        <v>83</v>
      </c>
      <c r="AV872" s="13" t="s">
        <v>83</v>
      </c>
      <c r="AW872" s="13" t="s">
        <v>33</v>
      </c>
      <c r="AX872" s="13" t="s">
        <v>72</v>
      </c>
      <c r="AY872" s="242" t="s">
        <v>121</v>
      </c>
    </row>
    <row r="873" s="13" customFormat="1">
      <c r="A873" s="13"/>
      <c r="B873" s="232"/>
      <c r="C873" s="233"/>
      <c r="D873" s="228" t="s">
        <v>132</v>
      </c>
      <c r="E873" s="234" t="s">
        <v>19</v>
      </c>
      <c r="F873" s="235" t="s">
        <v>1024</v>
      </c>
      <c r="G873" s="233"/>
      <c r="H873" s="236">
        <v>76.400000000000006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2" t="s">
        <v>132</v>
      </c>
      <c r="AU873" s="242" t="s">
        <v>83</v>
      </c>
      <c r="AV873" s="13" t="s">
        <v>83</v>
      </c>
      <c r="AW873" s="13" t="s">
        <v>33</v>
      </c>
      <c r="AX873" s="13" t="s">
        <v>72</v>
      </c>
      <c r="AY873" s="242" t="s">
        <v>121</v>
      </c>
    </row>
    <row r="874" s="13" customFormat="1">
      <c r="A874" s="13"/>
      <c r="B874" s="232"/>
      <c r="C874" s="233"/>
      <c r="D874" s="228" t="s">
        <v>132</v>
      </c>
      <c r="E874" s="234" t="s">
        <v>19</v>
      </c>
      <c r="F874" s="235" t="s">
        <v>1025</v>
      </c>
      <c r="G874" s="233"/>
      <c r="H874" s="236">
        <v>280.39999999999998</v>
      </c>
      <c r="I874" s="237"/>
      <c r="J874" s="233"/>
      <c r="K874" s="233"/>
      <c r="L874" s="238"/>
      <c r="M874" s="239"/>
      <c r="N874" s="240"/>
      <c r="O874" s="240"/>
      <c r="P874" s="240"/>
      <c r="Q874" s="240"/>
      <c r="R874" s="240"/>
      <c r="S874" s="240"/>
      <c r="T874" s="241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2" t="s">
        <v>132</v>
      </c>
      <c r="AU874" s="242" t="s">
        <v>83</v>
      </c>
      <c r="AV874" s="13" t="s">
        <v>83</v>
      </c>
      <c r="AW874" s="13" t="s">
        <v>33</v>
      </c>
      <c r="AX874" s="13" t="s">
        <v>72</v>
      </c>
      <c r="AY874" s="242" t="s">
        <v>121</v>
      </c>
    </row>
    <row r="875" s="14" customFormat="1">
      <c r="A875" s="14"/>
      <c r="B875" s="243"/>
      <c r="C875" s="244"/>
      <c r="D875" s="228" t="s">
        <v>132</v>
      </c>
      <c r="E875" s="245" t="s">
        <v>19</v>
      </c>
      <c r="F875" s="246" t="s">
        <v>150</v>
      </c>
      <c r="G875" s="244"/>
      <c r="H875" s="247">
        <v>2609.7000000000003</v>
      </c>
      <c r="I875" s="248"/>
      <c r="J875" s="244"/>
      <c r="K875" s="244"/>
      <c r="L875" s="249"/>
      <c r="M875" s="250"/>
      <c r="N875" s="251"/>
      <c r="O875" s="251"/>
      <c r="P875" s="251"/>
      <c r="Q875" s="251"/>
      <c r="R875" s="251"/>
      <c r="S875" s="251"/>
      <c r="T875" s="25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3" t="s">
        <v>132</v>
      </c>
      <c r="AU875" s="253" t="s">
        <v>83</v>
      </c>
      <c r="AV875" s="14" t="s">
        <v>128</v>
      </c>
      <c r="AW875" s="14" t="s">
        <v>33</v>
      </c>
      <c r="AX875" s="14" t="s">
        <v>80</v>
      </c>
      <c r="AY875" s="253" t="s">
        <v>121</v>
      </c>
    </row>
    <row r="876" s="2" customFormat="1" ht="21.75" customHeight="1">
      <c r="A876" s="39"/>
      <c r="B876" s="40"/>
      <c r="C876" s="215" t="s">
        <v>1026</v>
      </c>
      <c r="D876" s="215" t="s">
        <v>123</v>
      </c>
      <c r="E876" s="216" t="s">
        <v>1027</v>
      </c>
      <c r="F876" s="217" t="s">
        <v>1028</v>
      </c>
      <c r="G876" s="218" t="s">
        <v>317</v>
      </c>
      <c r="H876" s="219">
        <v>64.299999999999997</v>
      </c>
      <c r="I876" s="220"/>
      <c r="J876" s="221">
        <f>ROUND(I876*H876,2)</f>
        <v>0</v>
      </c>
      <c r="K876" s="217" t="s">
        <v>127</v>
      </c>
      <c r="L876" s="45"/>
      <c r="M876" s="222" t="s">
        <v>19</v>
      </c>
      <c r="N876" s="223" t="s">
        <v>43</v>
      </c>
      <c r="O876" s="85"/>
      <c r="P876" s="224">
        <f>O876*H876</f>
        <v>0</v>
      </c>
      <c r="Q876" s="224">
        <v>0</v>
      </c>
      <c r="R876" s="224">
        <f>Q876*H876</f>
        <v>0</v>
      </c>
      <c r="S876" s="224">
        <v>0</v>
      </c>
      <c r="T876" s="225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26" t="s">
        <v>128</v>
      </c>
      <c r="AT876" s="226" t="s">
        <v>123</v>
      </c>
      <c r="AU876" s="226" t="s">
        <v>83</v>
      </c>
      <c r="AY876" s="18" t="s">
        <v>121</v>
      </c>
      <c r="BE876" s="227">
        <f>IF(N876="základní",J876,0)</f>
        <v>0</v>
      </c>
      <c r="BF876" s="227">
        <f>IF(N876="snížená",J876,0)</f>
        <v>0</v>
      </c>
      <c r="BG876" s="227">
        <f>IF(N876="zákl. přenesená",J876,0)</f>
        <v>0</v>
      </c>
      <c r="BH876" s="227">
        <f>IF(N876="sníž. přenesená",J876,0)</f>
        <v>0</v>
      </c>
      <c r="BI876" s="227">
        <f>IF(N876="nulová",J876,0)</f>
        <v>0</v>
      </c>
      <c r="BJ876" s="18" t="s">
        <v>80</v>
      </c>
      <c r="BK876" s="227">
        <f>ROUND(I876*H876,2)</f>
        <v>0</v>
      </c>
      <c r="BL876" s="18" t="s">
        <v>128</v>
      </c>
      <c r="BM876" s="226" t="s">
        <v>1029</v>
      </c>
    </row>
    <row r="877" s="13" customFormat="1">
      <c r="A877" s="13"/>
      <c r="B877" s="232"/>
      <c r="C877" s="233"/>
      <c r="D877" s="228" t="s">
        <v>132</v>
      </c>
      <c r="E877" s="234" t="s">
        <v>19</v>
      </c>
      <c r="F877" s="235" t="s">
        <v>1009</v>
      </c>
      <c r="G877" s="233"/>
      <c r="H877" s="236">
        <v>8.4000000000000004</v>
      </c>
      <c r="I877" s="237"/>
      <c r="J877" s="233"/>
      <c r="K877" s="233"/>
      <c r="L877" s="238"/>
      <c r="M877" s="239"/>
      <c r="N877" s="240"/>
      <c r="O877" s="240"/>
      <c r="P877" s="240"/>
      <c r="Q877" s="240"/>
      <c r="R877" s="240"/>
      <c r="S877" s="240"/>
      <c r="T877" s="241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2" t="s">
        <v>132</v>
      </c>
      <c r="AU877" s="242" t="s">
        <v>83</v>
      </c>
      <c r="AV877" s="13" t="s">
        <v>83</v>
      </c>
      <c r="AW877" s="13" t="s">
        <v>33</v>
      </c>
      <c r="AX877" s="13" t="s">
        <v>72</v>
      </c>
      <c r="AY877" s="242" t="s">
        <v>121</v>
      </c>
    </row>
    <row r="878" s="13" customFormat="1">
      <c r="A878" s="13"/>
      <c r="B878" s="232"/>
      <c r="C878" s="233"/>
      <c r="D878" s="228" t="s">
        <v>132</v>
      </c>
      <c r="E878" s="234" t="s">
        <v>19</v>
      </c>
      <c r="F878" s="235" t="s">
        <v>1030</v>
      </c>
      <c r="G878" s="233"/>
      <c r="H878" s="236">
        <v>4.2000000000000002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2" t="s">
        <v>132</v>
      </c>
      <c r="AU878" s="242" t="s">
        <v>83</v>
      </c>
      <c r="AV878" s="13" t="s">
        <v>83</v>
      </c>
      <c r="AW878" s="13" t="s">
        <v>33</v>
      </c>
      <c r="AX878" s="13" t="s">
        <v>72</v>
      </c>
      <c r="AY878" s="242" t="s">
        <v>121</v>
      </c>
    </row>
    <row r="879" s="13" customFormat="1">
      <c r="A879" s="13"/>
      <c r="B879" s="232"/>
      <c r="C879" s="233"/>
      <c r="D879" s="228" t="s">
        <v>132</v>
      </c>
      <c r="E879" s="234" t="s">
        <v>19</v>
      </c>
      <c r="F879" s="235" t="s">
        <v>1031</v>
      </c>
      <c r="G879" s="233"/>
      <c r="H879" s="236">
        <v>14.300000000000001</v>
      </c>
      <c r="I879" s="237"/>
      <c r="J879" s="233"/>
      <c r="K879" s="233"/>
      <c r="L879" s="238"/>
      <c r="M879" s="239"/>
      <c r="N879" s="240"/>
      <c r="O879" s="240"/>
      <c r="P879" s="240"/>
      <c r="Q879" s="240"/>
      <c r="R879" s="240"/>
      <c r="S879" s="240"/>
      <c r="T879" s="241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2" t="s">
        <v>132</v>
      </c>
      <c r="AU879" s="242" t="s">
        <v>83</v>
      </c>
      <c r="AV879" s="13" t="s">
        <v>83</v>
      </c>
      <c r="AW879" s="13" t="s">
        <v>33</v>
      </c>
      <c r="AX879" s="13" t="s">
        <v>72</v>
      </c>
      <c r="AY879" s="242" t="s">
        <v>121</v>
      </c>
    </row>
    <row r="880" s="13" customFormat="1">
      <c r="A880" s="13"/>
      <c r="B880" s="232"/>
      <c r="C880" s="233"/>
      <c r="D880" s="228" t="s">
        <v>132</v>
      </c>
      <c r="E880" s="234" t="s">
        <v>19</v>
      </c>
      <c r="F880" s="235" t="s">
        <v>996</v>
      </c>
      <c r="G880" s="233"/>
      <c r="H880" s="236">
        <v>37.399999999999999</v>
      </c>
      <c r="I880" s="237"/>
      <c r="J880" s="233"/>
      <c r="K880" s="233"/>
      <c r="L880" s="238"/>
      <c r="M880" s="239"/>
      <c r="N880" s="240"/>
      <c r="O880" s="240"/>
      <c r="P880" s="240"/>
      <c r="Q880" s="240"/>
      <c r="R880" s="240"/>
      <c r="S880" s="240"/>
      <c r="T880" s="241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2" t="s">
        <v>132</v>
      </c>
      <c r="AU880" s="242" t="s">
        <v>83</v>
      </c>
      <c r="AV880" s="13" t="s">
        <v>83</v>
      </c>
      <c r="AW880" s="13" t="s">
        <v>33</v>
      </c>
      <c r="AX880" s="13" t="s">
        <v>72</v>
      </c>
      <c r="AY880" s="242" t="s">
        <v>121</v>
      </c>
    </row>
    <row r="881" s="14" customFormat="1">
      <c r="A881" s="14"/>
      <c r="B881" s="243"/>
      <c r="C881" s="244"/>
      <c r="D881" s="228" t="s">
        <v>132</v>
      </c>
      <c r="E881" s="245" t="s">
        <v>19</v>
      </c>
      <c r="F881" s="246" t="s">
        <v>150</v>
      </c>
      <c r="G881" s="244"/>
      <c r="H881" s="247">
        <v>64.299999999999997</v>
      </c>
      <c r="I881" s="248"/>
      <c r="J881" s="244"/>
      <c r="K881" s="244"/>
      <c r="L881" s="249"/>
      <c r="M881" s="250"/>
      <c r="N881" s="251"/>
      <c r="O881" s="251"/>
      <c r="P881" s="251"/>
      <c r="Q881" s="251"/>
      <c r="R881" s="251"/>
      <c r="S881" s="251"/>
      <c r="T881" s="252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3" t="s">
        <v>132</v>
      </c>
      <c r="AU881" s="253" t="s">
        <v>83</v>
      </c>
      <c r="AV881" s="14" t="s">
        <v>128</v>
      </c>
      <c r="AW881" s="14" t="s">
        <v>33</v>
      </c>
      <c r="AX881" s="14" t="s">
        <v>80</v>
      </c>
      <c r="AY881" s="253" t="s">
        <v>121</v>
      </c>
    </row>
    <row r="882" s="2" customFormat="1" ht="21.75" customHeight="1">
      <c r="A882" s="39"/>
      <c r="B882" s="40"/>
      <c r="C882" s="215" t="s">
        <v>1032</v>
      </c>
      <c r="D882" s="215" t="s">
        <v>123</v>
      </c>
      <c r="E882" s="216" t="s">
        <v>1033</v>
      </c>
      <c r="F882" s="217" t="s">
        <v>322</v>
      </c>
      <c r="G882" s="218" t="s">
        <v>317</v>
      </c>
      <c r="H882" s="219">
        <v>3075.5999999999999</v>
      </c>
      <c r="I882" s="220"/>
      <c r="J882" s="221">
        <f>ROUND(I882*H882,2)</f>
        <v>0</v>
      </c>
      <c r="K882" s="217" t="s">
        <v>127</v>
      </c>
      <c r="L882" s="45"/>
      <c r="M882" s="222" t="s">
        <v>19</v>
      </c>
      <c r="N882" s="223" t="s">
        <v>43</v>
      </c>
      <c r="O882" s="85"/>
      <c r="P882" s="224">
        <f>O882*H882</f>
        <v>0</v>
      </c>
      <c r="Q882" s="224">
        <v>0</v>
      </c>
      <c r="R882" s="224">
        <f>Q882*H882</f>
        <v>0</v>
      </c>
      <c r="S882" s="224">
        <v>0</v>
      </c>
      <c r="T882" s="225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26" t="s">
        <v>128</v>
      </c>
      <c r="AT882" s="226" t="s">
        <v>123</v>
      </c>
      <c r="AU882" s="226" t="s">
        <v>83</v>
      </c>
      <c r="AY882" s="18" t="s">
        <v>121</v>
      </c>
      <c r="BE882" s="227">
        <f>IF(N882="základní",J882,0)</f>
        <v>0</v>
      </c>
      <c r="BF882" s="227">
        <f>IF(N882="snížená",J882,0)</f>
        <v>0</v>
      </c>
      <c r="BG882" s="227">
        <f>IF(N882="zákl. přenesená",J882,0)</f>
        <v>0</v>
      </c>
      <c r="BH882" s="227">
        <f>IF(N882="sníž. přenesená",J882,0)</f>
        <v>0</v>
      </c>
      <c r="BI882" s="227">
        <f>IF(N882="nulová",J882,0)</f>
        <v>0</v>
      </c>
      <c r="BJ882" s="18" t="s">
        <v>80</v>
      </c>
      <c r="BK882" s="227">
        <f>ROUND(I882*H882,2)</f>
        <v>0</v>
      </c>
      <c r="BL882" s="18" t="s">
        <v>128</v>
      </c>
      <c r="BM882" s="226" t="s">
        <v>1034</v>
      </c>
    </row>
    <row r="883" s="13" customFormat="1">
      <c r="A883" s="13"/>
      <c r="B883" s="232"/>
      <c r="C883" s="233"/>
      <c r="D883" s="228" t="s">
        <v>132</v>
      </c>
      <c r="E883" s="234" t="s">
        <v>19</v>
      </c>
      <c r="F883" s="235" t="s">
        <v>982</v>
      </c>
      <c r="G883" s="233"/>
      <c r="H883" s="236">
        <v>2991.5999999999999</v>
      </c>
      <c r="I883" s="237"/>
      <c r="J883" s="233"/>
      <c r="K883" s="233"/>
      <c r="L883" s="238"/>
      <c r="M883" s="239"/>
      <c r="N883" s="240"/>
      <c r="O883" s="240"/>
      <c r="P883" s="240"/>
      <c r="Q883" s="240"/>
      <c r="R883" s="240"/>
      <c r="S883" s="240"/>
      <c r="T883" s="241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2" t="s">
        <v>132</v>
      </c>
      <c r="AU883" s="242" t="s">
        <v>83</v>
      </c>
      <c r="AV883" s="13" t="s">
        <v>83</v>
      </c>
      <c r="AW883" s="13" t="s">
        <v>33</v>
      </c>
      <c r="AX883" s="13" t="s">
        <v>72</v>
      </c>
      <c r="AY883" s="242" t="s">
        <v>121</v>
      </c>
    </row>
    <row r="884" s="13" customFormat="1">
      <c r="A884" s="13"/>
      <c r="B884" s="232"/>
      <c r="C884" s="233"/>
      <c r="D884" s="228" t="s">
        <v>132</v>
      </c>
      <c r="E884" s="234" t="s">
        <v>19</v>
      </c>
      <c r="F884" s="235" t="s">
        <v>983</v>
      </c>
      <c r="G884" s="233"/>
      <c r="H884" s="236">
        <v>84</v>
      </c>
      <c r="I884" s="237"/>
      <c r="J884" s="233"/>
      <c r="K884" s="233"/>
      <c r="L884" s="238"/>
      <c r="M884" s="239"/>
      <c r="N884" s="240"/>
      <c r="O884" s="240"/>
      <c r="P884" s="240"/>
      <c r="Q884" s="240"/>
      <c r="R884" s="240"/>
      <c r="S884" s="240"/>
      <c r="T884" s="241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2" t="s">
        <v>132</v>
      </c>
      <c r="AU884" s="242" t="s">
        <v>83</v>
      </c>
      <c r="AV884" s="13" t="s">
        <v>83</v>
      </c>
      <c r="AW884" s="13" t="s">
        <v>33</v>
      </c>
      <c r="AX884" s="13" t="s">
        <v>72</v>
      </c>
      <c r="AY884" s="242" t="s">
        <v>121</v>
      </c>
    </row>
    <row r="885" s="14" customFormat="1">
      <c r="A885" s="14"/>
      <c r="B885" s="243"/>
      <c r="C885" s="244"/>
      <c r="D885" s="228" t="s">
        <v>132</v>
      </c>
      <c r="E885" s="245" t="s">
        <v>19</v>
      </c>
      <c r="F885" s="246" t="s">
        <v>150</v>
      </c>
      <c r="G885" s="244"/>
      <c r="H885" s="247">
        <v>3075.5999999999999</v>
      </c>
      <c r="I885" s="248"/>
      <c r="J885" s="244"/>
      <c r="K885" s="244"/>
      <c r="L885" s="249"/>
      <c r="M885" s="250"/>
      <c r="N885" s="251"/>
      <c r="O885" s="251"/>
      <c r="P885" s="251"/>
      <c r="Q885" s="251"/>
      <c r="R885" s="251"/>
      <c r="S885" s="251"/>
      <c r="T885" s="25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3" t="s">
        <v>132</v>
      </c>
      <c r="AU885" s="253" t="s">
        <v>83</v>
      </c>
      <c r="AV885" s="14" t="s">
        <v>128</v>
      </c>
      <c r="AW885" s="14" t="s">
        <v>33</v>
      </c>
      <c r="AX885" s="14" t="s">
        <v>80</v>
      </c>
      <c r="AY885" s="253" t="s">
        <v>121</v>
      </c>
    </row>
    <row r="886" s="2" customFormat="1" ht="21.75" customHeight="1">
      <c r="A886" s="39"/>
      <c r="B886" s="40"/>
      <c r="C886" s="215" t="s">
        <v>1035</v>
      </c>
      <c r="D886" s="215" t="s">
        <v>123</v>
      </c>
      <c r="E886" s="216" t="s">
        <v>1036</v>
      </c>
      <c r="F886" s="217" t="s">
        <v>1037</v>
      </c>
      <c r="G886" s="218" t="s">
        <v>317</v>
      </c>
      <c r="H886" s="219">
        <v>805.20000000000005</v>
      </c>
      <c r="I886" s="220"/>
      <c r="J886" s="221">
        <f>ROUND(I886*H886,2)</f>
        <v>0</v>
      </c>
      <c r="K886" s="217" t="s">
        <v>127</v>
      </c>
      <c r="L886" s="45"/>
      <c r="M886" s="222" t="s">
        <v>19</v>
      </c>
      <c r="N886" s="223" t="s">
        <v>43</v>
      </c>
      <c r="O886" s="85"/>
      <c r="P886" s="224">
        <f>O886*H886</f>
        <v>0</v>
      </c>
      <c r="Q886" s="224">
        <v>0</v>
      </c>
      <c r="R886" s="224">
        <f>Q886*H886</f>
        <v>0</v>
      </c>
      <c r="S886" s="224">
        <v>0</v>
      </c>
      <c r="T886" s="225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26" t="s">
        <v>128</v>
      </c>
      <c r="AT886" s="226" t="s">
        <v>123</v>
      </c>
      <c r="AU886" s="226" t="s">
        <v>83</v>
      </c>
      <c r="AY886" s="18" t="s">
        <v>121</v>
      </c>
      <c r="BE886" s="227">
        <f>IF(N886="základní",J886,0)</f>
        <v>0</v>
      </c>
      <c r="BF886" s="227">
        <f>IF(N886="snížená",J886,0)</f>
        <v>0</v>
      </c>
      <c r="BG886" s="227">
        <f>IF(N886="zákl. přenesená",J886,0)</f>
        <v>0</v>
      </c>
      <c r="BH886" s="227">
        <f>IF(N886="sníž. přenesená",J886,0)</f>
        <v>0</v>
      </c>
      <c r="BI886" s="227">
        <f>IF(N886="nulová",J886,0)</f>
        <v>0</v>
      </c>
      <c r="BJ886" s="18" t="s">
        <v>80</v>
      </c>
      <c r="BK886" s="227">
        <f>ROUND(I886*H886,2)</f>
        <v>0</v>
      </c>
      <c r="BL886" s="18" t="s">
        <v>128</v>
      </c>
      <c r="BM886" s="226" t="s">
        <v>1038</v>
      </c>
    </row>
    <row r="887" s="13" customFormat="1">
      <c r="A887" s="13"/>
      <c r="B887" s="232"/>
      <c r="C887" s="233"/>
      <c r="D887" s="228" t="s">
        <v>132</v>
      </c>
      <c r="E887" s="234" t="s">
        <v>19</v>
      </c>
      <c r="F887" s="235" t="s">
        <v>995</v>
      </c>
      <c r="G887" s="233"/>
      <c r="H887" s="236">
        <v>805.20000000000005</v>
      </c>
      <c r="I887" s="237"/>
      <c r="J887" s="233"/>
      <c r="K887" s="233"/>
      <c r="L887" s="238"/>
      <c r="M887" s="239"/>
      <c r="N887" s="240"/>
      <c r="O887" s="240"/>
      <c r="P887" s="240"/>
      <c r="Q887" s="240"/>
      <c r="R887" s="240"/>
      <c r="S887" s="240"/>
      <c r="T887" s="241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2" t="s">
        <v>132</v>
      </c>
      <c r="AU887" s="242" t="s">
        <v>83</v>
      </c>
      <c r="AV887" s="13" t="s">
        <v>83</v>
      </c>
      <c r="AW887" s="13" t="s">
        <v>33</v>
      </c>
      <c r="AX887" s="13" t="s">
        <v>80</v>
      </c>
      <c r="AY887" s="242" t="s">
        <v>121</v>
      </c>
    </row>
    <row r="888" s="12" customFormat="1" ht="22.8" customHeight="1">
      <c r="A888" s="12"/>
      <c r="B888" s="199"/>
      <c r="C888" s="200"/>
      <c r="D888" s="201" t="s">
        <v>71</v>
      </c>
      <c r="E888" s="213" t="s">
        <v>1039</v>
      </c>
      <c r="F888" s="213" t="s">
        <v>1040</v>
      </c>
      <c r="G888" s="200"/>
      <c r="H888" s="200"/>
      <c r="I888" s="203"/>
      <c r="J888" s="214">
        <f>BK888</f>
        <v>0</v>
      </c>
      <c r="K888" s="200"/>
      <c r="L888" s="205"/>
      <c r="M888" s="206"/>
      <c r="N888" s="207"/>
      <c r="O888" s="207"/>
      <c r="P888" s="208">
        <f>SUM(P889:P890)</f>
        <v>0</v>
      </c>
      <c r="Q888" s="207"/>
      <c r="R888" s="208">
        <f>SUM(R889:R890)</f>
        <v>0</v>
      </c>
      <c r="S888" s="207"/>
      <c r="T888" s="209">
        <f>SUM(T889:T890)</f>
        <v>0</v>
      </c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R888" s="210" t="s">
        <v>80</v>
      </c>
      <c r="AT888" s="211" t="s">
        <v>71</v>
      </c>
      <c r="AU888" s="211" t="s">
        <v>80</v>
      </c>
      <c r="AY888" s="210" t="s">
        <v>121</v>
      </c>
      <c r="BK888" s="212">
        <f>SUM(BK889:BK890)</f>
        <v>0</v>
      </c>
    </row>
    <row r="889" s="2" customFormat="1" ht="21.75" customHeight="1">
      <c r="A889" s="39"/>
      <c r="B889" s="40"/>
      <c r="C889" s="215" t="s">
        <v>1041</v>
      </c>
      <c r="D889" s="215" t="s">
        <v>123</v>
      </c>
      <c r="E889" s="216" t="s">
        <v>1042</v>
      </c>
      <c r="F889" s="217" t="s">
        <v>1043</v>
      </c>
      <c r="G889" s="218" t="s">
        <v>317</v>
      </c>
      <c r="H889" s="219">
        <v>1967.182</v>
      </c>
      <c r="I889" s="220"/>
      <c r="J889" s="221">
        <f>ROUND(I889*H889,2)</f>
        <v>0</v>
      </c>
      <c r="K889" s="217" t="s">
        <v>127</v>
      </c>
      <c r="L889" s="45"/>
      <c r="M889" s="222" t="s">
        <v>19</v>
      </c>
      <c r="N889" s="223" t="s">
        <v>43</v>
      </c>
      <c r="O889" s="85"/>
      <c r="P889" s="224">
        <f>O889*H889</f>
        <v>0</v>
      </c>
      <c r="Q889" s="224">
        <v>0</v>
      </c>
      <c r="R889" s="224">
        <f>Q889*H889</f>
        <v>0</v>
      </c>
      <c r="S889" s="224">
        <v>0</v>
      </c>
      <c r="T889" s="225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26" t="s">
        <v>128</v>
      </c>
      <c r="AT889" s="226" t="s">
        <v>123</v>
      </c>
      <c r="AU889" s="226" t="s">
        <v>83</v>
      </c>
      <c r="AY889" s="18" t="s">
        <v>121</v>
      </c>
      <c r="BE889" s="227">
        <f>IF(N889="základní",J889,0)</f>
        <v>0</v>
      </c>
      <c r="BF889" s="227">
        <f>IF(N889="snížená",J889,0)</f>
        <v>0</v>
      </c>
      <c r="BG889" s="227">
        <f>IF(N889="zákl. přenesená",J889,0)</f>
        <v>0</v>
      </c>
      <c r="BH889" s="227">
        <f>IF(N889="sníž. přenesená",J889,0)</f>
        <v>0</v>
      </c>
      <c r="BI889" s="227">
        <f>IF(N889="nulová",J889,0)</f>
        <v>0</v>
      </c>
      <c r="BJ889" s="18" t="s">
        <v>80</v>
      </c>
      <c r="BK889" s="227">
        <f>ROUND(I889*H889,2)</f>
        <v>0</v>
      </c>
      <c r="BL889" s="18" t="s">
        <v>128</v>
      </c>
      <c r="BM889" s="226" t="s">
        <v>1044</v>
      </c>
    </row>
    <row r="890" s="2" customFormat="1">
      <c r="A890" s="39"/>
      <c r="B890" s="40"/>
      <c r="C890" s="41"/>
      <c r="D890" s="228" t="s">
        <v>130</v>
      </c>
      <c r="E890" s="41"/>
      <c r="F890" s="229" t="s">
        <v>1045</v>
      </c>
      <c r="G890" s="41"/>
      <c r="H890" s="41"/>
      <c r="I890" s="133"/>
      <c r="J890" s="41"/>
      <c r="K890" s="41"/>
      <c r="L890" s="45"/>
      <c r="M890" s="230"/>
      <c r="N890" s="231"/>
      <c r="O890" s="85"/>
      <c r="P890" s="85"/>
      <c r="Q890" s="85"/>
      <c r="R890" s="85"/>
      <c r="S890" s="85"/>
      <c r="T890" s="86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130</v>
      </c>
      <c r="AU890" s="18" t="s">
        <v>83</v>
      </c>
    </row>
    <row r="891" s="12" customFormat="1" ht="25.92" customHeight="1">
      <c r="A891" s="12"/>
      <c r="B891" s="199"/>
      <c r="C891" s="200"/>
      <c r="D891" s="201" t="s">
        <v>71</v>
      </c>
      <c r="E891" s="202" t="s">
        <v>1046</v>
      </c>
      <c r="F891" s="202" t="s">
        <v>1047</v>
      </c>
      <c r="G891" s="200"/>
      <c r="H891" s="200"/>
      <c r="I891" s="203"/>
      <c r="J891" s="204">
        <f>BK891</f>
        <v>0</v>
      </c>
      <c r="K891" s="200"/>
      <c r="L891" s="205"/>
      <c r="M891" s="206"/>
      <c r="N891" s="207"/>
      <c r="O891" s="207"/>
      <c r="P891" s="208">
        <f>P892+P901+P904+P916+P922</f>
        <v>0</v>
      </c>
      <c r="Q891" s="207"/>
      <c r="R891" s="208">
        <f>R892+R901+R904+R916+R922</f>
        <v>0</v>
      </c>
      <c r="S891" s="207"/>
      <c r="T891" s="209">
        <f>T892+T901+T904+T916+T922</f>
        <v>0</v>
      </c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R891" s="210" t="s">
        <v>151</v>
      </c>
      <c r="AT891" s="211" t="s">
        <v>71</v>
      </c>
      <c r="AU891" s="211" t="s">
        <v>72</v>
      </c>
      <c r="AY891" s="210" t="s">
        <v>121</v>
      </c>
      <c r="BK891" s="212">
        <f>BK892+BK901+BK904+BK916+BK922</f>
        <v>0</v>
      </c>
    </row>
    <row r="892" s="12" customFormat="1" ht="22.8" customHeight="1">
      <c r="A892" s="12"/>
      <c r="B892" s="199"/>
      <c r="C892" s="200"/>
      <c r="D892" s="201" t="s">
        <v>71</v>
      </c>
      <c r="E892" s="213" t="s">
        <v>1048</v>
      </c>
      <c r="F892" s="213" t="s">
        <v>1049</v>
      </c>
      <c r="G892" s="200"/>
      <c r="H892" s="200"/>
      <c r="I892" s="203"/>
      <c r="J892" s="214">
        <f>BK892</f>
        <v>0</v>
      </c>
      <c r="K892" s="200"/>
      <c r="L892" s="205"/>
      <c r="M892" s="206"/>
      <c r="N892" s="207"/>
      <c r="O892" s="207"/>
      <c r="P892" s="208">
        <f>SUM(P893:P900)</f>
        <v>0</v>
      </c>
      <c r="Q892" s="207"/>
      <c r="R892" s="208">
        <f>SUM(R893:R900)</f>
        <v>0</v>
      </c>
      <c r="S892" s="207"/>
      <c r="T892" s="209">
        <f>SUM(T893:T900)</f>
        <v>0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10" t="s">
        <v>151</v>
      </c>
      <c r="AT892" s="211" t="s">
        <v>71</v>
      </c>
      <c r="AU892" s="211" t="s">
        <v>80</v>
      </c>
      <c r="AY892" s="210" t="s">
        <v>121</v>
      </c>
      <c r="BK892" s="212">
        <f>SUM(BK893:BK900)</f>
        <v>0</v>
      </c>
    </row>
    <row r="893" s="2" customFormat="1" ht="16.5" customHeight="1">
      <c r="A893" s="39"/>
      <c r="B893" s="40"/>
      <c r="C893" s="215" t="s">
        <v>1050</v>
      </c>
      <c r="D893" s="215" t="s">
        <v>123</v>
      </c>
      <c r="E893" s="216" t="s">
        <v>1051</v>
      </c>
      <c r="F893" s="217" t="s">
        <v>1052</v>
      </c>
      <c r="G893" s="218" t="s">
        <v>1053</v>
      </c>
      <c r="H893" s="219">
        <v>1</v>
      </c>
      <c r="I893" s="220"/>
      <c r="J893" s="221">
        <f>ROUND(I893*H893,2)</f>
        <v>0</v>
      </c>
      <c r="K893" s="217" t="s">
        <v>127</v>
      </c>
      <c r="L893" s="45"/>
      <c r="M893" s="222" t="s">
        <v>19</v>
      </c>
      <c r="N893" s="223" t="s">
        <v>43</v>
      </c>
      <c r="O893" s="85"/>
      <c r="P893" s="224">
        <f>O893*H893</f>
        <v>0</v>
      </c>
      <c r="Q893" s="224">
        <v>0</v>
      </c>
      <c r="R893" s="224">
        <f>Q893*H893</f>
        <v>0</v>
      </c>
      <c r="S893" s="224">
        <v>0</v>
      </c>
      <c r="T893" s="225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26" t="s">
        <v>1054</v>
      </c>
      <c r="AT893" s="226" t="s">
        <v>123</v>
      </c>
      <c r="AU893" s="226" t="s">
        <v>83</v>
      </c>
      <c r="AY893" s="18" t="s">
        <v>121</v>
      </c>
      <c r="BE893" s="227">
        <f>IF(N893="základní",J893,0)</f>
        <v>0</v>
      </c>
      <c r="BF893" s="227">
        <f>IF(N893="snížená",J893,0)</f>
        <v>0</v>
      </c>
      <c r="BG893" s="227">
        <f>IF(N893="zákl. přenesená",J893,0)</f>
        <v>0</v>
      </c>
      <c r="BH893" s="227">
        <f>IF(N893="sníž. přenesená",J893,0)</f>
        <v>0</v>
      </c>
      <c r="BI893" s="227">
        <f>IF(N893="nulová",J893,0)</f>
        <v>0</v>
      </c>
      <c r="BJ893" s="18" t="s">
        <v>80</v>
      </c>
      <c r="BK893" s="227">
        <f>ROUND(I893*H893,2)</f>
        <v>0</v>
      </c>
      <c r="BL893" s="18" t="s">
        <v>1054</v>
      </c>
      <c r="BM893" s="226" t="s">
        <v>1055</v>
      </c>
    </row>
    <row r="894" s="13" customFormat="1">
      <c r="A894" s="13"/>
      <c r="B894" s="232"/>
      <c r="C894" s="233"/>
      <c r="D894" s="228" t="s">
        <v>132</v>
      </c>
      <c r="E894" s="234" t="s">
        <v>19</v>
      </c>
      <c r="F894" s="235" t="s">
        <v>1056</v>
      </c>
      <c r="G894" s="233"/>
      <c r="H894" s="236">
        <v>1</v>
      </c>
      <c r="I894" s="237"/>
      <c r="J894" s="233"/>
      <c r="K894" s="233"/>
      <c r="L894" s="238"/>
      <c r="M894" s="239"/>
      <c r="N894" s="240"/>
      <c r="O894" s="240"/>
      <c r="P894" s="240"/>
      <c r="Q894" s="240"/>
      <c r="R894" s="240"/>
      <c r="S894" s="240"/>
      <c r="T894" s="24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2" t="s">
        <v>132</v>
      </c>
      <c r="AU894" s="242" t="s">
        <v>83</v>
      </c>
      <c r="AV894" s="13" t="s">
        <v>83</v>
      </c>
      <c r="AW894" s="13" t="s">
        <v>33</v>
      </c>
      <c r="AX894" s="13" t="s">
        <v>80</v>
      </c>
      <c r="AY894" s="242" t="s">
        <v>121</v>
      </c>
    </row>
    <row r="895" s="2" customFormat="1" ht="16.5" customHeight="1">
      <c r="A895" s="39"/>
      <c r="B895" s="40"/>
      <c r="C895" s="215" t="s">
        <v>1057</v>
      </c>
      <c r="D895" s="215" t="s">
        <v>123</v>
      </c>
      <c r="E895" s="216" t="s">
        <v>1058</v>
      </c>
      <c r="F895" s="217" t="s">
        <v>1059</v>
      </c>
      <c r="G895" s="218" t="s">
        <v>1053</v>
      </c>
      <c r="H895" s="219">
        <v>1</v>
      </c>
      <c r="I895" s="220"/>
      <c r="J895" s="221">
        <f>ROUND(I895*H895,2)</f>
        <v>0</v>
      </c>
      <c r="K895" s="217" t="s">
        <v>127</v>
      </c>
      <c r="L895" s="45"/>
      <c r="M895" s="222" t="s">
        <v>19</v>
      </c>
      <c r="N895" s="223" t="s">
        <v>43</v>
      </c>
      <c r="O895" s="85"/>
      <c r="P895" s="224">
        <f>O895*H895</f>
        <v>0</v>
      </c>
      <c r="Q895" s="224">
        <v>0</v>
      </c>
      <c r="R895" s="224">
        <f>Q895*H895</f>
        <v>0</v>
      </c>
      <c r="S895" s="224">
        <v>0</v>
      </c>
      <c r="T895" s="225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26" t="s">
        <v>1054</v>
      </c>
      <c r="AT895" s="226" t="s">
        <v>123</v>
      </c>
      <c r="AU895" s="226" t="s">
        <v>83</v>
      </c>
      <c r="AY895" s="18" t="s">
        <v>121</v>
      </c>
      <c r="BE895" s="227">
        <f>IF(N895="základní",J895,0)</f>
        <v>0</v>
      </c>
      <c r="BF895" s="227">
        <f>IF(N895="snížená",J895,0)</f>
        <v>0</v>
      </c>
      <c r="BG895" s="227">
        <f>IF(N895="zákl. přenesená",J895,0)</f>
        <v>0</v>
      </c>
      <c r="BH895" s="227">
        <f>IF(N895="sníž. přenesená",J895,0)</f>
        <v>0</v>
      </c>
      <c r="BI895" s="227">
        <f>IF(N895="nulová",J895,0)</f>
        <v>0</v>
      </c>
      <c r="BJ895" s="18" t="s">
        <v>80</v>
      </c>
      <c r="BK895" s="227">
        <f>ROUND(I895*H895,2)</f>
        <v>0</v>
      </c>
      <c r="BL895" s="18" t="s">
        <v>1054</v>
      </c>
      <c r="BM895" s="226" t="s">
        <v>1060</v>
      </c>
    </row>
    <row r="896" s="13" customFormat="1">
      <c r="A896" s="13"/>
      <c r="B896" s="232"/>
      <c r="C896" s="233"/>
      <c r="D896" s="228" t="s">
        <v>132</v>
      </c>
      <c r="E896" s="234" t="s">
        <v>19</v>
      </c>
      <c r="F896" s="235" t="s">
        <v>1061</v>
      </c>
      <c r="G896" s="233"/>
      <c r="H896" s="236">
        <v>1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2" t="s">
        <v>132</v>
      </c>
      <c r="AU896" s="242" t="s">
        <v>83</v>
      </c>
      <c r="AV896" s="13" t="s">
        <v>83</v>
      </c>
      <c r="AW896" s="13" t="s">
        <v>33</v>
      </c>
      <c r="AX896" s="13" t="s">
        <v>80</v>
      </c>
      <c r="AY896" s="242" t="s">
        <v>121</v>
      </c>
    </row>
    <row r="897" s="2" customFormat="1" ht="16.5" customHeight="1">
      <c r="A897" s="39"/>
      <c r="B897" s="40"/>
      <c r="C897" s="215" t="s">
        <v>1062</v>
      </c>
      <c r="D897" s="215" t="s">
        <v>123</v>
      </c>
      <c r="E897" s="216" t="s">
        <v>1063</v>
      </c>
      <c r="F897" s="217" t="s">
        <v>1064</v>
      </c>
      <c r="G897" s="218" t="s">
        <v>1053</v>
      </c>
      <c r="H897" s="219">
        <v>1</v>
      </c>
      <c r="I897" s="220"/>
      <c r="J897" s="221">
        <f>ROUND(I897*H897,2)</f>
        <v>0</v>
      </c>
      <c r="K897" s="217" t="s">
        <v>127</v>
      </c>
      <c r="L897" s="45"/>
      <c r="M897" s="222" t="s">
        <v>19</v>
      </c>
      <c r="N897" s="223" t="s">
        <v>43</v>
      </c>
      <c r="O897" s="85"/>
      <c r="P897" s="224">
        <f>O897*H897</f>
        <v>0</v>
      </c>
      <c r="Q897" s="224">
        <v>0</v>
      </c>
      <c r="R897" s="224">
        <f>Q897*H897</f>
        <v>0</v>
      </c>
      <c r="S897" s="224">
        <v>0</v>
      </c>
      <c r="T897" s="225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26" t="s">
        <v>1054</v>
      </c>
      <c r="AT897" s="226" t="s">
        <v>123</v>
      </c>
      <c r="AU897" s="226" t="s">
        <v>83</v>
      </c>
      <c r="AY897" s="18" t="s">
        <v>121</v>
      </c>
      <c r="BE897" s="227">
        <f>IF(N897="základní",J897,0)</f>
        <v>0</v>
      </c>
      <c r="BF897" s="227">
        <f>IF(N897="snížená",J897,0)</f>
        <v>0</v>
      </c>
      <c r="BG897" s="227">
        <f>IF(N897="zákl. přenesená",J897,0)</f>
        <v>0</v>
      </c>
      <c r="BH897" s="227">
        <f>IF(N897="sníž. přenesená",J897,0)</f>
        <v>0</v>
      </c>
      <c r="BI897" s="227">
        <f>IF(N897="nulová",J897,0)</f>
        <v>0</v>
      </c>
      <c r="BJ897" s="18" t="s">
        <v>80</v>
      </c>
      <c r="BK897" s="227">
        <f>ROUND(I897*H897,2)</f>
        <v>0</v>
      </c>
      <c r="BL897" s="18" t="s">
        <v>1054</v>
      </c>
      <c r="BM897" s="226" t="s">
        <v>1065</v>
      </c>
    </row>
    <row r="898" s="13" customFormat="1">
      <c r="A898" s="13"/>
      <c r="B898" s="232"/>
      <c r="C898" s="233"/>
      <c r="D898" s="228" t="s">
        <v>132</v>
      </c>
      <c r="E898" s="234" t="s">
        <v>19</v>
      </c>
      <c r="F898" s="235" t="s">
        <v>1066</v>
      </c>
      <c r="G898" s="233"/>
      <c r="H898" s="236">
        <v>1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2" t="s">
        <v>132</v>
      </c>
      <c r="AU898" s="242" t="s">
        <v>83</v>
      </c>
      <c r="AV898" s="13" t="s">
        <v>83</v>
      </c>
      <c r="AW898" s="13" t="s">
        <v>33</v>
      </c>
      <c r="AX898" s="13" t="s">
        <v>80</v>
      </c>
      <c r="AY898" s="242" t="s">
        <v>121</v>
      </c>
    </row>
    <row r="899" s="2" customFormat="1" ht="16.5" customHeight="1">
      <c r="A899" s="39"/>
      <c r="B899" s="40"/>
      <c r="C899" s="215" t="s">
        <v>1067</v>
      </c>
      <c r="D899" s="215" t="s">
        <v>123</v>
      </c>
      <c r="E899" s="216" t="s">
        <v>1068</v>
      </c>
      <c r="F899" s="217" t="s">
        <v>1069</v>
      </c>
      <c r="G899" s="218" t="s">
        <v>126</v>
      </c>
      <c r="H899" s="219">
        <v>4</v>
      </c>
      <c r="I899" s="220"/>
      <c r="J899" s="221">
        <f>ROUND(I899*H899,2)</f>
        <v>0</v>
      </c>
      <c r="K899" s="217" t="s">
        <v>127</v>
      </c>
      <c r="L899" s="45"/>
      <c r="M899" s="222" t="s">
        <v>19</v>
      </c>
      <c r="N899" s="223" t="s">
        <v>43</v>
      </c>
      <c r="O899" s="85"/>
      <c r="P899" s="224">
        <f>O899*H899</f>
        <v>0</v>
      </c>
      <c r="Q899" s="224">
        <v>0</v>
      </c>
      <c r="R899" s="224">
        <f>Q899*H899</f>
        <v>0</v>
      </c>
      <c r="S899" s="224">
        <v>0</v>
      </c>
      <c r="T899" s="225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26" t="s">
        <v>1054</v>
      </c>
      <c r="AT899" s="226" t="s">
        <v>123</v>
      </c>
      <c r="AU899" s="226" t="s">
        <v>83</v>
      </c>
      <c r="AY899" s="18" t="s">
        <v>121</v>
      </c>
      <c r="BE899" s="227">
        <f>IF(N899="základní",J899,0)</f>
        <v>0</v>
      </c>
      <c r="BF899" s="227">
        <f>IF(N899="snížená",J899,0)</f>
        <v>0</v>
      </c>
      <c r="BG899" s="227">
        <f>IF(N899="zákl. přenesená",J899,0)</f>
        <v>0</v>
      </c>
      <c r="BH899" s="227">
        <f>IF(N899="sníž. přenesená",J899,0)</f>
        <v>0</v>
      </c>
      <c r="BI899" s="227">
        <f>IF(N899="nulová",J899,0)</f>
        <v>0</v>
      </c>
      <c r="BJ899" s="18" t="s">
        <v>80</v>
      </c>
      <c r="BK899" s="227">
        <f>ROUND(I899*H899,2)</f>
        <v>0</v>
      </c>
      <c r="BL899" s="18" t="s">
        <v>1054</v>
      </c>
      <c r="BM899" s="226" t="s">
        <v>1070</v>
      </c>
    </row>
    <row r="900" s="13" customFormat="1">
      <c r="A900" s="13"/>
      <c r="B900" s="232"/>
      <c r="C900" s="233"/>
      <c r="D900" s="228" t="s">
        <v>132</v>
      </c>
      <c r="E900" s="234" t="s">
        <v>19</v>
      </c>
      <c r="F900" s="235" t="s">
        <v>1071</v>
      </c>
      <c r="G900" s="233"/>
      <c r="H900" s="236">
        <v>4</v>
      </c>
      <c r="I900" s="237"/>
      <c r="J900" s="233"/>
      <c r="K900" s="233"/>
      <c r="L900" s="238"/>
      <c r="M900" s="239"/>
      <c r="N900" s="240"/>
      <c r="O900" s="240"/>
      <c r="P900" s="240"/>
      <c r="Q900" s="240"/>
      <c r="R900" s="240"/>
      <c r="S900" s="240"/>
      <c r="T900" s="241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2" t="s">
        <v>132</v>
      </c>
      <c r="AU900" s="242" t="s">
        <v>83</v>
      </c>
      <c r="AV900" s="13" t="s">
        <v>83</v>
      </c>
      <c r="AW900" s="13" t="s">
        <v>33</v>
      </c>
      <c r="AX900" s="13" t="s">
        <v>80</v>
      </c>
      <c r="AY900" s="242" t="s">
        <v>121</v>
      </c>
    </row>
    <row r="901" s="12" customFormat="1" ht="22.8" customHeight="1">
      <c r="A901" s="12"/>
      <c r="B901" s="199"/>
      <c r="C901" s="200"/>
      <c r="D901" s="201" t="s">
        <v>71</v>
      </c>
      <c r="E901" s="213" t="s">
        <v>1072</v>
      </c>
      <c r="F901" s="213" t="s">
        <v>1073</v>
      </c>
      <c r="G901" s="200"/>
      <c r="H901" s="200"/>
      <c r="I901" s="203"/>
      <c r="J901" s="214">
        <f>BK901</f>
        <v>0</v>
      </c>
      <c r="K901" s="200"/>
      <c r="L901" s="205"/>
      <c r="M901" s="206"/>
      <c r="N901" s="207"/>
      <c r="O901" s="207"/>
      <c r="P901" s="208">
        <f>SUM(P902:P903)</f>
        <v>0</v>
      </c>
      <c r="Q901" s="207"/>
      <c r="R901" s="208">
        <f>SUM(R902:R903)</f>
        <v>0</v>
      </c>
      <c r="S901" s="207"/>
      <c r="T901" s="209">
        <f>SUM(T902:T903)</f>
        <v>0</v>
      </c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R901" s="210" t="s">
        <v>151</v>
      </c>
      <c r="AT901" s="211" t="s">
        <v>71</v>
      </c>
      <c r="AU901" s="211" t="s">
        <v>80</v>
      </c>
      <c r="AY901" s="210" t="s">
        <v>121</v>
      </c>
      <c r="BK901" s="212">
        <f>SUM(BK902:BK903)</f>
        <v>0</v>
      </c>
    </row>
    <row r="902" s="2" customFormat="1" ht="16.5" customHeight="1">
      <c r="A902" s="39"/>
      <c r="B902" s="40"/>
      <c r="C902" s="215" t="s">
        <v>1074</v>
      </c>
      <c r="D902" s="215" t="s">
        <v>123</v>
      </c>
      <c r="E902" s="216" t="s">
        <v>1075</v>
      </c>
      <c r="F902" s="217" t="s">
        <v>1073</v>
      </c>
      <c r="G902" s="218" t="s">
        <v>1053</v>
      </c>
      <c r="H902" s="219">
        <v>1</v>
      </c>
      <c r="I902" s="220"/>
      <c r="J902" s="221">
        <f>ROUND(I902*H902,2)</f>
        <v>0</v>
      </c>
      <c r="K902" s="217" t="s">
        <v>19</v>
      </c>
      <c r="L902" s="45"/>
      <c r="M902" s="222" t="s">
        <v>19</v>
      </c>
      <c r="N902" s="223" t="s">
        <v>43</v>
      </c>
      <c r="O902" s="85"/>
      <c r="P902" s="224">
        <f>O902*H902</f>
        <v>0</v>
      </c>
      <c r="Q902" s="224">
        <v>0</v>
      </c>
      <c r="R902" s="224">
        <f>Q902*H902</f>
        <v>0</v>
      </c>
      <c r="S902" s="224">
        <v>0</v>
      </c>
      <c r="T902" s="225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26" t="s">
        <v>1054</v>
      </c>
      <c r="AT902" s="226" t="s">
        <v>123</v>
      </c>
      <c r="AU902" s="226" t="s">
        <v>83</v>
      </c>
      <c r="AY902" s="18" t="s">
        <v>121</v>
      </c>
      <c r="BE902" s="227">
        <f>IF(N902="základní",J902,0)</f>
        <v>0</v>
      </c>
      <c r="BF902" s="227">
        <f>IF(N902="snížená",J902,0)</f>
        <v>0</v>
      </c>
      <c r="BG902" s="227">
        <f>IF(N902="zákl. přenesená",J902,0)</f>
        <v>0</v>
      </c>
      <c r="BH902" s="227">
        <f>IF(N902="sníž. přenesená",J902,0)</f>
        <v>0</v>
      </c>
      <c r="BI902" s="227">
        <f>IF(N902="nulová",J902,0)</f>
        <v>0</v>
      </c>
      <c r="BJ902" s="18" t="s">
        <v>80</v>
      </c>
      <c r="BK902" s="227">
        <f>ROUND(I902*H902,2)</f>
        <v>0</v>
      </c>
      <c r="BL902" s="18" t="s">
        <v>1054</v>
      </c>
      <c r="BM902" s="226" t="s">
        <v>1076</v>
      </c>
    </row>
    <row r="903" s="13" customFormat="1">
      <c r="A903" s="13"/>
      <c r="B903" s="232"/>
      <c r="C903" s="233"/>
      <c r="D903" s="228" t="s">
        <v>132</v>
      </c>
      <c r="E903" s="234" t="s">
        <v>19</v>
      </c>
      <c r="F903" s="235" t="s">
        <v>1077</v>
      </c>
      <c r="G903" s="233"/>
      <c r="H903" s="236">
        <v>1</v>
      </c>
      <c r="I903" s="237"/>
      <c r="J903" s="233"/>
      <c r="K903" s="233"/>
      <c r="L903" s="238"/>
      <c r="M903" s="239"/>
      <c r="N903" s="240"/>
      <c r="O903" s="240"/>
      <c r="P903" s="240"/>
      <c r="Q903" s="240"/>
      <c r="R903" s="240"/>
      <c r="S903" s="240"/>
      <c r="T903" s="241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2" t="s">
        <v>132</v>
      </c>
      <c r="AU903" s="242" t="s">
        <v>83</v>
      </c>
      <c r="AV903" s="13" t="s">
        <v>83</v>
      </c>
      <c r="AW903" s="13" t="s">
        <v>33</v>
      </c>
      <c r="AX903" s="13" t="s">
        <v>80</v>
      </c>
      <c r="AY903" s="242" t="s">
        <v>121</v>
      </c>
    </row>
    <row r="904" s="12" customFormat="1" ht="22.8" customHeight="1">
      <c r="A904" s="12"/>
      <c r="B904" s="199"/>
      <c r="C904" s="200"/>
      <c r="D904" s="201" t="s">
        <v>71</v>
      </c>
      <c r="E904" s="213" t="s">
        <v>1078</v>
      </c>
      <c r="F904" s="213" t="s">
        <v>1079</v>
      </c>
      <c r="G904" s="200"/>
      <c r="H904" s="200"/>
      <c r="I904" s="203"/>
      <c r="J904" s="214">
        <f>BK904</f>
        <v>0</v>
      </c>
      <c r="K904" s="200"/>
      <c r="L904" s="205"/>
      <c r="M904" s="206"/>
      <c r="N904" s="207"/>
      <c r="O904" s="207"/>
      <c r="P904" s="208">
        <f>SUM(P905:P915)</f>
        <v>0</v>
      </c>
      <c r="Q904" s="207"/>
      <c r="R904" s="208">
        <f>SUM(R905:R915)</f>
        <v>0</v>
      </c>
      <c r="S904" s="207"/>
      <c r="T904" s="209">
        <f>SUM(T905:T915)</f>
        <v>0</v>
      </c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R904" s="210" t="s">
        <v>151</v>
      </c>
      <c r="AT904" s="211" t="s">
        <v>71</v>
      </c>
      <c r="AU904" s="211" t="s">
        <v>80</v>
      </c>
      <c r="AY904" s="210" t="s">
        <v>121</v>
      </c>
      <c r="BK904" s="212">
        <f>SUM(BK905:BK915)</f>
        <v>0</v>
      </c>
    </row>
    <row r="905" s="2" customFormat="1" ht="16.5" customHeight="1">
      <c r="A905" s="39"/>
      <c r="B905" s="40"/>
      <c r="C905" s="215" t="s">
        <v>1080</v>
      </c>
      <c r="D905" s="215" t="s">
        <v>123</v>
      </c>
      <c r="E905" s="216" t="s">
        <v>1081</v>
      </c>
      <c r="F905" s="217" t="s">
        <v>1082</v>
      </c>
      <c r="G905" s="218" t="s">
        <v>126</v>
      </c>
      <c r="H905" s="219">
        <v>2</v>
      </c>
      <c r="I905" s="220"/>
      <c r="J905" s="221">
        <f>ROUND(I905*H905,2)</f>
        <v>0</v>
      </c>
      <c r="K905" s="217" t="s">
        <v>127</v>
      </c>
      <c r="L905" s="45"/>
      <c r="M905" s="222" t="s">
        <v>19</v>
      </c>
      <c r="N905" s="223" t="s">
        <v>43</v>
      </c>
      <c r="O905" s="85"/>
      <c r="P905" s="224">
        <f>O905*H905</f>
        <v>0</v>
      </c>
      <c r="Q905" s="224">
        <v>0</v>
      </c>
      <c r="R905" s="224">
        <f>Q905*H905</f>
        <v>0</v>
      </c>
      <c r="S905" s="224">
        <v>0</v>
      </c>
      <c r="T905" s="225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26" t="s">
        <v>1054</v>
      </c>
      <c r="AT905" s="226" t="s">
        <v>123</v>
      </c>
      <c r="AU905" s="226" t="s">
        <v>83</v>
      </c>
      <c r="AY905" s="18" t="s">
        <v>121</v>
      </c>
      <c r="BE905" s="227">
        <f>IF(N905="základní",J905,0)</f>
        <v>0</v>
      </c>
      <c r="BF905" s="227">
        <f>IF(N905="snížená",J905,0)</f>
        <v>0</v>
      </c>
      <c r="BG905" s="227">
        <f>IF(N905="zákl. přenesená",J905,0)</f>
        <v>0</v>
      </c>
      <c r="BH905" s="227">
        <f>IF(N905="sníž. přenesená",J905,0)</f>
        <v>0</v>
      </c>
      <c r="BI905" s="227">
        <f>IF(N905="nulová",J905,0)</f>
        <v>0</v>
      </c>
      <c r="BJ905" s="18" t="s">
        <v>80</v>
      </c>
      <c r="BK905" s="227">
        <f>ROUND(I905*H905,2)</f>
        <v>0</v>
      </c>
      <c r="BL905" s="18" t="s">
        <v>1054</v>
      </c>
      <c r="BM905" s="226" t="s">
        <v>1083</v>
      </c>
    </row>
    <row r="906" s="13" customFormat="1">
      <c r="A906" s="13"/>
      <c r="B906" s="232"/>
      <c r="C906" s="233"/>
      <c r="D906" s="228" t="s">
        <v>132</v>
      </c>
      <c r="E906" s="234" t="s">
        <v>19</v>
      </c>
      <c r="F906" s="235" t="s">
        <v>1084</v>
      </c>
      <c r="G906" s="233"/>
      <c r="H906" s="236">
        <v>1</v>
      </c>
      <c r="I906" s="237"/>
      <c r="J906" s="233"/>
      <c r="K906" s="233"/>
      <c r="L906" s="238"/>
      <c r="M906" s="239"/>
      <c r="N906" s="240"/>
      <c r="O906" s="240"/>
      <c r="P906" s="240"/>
      <c r="Q906" s="240"/>
      <c r="R906" s="240"/>
      <c r="S906" s="240"/>
      <c r="T906" s="241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2" t="s">
        <v>132</v>
      </c>
      <c r="AU906" s="242" t="s">
        <v>83</v>
      </c>
      <c r="AV906" s="13" t="s">
        <v>83</v>
      </c>
      <c r="AW906" s="13" t="s">
        <v>33</v>
      </c>
      <c r="AX906" s="13" t="s">
        <v>72</v>
      </c>
      <c r="AY906" s="242" t="s">
        <v>121</v>
      </c>
    </row>
    <row r="907" s="13" customFormat="1">
      <c r="A907" s="13"/>
      <c r="B907" s="232"/>
      <c r="C907" s="233"/>
      <c r="D907" s="228" t="s">
        <v>132</v>
      </c>
      <c r="E907" s="234" t="s">
        <v>19</v>
      </c>
      <c r="F907" s="235" t="s">
        <v>1085</v>
      </c>
      <c r="G907" s="233"/>
      <c r="H907" s="236">
        <v>1</v>
      </c>
      <c r="I907" s="237"/>
      <c r="J907" s="233"/>
      <c r="K907" s="233"/>
      <c r="L907" s="238"/>
      <c r="M907" s="239"/>
      <c r="N907" s="240"/>
      <c r="O907" s="240"/>
      <c r="P907" s="240"/>
      <c r="Q907" s="240"/>
      <c r="R907" s="240"/>
      <c r="S907" s="240"/>
      <c r="T907" s="241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2" t="s">
        <v>132</v>
      </c>
      <c r="AU907" s="242" t="s">
        <v>83</v>
      </c>
      <c r="AV907" s="13" t="s">
        <v>83</v>
      </c>
      <c r="AW907" s="13" t="s">
        <v>33</v>
      </c>
      <c r="AX907" s="13" t="s">
        <v>72</v>
      </c>
      <c r="AY907" s="242" t="s">
        <v>121</v>
      </c>
    </row>
    <row r="908" s="14" customFormat="1">
      <c r="A908" s="14"/>
      <c r="B908" s="243"/>
      <c r="C908" s="244"/>
      <c r="D908" s="228" t="s">
        <v>132</v>
      </c>
      <c r="E908" s="245" t="s">
        <v>19</v>
      </c>
      <c r="F908" s="246" t="s">
        <v>150</v>
      </c>
      <c r="G908" s="244"/>
      <c r="H908" s="247">
        <v>2</v>
      </c>
      <c r="I908" s="248"/>
      <c r="J908" s="244"/>
      <c r="K908" s="244"/>
      <c r="L908" s="249"/>
      <c r="M908" s="250"/>
      <c r="N908" s="251"/>
      <c r="O908" s="251"/>
      <c r="P908" s="251"/>
      <c r="Q908" s="251"/>
      <c r="R908" s="251"/>
      <c r="S908" s="251"/>
      <c r="T908" s="252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3" t="s">
        <v>132</v>
      </c>
      <c r="AU908" s="253" t="s">
        <v>83</v>
      </c>
      <c r="AV908" s="14" t="s">
        <v>128</v>
      </c>
      <c r="AW908" s="14" t="s">
        <v>33</v>
      </c>
      <c r="AX908" s="14" t="s">
        <v>80</v>
      </c>
      <c r="AY908" s="253" t="s">
        <v>121</v>
      </c>
    </row>
    <row r="909" s="2" customFormat="1" ht="16.5" customHeight="1">
      <c r="A909" s="39"/>
      <c r="B909" s="40"/>
      <c r="C909" s="215" t="s">
        <v>1086</v>
      </c>
      <c r="D909" s="215" t="s">
        <v>123</v>
      </c>
      <c r="E909" s="216" t="s">
        <v>1087</v>
      </c>
      <c r="F909" s="217" t="s">
        <v>1088</v>
      </c>
      <c r="G909" s="218" t="s">
        <v>126</v>
      </c>
      <c r="H909" s="219">
        <v>12</v>
      </c>
      <c r="I909" s="220"/>
      <c r="J909" s="221">
        <f>ROUND(I909*H909,2)</f>
        <v>0</v>
      </c>
      <c r="K909" s="217" t="s">
        <v>127</v>
      </c>
      <c r="L909" s="45"/>
      <c r="M909" s="222" t="s">
        <v>19</v>
      </c>
      <c r="N909" s="223" t="s">
        <v>43</v>
      </c>
      <c r="O909" s="85"/>
      <c r="P909" s="224">
        <f>O909*H909</f>
        <v>0</v>
      </c>
      <c r="Q909" s="224">
        <v>0</v>
      </c>
      <c r="R909" s="224">
        <f>Q909*H909</f>
        <v>0</v>
      </c>
      <c r="S909" s="224">
        <v>0</v>
      </c>
      <c r="T909" s="225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26" t="s">
        <v>1054</v>
      </c>
      <c r="AT909" s="226" t="s">
        <v>123</v>
      </c>
      <c r="AU909" s="226" t="s">
        <v>83</v>
      </c>
      <c r="AY909" s="18" t="s">
        <v>121</v>
      </c>
      <c r="BE909" s="227">
        <f>IF(N909="základní",J909,0)</f>
        <v>0</v>
      </c>
      <c r="BF909" s="227">
        <f>IF(N909="snížená",J909,0)</f>
        <v>0</v>
      </c>
      <c r="BG909" s="227">
        <f>IF(N909="zákl. přenesená",J909,0)</f>
        <v>0</v>
      </c>
      <c r="BH909" s="227">
        <f>IF(N909="sníž. přenesená",J909,0)</f>
        <v>0</v>
      </c>
      <c r="BI909" s="227">
        <f>IF(N909="nulová",J909,0)</f>
        <v>0</v>
      </c>
      <c r="BJ909" s="18" t="s">
        <v>80</v>
      </c>
      <c r="BK909" s="227">
        <f>ROUND(I909*H909,2)</f>
        <v>0</v>
      </c>
      <c r="BL909" s="18" t="s">
        <v>1054</v>
      </c>
      <c r="BM909" s="226" t="s">
        <v>1089</v>
      </c>
    </row>
    <row r="910" s="13" customFormat="1">
      <c r="A910" s="13"/>
      <c r="B910" s="232"/>
      <c r="C910" s="233"/>
      <c r="D910" s="228" t="s">
        <v>132</v>
      </c>
      <c r="E910" s="234" t="s">
        <v>19</v>
      </c>
      <c r="F910" s="235" t="s">
        <v>1090</v>
      </c>
      <c r="G910" s="233"/>
      <c r="H910" s="236">
        <v>12</v>
      </c>
      <c r="I910" s="237"/>
      <c r="J910" s="233"/>
      <c r="K910" s="233"/>
      <c r="L910" s="238"/>
      <c r="M910" s="239"/>
      <c r="N910" s="240"/>
      <c r="O910" s="240"/>
      <c r="P910" s="240"/>
      <c r="Q910" s="240"/>
      <c r="R910" s="240"/>
      <c r="S910" s="240"/>
      <c r="T910" s="241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2" t="s">
        <v>132</v>
      </c>
      <c r="AU910" s="242" t="s">
        <v>83</v>
      </c>
      <c r="AV910" s="13" t="s">
        <v>83</v>
      </c>
      <c r="AW910" s="13" t="s">
        <v>33</v>
      </c>
      <c r="AX910" s="13" t="s">
        <v>80</v>
      </c>
      <c r="AY910" s="242" t="s">
        <v>121</v>
      </c>
    </row>
    <row r="911" s="15" customFormat="1">
      <c r="A911" s="15"/>
      <c r="B911" s="254"/>
      <c r="C911" s="255"/>
      <c r="D911" s="228" t="s">
        <v>132</v>
      </c>
      <c r="E911" s="256" t="s">
        <v>19</v>
      </c>
      <c r="F911" s="257" t="s">
        <v>1091</v>
      </c>
      <c r="G911" s="255"/>
      <c r="H911" s="256" t="s">
        <v>19</v>
      </c>
      <c r="I911" s="258"/>
      <c r="J911" s="255"/>
      <c r="K911" s="255"/>
      <c r="L911" s="259"/>
      <c r="M911" s="260"/>
      <c r="N911" s="261"/>
      <c r="O911" s="261"/>
      <c r="P911" s="261"/>
      <c r="Q911" s="261"/>
      <c r="R911" s="261"/>
      <c r="S911" s="261"/>
      <c r="T911" s="262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3" t="s">
        <v>132</v>
      </c>
      <c r="AU911" s="263" t="s">
        <v>83</v>
      </c>
      <c r="AV911" s="15" t="s">
        <v>80</v>
      </c>
      <c r="AW911" s="15" t="s">
        <v>33</v>
      </c>
      <c r="AX911" s="15" t="s">
        <v>72</v>
      </c>
      <c r="AY911" s="263" t="s">
        <v>121</v>
      </c>
    </row>
    <row r="912" s="2" customFormat="1" ht="16.5" customHeight="1">
      <c r="A912" s="39"/>
      <c r="B912" s="40"/>
      <c r="C912" s="215" t="s">
        <v>1092</v>
      </c>
      <c r="D912" s="215" t="s">
        <v>123</v>
      </c>
      <c r="E912" s="216" t="s">
        <v>1093</v>
      </c>
      <c r="F912" s="217" t="s">
        <v>1094</v>
      </c>
      <c r="G912" s="218" t="s">
        <v>126</v>
      </c>
      <c r="H912" s="219">
        <v>2</v>
      </c>
      <c r="I912" s="220"/>
      <c r="J912" s="221">
        <f>ROUND(I912*H912,2)</f>
        <v>0</v>
      </c>
      <c r="K912" s="217" t="s">
        <v>127</v>
      </c>
      <c r="L912" s="45"/>
      <c r="M912" s="222" t="s">
        <v>19</v>
      </c>
      <c r="N912" s="223" t="s">
        <v>43</v>
      </c>
      <c r="O912" s="85"/>
      <c r="P912" s="224">
        <f>O912*H912</f>
        <v>0</v>
      </c>
      <c r="Q912" s="224">
        <v>0</v>
      </c>
      <c r="R912" s="224">
        <f>Q912*H912</f>
        <v>0</v>
      </c>
      <c r="S912" s="224">
        <v>0</v>
      </c>
      <c r="T912" s="225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26" t="s">
        <v>1054</v>
      </c>
      <c r="AT912" s="226" t="s">
        <v>123</v>
      </c>
      <c r="AU912" s="226" t="s">
        <v>83</v>
      </c>
      <c r="AY912" s="18" t="s">
        <v>121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18" t="s">
        <v>80</v>
      </c>
      <c r="BK912" s="227">
        <f>ROUND(I912*H912,2)</f>
        <v>0</v>
      </c>
      <c r="BL912" s="18" t="s">
        <v>1054</v>
      </c>
      <c r="BM912" s="226" t="s">
        <v>1095</v>
      </c>
    </row>
    <row r="913" s="13" customFormat="1">
      <c r="A913" s="13"/>
      <c r="B913" s="232"/>
      <c r="C913" s="233"/>
      <c r="D913" s="228" t="s">
        <v>132</v>
      </c>
      <c r="E913" s="234" t="s">
        <v>19</v>
      </c>
      <c r="F913" s="235" t="s">
        <v>1084</v>
      </c>
      <c r="G913" s="233"/>
      <c r="H913" s="236">
        <v>1</v>
      </c>
      <c r="I913" s="237"/>
      <c r="J913" s="233"/>
      <c r="K913" s="233"/>
      <c r="L913" s="238"/>
      <c r="M913" s="239"/>
      <c r="N913" s="240"/>
      <c r="O913" s="240"/>
      <c r="P913" s="240"/>
      <c r="Q913" s="240"/>
      <c r="R913" s="240"/>
      <c r="S913" s="240"/>
      <c r="T913" s="241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2" t="s">
        <v>132</v>
      </c>
      <c r="AU913" s="242" t="s">
        <v>83</v>
      </c>
      <c r="AV913" s="13" t="s">
        <v>83</v>
      </c>
      <c r="AW913" s="13" t="s">
        <v>33</v>
      </c>
      <c r="AX913" s="13" t="s">
        <v>72</v>
      </c>
      <c r="AY913" s="242" t="s">
        <v>121</v>
      </c>
    </row>
    <row r="914" s="13" customFormat="1">
      <c r="A914" s="13"/>
      <c r="B914" s="232"/>
      <c r="C914" s="233"/>
      <c r="D914" s="228" t="s">
        <v>132</v>
      </c>
      <c r="E914" s="234" t="s">
        <v>19</v>
      </c>
      <c r="F914" s="235" t="s">
        <v>1085</v>
      </c>
      <c r="G914" s="233"/>
      <c r="H914" s="236">
        <v>1</v>
      </c>
      <c r="I914" s="237"/>
      <c r="J914" s="233"/>
      <c r="K914" s="233"/>
      <c r="L914" s="238"/>
      <c r="M914" s="239"/>
      <c r="N914" s="240"/>
      <c r="O914" s="240"/>
      <c r="P914" s="240"/>
      <c r="Q914" s="240"/>
      <c r="R914" s="240"/>
      <c r="S914" s="240"/>
      <c r="T914" s="241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2" t="s">
        <v>132</v>
      </c>
      <c r="AU914" s="242" t="s">
        <v>83</v>
      </c>
      <c r="AV914" s="13" t="s">
        <v>83</v>
      </c>
      <c r="AW914" s="13" t="s">
        <v>33</v>
      </c>
      <c r="AX914" s="13" t="s">
        <v>72</v>
      </c>
      <c r="AY914" s="242" t="s">
        <v>121</v>
      </c>
    </row>
    <row r="915" s="14" customFormat="1">
      <c r="A915" s="14"/>
      <c r="B915" s="243"/>
      <c r="C915" s="244"/>
      <c r="D915" s="228" t="s">
        <v>132</v>
      </c>
      <c r="E915" s="245" t="s">
        <v>19</v>
      </c>
      <c r="F915" s="246" t="s">
        <v>150</v>
      </c>
      <c r="G915" s="244"/>
      <c r="H915" s="247">
        <v>2</v>
      </c>
      <c r="I915" s="248"/>
      <c r="J915" s="244"/>
      <c r="K915" s="244"/>
      <c r="L915" s="249"/>
      <c r="M915" s="250"/>
      <c r="N915" s="251"/>
      <c r="O915" s="251"/>
      <c r="P915" s="251"/>
      <c r="Q915" s="251"/>
      <c r="R915" s="251"/>
      <c r="S915" s="251"/>
      <c r="T915" s="252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3" t="s">
        <v>132</v>
      </c>
      <c r="AU915" s="253" t="s">
        <v>83</v>
      </c>
      <c r="AV915" s="14" t="s">
        <v>128</v>
      </c>
      <c r="AW915" s="14" t="s">
        <v>33</v>
      </c>
      <c r="AX915" s="14" t="s">
        <v>80</v>
      </c>
      <c r="AY915" s="253" t="s">
        <v>121</v>
      </c>
    </row>
    <row r="916" s="12" customFormat="1" ht="22.8" customHeight="1">
      <c r="A916" s="12"/>
      <c r="B916" s="199"/>
      <c r="C916" s="200"/>
      <c r="D916" s="201" t="s">
        <v>71</v>
      </c>
      <c r="E916" s="213" t="s">
        <v>1096</v>
      </c>
      <c r="F916" s="213" t="s">
        <v>1097</v>
      </c>
      <c r="G916" s="200"/>
      <c r="H916" s="200"/>
      <c r="I916" s="203"/>
      <c r="J916" s="214">
        <f>BK916</f>
        <v>0</v>
      </c>
      <c r="K916" s="200"/>
      <c r="L916" s="205"/>
      <c r="M916" s="206"/>
      <c r="N916" s="207"/>
      <c r="O916" s="207"/>
      <c r="P916" s="208">
        <f>SUM(P917:P921)</f>
        <v>0</v>
      </c>
      <c r="Q916" s="207"/>
      <c r="R916" s="208">
        <f>SUM(R917:R921)</f>
        <v>0</v>
      </c>
      <c r="S916" s="207"/>
      <c r="T916" s="209">
        <f>SUM(T917:T921)</f>
        <v>0</v>
      </c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R916" s="210" t="s">
        <v>151</v>
      </c>
      <c r="AT916" s="211" t="s">
        <v>71</v>
      </c>
      <c r="AU916" s="211" t="s">
        <v>80</v>
      </c>
      <c r="AY916" s="210" t="s">
        <v>121</v>
      </c>
      <c r="BK916" s="212">
        <f>SUM(BK917:BK921)</f>
        <v>0</v>
      </c>
    </row>
    <row r="917" s="2" customFormat="1" ht="16.5" customHeight="1">
      <c r="A917" s="39"/>
      <c r="B917" s="40"/>
      <c r="C917" s="215" t="s">
        <v>1098</v>
      </c>
      <c r="D917" s="215" t="s">
        <v>123</v>
      </c>
      <c r="E917" s="216" t="s">
        <v>1099</v>
      </c>
      <c r="F917" s="217" t="s">
        <v>1100</v>
      </c>
      <c r="G917" s="218" t="s">
        <v>1053</v>
      </c>
      <c r="H917" s="219">
        <v>1</v>
      </c>
      <c r="I917" s="220"/>
      <c r="J917" s="221">
        <f>ROUND(I917*H917,2)</f>
        <v>0</v>
      </c>
      <c r="K917" s="217" t="s">
        <v>127</v>
      </c>
      <c r="L917" s="45"/>
      <c r="M917" s="222" t="s">
        <v>19</v>
      </c>
      <c r="N917" s="223" t="s">
        <v>43</v>
      </c>
      <c r="O917" s="85"/>
      <c r="P917" s="224">
        <f>O917*H917</f>
        <v>0</v>
      </c>
      <c r="Q917" s="224">
        <v>0</v>
      </c>
      <c r="R917" s="224">
        <f>Q917*H917</f>
        <v>0</v>
      </c>
      <c r="S917" s="224">
        <v>0</v>
      </c>
      <c r="T917" s="225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26" t="s">
        <v>1054</v>
      </c>
      <c r="AT917" s="226" t="s">
        <v>123</v>
      </c>
      <c r="AU917" s="226" t="s">
        <v>83</v>
      </c>
      <c r="AY917" s="18" t="s">
        <v>121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18" t="s">
        <v>80</v>
      </c>
      <c r="BK917" s="227">
        <f>ROUND(I917*H917,2)</f>
        <v>0</v>
      </c>
      <c r="BL917" s="18" t="s">
        <v>1054</v>
      </c>
      <c r="BM917" s="226" t="s">
        <v>1101</v>
      </c>
    </row>
    <row r="918" s="13" customFormat="1">
      <c r="A918" s="13"/>
      <c r="B918" s="232"/>
      <c r="C918" s="233"/>
      <c r="D918" s="228" t="s">
        <v>132</v>
      </c>
      <c r="E918" s="234" t="s">
        <v>19</v>
      </c>
      <c r="F918" s="235" t="s">
        <v>1102</v>
      </c>
      <c r="G918" s="233"/>
      <c r="H918" s="236">
        <v>1</v>
      </c>
      <c r="I918" s="237"/>
      <c r="J918" s="233"/>
      <c r="K918" s="233"/>
      <c r="L918" s="238"/>
      <c r="M918" s="239"/>
      <c r="N918" s="240"/>
      <c r="O918" s="240"/>
      <c r="P918" s="240"/>
      <c r="Q918" s="240"/>
      <c r="R918" s="240"/>
      <c r="S918" s="240"/>
      <c r="T918" s="241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2" t="s">
        <v>132</v>
      </c>
      <c r="AU918" s="242" t="s">
        <v>83</v>
      </c>
      <c r="AV918" s="13" t="s">
        <v>83</v>
      </c>
      <c r="AW918" s="13" t="s">
        <v>33</v>
      </c>
      <c r="AX918" s="13" t="s">
        <v>80</v>
      </c>
      <c r="AY918" s="242" t="s">
        <v>121</v>
      </c>
    </row>
    <row r="919" s="2" customFormat="1" ht="16.5" customHeight="1">
      <c r="A919" s="39"/>
      <c r="B919" s="40"/>
      <c r="C919" s="215" t="s">
        <v>1103</v>
      </c>
      <c r="D919" s="215" t="s">
        <v>123</v>
      </c>
      <c r="E919" s="216" t="s">
        <v>1104</v>
      </c>
      <c r="F919" s="217" t="s">
        <v>1105</v>
      </c>
      <c r="G919" s="218" t="s">
        <v>1053</v>
      </c>
      <c r="H919" s="219">
        <v>1</v>
      </c>
      <c r="I919" s="220"/>
      <c r="J919" s="221">
        <f>ROUND(I919*H919,2)</f>
        <v>0</v>
      </c>
      <c r="K919" s="217" t="s">
        <v>127</v>
      </c>
      <c r="L919" s="45"/>
      <c r="M919" s="222" t="s">
        <v>19</v>
      </c>
      <c r="N919" s="223" t="s">
        <v>43</v>
      </c>
      <c r="O919" s="85"/>
      <c r="P919" s="224">
        <f>O919*H919</f>
        <v>0</v>
      </c>
      <c r="Q919" s="224">
        <v>0</v>
      </c>
      <c r="R919" s="224">
        <f>Q919*H919</f>
        <v>0</v>
      </c>
      <c r="S919" s="224">
        <v>0</v>
      </c>
      <c r="T919" s="225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26" t="s">
        <v>1054</v>
      </c>
      <c r="AT919" s="226" t="s">
        <v>123</v>
      </c>
      <c r="AU919" s="226" t="s">
        <v>83</v>
      </c>
      <c r="AY919" s="18" t="s">
        <v>121</v>
      </c>
      <c r="BE919" s="227">
        <f>IF(N919="základní",J919,0)</f>
        <v>0</v>
      </c>
      <c r="BF919" s="227">
        <f>IF(N919="snížená",J919,0)</f>
        <v>0</v>
      </c>
      <c r="BG919" s="227">
        <f>IF(N919="zákl. přenesená",J919,0)</f>
        <v>0</v>
      </c>
      <c r="BH919" s="227">
        <f>IF(N919="sníž. přenesená",J919,0)</f>
        <v>0</v>
      </c>
      <c r="BI919" s="227">
        <f>IF(N919="nulová",J919,0)</f>
        <v>0</v>
      </c>
      <c r="BJ919" s="18" t="s">
        <v>80</v>
      </c>
      <c r="BK919" s="227">
        <f>ROUND(I919*H919,2)</f>
        <v>0</v>
      </c>
      <c r="BL919" s="18" t="s">
        <v>1054</v>
      </c>
      <c r="BM919" s="226" t="s">
        <v>1106</v>
      </c>
    </row>
    <row r="920" s="13" customFormat="1">
      <c r="A920" s="13"/>
      <c r="B920" s="232"/>
      <c r="C920" s="233"/>
      <c r="D920" s="228" t="s">
        <v>132</v>
      </c>
      <c r="E920" s="234" t="s">
        <v>19</v>
      </c>
      <c r="F920" s="235" t="s">
        <v>1107</v>
      </c>
      <c r="G920" s="233"/>
      <c r="H920" s="236">
        <v>1</v>
      </c>
      <c r="I920" s="237"/>
      <c r="J920" s="233"/>
      <c r="K920" s="233"/>
      <c r="L920" s="238"/>
      <c r="M920" s="239"/>
      <c r="N920" s="240"/>
      <c r="O920" s="240"/>
      <c r="P920" s="240"/>
      <c r="Q920" s="240"/>
      <c r="R920" s="240"/>
      <c r="S920" s="240"/>
      <c r="T920" s="241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2" t="s">
        <v>132</v>
      </c>
      <c r="AU920" s="242" t="s">
        <v>83</v>
      </c>
      <c r="AV920" s="13" t="s">
        <v>83</v>
      </c>
      <c r="AW920" s="13" t="s">
        <v>33</v>
      </c>
      <c r="AX920" s="13" t="s">
        <v>80</v>
      </c>
      <c r="AY920" s="242" t="s">
        <v>121</v>
      </c>
    </row>
    <row r="921" s="15" customFormat="1">
      <c r="A921" s="15"/>
      <c r="B921" s="254"/>
      <c r="C921" s="255"/>
      <c r="D921" s="228" t="s">
        <v>132</v>
      </c>
      <c r="E921" s="256" t="s">
        <v>19</v>
      </c>
      <c r="F921" s="257" t="s">
        <v>1108</v>
      </c>
      <c r="G921" s="255"/>
      <c r="H921" s="256" t="s">
        <v>19</v>
      </c>
      <c r="I921" s="258"/>
      <c r="J921" s="255"/>
      <c r="K921" s="255"/>
      <c r="L921" s="259"/>
      <c r="M921" s="260"/>
      <c r="N921" s="261"/>
      <c r="O921" s="261"/>
      <c r="P921" s="261"/>
      <c r="Q921" s="261"/>
      <c r="R921" s="261"/>
      <c r="S921" s="261"/>
      <c r="T921" s="262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63" t="s">
        <v>132</v>
      </c>
      <c r="AU921" s="263" t="s">
        <v>83</v>
      </c>
      <c r="AV921" s="15" t="s">
        <v>80</v>
      </c>
      <c r="AW921" s="15" t="s">
        <v>33</v>
      </c>
      <c r="AX921" s="15" t="s">
        <v>72</v>
      </c>
      <c r="AY921" s="263" t="s">
        <v>121</v>
      </c>
    </row>
    <row r="922" s="12" customFormat="1" ht="22.8" customHeight="1">
      <c r="A922" s="12"/>
      <c r="B922" s="199"/>
      <c r="C922" s="200"/>
      <c r="D922" s="201" t="s">
        <v>71</v>
      </c>
      <c r="E922" s="213" t="s">
        <v>1109</v>
      </c>
      <c r="F922" s="213" t="s">
        <v>1110</v>
      </c>
      <c r="G922" s="200"/>
      <c r="H922" s="200"/>
      <c r="I922" s="203"/>
      <c r="J922" s="214">
        <f>BK922</f>
        <v>0</v>
      </c>
      <c r="K922" s="200"/>
      <c r="L922" s="205"/>
      <c r="M922" s="206"/>
      <c r="N922" s="207"/>
      <c r="O922" s="207"/>
      <c r="P922" s="208">
        <f>SUM(P923:P924)</f>
        <v>0</v>
      </c>
      <c r="Q922" s="207"/>
      <c r="R922" s="208">
        <f>SUM(R923:R924)</f>
        <v>0</v>
      </c>
      <c r="S922" s="207"/>
      <c r="T922" s="209">
        <f>SUM(T923:T924)</f>
        <v>0</v>
      </c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R922" s="210" t="s">
        <v>151</v>
      </c>
      <c r="AT922" s="211" t="s">
        <v>71</v>
      </c>
      <c r="AU922" s="211" t="s">
        <v>80</v>
      </c>
      <c r="AY922" s="210" t="s">
        <v>121</v>
      </c>
      <c r="BK922" s="212">
        <f>SUM(BK923:BK924)</f>
        <v>0</v>
      </c>
    </row>
    <row r="923" s="2" customFormat="1" ht="16.5" customHeight="1">
      <c r="A923" s="39"/>
      <c r="B923" s="40"/>
      <c r="C923" s="215" t="s">
        <v>1111</v>
      </c>
      <c r="D923" s="215" t="s">
        <v>123</v>
      </c>
      <c r="E923" s="216" t="s">
        <v>1112</v>
      </c>
      <c r="F923" s="217" t="s">
        <v>1113</v>
      </c>
      <c r="G923" s="218" t="s">
        <v>1053</v>
      </c>
      <c r="H923" s="219">
        <v>1</v>
      </c>
      <c r="I923" s="220"/>
      <c r="J923" s="221">
        <f>ROUND(I923*H923,2)</f>
        <v>0</v>
      </c>
      <c r="K923" s="217" t="s">
        <v>19</v>
      </c>
      <c r="L923" s="45"/>
      <c r="M923" s="222" t="s">
        <v>19</v>
      </c>
      <c r="N923" s="223" t="s">
        <v>43</v>
      </c>
      <c r="O923" s="85"/>
      <c r="P923" s="224">
        <f>O923*H923</f>
        <v>0</v>
      </c>
      <c r="Q923" s="224">
        <v>0</v>
      </c>
      <c r="R923" s="224">
        <f>Q923*H923</f>
        <v>0</v>
      </c>
      <c r="S923" s="224">
        <v>0</v>
      </c>
      <c r="T923" s="225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26" t="s">
        <v>1054</v>
      </c>
      <c r="AT923" s="226" t="s">
        <v>123</v>
      </c>
      <c r="AU923" s="226" t="s">
        <v>83</v>
      </c>
      <c r="AY923" s="18" t="s">
        <v>121</v>
      </c>
      <c r="BE923" s="227">
        <f>IF(N923="základní",J923,0)</f>
        <v>0</v>
      </c>
      <c r="BF923" s="227">
        <f>IF(N923="snížená",J923,0)</f>
        <v>0</v>
      </c>
      <c r="BG923" s="227">
        <f>IF(N923="zákl. přenesená",J923,0)</f>
        <v>0</v>
      </c>
      <c r="BH923" s="227">
        <f>IF(N923="sníž. přenesená",J923,0)</f>
        <v>0</v>
      </c>
      <c r="BI923" s="227">
        <f>IF(N923="nulová",J923,0)</f>
        <v>0</v>
      </c>
      <c r="BJ923" s="18" t="s">
        <v>80</v>
      </c>
      <c r="BK923" s="227">
        <f>ROUND(I923*H923,2)</f>
        <v>0</v>
      </c>
      <c r="BL923" s="18" t="s">
        <v>1054</v>
      </c>
      <c r="BM923" s="226" t="s">
        <v>1114</v>
      </c>
    </row>
    <row r="924" s="13" customFormat="1">
      <c r="A924" s="13"/>
      <c r="B924" s="232"/>
      <c r="C924" s="233"/>
      <c r="D924" s="228" t="s">
        <v>132</v>
      </c>
      <c r="E924" s="234" t="s">
        <v>19</v>
      </c>
      <c r="F924" s="235" t="s">
        <v>1115</v>
      </c>
      <c r="G924" s="233"/>
      <c r="H924" s="236">
        <v>1</v>
      </c>
      <c r="I924" s="237"/>
      <c r="J924" s="233"/>
      <c r="K924" s="233"/>
      <c r="L924" s="238"/>
      <c r="M924" s="274"/>
      <c r="N924" s="275"/>
      <c r="O924" s="275"/>
      <c r="P924" s="275"/>
      <c r="Q924" s="275"/>
      <c r="R924" s="275"/>
      <c r="S924" s="275"/>
      <c r="T924" s="276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2" t="s">
        <v>132</v>
      </c>
      <c r="AU924" s="242" t="s">
        <v>83</v>
      </c>
      <c r="AV924" s="13" t="s">
        <v>83</v>
      </c>
      <c r="AW924" s="13" t="s">
        <v>33</v>
      </c>
      <c r="AX924" s="13" t="s">
        <v>80</v>
      </c>
      <c r="AY924" s="242" t="s">
        <v>121</v>
      </c>
    </row>
    <row r="925" s="2" customFormat="1" ht="6.96" customHeight="1">
      <c r="A925" s="39"/>
      <c r="B925" s="60"/>
      <c r="C925" s="61"/>
      <c r="D925" s="61"/>
      <c r="E925" s="61"/>
      <c r="F925" s="61"/>
      <c r="G925" s="61"/>
      <c r="H925" s="61"/>
      <c r="I925" s="163"/>
      <c r="J925" s="61"/>
      <c r="K925" s="61"/>
      <c r="L925" s="45"/>
      <c r="M925" s="39"/>
      <c r="O925" s="39"/>
      <c r="P925" s="39"/>
      <c r="Q925" s="39"/>
      <c r="R925" s="39"/>
      <c r="S925" s="39"/>
      <c r="T925" s="39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</row>
  </sheetData>
  <sheetProtection sheet="1" autoFilter="0" formatColumns="0" formatRows="0" objects="1" scenarios="1" spinCount="100000" saltValue="NcPT0EggC82YuBp+t3IpUy3rwx2r93PSQ24mlo1czm2GUYoyKpqPTeY98LEp32zof0LkHfTLa4Mm9YH2ztAe7A==" hashValue="rx6NCttbSfsl50XcwRvuH6a9H7rGuC9s973cTPtFZjXhJOiGE7xbU6LwGspS4O21lDd3v0I5htD5enYMK2a5WA==" algorithmName="SHA-512" password="CC35"/>
  <autoFilter ref="C93:K924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1116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1117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1118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1119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1120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1121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1122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1123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1124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1125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1126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79</v>
      </c>
      <c r="F18" s="288" t="s">
        <v>1127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1128</v>
      </c>
      <c r="F19" s="288" t="s">
        <v>1129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1130</v>
      </c>
      <c r="F20" s="288" t="s">
        <v>1131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1132</v>
      </c>
      <c r="F21" s="288" t="s">
        <v>1133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1134</v>
      </c>
      <c r="F22" s="288" t="s">
        <v>1135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1136</v>
      </c>
      <c r="F23" s="288" t="s">
        <v>1137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1138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1139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1140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1141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1142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1143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1144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1145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1146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107</v>
      </c>
      <c r="F36" s="288"/>
      <c r="G36" s="288" t="s">
        <v>1147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1148</v>
      </c>
      <c r="F37" s="288"/>
      <c r="G37" s="288" t="s">
        <v>1149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53</v>
      </c>
      <c r="F38" s="288"/>
      <c r="G38" s="288" t="s">
        <v>1150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54</v>
      </c>
      <c r="F39" s="288"/>
      <c r="G39" s="288" t="s">
        <v>1151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108</v>
      </c>
      <c r="F40" s="288"/>
      <c r="G40" s="288" t="s">
        <v>1152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109</v>
      </c>
      <c r="F41" s="288"/>
      <c r="G41" s="288" t="s">
        <v>1153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1154</v>
      </c>
      <c r="F42" s="288"/>
      <c r="G42" s="288" t="s">
        <v>1155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1156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1157</v>
      </c>
      <c r="F44" s="288"/>
      <c r="G44" s="288" t="s">
        <v>1158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111</v>
      </c>
      <c r="F45" s="288"/>
      <c r="G45" s="288" t="s">
        <v>1159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1160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1161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1162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1163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1164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1165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1166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1167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1168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1169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1170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1171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1172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1173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1174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1175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1176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1177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1178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1179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1180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1181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1182</v>
      </c>
      <c r="D76" s="306"/>
      <c r="E76" s="306"/>
      <c r="F76" s="306" t="s">
        <v>1183</v>
      </c>
      <c r="G76" s="307"/>
      <c r="H76" s="306" t="s">
        <v>54</v>
      </c>
      <c r="I76" s="306" t="s">
        <v>57</v>
      </c>
      <c r="J76" s="306" t="s">
        <v>1184</v>
      </c>
      <c r="K76" s="305"/>
    </row>
    <row r="77" s="1" customFormat="1" ht="17.25" customHeight="1">
      <c r="B77" s="303"/>
      <c r="C77" s="308" t="s">
        <v>1185</v>
      </c>
      <c r="D77" s="308"/>
      <c r="E77" s="308"/>
      <c r="F77" s="309" t="s">
        <v>1186</v>
      </c>
      <c r="G77" s="310"/>
      <c r="H77" s="308"/>
      <c r="I77" s="308"/>
      <c r="J77" s="308" t="s">
        <v>1187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53</v>
      </c>
      <c r="D79" s="311"/>
      <c r="E79" s="311"/>
      <c r="F79" s="313" t="s">
        <v>1188</v>
      </c>
      <c r="G79" s="312"/>
      <c r="H79" s="291" t="s">
        <v>1189</v>
      </c>
      <c r="I79" s="291" t="s">
        <v>1190</v>
      </c>
      <c r="J79" s="291">
        <v>20</v>
      </c>
      <c r="K79" s="305"/>
    </row>
    <row r="80" s="1" customFormat="1" ht="15" customHeight="1">
      <c r="B80" s="303"/>
      <c r="C80" s="291" t="s">
        <v>1191</v>
      </c>
      <c r="D80" s="291"/>
      <c r="E80" s="291"/>
      <c r="F80" s="313" t="s">
        <v>1188</v>
      </c>
      <c r="G80" s="312"/>
      <c r="H80" s="291" t="s">
        <v>1192</v>
      </c>
      <c r="I80" s="291" t="s">
        <v>1190</v>
      </c>
      <c r="J80" s="291">
        <v>120</v>
      </c>
      <c r="K80" s="305"/>
    </row>
    <row r="81" s="1" customFormat="1" ht="15" customHeight="1">
      <c r="B81" s="314"/>
      <c r="C81" s="291" t="s">
        <v>1193</v>
      </c>
      <c r="D81" s="291"/>
      <c r="E81" s="291"/>
      <c r="F81" s="313" t="s">
        <v>1194</v>
      </c>
      <c r="G81" s="312"/>
      <c r="H81" s="291" t="s">
        <v>1195</v>
      </c>
      <c r="I81" s="291" t="s">
        <v>1190</v>
      </c>
      <c r="J81" s="291">
        <v>50</v>
      </c>
      <c r="K81" s="305"/>
    </row>
    <row r="82" s="1" customFormat="1" ht="15" customHeight="1">
      <c r="B82" s="314"/>
      <c r="C82" s="291" t="s">
        <v>1196</v>
      </c>
      <c r="D82" s="291"/>
      <c r="E82" s="291"/>
      <c r="F82" s="313" t="s">
        <v>1188</v>
      </c>
      <c r="G82" s="312"/>
      <c r="H82" s="291" t="s">
        <v>1197</v>
      </c>
      <c r="I82" s="291" t="s">
        <v>1198</v>
      </c>
      <c r="J82" s="291"/>
      <c r="K82" s="305"/>
    </row>
    <row r="83" s="1" customFormat="1" ht="15" customHeight="1">
      <c r="B83" s="314"/>
      <c r="C83" s="315" t="s">
        <v>1199</v>
      </c>
      <c r="D83" s="315"/>
      <c r="E83" s="315"/>
      <c r="F83" s="316" t="s">
        <v>1194</v>
      </c>
      <c r="G83" s="315"/>
      <c r="H83" s="315" t="s">
        <v>1200</v>
      </c>
      <c r="I83" s="315" t="s">
        <v>1190</v>
      </c>
      <c r="J83" s="315">
        <v>15</v>
      </c>
      <c r="K83" s="305"/>
    </row>
    <row r="84" s="1" customFormat="1" ht="15" customHeight="1">
      <c r="B84" s="314"/>
      <c r="C84" s="315" t="s">
        <v>1201</v>
      </c>
      <c r="D84" s="315"/>
      <c r="E84" s="315"/>
      <c r="F84" s="316" t="s">
        <v>1194</v>
      </c>
      <c r="G84" s="315"/>
      <c r="H84" s="315" t="s">
        <v>1202</v>
      </c>
      <c r="I84" s="315" t="s">
        <v>1190</v>
      </c>
      <c r="J84" s="315">
        <v>15</v>
      </c>
      <c r="K84" s="305"/>
    </row>
    <row r="85" s="1" customFormat="1" ht="15" customHeight="1">
      <c r="B85" s="314"/>
      <c r="C85" s="315" t="s">
        <v>1203</v>
      </c>
      <c r="D85" s="315"/>
      <c r="E85" s="315"/>
      <c r="F85" s="316" t="s">
        <v>1194</v>
      </c>
      <c r="G85" s="315"/>
      <c r="H85" s="315" t="s">
        <v>1204</v>
      </c>
      <c r="I85" s="315" t="s">
        <v>1190</v>
      </c>
      <c r="J85" s="315">
        <v>20</v>
      </c>
      <c r="K85" s="305"/>
    </row>
    <row r="86" s="1" customFormat="1" ht="15" customHeight="1">
      <c r="B86" s="314"/>
      <c r="C86" s="315" t="s">
        <v>1205</v>
      </c>
      <c r="D86" s="315"/>
      <c r="E86" s="315"/>
      <c r="F86" s="316" t="s">
        <v>1194</v>
      </c>
      <c r="G86" s="315"/>
      <c r="H86" s="315" t="s">
        <v>1206</v>
      </c>
      <c r="I86" s="315" t="s">
        <v>1190</v>
      </c>
      <c r="J86" s="315">
        <v>20</v>
      </c>
      <c r="K86" s="305"/>
    </row>
    <row r="87" s="1" customFormat="1" ht="15" customHeight="1">
      <c r="B87" s="314"/>
      <c r="C87" s="291" t="s">
        <v>1207</v>
      </c>
      <c r="D87" s="291"/>
      <c r="E87" s="291"/>
      <c r="F87" s="313" t="s">
        <v>1194</v>
      </c>
      <c r="G87" s="312"/>
      <c r="H87" s="291" t="s">
        <v>1208</v>
      </c>
      <c r="I87" s="291" t="s">
        <v>1190</v>
      </c>
      <c r="J87" s="291">
        <v>50</v>
      </c>
      <c r="K87" s="305"/>
    </row>
    <row r="88" s="1" customFormat="1" ht="15" customHeight="1">
      <c r="B88" s="314"/>
      <c r="C88" s="291" t="s">
        <v>1209</v>
      </c>
      <c r="D88" s="291"/>
      <c r="E88" s="291"/>
      <c r="F88" s="313" t="s">
        <v>1194</v>
      </c>
      <c r="G88" s="312"/>
      <c r="H88" s="291" t="s">
        <v>1210</v>
      </c>
      <c r="I88" s="291" t="s">
        <v>1190</v>
      </c>
      <c r="J88" s="291">
        <v>20</v>
      </c>
      <c r="K88" s="305"/>
    </row>
    <row r="89" s="1" customFormat="1" ht="15" customHeight="1">
      <c r="B89" s="314"/>
      <c r="C89" s="291" t="s">
        <v>1211</v>
      </c>
      <c r="D89" s="291"/>
      <c r="E89" s="291"/>
      <c r="F89" s="313" t="s">
        <v>1194</v>
      </c>
      <c r="G89" s="312"/>
      <c r="H89" s="291" t="s">
        <v>1212</v>
      </c>
      <c r="I89" s="291" t="s">
        <v>1190</v>
      </c>
      <c r="J89" s="291">
        <v>20</v>
      </c>
      <c r="K89" s="305"/>
    </row>
    <row r="90" s="1" customFormat="1" ht="15" customHeight="1">
      <c r="B90" s="314"/>
      <c r="C90" s="291" t="s">
        <v>1213</v>
      </c>
      <c r="D90" s="291"/>
      <c r="E90" s="291"/>
      <c r="F90" s="313" t="s">
        <v>1194</v>
      </c>
      <c r="G90" s="312"/>
      <c r="H90" s="291" t="s">
        <v>1214</v>
      </c>
      <c r="I90" s="291" t="s">
        <v>1190</v>
      </c>
      <c r="J90" s="291">
        <v>50</v>
      </c>
      <c r="K90" s="305"/>
    </row>
    <row r="91" s="1" customFormat="1" ht="15" customHeight="1">
      <c r="B91" s="314"/>
      <c r="C91" s="291" t="s">
        <v>1215</v>
      </c>
      <c r="D91" s="291"/>
      <c r="E91" s="291"/>
      <c r="F91" s="313" t="s">
        <v>1194</v>
      </c>
      <c r="G91" s="312"/>
      <c r="H91" s="291" t="s">
        <v>1215</v>
      </c>
      <c r="I91" s="291" t="s">
        <v>1190</v>
      </c>
      <c r="J91" s="291">
        <v>50</v>
      </c>
      <c r="K91" s="305"/>
    </row>
    <row r="92" s="1" customFormat="1" ht="15" customHeight="1">
      <c r="B92" s="314"/>
      <c r="C92" s="291" t="s">
        <v>1216</v>
      </c>
      <c r="D92" s="291"/>
      <c r="E92" s="291"/>
      <c r="F92" s="313" t="s">
        <v>1194</v>
      </c>
      <c r="G92" s="312"/>
      <c r="H92" s="291" t="s">
        <v>1217</v>
      </c>
      <c r="I92" s="291" t="s">
        <v>1190</v>
      </c>
      <c r="J92" s="291">
        <v>255</v>
      </c>
      <c r="K92" s="305"/>
    </row>
    <row r="93" s="1" customFormat="1" ht="15" customHeight="1">
      <c r="B93" s="314"/>
      <c r="C93" s="291" t="s">
        <v>1218</v>
      </c>
      <c r="D93" s="291"/>
      <c r="E93" s="291"/>
      <c r="F93" s="313" t="s">
        <v>1188</v>
      </c>
      <c r="G93" s="312"/>
      <c r="H93" s="291" t="s">
        <v>1219</v>
      </c>
      <c r="I93" s="291" t="s">
        <v>1220</v>
      </c>
      <c r="J93" s="291"/>
      <c r="K93" s="305"/>
    </row>
    <row r="94" s="1" customFormat="1" ht="15" customHeight="1">
      <c r="B94" s="314"/>
      <c r="C94" s="291" t="s">
        <v>1221</v>
      </c>
      <c r="D94" s="291"/>
      <c r="E94" s="291"/>
      <c r="F94" s="313" t="s">
        <v>1188</v>
      </c>
      <c r="G94" s="312"/>
      <c r="H94" s="291" t="s">
        <v>1222</v>
      </c>
      <c r="I94" s="291" t="s">
        <v>1223</v>
      </c>
      <c r="J94" s="291"/>
      <c r="K94" s="305"/>
    </row>
    <row r="95" s="1" customFormat="1" ht="15" customHeight="1">
      <c r="B95" s="314"/>
      <c r="C95" s="291" t="s">
        <v>1224</v>
      </c>
      <c r="D95" s="291"/>
      <c r="E95" s="291"/>
      <c r="F95" s="313" t="s">
        <v>1188</v>
      </c>
      <c r="G95" s="312"/>
      <c r="H95" s="291" t="s">
        <v>1224</v>
      </c>
      <c r="I95" s="291" t="s">
        <v>1223</v>
      </c>
      <c r="J95" s="291"/>
      <c r="K95" s="305"/>
    </row>
    <row r="96" s="1" customFormat="1" ht="15" customHeight="1">
      <c r="B96" s="314"/>
      <c r="C96" s="291" t="s">
        <v>38</v>
      </c>
      <c r="D96" s="291"/>
      <c r="E96" s="291"/>
      <c r="F96" s="313" t="s">
        <v>1188</v>
      </c>
      <c r="G96" s="312"/>
      <c r="H96" s="291" t="s">
        <v>1225</v>
      </c>
      <c r="I96" s="291" t="s">
        <v>1223</v>
      </c>
      <c r="J96" s="291"/>
      <c r="K96" s="305"/>
    </row>
    <row r="97" s="1" customFormat="1" ht="15" customHeight="1">
      <c r="B97" s="314"/>
      <c r="C97" s="291" t="s">
        <v>48</v>
      </c>
      <c r="D97" s="291"/>
      <c r="E97" s="291"/>
      <c r="F97" s="313" t="s">
        <v>1188</v>
      </c>
      <c r="G97" s="312"/>
      <c r="H97" s="291" t="s">
        <v>1226</v>
      </c>
      <c r="I97" s="291" t="s">
        <v>1223</v>
      </c>
      <c r="J97" s="291"/>
      <c r="K97" s="305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1227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1182</v>
      </c>
      <c r="D103" s="306"/>
      <c r="E103" s="306"/>
      <c r="F103" s="306" t="s">
        <v>1183</v>
      </c>
      <c r="G103" s="307"/>
      <c r="H103" s="306" t="s">
        <v>54</v>
      </c>
      <c r="I103" s="306" t="s">
        <v>57</v>
      </c>
      <c r="J103" s="306" t="s">
        <v>1184</v>
      </c>
      <c r="K103" s="305"/>
    </row>
    <row r="104" s="1" customFormat="1" ht="17.25" customHeight="1">
      <c r="B104" s="303"/>
      <c r="C104" s="308" t="s">
        <v>1185</v>
      </c>
      <c r="D104" s="308"/>
      <c r="E104" s="308"/>
      <c r="F104" s="309" t="s">
        <v>1186</v>
      </c>
      <c r="G104" s="310"/>
      <c r="H104" s="308"/>
      <c r="I104" s="308"/>
      <c r="J104" s="308" t="s">
        <v>1187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2"/>
      <c r="H105" s="306"/>
      <c r="I105" s="306"/>
      <c r="J105" s="306"/>
      <c r="K105" s="305"/>
    </row>
    <row r="106" s="1" customFormat="1" ht="15" customHeight="1">
      <c r="B106" s="303"/>
      <c r="C106" s="291" t="s">
        <v>53</v>
      </c>
      <c r="D106" s="311"/>
      <c r="E106" s="311"/>
      <c r="F106" s="313" t="s">
        <v>1188</v>
      </c>
      <c r="G106" s="322"/>
      <c r="H106" s="291" t="s">
        <v>1228</v>
      </c>
      <c r="I106" s="291" t="s">
        <v>1190</v>
      </c>
      <c r="J106" s="291">
        <v>20</v>
      </c>
      <c r="K106" s="305"/>
    </row>
    <row r="107" s="1" customFormat="1" ht="15" customHeight="1">
      <c r="B107" s="303"/>
      <c r="C107" s="291" t="s">
        <v>1191</v>
      </c>
      <c r="D107" s="291"/>
      <c r="E107" s="291"/>
      <c r="F107" s="313" t="s">
        <v>1188</v>
      </c>
      <c r="G107" s="291"/>
      <c r="H107" s="291" t="s">
        <v>1228</v>
      </c>
      <c r="I107" s="291" t="s">
        <v>1190</v>
      </c>
      <c r="J107" s="291">
        <v>120</v>
      </c>
      <c r="K107" s="305"/>
    </row>
    <row r="108" s="1" customFormat="1" ht="15" customHeight="1">
      <c r="B108" s="314"/>
      <c r="C108" s="291" t="s">
        <v>1193</v>
      </c>
      <c r="D108" s="291"/>
      <c r="E108" s="291"/>
      <c r="F108" s="313" t="s">
        <v>1194</v>
      </c>
      <c r="G108" s="291"/>
      <c r="H108" s="291" t="s">
        <v>1228</v>
      </c>
      <c r="I108" s="291" t="s">
        <v>1190</v>
      </c>
      <c r="J108" s="291">
        <v>50</v>
      </c>
      <c r="K108" s="305"/>
    </row>
    <row r="109" s="1" customFormat="1" ht="15" customHeight="1">
      <c r="B109" s="314"/>
      <c r="C109" s="291" t="s">
        <v>1196</v>
      </c>
      <c r="D109" s="291"/>
      <c r="E109" s="291"/>
      <c r="F109" s="313" t="s">
        <v>1188</v>
      </c>
      <c r="G109" s="291"/>
      <c r="H109" s="291" t="s">
        <v>1228</v>
      </c>
      <c r="I109" s="291" t="s">
        <v>1198</v>
      </c>
      <c r="J109" s="291"/>
      <c r="K109" s="305"/>
    </row>
    <row r="110" s="1" customFormat="1" ht="15" customHeight="1">
      <c r="B110" s="314"/>
      <c r="C110" s="291" t="s">
        <v>1207</v>
      </c>
      <c r="D110" s="291"/>
      <c r="E110" s="291"/>
      <c r="F110" s="313" t="s">
        <v>1194</v>
      </c>
      <c r="G110" s="291"/>
      <c r="H110" s="291" t="s">
        <v>1228</v>
      </c>
      <c r="I110" s="291" t="s">
        <v>1190</v>
      </c>
      <c r="J110" s="291">
        <v>50</v>
      </c>
      <c r="K110" s="305"/>
    </row>
    <row r="111" s="1" customFormat="1" ht="15" customHeight="1">
      <c r="B111" s="314"/>
      <c r="C111" s="291" t="s">
        <v>1215</v>
      </c>
      <c r="D111" s="291"/>
      <c r="E111" s="291"/>
      <c r="F111" s="313" t="s">
        <v>1194</v>
      </c>
      <c r="G111" s="291"/>
      <c r="H111" s="291" t="s">
        <v>1228</v>
      </c>
      <c r="I111" s="291" t="s">
        <v>1190</v>
      </c>
      <c r="J111" s="291">
        <v>50</v>
      </c>
      <c r="K111" s="305"/>
    </row>
    <row r="112" s="1" customFormat="1" ht="15" customHeight="1">
      <c r="B112" s="314"/>
      <c r="C112" s="291" t="s">
        <v>1213</v>
      </c>
      <c r="D112" s="291"/>
      <c r="E112" s="291"/>
      <c r="F112" s="313" t="s">
        <v>1194</v>
      </c>
      <c r="G112" s="291"/>
      <c r="H112" s="291" t="s">
        <v>1228</v>
      </c>
      <c r="I112" s="291" t="s">
        <v>1190</v>
      </c>
      <c r="J112" s="291">
        <v>50</v>
      </c>
      <c r="K112" s="305"/>
    </row>
    <row r="113" s="1" customFormat="1" ht="15" customHeight="1">
      <c r="B113" s="314"/>
      <c r="C113" s="291" t="s">
        <v>53</v>
      </c>
      <c r="D113" s="291"/>
      <c r="E113" s="291"/>
      <c r="F113" s="313" t="s">
        <v>1188</v>
      </c>
      <c r="G113" s="291"/>
      <c r="H113" s="291" t="s">
        <v>1229</v>
      </c>
      <c r="I113" s="291" t="s">
        <v>1190</v>
      </c>
      <c r="J113" s="291">
        <v>20</v>
      </c>
      <c r="K113" s="305"/>
    </row>
    <row r="114" s="1" customFormat="1" ht="15" customHeight="1">
      <c r="B114" s="314"/>
      <c r="C114" s="291" t="s">
        <v>1230</v>
      </c>
      <c r="D114" s="291"/>
      <c r="E114" s="291"/>
      <c r="F114" s="313" t="s">
        <v>1188</v>
      </c>
      <c r="G114" s="291"/>
      <c r="H114" s="291" t="s">
        <v>1231</v>
      </c>
      <c r="I114" s="291" t="s">
        <v>1190</v>
      </c>
      <c r="J114" s="291">
        <v>120</v>
      </c>
      <c r="K114" s="305"/>
    </row>
    <row r="115" s="1" customFormat="1" ht="15" customHeight="1">
      <c r="B115" s="314"/>
      <c r="C115" s="291" t="s">
        <v>38</v>
      </c>
      <c r="D115" s="291"/>
      <c r="E115" s="291"/>
      <c r="F115" s="313" t="s">
        <v>1188</v>
      </c>
      <c r="G115" s="291"/>
      <c r="H115" s="291" t="s">
        <v>1232</v>
      </c>
      <c r="I115" s="291" t="s">
        <v>1223</v>
      </c>
      <c r="J115" s="291"/>
      <c r="K115" s="305"/>
    </row>
    <row r="116" s="1" customFormat="1" ht="15" customHeight="1">
      <c r="B116" s="314"/>
      <c r="C116" s="291" t="s">
        <v>48</v>
      </c>
      <c r="D116" s="291"/>
      <c r="E116" s="291"/>
      <c r="F116" s="313" t="s">
        <v>1188</v>
      </c>
      <c r="G116" s="291"/>
      <c r="H116" s="291" t="s">
        <v>1233</v>
      </c>
      <c r="I116" s="291" t="s">
        <v>1223</v>
      </c>
      <c r="J116" s="291"/>
      <c r="K116" s="305"/>
    </row>
    <row r="117" s="1" customFormat="1" ht="15" customHeight="1">
      <c r="B117" s="314"/>
      <c r="C117" s="291" t="s">
        <v>57</v>
      </c>
      <c r="D117" s="291"/>
      <c r="E117" s="291"/>
      <c r="F117" s="313" t="s">
        <v>1188</v>
      </c>
      <c r="G117" s="291"/>
      <c r="H117" s="291" t="s">
        <v>1234</v>
      </c>
      <c r="I117" s="291" t="s">
        <v>1235</v>
      </c>
      <c r="J117" s="291"/>
      <c r="K117" s="305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288"/>
      <c r="D119" s="288"/>
      <c r="E119" s="288"/>
      <c r="F119" s="325"/>
      <c r="G119" s="288"/>
      <c r="H119" s="288"/>
      <c r="I119" s="288"/>
      <c r="J119" s="288"/>
      <c r="K119" s="324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82" t="s">
        <v>1236</v>
      </c>
      <c r="D122" s="282"/>
      <c r="E122" s="282"/>
      <c r="F122" s="282"/>
      <c r="G122" s="282"/>
      <c r="H122" s="282"/>
      <c r="I122" s="282"/>
      <c r="J122" s="282"/>
      <c r="K122" s="330"/>
    </row>
    <row r="123" s="1" customFormat="1" ht="17.25" customHeight="1">
      <c r="B123" s="331"/>
      <c r="C123" s="306" t="s">
        <v>1182</v>
      </c>
      <c r="D123" s="306"/>
      <c r="E123" s="306"/>
      <c r="F123" s="306" t="s">
        <v>1183</v>
      </c>
      <c r="G123" s="307"/>
      <c r="H123" s="306" t="s">
        <v>54</v>
      </c>
      <c r="I123" s="306" t="s">
        <v>57</v>
      </c>
      <c r="J123" s="306" t="s">
        <v>1184</v>
      </c>
      <c r="K123" s="332"/>
    </row>
    <row r="124" s="1" customFormat="1" ht="17.25" customHeight="1">
      <c r="B124" s="331"/>
      <c r="C124" s="308" t="s">
        <v>1185</v>
      </c>
      <c r="D124" s="308"/>
      <c r="E124" s="308"/>
      <c r="F124" s="309" t="s">
        <v>1186</v>
      </c>
      <c r="G124" s="310"/>
      <c r="H124" s="308"/>
      <c r="I124" s="308"/>
      <c r="J124" s="308" t="s">
        <v>1187</v>
      </c>
      <c r="K124" s="332"/>
    </row>
    <row r="125" s="1" customFormat="1" ht="5.25" customHeight="1">
      <c r="B125" s="333"/>
      <c r="C125" s="311"/>
      <c r="D125" s="311"/>
      <c r="E125" s="311"/>
      <c r="F125" s="311"/>
      <c r="G125" s="291"/>
      <c r="H125" s="311"/>
      <c r="I125" s="311"/>
      <c r="J125" s="311"/>
      <c r="K125" s="334"/>
    </row>
    <row r="126" s="1" customFormat="1" ht="15" customHeight="1">
      <c r="B126" s="333"/>
      <c r="C126" s="291" t="s">
        <v>1191</v>
      </c>
      <c r="D126" s="311"/>
      <c r="E126" s="311"/>
      <c r="F126" s="313" t="s">
        <v>1188</v>
      </c>
      <c r="G126" s="291"/>
      <c r="H126" s="291" t="s">
        <v>1228</v>
      </c>
      <c r="I126" s="291" t="s">
        <v>1190</v>
      </c>
      <c r="J126" s="291">
        <v>120</v>
      </c>
      <c r="K126" s="335"/>
    </row>
    <row r="127" s="1" customFormat="1" ht="15" customHeight="1">
      <c r="B127" s="333"/>
      <c r="C127" s="291" t="s">
        <v>1237</v>
      </c>
      <c r="D127" s="291"/>
      <c r="E127" s="291"/>
      <c r="F127" s="313" t="s">
        <v>1188</v>
      </c>
      <c r="G127" s="291"/>
      <c r="H127" s="291" t="s">
        <v>1238</v>
      </c>
      <c r="I127" s="291" t="s">
        <v>1190</v>
      </c>
      <c r="J127" s="291" t="s">
        <v>1239</v>
      </c>
      <c r="K127" s="335"/>
    </row>
    <row r="128" s="1" customFormat="1" ht="15" customHeight="1">
      <c r="B128" s="333"/>
      <c r="C128" s="291" t="s">
        <v>1136</v>
      </c>
      <c r="D128" s="291"/>
      <c r="E128" s="291"/>
      <c r="F128" s="313" t="s">
        <v>1188</v>
      </c>
      <c r="G128" s="291"/>
      <c r="H128" s="291" t="s">
        <v>1240</v>
      </c>
      <c r="I128" s="291" t="s">
        <v>1190</v>
      </c>
      <c r="J128" s="291" t="s">
        <v>1239</v>
      </c>
      <c r="K128" s="335"/>
    </row>
    <row r="129" s="1" customFormat="1" ht="15" customHeight="1">
      <c r="B129" s="333"/>
      <c r="C129" s="291" t="s">
        <v>1199</v>
      </c>
      <c r="D129" s="291"/>
      <c r="E129" s="291"/>
      <c r="F129" s="313" t="s">
        <v>1194</v>
      </c>
      <c r="G129" s="291"/>
      <c r="H129" s="291" t="s">
        <v>1200</v>
      </c>
      <c r="I129" s="291" t="s">
        <v>1190</v>
      </c>
      <c r="J129" s="291">
        <v>15</v>
      </c>
      <c r="K129" s="335"/>
    </row>
    <row r="130" s="1" customFormat="1" ht="15" customHeight="1">
      <c r="B130" s="333"/>
      <c r="C130" s="315" t="s">
        <v>1201</v>
      </c>
      <c r="D130" s="315"/>
      <c r="E130" s="315"/>
      <c r="F130" s="316" t="s">
        <v>1194</v>
      </c>
      <c r="G130" s="315"/>
      <c r="H130" s="315" t="s">
        <v>1202</v>
      </c>
      <c r="I130" s="315" t="s">
        <v>1190</v>
      </c>
      <c r="J130" s="315">
        <v>15</v>
      </c>
      <c r="K130" s="335"/>
    </row>
    <row r="131" s="1" customFormat="1" ht="15" customHeight="1">
      <c r="B131" s="333"/>
      <c r="C131" s="315" t="s">
        <v>1203</v>
      </c>
      <c r="D131" s="315"/>
      <c r="E131" s="315"/>
      <c r="F131" s="316" t="s">
        <v>1194</v>
      </c>
      <c r="G131" s="315"/>
      <c r="H131" s="315" t="s">
        <v>1204</v>
      </c>
      <c r="I131" s="315" t="s">
        <v>1190</v>
      </c>
      <c r="J131" s="315">
        <v>20</v>
      </c>
      <c r="K131" s="335"/>
    </row>
    <row r="132" s="1" customFormat="1" ht="15" customHeight="1">
      <c r="B132" s="333"/>
      <c r="C132" s="315" t="s">
        <v>1205</v>
      </c>
      <c r="D132" s="315"/>
      <c r="E132" s="315"/>
      <c r="F132" s="316" t="s">
        <v>1194</v>
      </c>
      <c r="G132" s="315"/>
      <c r="H132" s="315" t="s">
        <v>1206</v>
      </c>
      <c r="I132" s="315" t="s">
        <v>1190</v>
      </c>
      <c r="J132" s="315">
        <v>20</v>
      </c>
      <c r="K132" s="335"/>
    </row>
    <row r="133" s="1" customFormat="1" ht="15" customHeight="1">
      <c r="B133" s="333"/>
      <c r="C133" s="291" t="s">
        <v>1193</v>
      </c>
      <c r="D133" s="291"/>
      <c r="E133" s="291"/>
      <c r="F133" s="313" t="s">
        <v>1194</v>
      </c>
      <c r="G133" s="291"/>
      <c r="H133" s="291" t="s">
        <v>1228</v>
      </c>
      <c r="I133" s="291" t="s">
        <v>1190</v>
      </c>
      <c r="J133" s="291">
        <v>50</v>
      </c>
      <c r="K133" s="335"/>
    </row>
    <row r="134" s="1" customFormat="1" ht="15" customHeight="1">
      <c r="B134" s="333"/>
      <c r="C134" s="291" t="s">
        <v>1207</v>
      </c>
      <c r="D134" s="291"/>
      <c r="E134" s="291"/>
      <c r="F134" s="313" t="s">
        <v>1194</v>
      </c>
      <c r="G134" s="291"/>
      <c r="H134" s="291" t="s">
        <v>1228</v>
      </c>
      <c r="I134" s="291" t="s">
        <v>1190</v>
      </c>
      <c r="J134" s="291">
        <v>50</v>
      </c>
      <c r="K134" s="335"/>
    </row>
    <row r="135" s="1" customFormat="1" ht="15" customHeight="1">
      <c r="B135" s="333"/>
      <c r="C135" s="291" t="s">
        <v>1213</v>
      </c>
      <c r="D135" s="291"/>
      <c r="E135" s="291"/>
      <c r="F135" s="313" t="s">
        <v>1194</v>
      </c>
      <c r="G135" s="291"/>
      <c r="H135" s="291" t="s">
        <v>1228</v>
      </c>
      <c r="I135" s="291" t="s">
        <v>1190</v>
      </c>
      <c r="J135" s="291">
        <v>50</v>
      </c>
      <c r="K135" s="335"/>
    </row>
    <row r="136" s="1" customFormat="1" ht="15" customHeight="1">
      <c r="B136" s="333"/>
      <c r="C136" s="291" t="s">
        <v>1215</v>
      </c>
      <c r="D136" s="291"/>
      <c r="E136" s="291"/>
      <c r="F136" s="313" t="s">
        <v>1194</v>
      </c>
      <c r="G136" s="291"/>
      <c r="H136" s="291" t="s">
        <v>1228</v>
      </c>
      <c r="I136" s="291" t="s">
        <v>1190</v>
      </c>
      <c r="J136" s="291">
        <v>50</v>
      </c>
      <c r="K136" s="335"/>
    </row>
    <row r="137" s="1" customFormat="1" ht="15" customHeight="1">
      <c r="B137" s="333"/>
      <c r="C137" s="291" t="s">
        <v>1216</v>
      </c>
      <c r="D137" s="291"/>
      <c r="E137" s="291"/>
      <c r="F137" s="313" t="s">
        <v>1194</v>
      </c>
      <c r="G137" s="291"/>
      <c r="H137" s="291" t="s">
        <v>1241</v>
      </c>
      <c r="I137" s="291" t="s">
        <v>1190</v>
      </c>
      <c r="J137" s="291">
        <v>255</v>
      </c>
      <c r="K137" s="335"/>
    </row>
    <row r="138" s="1" customFormat="1" ht="15" customHeight="1">
      <c r="B138" s="333"/>
      <c r="C138" s="291" t="s">
        <v>1218</v>
      </c>
      <c r="D138" s="291"/>
      <c r="E138" s="291"/>
      <c r="F138" s="313" t="s">
        <v>1188</v>
      </c>
      <c r="G138" s="291"/>
      <c r="H138" s="291" t="s">
        <v>1242</v>
      </c>
      <c r="I138" s="291" t="s">
        <v>1220</v>
      </c>
      <c r="J138" s="291"/>
      <c r="K138" s="335"/>
    </row>
    <row r="139" s="1" customFormat="1" ht="15" customHeight="1">
      <c r="B139" s="333"/>
      <c r="C139" s="291" t="s">
        <v>1221</v>
      </c>
      <c r="D139" s="291"/>
      <c r="E139" s="291"/>
      <c r="F139" s="313" t="s">
        <v>1188</v>
      </c>
      <c r="G139" s="291"/>
      <c r="H139" s="291" t="s">
        <v>1243</v>
      </c>
      <c r="I139" s="291" t="s">
        <v>1223</v>
      </c>
      <c r="J139" s="291"/>
      <c r="K139" s="335"/>
    </row>
    <row r="140" s="1" customFormat="1" ht="15" customHeight="1">
      <c r="B140" s="333"/>
      <c r="C140" s="291" t="s">
        <v>1224</v>
      </c>
      <c r="D140" s="291"/>
      <c r="E140" s="291"/>
      <c r="F140" s="313" t="s">
        <v>1188</v>
      </c>
      <c r="G140" s="291"/>
      <c r="H140" s="291" t="s">
        <v>1224</v>
      </c>
      <c r="I140" s="291" t="s">
        <v>1223</v>
      </c>
      <c r="J140" s="291"/>
      <c r="K140" s="335"/>
    </row>
    <row r="141" s="1" customFormat="1" ht="15" customHeight="1">
      <c r="B141" s="333"/>
      <c r="C141" s="291" t="s">
        <v>38</v>
      </c>
      <c r="D141" s="291"/>
      <c r="E141" s="291"/>
      <c r="F141" s="313" t="s">
        <v>1188</v>
      </c>
      <c r="G141" s="291"/>
      <c r="H141" s="291" t="s">
        <v>1244</v>
      </c>
      <c r="I141" s="291" t="s">
        <v>1223</v>
      </c>
      <c r="J141" s="291"/>
      <c r="K141" s="335"/>
    </row>
    <row r="142" s="1" customFormat="1" ht="15" customHeight="1">
      <c r="B142" s="333"/>
      <c r="C142" s="291" t="s">
        <v>1245</v>
      </c>
      <c r="D142" s="291"/>
      <c r="E142" s="291"/>
      <c r="F142" s="313" t="s">
        <v>1188</v>
      </c>
      <c r="G142" s="291"/>
      <c r="H142" s="291" t="s">
        <v>1246</v>
      </c>
      <c r="I142" s="291" t="s">
        <v>1223</v>
      </c>
      <c r="J142" s="291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288"/>
      <c r="C144" s="288"/>
      <c r="D144" s="288"/>
      <c r="E144" s="288"/>
      <c r="F144" s="325"/>
      <c r="G144" s="288"/>
      <c r="H144" s="288"/>
      <c r="I144" s="288"/>
      <c r="J144" s="288"/>
      <c r="K144" s="288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1247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1182</v>
      </c>
      <c r="D148" s="306"/>
      <c r="E148" s="306"/>
      <c r="F148" s="306" t="s">
        <v>1183</v>
      </c>
      <c r="G148" s="307"/>
      <c r="H148" s="306" t="s">
        <v>54</v>
      </c>
      <c r="I148" s="306" t="s">
        <v>57</v>
      </c>
      <c r="J148" s="306" t="s">
        <v>1184</v>
      </c>
      <c r="K148" s="305"/>
    </row>
    <row r="149" s="1" customFormat="1" ht="17.25" customHeight="1">
      <c r="B149" s="303"/>
      <c r="C149" s="308" t="s">
        <v>1185</v>
      </c>
      <c r="D149" s="308"/>
      <c r="E149" s="308"/>
      <c r="F149" s="309" t="s">
        <v>1186</v>
      </c>
      <c r="G149" s="310"/>
      <c r="H149" s="308"/>
      <c r="I149" s="308"/>
      <c r="J149" s="308" t="s">
        <v>1187</v>
      </c>
      <c r="K149" s="305"/>
    </row>
    <row r="150" s="1" customFormat="1" ht="5.25" customHeight="1">
      <c r="B150" s="314"/>
      <c r="C150" s="311"/>
      <c r="D150" s="311"/>
      <c r="E150" s="311"/>
      <c r="F150" s="311"/>
      <c r="G150" s="312"/>
      <c r="H150" s="311"/>
      <c r="I150" s="311"/>
      <c r="J150" s="311"/>
      <c r="K150" s="335"/>
    </row>
    <row r="151" s="1" customFormat="1" ht="15" customHeight="1">
      <c r="B151" s="314"/>
      <c r="C151" s="339" t="s">
        <v>1191</v>
      </c>
      <c r="D151" s="291"/>
      <c r="E151" s="291"/>
      <c r="F151" s="340" t="s">
        <v>1188</v>
      </c>
      <c r="G151" s="291"/>
      <c r="H151" s="339" t="s">
        <v>1228</v>
      </c>
      <c r="I151" s="339" t="s">
        <v>1190</v>
      </c>
      <c r="J151" s="339">
        <v>120</v>
      </c>
      <c r="K151" s="335"/>
    </row>
    <row r="152" s="1" customFormat="1" ht="15" customHeight="1">
      <c r="B152" s="314"/>
      <c r="C152" s="339" t="s">
        <v>1237</v>
      </c>
      <c r="D152" s="291"/>
      <c r="E152" s="291"/>
      <c r="F152" s="340" t="s">
        <v>1188</v>
      </c>
      <c r="G152" s="291"/>
      <c r="H152" s="339" t="s">
        <v>1248</v>
      </c>
      <c r="I152" s="339" t="s">
        <v>1190</v>
      </c>
      <c r="J152" s="339" t="s">
        <v>1239</v>
      </c>
      <c r="K152" s="335"/>
    </row>
    <row r="153" s="1" customFormat="1" ht="15" customHeight="1">
      <c r="B153" s="314"/>
      <c r="C153" s="339" t="s">
        <v>1136</v>
      </c>
      <c r="D153" s="291"/>
      <c r="E153" s="291"/>
      <c r="F153" s="340" t="s">
        <v>1188</v>
      </c>
      <c r="G153" s="291"/>
      <c r="H153" s="339" t="s">
        <v>1249</v>
      </c>
      <c r="I153" s="339" t="s">
        <v>1190</v>
      </c>
      <c r="J153" s="339" t="s">
        <v>1239</v>
      </c>
      <c r="K153" s="335"/>
    </row>
    <row r="154" s="1" customFormat="1" ht="15" customHeight="1">
      <c r="B154" s="314"/>
      <c r="C154" s="339" t="s">
        <v>1193</v>
      </c>
      <c r="D154" s="291"/>
      <c r="E154" s="291"/>
      <c r="F154" s="340" t="s">
        <v>1194</v>
      </c>
      <c r="G154" s="291"/>
      <c r="H154" s="339" t="s">
        <v>1228</v>
      </c>
      <c r="I154" s="339" t="s">
        <v>1190</v>
      </c>
      <c r="J154" s="339">
        <v>50</v>
      </c>
      <c r="K154" s="335"/>
    </row>
    <row r="155" s="1" customFormat="1" ht="15" customHeight="1">
      <c r="B155" s="314"/>
      <c r="C155" s="339" t="s">
        <v>1196</v>
      </c>
      <c r="D155" s="291"/>
      <c r="E155" s="291"/>
      <c r="F155" s="340" t="s">
        <v>1188</v>
      </c>
      <c r="G155" s="291"/>
      <c r="H155" s="339" t="s">
        <v>1228</v>
      </c>
      <c r="I155" s="339" t="s">
        <v>1198</v>
      </c>
      <c r="J155" s="339"/>
      <c r="K155" s="335"/>
    </row>
    <row r="156" s="1" customFormat="1" ht="15" customHeight="1">
      <c r="B156" s="314"/>
      <c r="C156" s="339" t="s">
        <v>1207</v>
      </c>
      <c r="D156" s="291"/>
      <c r="E156" s="291"/>
      <c r="F156" s="340" t="s">
        <v>1194</v>
      </c>
      <c r="G156" s="291"/>
      <c r="H156" s="339" t="s">
        <v>1228</v>
      </c>
      <c r="I156" s="339" t="s">
        <v>1190</v>
      </c>
      <c r="J156" s="339">
        <v>50</v>
      </c>
      <c r="K156" s="335"/>
    </row>
    <row r="157" s="1" customFormat="1" ht="15" customHeight="1">
      <c r="B157" s="314"/>
      <c r="C157" s="339" t="s">
        <v>1215</v>
      </c>
      <c r="D157" s="291"/>
      <c r="E157" s="291"/>
      <c r="F157" s="340" t="s">
        <v>1194</v>
      </c>
      <c r="G157" s="291"/>
      <c r="H157" s="339" t="s">
        <v>1228</v>
      </c>
      <c r="I157" s="339" t="s">
        <v>1190</v>
      </c>
      <c r="J157" s="339">
        <v>50</v>
      </c>
      <c r="K157" s="335"/>
    </row>
    <row r="158" s="1" customFormat="1" ht="15" customHeight="1">
      <c r="B158" s="314"/>
      <c r="C158" s="339" t="s">
        <v>1213</v>
      </c>
      <c r="D158" s="291"/>
      <c r="E158" s="291"/>
      <c r="F158" s="340" t="s">
        <v>1194</v>
      </c>
      <c r="G158" s="291"/>
      <c r="H158" s="339" t="s">
        <v>1228</v>
      </c>
      <c r="I158" s="339" t="s">
        <v>1190</v>
      </c>
      <c r="J158" s="339">
        <v>50</v>
      </c>
      <c r="K158" s="335"/>
    </row>
    <row r="159" s="1" customFormat="1" ht="15" customHeight="1">
      <c r="B159" s="314"/>
      <c r="C159" s="339" t="s">
        <v>88</v>
      </c>
      <c r="D159" s="291"/>
      <c r="E159" s="291"/>
      <c r="F159" s="340" t="s">
        <v>1188</v>
      </c>
      <c r="G159" s="291"/>
      <c r="H159" s="339" t="s">
        <v>1250</v>
      </c>
      <c r="I159" s="339" t="s">
        <v>1190</v>
      </c>
      <c r="J159" s="339" t="s">
        <v>1251</v>
      </c>
      <c r="K159" s="335"/>
    </row>
    <row r="160" s="1" customFormat="1" ht="15" customHeight="1">
      <c r="B160" s="314"/>
      <c r="C160" s="339" t="s">
        <v>1252</v>
      </c>
      <c r="D160" s="291"/>
      <c r="E160" s="291"/>
      <c r="F160" s="340" t="s">
        <v>1188</v>
      </c>
      <c r="G160" s="291"/>
      <c r="H160" s="339" t="s">
        <v>1253</v>
      </c>
      <c r="I160" s="339" t="s">
        <v>1223</v>
      </c>
      <c r="J160" s="339"/>
      <c r="K160" s="335"/>
    </row>
    <row r="161" s="1" customFormat="1" ht="15" customHeight="1">
      <c r="B161" s="341"/>
      <c r="C161" s="323"/>
      <c r="D161" s="323"/>
      <c r="E161" s="323"/>
      <c r="F161" s="323"/>
      <c r="G161" s="323"/>
      <c r="H161" s="323"/>
      <c r="I161" s="323"/>
      <c r="J161" s="323"/>
      <c r="K161" s="342"/>
    </row>
    <row r="162" s="1" customFormat="1" ht="18.75" customHeight="1">
      <c r="B162" s="288"/>
      <c r="C162" s="291"/>
      <c r="D162" s="291"/>
      <c r="E162" s="291"/>
      <c r="F162" s="313"/>
      <c r="G162" s="291"/>
      <c r="H162" s="291"/>
      <c r="I162" s="291"/>
      <c r="J162" s="291"/>
      <c r="K162" s="288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1254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1182</v>
      </c>
      <c r="D166" s="306"/>
      <c r="E166" s="306"/>
      <c r="F166" s="306" t="s">
        <v>1183</v>
      </c>
      <c r="G166" s="343"/>
      <c r="H166" s="344" t="s">
        <v>54</v>
      </c>
      <c r="I166" s="344" t="s">
        <v>57</v>
      </c>
      <c r="J166" s="306" t="s">
        <v>1184</v>
      </c>
      <c r="K166" s="283"/>
    </row>
    <row r="167" s="1" customFormat="1" ht="17.25" customHeight="1">
      <c r="B167" s="284"/>
      <c r="C167" s="308" t="s">
        <v>1185</v>
      </c>
      <c r="D167" s="308"/>
      <c r="E167" s="308"/>
      <c r="F167" s="309" t="s">
        <v>1186</v>
      </c>
      <c r="G167" s="345"/>
      <c r="H167" s="346"/>
      <c r="I167" s="346"/>
      <c r="J167" s="308" t="s">
        <v>1187</v>
      </c>
      <c r="K167" s="286"/>
    </row>
    <row r="168" s="1" customFormat="1" ht="5.25" customHeight="1">
      <c r="B168" s="314"/>
      <c r="C168" s="311"/>
      <c r="D168" s="311"/>
      <c r="E168" s="311"/>
      <c r="F168" s="311"/>
      <c r="G168" s="312"/>
      <c r="H168" s="311"/>
      <c r="I168" s="311"/>
      <c r="J168" s="311"/>
      <c r="K168" s="335"/>
    </row>
    <row r="169" s="1" customFormat="1" ht="15" customHeight="1">
      <c r="B169" s="314"/>
      <c r="C169" s="291" t="s">
        <v>1191</v>
      </c>
      <c r="D169" s="291"/>
      <c r="E169" s="291"/>
      <c r="F169" s="313" t="s">
        <v>1188</v>
      </c>
      <c r="G169" s="291"/>
      <c r="H169" s="291" t="s">
        <v>1228</v>
      </c>
      <c r="I169" s="291" t="s">
        <v>1190</v>
      </c>
      <c r="J169" s="291">
        <v>120</v>
      </c>
      <c r="K169" s="335"/>
    </row>
    <row r="170" s="1" customFormat="1" ht="15" customHeight="1">
      <c r="B170" s="314"/>
      <c r="C170" s="291" t="s">
        <v>1237</v>
      </c>
      <c r="D170" s="291"/>
      <c r="E170" s="291"/>
      <c r="F170" s="313" t="s">
        <v>1188</v>
      </c>
      <c r="G170" s="291"/>
      <c r="H170" s="291" t="s">
        <v>1238</v>
      </c>
      <c r="I170" s="291" t="s">
        <v>1190</v>
      </c>
      <c r="J170" s="291" t="s">
        <v>1239</v>
      </c>
      <c r="K170" s="335"/>
    </row>
    <row r="171" s="1" customFormat="1" ht="15" customHeight="1">
      <c r="B171" s="314"/>
      <c r="C171" s="291" t="s">
        <v>1136</v>
      </c>
      <c r="D171" s="291"/>
      <c r="E171" s="291"/>
      <c r="F171" s="313" t="s">
        <v>1188</v>
      </c>
      <c r="G171" s="291"/>
      <c r="H171" s="291" t="s">
        <v>1255</v>
      </c>
      <c r="I171" s="291" t="s">
        <v>1190</v>
      </c>
      <c r="J171" s="291" t="s">
        <v>1239</v>
      </c>
      <c r="K171" s="335"/>
    </row>
    <row r="172" s="1" customFormat="1" ht="15" customHeight="1">
      <c r="B172" s="314"/>
      <c r="C172" s="291" t="s">
        <v>1193</v>
      </c>
      <c r="D172" s="291"/>
      <c r="E172" s="291"/>
      <c r="F172" s="313" t="s">
        <v>1194</v>
      </c>
      <c r="G172" s="291"/>
      <c r="H172" s="291" t="s">
        <v>1255</v>
      </c>
      <c r="I172" s="291" t="s">
        <v>1190</v>
      </c>
      <c r="J172" s="291">
        <v>50</v>
      </c>
      <c r="K172" s="335"/>
    </row>
    <row r="173" s="1" customFormat="1" ht="15" customHeight="1">
      <c r="B173" s="314"/>
      <c r="C173" s="291" t="s">
        <v>1196</v>
      </c>
      <c r="D173" s="291"/>
      <c r="E173" s="291"/>
      <c r="F173" s="313" t="s">
        <v>1188</v>
      </c>
      <c r="G173" s="291"/>
      <c r="H173" s="291" t="s">
        <v>1255</v>
      </c>
      <c r="I173" s="291" t="s">
        <v>1198</v>
      </c>
      <c r="J173" s="291"/>
      <c r="K173" s="335"/>
    </row>
    <row r="174" s="1" customFormat="1" ht="15" customHeight="1">
      <c r="B174" s="314"/>
      <c r="C174" s="291" t="s">
        <v>1207</v>
      </c>
      <c r="D174" s="291"/>
      <c r="E174" s="291"/>
      <c r="F174" s="313" t="s">
        <v>1194</v>
      </c>
      <c r="G174" s="291"/>
      <c r="H174" s="291" t="s">
        <v>1255</v>
      </c>
      <c r="I174" s="291" t="s">
        <v>1190</v>
      </c>
      <c r="J174" s="291">
        <v>50</v>
      </c>
      <c r="K174" s="335"/>
    </row>
    <row r="175" s="1" customFormat="1" ht="15" customHeight="1">
      <c r="B175" s="314"/>
      <c r="C175" s="291" t="s">
        <v>1215</v>
      </c>
      <c r="D175" s="291"/>
      <c r="E175" s="291"/>
      <c r="F175" s="313" t="s">
        <v>1194</v>
      </c>
      <c r="G175" s="291"/>
      <c r="H175" s="291" t="s">
        <v>1255</v>
      </c>
      <c r="I175" s="291" t="s">
        <v>1190</v>
      </c>
      <c r="J175" s="291">
        <v>50</v>
      </c>
      <c r="K175" s="335"/>
    </row>
    <row r="176" s="1" customFormat="1" ht="15" customHeight="1">
      <c r="B176" s="314"/>
      <c r="C176" s="291" t="s">
        <v>1213</v>
      </c>
      <c r="D176" s="291"/>
      <c r="E176" s="291"/>
      <c r="F176" s="313" t="s">
        <v>1194</v>
      </c>
      <c r="G176" s="291"/>
      <c r="H176" s="291" t="s">
        <v>1255</v>
      </c>
      <c r="I176" s="291" t="s">
        <v>1190</v>
      </c>
      <c r="J176" s="291">
        <v>50</v>
      </c>
      <c r="K176" s="335"/>
    </row>
    <row r="177" s="1" customFormat="1" ht="15" customHeight="1">
      <c r="B177" s="314"/>
      <c r="C177" s="291" t="s">
        <v>107</v>
      </c>
      <c r="D177" s="291"/>
      <c r="E177" s="291"/>
      <c r="F177" s="313" t="s">
        <v>1188</v>
      </c>
      <c r="G177" s="291"/>
      <c r="H177" s="291" t="s">
        <v>1256</v>
      </c>
      <c r="I177" s="291" t="s">
        <v>1257</v>
      </c>
      <c r="J177" s="291"/>
      <c r="K177" s="335"/>
    </row>
    <row r="178" s="1" customFormat="1" ht="15" customHeight="1">
      <c r="B178" s="314"/>
      <c r="C178" s="291" t="s">
        <v>57</v>
      </c>
      <c r="D178" s="291"/>
      <c r="E178" s="291"/>
      <c r="F178" s="313" t="s">
        <v>1188</v>
      </c>
      <c r="G178" s="291"/>
      <c r="H178" s="291" t="s">
        <v>1258</v>
      </c>
      <c r="I178" s="291" t="s">
        <v>1259</v>
      </c>
      <c r="J178" s="291">
        <v>1</v>
      </c>
      <c r="K178" s="335"/>
    </row>
    <row r="179" s="1" customFormat="1" ht="15" customHeight="1">
      <c r="B179" s="314"/>
      <c r="C179" s="291" t="s">
        <v>53</v>
      </c>
      <c r="D179" s="291"/>
      <c r="E179" s="291"/>
      <c r="F179" s="313" t="s">
        <v>1188</v>
      </c>
      <c r="G179" s="291"/>
      <c r="H179" s="291" t="s">
        <v>1260</v>
      </c>
      <c r="I179" s="291" t="s">
        <v>1190</v>
      </c>
      <c r="J179" s="291">
        <v>20</v>
      </c>
      <c r="K179" s="335"/>
    </row>
    <row r="180" s="1" customFormat="1" ht="15" customHeight="1">
      <c r="B180" s="314"/>
      <c r="C180" s="291" t="s">
        <v>54</v>
      </c>
      <c r="D180" s="291"/>
      <c r="E180" s="291"/>
      <c r="F180" s="313" t="s">
        <v>1188</v>
      </c>
      <c r="G180" s="291"/>
      <c r="H180" s="291" t="s">
        <v>1261</v>
      </c>
      <c r="I180" s="291" t="s">
        <v>1190</v>
      </c>
      <c r="J180" s="291">
        <v>255</v>
      </c>
      <c r="K180" s="335"/>
    </row>
    <row r="181" s="1" customFormat="1" ht="15" customHeight="1">
      <c r="B181" s="314"/>
      <c r="C181" s="291" t="s">
        <v>108</v>
      </c>
      <c r="D181" s="291"/>
      <c r="E181" s="291"/>
      <c r="F181" s="313" t="s">
        <v>1188</v>
      </c>
      <c r="G181" s="291"/>
      <c r="H181" s="291" t="s">
        <v>1152</v>
      </c>
      <c r="I181" s="291" t="s">
        <v>1190</v>
      </c>
      <c r="J181" s="291">
        <v>10</v>
      </c>
      <c r="K181" s="335"/>
    </row>
    <row r="182" s="1" customFormat="1" ht="15" customHeight="1">
      <c r="B182" s="314"/>
      <c r="C182" s="291" t="s">
        <v>109</v>
      </c>
      <c r="D182" s="291"/>
      <c r="E182" s="291"/>
      <c r="F182" s="313" t="s">
        <v>1188</v>
      </c>
      <c r="G182" s="291"/>
      <c r="H182" s="291" t="s">
        <v>1262</v>
      </c>
      <c r="I182" s="291" t="s">
        <v>1223</v>
      </c>
      <c r="J182" s="291"/>
      <c r="K182" s="335"/>
    </row>
    <row r="183" s="1" customFormat="1" ht="15" customHeight="1">
      <c r="B183" s="314"/>
      <c r="C183" s="291" t="s">
        <v>1263</v>
      </c>
      <c r="D183" s="291"/>
      <c r="E183" s="291"/>
      <c r="F183" s="313" t="s">
        <v>1188</v>
      </c>
      <c r="G183" s="291"/>
      <c r="H183" s="291" t="s">
        <v>1264</v>
      </c>
      <c r="I183" s="291" t="s">
        <v>1223</v>
      </c>
      <c r="J183" s="291"/>
      <c r="K183" s="335"/>
    </row>
    <row r="184" s="1" customFormat="1" ht="15" customHeight="1">
      <c r="B184" s="314"/>
      <c r="C184" s="291" t="s">
        <v>1252</v>
      </c>
      <c r="D184" s="291"/>
      <c r="E184" s="291"/>
      <c r="F184" s="313" t="s">
        <v>1188</v>
      </c>
      <c r="G184" s="291"/>
      <c r="H184" s="291" t="s">
        <v>1265</v>
      </c>
      <c r="I184" s="291" t="s">
        <v>1223</v>
      </c>
      <c r="J184" s="291"/>
      <c r="K184" s="335"/>
    </row>
    <row r="185" s="1" customFormat="1" ht="15" customHeight="1">
      <c r="B185" s="314"/>
      <c r="C185" s="291" t="s">
        <v>111</v>
      </c>
      <c r="D185" s="291"/>
      <c r="E185" s="291"/>
      <c r="F185" s="313" t="s">
        <v>1194</v>
      </c>
      <c r="G185" s="291"/>
      <c r="H185" s="291" t="s">
        <v>1266</v>
      </c>
      <c r="I185" s="291" t="s">
        <v>1190</v>
      </c>
      <c r="J185" s="291">
        <v>50</v>
      </c>
      <c r="K185" s="335"/>
    </row>
    <row r="186" s="1" customFormat="1" ht="15" customHeight="1">
      <c r="B186" s="314"/>
      <c r="C186" s="291" t="s">
        <v>1267</v>
      </c>
      <c r="D186" s="291"/>
      <c r="E186" s="291"/>
      <c r="F186" s="313" t="s">
        <v>1194</v>
      </c>
      <c r="G186" s="291"/>
      <c r="H186" s="291" t="s">
        <v>1268</v>
      </c>
      <c r="I186" s="291" t="s">
        <v>1269</v>
      </c>
      <c r="J186" s="291"/>
      <c r="K186" s="335"/>
    </row>
    <row r="187" s="1" customFormat="1" ht="15" customHeight="1">
      <c r="B187" s="314"/>
      <c r="C187" s="291" t="s">
        <v>1270</v>
      </c>
      <c r="D187" s="291"/>
      <c r="E187" s="291"/>
      <c r="F187" s="313" t="s">
        <v>1194</v>
      </c>
      <c r="G187" s="291"/>
      <c r="H187" s="291" t="s">
        <v>1271</v>
      </c>
      <c r="I187" s="291" t="s">
        <v>1269</v>
      </c>
      <c r="J187" s="291"/>
      <c r="K187" s="335"/>
    </row>
    <row r="188" s="1" customFormat="1" ht="15" customHeight="1">
      <c r="B188" s="314"/>
      <c r="C188" s="291" t="s">
        <v>1272</v>
      </c>
      <c r="D188" s="291"/>
      <c r="E188" s="291"/>
      <c r="F188" s="313" t="s">
        <v>1194</v>
      </c>
      <c r="G188" s="291"/>
      <c r="H188" s="291" t="s">
        <v>1273</v>
      </c>
      <c r="I188" s="291" t="s">
        <v>1269</v>
      </c>
      <c r="J188" s="291"/>
      <c r="K188" s="335"/>
    </row>
    <row r="189" s="1" customFormat="1" ht="15" customHeight="1">
      <c r="B189" s="314"/>
      <c r="C189" s="347" t="s">
        <v>1274</v>
      </c>
      <c r="D189" s="291"/>
      <c r="E189" s="291"/>
      <c r="F189" s="313" t="s">
        <v>1194</v>
      </c>
      <c r="G189" s="291"/>
      <c r="H189" s="291" t="s">
        <v>1275</v>
      </c>
      <c r="I189" s="291" t="s">
        <v>1276</v>
      </c>
      <c r="J189" s="348" t="s">
        <v>1277</v>
      </c>
      <c r="K189" s="335"/>
    </row>
    <row r="190" s="1" customFormat="1" ht="15" customHeight="1">
      <c r="B190" s="314"/>
      <c r="C190" s="298" t="s">
        <v>42</v>
      </c>
      <c r="D190" s="291"/>
      <c r="E190" s="291"/>
      <c r="F190" s="313" t="s">
        <v>1188</v>
      </c>
      <c r="G190" s="291"/>
      <c r="H190" s="288" t="s">
        <v>1278</v>
      </c>
      <c r="I190" s="291" t="s">
        <v>1279</v>
      </c>
      <c r="J190" s="291"/>
      <c r="K190" s="335"/>
    </row>
    <row r="191" s="1" customFormat="1" ht="15" customHeight="1">
      <c r="B191" s="314"/>
      <c r="C191" s="298" t="s">
        <v>1280</v>
      </c>
      <c r="D191" s="291"/>
      <c r="E191" s="291"/>
      <c r="F191" s="313" t="s">
        <v>1188</v>
      </c>
      <c r="G191" s="291"/>
      <c r="H191" s="291" t="s">
        <v>1281</v>
      </c>
      <c r="I191" s="291" t="s">
        <v>1223</v>
      </c>
      <c r="J191" s="291"/>
      <c r="K191" s="335"/>
    </row>
    <row r="192" s="1" customFormat="1" ht="15" customHeight="1">
      <c r="B192" s="314"/>
      <c r="C192" s="298" t="s">
        <v>1282</v>
      </c>
      <c r="D192" s="291"/>
      <c r="E192" s="291"/>
      <c r="F192" s="313" t="s">
        <v>1188</v>
      </c>
      <c r="G192" s="291"/>
      <c r="H192" s="291" t="s">
        <v>1283</v>
      </c>
      <c r="I192" s="291" t="s">
        <v>1223</v>
      </c>
      <c r="J192" s="291"/>
      <c r="K192" s="335"/>
    </row>
    <row r="193" s="1" customFormat="1" ht="15" customHeight="1">
      <c r="B193" s="314"/>
      <c r="C193" s="298" t="s">
        <v>1284</v>
      </c>
      <c r="D193" s="291"/>
      <c r="E193" s="291"/>
      <c r="F193" s="313" t="s">
        <v>1194</v>
      </c>
      <c r="G193" s="291"/>
      <c r="H193" s="291" t="s">
        <v>1285</v>
      </c>
      <c r="I193" s="291" t="s">
        <v>1223</v>
      </c>
      <c r="J193" s="291"/>
      <c r="K193" s="335"/>
    </row>
    <row r="194" s="1" customFormat="1" ht="15" customHeight="1">
      <c r="B194" s="341"/>
      <c r="C194" s="349"/>
      <c r="D194" s="323"/>
      <c r="E194" s="323"/>
      <c r="F194" s="323"/>
      <c r="G194" s="323"/>
      <c r="H194" s="323"/>
      <c r="I194" s="323"/>
      <c r="J194" s="323"/>
      <c r="K194" s="342"/>
    </row>
    <row r="195" s="1" customFormat="1" ht="18.75" customHeight="1">
      <c r="B195" s="288"/>
      <c r="C195" s="291"/>
      <c r="D195" s="291"/>
      <c r="E195" s="291"/>
      <c r="F195" s="313"/>
      <c r="G195" s="291"/>
      <c r="H195" s="291"/>
      <c r="I195" s="291"/>
      <c r="J195" s="291"/>
      <c r="K195" s="288"/>
    </row>
    <row r="196" s="1" customFormat="1" ht="18.75" customHeight="1">
      <c r="B196" s="288"/>
      <c r="C196" s="291"/>
      <c r="D196" s="291"/>
      <c r="E196" s="291"/>
      <c r="F196" s="313"/>
      <c r="G196" s="291"/>
      <c r="H196" s="291"/>
      <c r="I196" s="291"/>
      <c r="J196" s="291"/>
      <c r="K196" s="288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1286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0" t="s">
        <v>1287</v>
      </c>
      <c r="D200" s="350"/>
      <c r="E200" s="350"/>
      <c r="F200" s="350" t="s">
        <v>1288</v>
      </c>
      <c r="G200" s="351"/>
      <c r="H200" s="350" t="s">
        <v>1289</v>
      </c>
      <c r="I200" s="350"/>
      <c r="J200" s="350"/>
      <c r="K200" s="283"/>
    </row>
    <row r="201" s="1" customFormat="1" ht="5.25" customHeight="1">
      <c r="B201" s="314"/>
      <c r="C201" s="311"/>
      <c r="D201" s="311"/>
      <c r="E201" s="311"/>
      <c r="F201" s="311"/>
      <c r="G201" s="291"/>
      <c r="H201" s="311"/>
      <c r="I201" s="311"/>
      <c r="J201" s="311"/>
      <c r="K201" s="335"/>
    </row>
    <row r="202" s="1" customFormat="1" ht="15" customHeight="1">
      <c r="B202" s="314"/>
      <c r="C202" s="291" t="s">
        <v>1279</v>
      </c>
      <c r="D202" s="291"/>
      <c r="E202" s="291"/>
      <c r="F202" s="313" t="s">
        <v>43</v>
      </c>
      <c r="G202" s="291"/>
      <c r="H202" s="291" t="s">
        <v>1290</v>
      </c>
      <c r="I202" s="291"/>
      <c r="J202" s="291"/>
      <c r="K202" s="335"/>
    </row>
    <row r="203" s="1" customFormat="1" ht="15" customHeight="1">
      <c r="B203" s="314"/>
      <c r="C203" s="320"/>
      <c r="D203" s="291"/>
      <c r="E203" s="291"/>
      <c r="F203" s="313" t="s">
        <v>44</v>
      </c>
      <c r="G203" s="291"/>
      <c r="H203" s="291" t="s">
        <v>1291</v>
      </c>
      <c r="I203" s="291"/>
      <c r="J203" s="291"/>
      <c r="K203" s="335"/>
    </row>
    <row r="204" s="1" customFormat="1" ht="15" customHeight="1">
      <c r="B204" s="314"/>
      <c r="C204" s="320"/>
      <c r="D204" s="291"/>
      <c r="E204" s="291"/>
      <c r="F204" s="313" t="s">
        <v>47</v>
      </c>
      <c r="G204" s="291"/>
      <c r="H204" s="291" t="s">
        <v>1292</v>
      </c>
      <c r="I204" s="291"/>
      <c r="J204" s="291"/>
      <c r="K204" s="335"/>
    </row>
    <row r="205" s="1" customFormat="1" ht="15" customHeight="1">
      <c r="B205" s="314"/>
      <c r="C205" s="291"/>
      <c r="D205" s="291"/>
      <c r="E205" s="291"/>
      <c r="F205" s="313" t="s">
        <v>45</v>
      </c>
      <c r="G205" s="291"/>
      <c r="H205" s="291" t="s">
        <v>1293</v>
      </c>
      <c r="I205" s="291"/>
      <c r="J205" s="291"/>
      <c r="K205" s="335"/>
    </row>
    <row r="206" s="1" customFormat="1" ht="15" customHeight="1">
      <c r="B206" s="314"/>
      <c r="C206" s="291"/>
      <c r="D206" s="291"/>
      <c r="E206" s="291"/>
      <c r="F206" s="313" t="s">
        <v>46</v>
      </c>
      <c r="G206" s="291"/>
      <c r="H206" s="291" t="s">
        <v>1294</v>
      </c>
      <c r="I206" s="291"/>
      <c r="J206" s="291"/>
      <c r="K206" s="335"/>
    </row>
    <row r="207" s="1" customFormat="1" ht="15" customHeight="1">
      <c r="B207" s="314"/>
      <c r="C207" s="291"/>
      <c r="D207" s="291"/>
      <c r="E207" s="291"/>
      <c r="F207" s="313"/>
      <c r="G207" s="291"/>
      <c r="H207" s="291"/>
      <c r="I207" s="291"/>
      <c r="J207" s="291"/>
      <c r="K207" s="335"/>
    </row>
    <row r="208" s="1" customFormat="1" ht="15" customHeight="1">
      <c r="B208" s="314"/>
      <c r="C208" s="291" t="s">
        <v>1235</v>
      </c>
      <c r="D208" s="291"/>
      <c r="E208" s="291"/>
      <c r="F208" s="313" t="s">
        <v>79</v>
      </c>
      <c r="G208" s="291"/>
      <c r="H208" s="291" t="s">
        <v>1295</v>
      </c>
      <c r="I208" s="291"/>
      <c r="J208" s="291"/>
      <c r="K208" s="335"/>
    </row>
    <row r="209" s="1" customFormat="1" ht="15" customHeight="1">
      <c r="B209" s="314"/>
      <c r="C209" s="320"/>
      <c r="D209" s="291"/>
      <c r="E209" s="291"/>
      <c r="F209" s="313" t="s">
        <v>1130</v>
      </c>
      <c r="G209" s="291"/>
      <c r="H209" s="291" t="s">
        <v>1131</v>
      </c>
      <c r="I209" s="291"/>
      <c r="J209" s="291"/>
      <c r="K209" s="335"/>
    </row>
    <row r="210" s="1" customFormat="1" ht="15" customHeight="1">
      <c r="B210" s="314"/>
      <c r="C210" s="291"/>
      <c r="D210" s="291"/>
      <c r="E210" s="291"/>
      <c r="F210" s="313" t="s">
        <v>1128</v>
      </c>
      <c r="G210" s="291"/>
      <c r="H210" s="291" t="s">
        <v>1296</v>
      </c>
      <c r="I210" s="291"/>
      <c r="J210" s="291"/>
      <c r="K210" s="335"/>
    </row>
    <row r="211" s="1" customFormat="1" ht="15" customHeight="1">
      <c r="B211" s="352"/>
      <c r="C211" s="320"/>
      <c r="D211" s="320"/>
      <c r="E211" s="320"/>
      <c r="F211" s="313" t="s">
        <v>1132</v>
      </c>
      <c r="G211" s="298"/>
      <c r="H211" s="339" t="s">
        <v>1133</v>
      </c>
      <c r="I211" s="339"/>
      <c r="J211" s="339"/>
      <c r="K211" s="353"/>
    </row>
    <row r="212" s="1" customFormat="1" ht="15" customHeight="1">
      <c r="B212" s="352"/>
      <c r="C212" s="320"/>
      <c r="D212" s="320"/>
      <c r="E212" s="320"/>
      <c r="F212" s="313" t="s">
        <v>1134</v>
      </c>
      <c r="G212" s="298"/>
      <c r="H212" s="339" t="s">
        <v>1297</v>
      </c>
      <c r="I212" s="339"/>
      <c r="J212" s="339"/>
      <c r="K212" s="353"/>
    </row>
    <row r="213" s="1" customFormat="1" ht="15" customHeight="1">
      <c r="B213" s="352"/>
      <c r="C213" s="320"/>
      <c r="D213" s="320"/>
      <c r="E213" s="320"/>
      <c r="F213" s="354"/>
      <c r="G213" s="298"/>
      <c r="H213" s="355"/>
      <c r="I213" s="355"/>
      <c r="J213" s="355"/>
      <c r="K213" s="353"/>
    </row>
    <row r="214" s="1" customFormat="1" ht="15" customHeight="1">
      <c r="B214" s="352"/>
      <c r="C214" s="291" t="s">
        <v>1259</v>
      </c>
      <c r="D214" s="320"/>
      <c r="E214" s="320"/>
      <c r="F214" s="313">
        <v>1</v>
      </c>
      <c r="G214" s="298"/>
      <c r="H214" s="339" t="s">
        <v>1298</v>
      </c>
      <c r="I214" s="339"/>
      <c r="J214" s="339"/>
      <c r="K214" s="353"/>
    </row>
    <row r="215" s="1" customFormat="1" ht="15" customHeight="1">
      <c r="B215" s="352"/>
      <c r="C215" s="320"/>
      <c r="D215" s="320"/>
      <c r="E215" s="320"/>
      <c r="F215" s="313">
        <v>2</v>
      </c>
      <c r="G215" s="298"/>
      <c r="H215" s="339" t="s">
        <v>1299</v>
      </c>
      <c r="I215" s="339"/>
      <c r="J215" s="339"/>
      <c r="K215" s="353"/>
    </row>
    <row r="216" s="1" customFormat="1" ht="15" customHeight="1">
      <c r="B216" s="352"/>
      <c r="C216" s="320"/>
      <c r="D216" s="320"/>
      <c r="E216" s="320"/>
      <c r="F216" s="313">
        <v>3</v>
      </c>
      <c r="G216" s="298"/>
      <c r="H216" s="339" t="s">
        <v>1300</v>
      </c>
      <c r="I216" s="339"/>
      <c r="J216" s="339"/>
      <c r="K216" s="353"/>
    </row>
    <row r="217" s="1" customFormat="1" ht="15" customHeight="1">
      <c r="B217" s="352"/>
      <c r="C217" s="320"/>
      <c r="D217" s="320"/>
      <c r="E217" s="320"/>
      <c r="F217" s="313">
        <v>4</v>
      </c>
      <c r="G217" s="298"/>
      <c r="H217" s="339" t="s">
        <v>1301</v>
      </c>
      <c r="I217" s="339"/>
      <c r="J217" s="339"/>
      <c r="K217" s="353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HONZAL\x</dc:creator>
  <cp:lastModifiedBy>HONZAL\x</cp:lastModifiedBy>
  <dcterms:created xsi:type="dcterms:W3CDTF">2021-02-23T09:58:14Z</dcterms:created>
  <dcterms:modified xsi:type="dcterms:W3CDTF">2021-02-23T09:58:18Z</dcterms:modified>
</cp:coreProperties>
</file>