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MU-FS01\redirectedFolders$\mraz\My Documents\umělka_rekonstrukce\"/>
    </mc:Choice>
  </mc:AlternateContent>
  <xr:revisionPtr revIDLastSave="0" documentId="8_{2095E509-24D9-4C0C-A6E2-0E4B53BC4929}" xr6:coauthVersionLast="47" xr6:coauthVersionMax="47" xr10:uidLastSave="{00000000-0000-0000-0000-000000000000}"/>
  <bookViews>
    <workbookView xWindow="-120" yWindow="-120" windowWidth="29040" windowHeight="15840" activeTab="2" xr2:uid="{00000000-000D-0000-FFFF-FFFF00000000}"/>
  </bookViews>
  <sheets>
    <sheet name="Rekapitulace stavby" sheetId="1" r:id="rId1"/>
    <sheet name="01 - Rekonstrukce UMT a r..." sheetId="2" r:id="rId2"/>
    <sheet name="02 - Rekonstrukce umělého..." sheetId="3" r:id="rId3"/>
    <sheet name="Pokyny pro vyplnění" sheetId="4" r:id="rId4"/>
  </sheets>
  <definedNames>
    <definedName name="_xlnm._FilterDatabase" localSheetId="1" hidden="1">'01 - Rekonstrukce UMT a r...'!$C$88:$K$155</definedName>
    <definedName name="_xlnm._FilterDatabase" localSheetId="2" hidden="1">'02 - Rekonstrukce umělého...'!$C$84:$K$104</definedName>
    <definedName name="_xlnm.Print_Titles" localSheetId="1">'01 - Rekonstrukce UMT a r...'!$88:$88</definedName>
    <definedName name="_xlnm.Print_Titles" localSheetId="2">'02 - Rekonstrukce umělého...'!$84:$84</definedName>
    <definedName name="_xlnm.Print_Titles" localSheetId="0">'Rekapitulace stavby'!$52:$52</definedName>
    <definedName name="_xlnm.Print_Area" localSheetId="1">'01 - Rekonstrukce UMT a r...'!$C$4:$J$39,'01 - Rekonstrukce UMT a r...'!$C$45:$J$70,'01 - Rekonstrukce UMT a r...'!$C$76:$K$155</definedName>
    <definedName name="_xlnm.Print_Area" localSheetId="2">'02 - Rekonstrukce umělého...'!$C$4:$J$39,'02 - Rekonstrukce umělého...'!$C$45:$J$66,'02 - Rekonstrukce umělého...'!$C$72:$K$104</definedName>
    <definedName name="_xlnm.Print_Area" localSheetId="3">'Pokyny pro vyplnění'!$B$2:$K$71,'Pokyny pro vyplnění'!$B$74:$K$118,'Pokyny pro vyplnění'!$B$121:$K$161,'Pokyny pro vyplnění'!$B$164:$K$218</definedName>
    <definedName name="_xlnm.Print_Area" localSheetId="0">'Rekapitulace stavby'!$D$4:$AO$36,'Rekapitulace stavby'!$C$42:$AQ$57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37" i="3" l="1"/>
  <c r="J36" i="3"/>
  <c r="AY56" i="1" s="1"/>
  <c r="J35" i="3"/>
  <c r="AX56" i="1" s="1"/>
  <c r="BI102" i="3"/>
  <c r="BH102" i="3"/>
  <c r="BG102" i="3"/>
  <c r="BF102" i="3"/>
  <c r="T102" i="3"/>
  <c r="T101" i="3" s="1"/>
  <c r="T100" i="3" s="1"/>
  <c r="R102" i="3"/>
  <c r="R101" i="3"/>
  <c r="R100" i="3" s="1"/>
  <c r="P102" i="3"/>
  <c r="P101" i="3" s="1"/>
  <c r="P100" i="3" s="1"/>
  <c r="BI98" i="3"/>
  <c r="BH98" i="3"/>
  <c r="BG98" i="3"/>
  <c r="BF98" i="3"/>
  <c r="T98" i="3"/>
  <c r="R98" i="3"/>
  <c r="P98" i="3"/>
  <c r="BI96" i="3"/>
  <c r="BH96" i="3"/>
  <c r="BG96" i="3"/>
  <c r="BF96" i="3"/>
  <c r="T96" i="3"/>
  <c r="R96" i="3"/>
  <c r="P96" i="3"/>
  <c r="BI95" i="3"/>
  <c r="BH95" i="3"/>
  <c r="BG95" i="3"/>
  <c r="BF95" i="3"/>
  <c r="T95" i="3"/>
  <c r="R95" i="3"/>
  <c r="P95" i="3"/>
  <c r="BI93" i="3"/>
  <c r="BH93" i="3"/>
  <c r="BG93" i="3"/>
  <c r="BF93" i="3"/>
  <c r="T93" i="3"/>
  <c r="R93" i="3"/>
  <c r="P93" i="3"/>
  <c r="BI91" i="3"/>
  <c r="BH91" i="3"/>
  <c r="BG91" i="3"/>
  <c r="BF91" i="3"/>
  <c r="T91" i="3"/>
  <c r="R91" i="3"/>
  <c r="P91" i="3"/>
  <c r="BI88" i="3"/>
  <c r="BH88" i="3"/>
  <c r="BG88" i="3"/>
  <c r="BF88" i="3"/>
  <c r="T88" i="3"/>
  <c r="T87" i="3" s="1"/>
  <c r="T86" i="3" s="1"/>
  <c r="R88" i="3"/>
  <c r="R87" i="3"/>
  <c r="R86" i="3" s="1"/>
  <c r="P88" i="3"/>
  <c r="P87" i="3" s="1"/>
  <c r="P86" i="3" s="1"/>
  <c r="F79" i="3"/>
  <c r="E77" i="3"/>
  <c r="F52" i="3"/>
  <c r="E50" i="3"/>
  <c r="J24" i="3"/>
  <c r="E24" i="3"/>
  <c r="J82" i="3" s="1"/>
  <c r="J23" i="3"/>
  <c r="J21" i="3"/>
  <c r="E21" i="3"/>
  <c r="J81" i="3" s="1"/>
  <c r="J20" i="3"/>
  <c r="J18" i="3"/>
  <c r="E18" i="3"/>
  <c r="F82" i="3" s="1"/>
  <c r="J17" i="3"/>
  <c r="J15" i="3"/>
  <c r="E15" i="3"/>
  <c r="F81" i="3" s="1"/>
  <c r="J14" i="3"/>
  <c r="J12" i="3"/>
  <c r="J79" i="3"/>
  <c r="E7" i="3"/>
  <c r="E75" i="3"/>
  <c r="J37" i="2"/>
  <c r="J36" i="2"/>
  <c r="AY55" i="1" s="1"/>
  <c r="J35" i="2"/>
  <c r="AX55" i="1" s="1"/>
  <c r="BI154" i="2"/>
  <c r="BH154" i="2"/>
  <c r="BG154" i="2"/>
  <c r="BF154" i="2"/>
  <c r="T154" i="2"/>
  <c r="R154" i="2"/>
  <c r="P154" i="2"/>
  <c r="BI153" i="2"/>
  <c r="BH153" i="2"/>
  <c r="BG153" i="2"/>
  <c r="BF153" i="2"/>
  <c r="T153" i="2"/>
  <c r="R153" i="2"/>
  <c r="P153" i="2"/>
  <c r="BI149" i="2"/>
  <c r="BH149" i="2"/>
  <c r="BG149" i="2"/>
  <c r="BF149" i="2"/>
  <c r="T149" i="2"/>
  <c r="T148" i="2" s="1"/>
  <c r="T147" i="2" s="1"/>
  <c r="R149" i="2"/>
  <c r="R148" i="2"/>
  <c r="R147" i="2" s="1"/>
  <c r="P149" i="2"/>
  <c r="P148" i="2" s="1"/>
  <c r="P147" i="2" s="1"/>
  <c r="BI145" i="2"/>
  <c r="BH145" i="2"/>
  <c r="BG145" i="2"/>
  <c r="BF145" i="2"/>
  <c r="T145" i="2"/>
  <c r="T144" i="2"/>
  <c r="R145" i="2"/>
  <c r="R144" i="2"/>
  <c r="P145" i="2"/>
  <c r="P144" i="2"/>
  <c r="BI140" i="2"/>
  <c r="BH140" i="2"/>
  <c r="BG140" i="2"/>
  <c r="BF140" i="2"/>
  <c r="T140" i="2"/>
  <c r="R140" i="2"/>
  <c r="P140" i="2"/>
  <c r="BI136" i="2"/>
  <c r="BH136" i="2"/>
  <c r="BG136" i="2"/>
  <c r="BF136" i="2"/>
  <c r="T136" i="2"/>
  <c r="R136" i="2"/>
  <c r="P136" i="2"/>
  <c r="BI133" i="2"/>
  <c r="BH133" i="2"/>
  <c r="BG133" i="2"/>
  <c r="BF133" i="2"/>
  <c r="T133" i="2"/>
  <c r="R133" i="2"/>
  <c r="P133" i="2"/>
  <c r="BI130" i="2"/>
  <c r="BH130" i="2"/>
  <c r="BG130" i="2"/>
  <c r="BF130" i="2"/>
  <c r="T130" i="2"/>
  <c r="R130" i="2"/>
  <c r="P130" i="2"/>
  <c r="BI127" i="2"/>
  <c r="BH127" i="2"/>
  <c r="BG127" i="2"/>
  <c r="BF127" i="2"/>
  <c r="T127" i="2"/>
  <c r="R127" i="2"/>
  <c r="P127" i="2"/>
  <c r="BI125" i="2"/>
  <c r="BH125" i="2"/>
  <c r="BG125" i="2"/>
  <c r="BF125" i="2"/>
  <c r="T125" i="2"/>
  <c r="R125" i="2"/>
  <c r="P125" i="2"/>
  <c r="BI118" i="2"/>
  <c r="BH118" i="2"/>
  <c r="BG118" i="2"/>
  <c r="BF118" i="2"/>
  <c r="T118" i="2"/>
  <c r="R118" i="2"/>
  <c r="P118" i="2"/>
  <c r="BI114" i="2"/>
  <c r="BH114" i="2"/>
  <c r="BG114" i="2"/>
  <c r="BF114" i="2"/>
  <c r="T114" i="2"/>
  <c r="R114" i="2"/>
  <c r="P114" i="2"/>
  <c r="BI113" i="2"/>
  <c r="BH113" i="2"/>
  <c r="BG113" i="2"/>
  <c r="BF113" i="2"/>
  <c r="T113" i="2"/>
  <c r="R113" i="2"/>
  <c r="P113" i="2"/>
  <c r="BI109" i="2"/>
  <c r="BH109" i="2"/>
  <c r="BG109" i="2"/>
  <c r="BF109" i="2"/>
  <c r="T109" i="2"/>
  <c r="T108" i="2" s="1"/>
  <c r="R109" i="2"/>
  <c r="R108" i="2" s="1"/>
  <c r="P109" i="2"/>
  <c r="P108" i="2" s="1"/>
  <c r="BI106" i="2"/>
  <c r="BH106" i="2"/>
  <c r="BG106" i="2"/>
  <c r="BF106" i="2"/>
  <c r="T106" i="2"/>
  <c r="R106" i="2"/>
  <c r="P106" i="2"/>
  <c r="BI104" i="2"/>
  <c r="BH104" i="2"/>
  <c r="BG104" i="2"/>
  <c r="BF104" i="2"/>
  <c r="T104" i="2"/>
  <c r="R104" i="2"/>
  <c r="P104" i="2"/>
  <c r="BI101" i="2"/>
  <c r="BH101" i="2"/>
  <c r="BG101" i="2"/>
  <c r="BF101" i="2"/>
  <c r="T101" i="2"/>
  <c r="R101" i="2"/>
  <c r="P101" i="2"/>
  <c r="BI98" i="2"/>
  <c r="BH98" i="2"/>
  <c r="BG98" i="2"/>
  <c r="BF98" i="2"/>
  <c r="T98" i="2"/>
  <c r="R98" i="2"/>
  <c r="P98" i="2"/>
  <c r="BI95" i="2"/>
  <c r="BH95" i="2"/>
  <c r="BG95" i="2"/>
  <c r="BF95" i="2"/>
  <c r="T95" i="2"/>
  <c r="R95" i="2"/>
  <c r="P95" i="2"/>
  <c r="BI92" i="2"/>
  <c r="BH92" i="2"/>
  <c r="BG92" i="2"/>
  <c r="BF92" i="2"/>
  <c r="T92" i="2"/>
  <c r="R92" i="2"/>
  <c r="P92" i="2"/>
  <c r="F83" i="2"/>
  <c r="E81" i="2"/>
  <c r="F52" i="2"/>
  <c r="E50" i="2"/>
  <c r="J24" i="2"/>
  <c r="E24" i="2"/>
  <c r="J86" i="2"/>
  <c r="J23" i="2"/>
  <c r="J21" i="2"/>
  <c r="E21" i="2"/>
  <c r="J85" i="2"/>
  <c r="J20" i="2"/>
  <c r="J18" i="2"/>
  <c r="E18" i="2"/>
  <c r="F55" i="2"/>
  <c r="J17" i="2"/>
  <c r="J15" i="2"/>
  <c r="E15" i="2"/>
  <c r="F85" i="2"/>
  <c r="J14" i="2"/>
  <c r="J12" i="2"/>
  <c r="J83" i="2" s="1"/>
  <c r="E7" i="2"/>
  <c r="E48" i="2" s="1"/>
  <c r="L50" i="1"/>
  <c r="AM50" i="1"/>
  <c r="AM49" i="1"/>
  <c r="L49" i="1"/>
  <c r="AM47" i="1"/>
  <c r="L47" i="1"/>
  <c r="L45" i="1"/>
  <c r="L44" i="1"/>
  <c r="BK102" i="3"/>
  <c r="J96" i="3"/>
  <c r="BK93" i="3"/>
  <c r="J91" i="3"/>
  <c r="J154" i="2"/>
  <c r="BK145" i="2"/>
  <c r="BK133" i="2"/>
  <c r="J127" i="2"/>
  <c r="J114" i="2"/>
  <c r="BK92" i="2"/>
  <c r="BK154" i="2"/>
  <c r="J149" i="2"/>
  <c r="J140" i="2"/>
  <c r="J133" i="2"/>
  <c r="BK127" i="2"/>
  <c r="J118" i="2"/>
  <c r="BK113" i="2"/>
  <c r="J109" i="2"/>
  <c r="BK104" i="2"/>
  <c r="BK101" i="2"/>
  <c r="J95" i="2"/>
  <c r="J102" i="3"/>
  <c r="J98" i="3"/>
  <c r="BK95" i="3"/>
  <c r="J93" i="3"/>
  <c r="J88" i="3"/>
  <c r="BK149" i="2"/>
  <c r="BK140" i="2"/>
  <c r="BK130" i="2"/>
  <c r="BK118" i="2"/>
  <c r="J98" i="2"/>
  <c r="BK153" i="2"/>
  <c r="J145" i="2"/>
  <c r="J136" i="2"/>
  <c r="J130" i="2"/>
  <c r="BK125" i="2"/>
  <c r="BK114" i="2"/>
  <c r="BK109" i="2"/>
  <c r="J106" i="2"/>
  <c r="J104" i="2"/>
  <c r="BK98" i="2"/>
  <c r="BK98" i="3"/>
  <c r="BK96" i="3"/>
  <c r="J95" i="3"/>
  <c r="BK91" i="3"/>
  <c r="BK88" i="3"/>
  <c r="J153" i="2"/>
  <c r="BK136" i="2"/>
  <c r="J125" i="2"/>
  <c r="J113" i="2"/>
  <c r="BK95" i="2"/>
  <c r="AS54" i="1"/>
  <c r="BK106" i="2"/>
  <c r="J101" i="2"/>
  <c r="J92" i="2"/>
  <c r="P91" i="2" l="1"/>
  <c r="BK91" i="2"/>
  <c r="J91" i="2" s="1"/>
  <c r="J61" i="2" s="1"/>
  <c r="R91" i="2"/>
  <c r="T91" i="2"/>
  <c r="BK112" i="2"/>
  <c r="J112" i="2"/>
  <c r="J63" i="2" s="1"/>
  <c r="P112" i="2"/>
  <c r="R112" i="2"/>
  <c r="T112" i="2"/>
  <c r="BK124" i="2"/>
  <c r="J124" i="2"/>
  <c r="J64" i="2" s="1"/>
  <c r="P124" i="2"/>
  <c r="R124" i="2"/>
  <c r="T124" i="2"/>
  <c r="BK129" i="2"/>
  <c r="J129" i="2"/>
  <c r="J65" i="2" s="1"/>
  <c r="P129" i="2"/>
  <c r="R129" i="2"/>
  <c r="T129" i="2"/>
  <c r="BK152" i="2"/>
  <c r="J152" i="2"/>
  <c r="J69" i="2" s="1"/>
  <c r="P152" i="2"/>
  <c r="R152" i="2"/>
  <c r="T152" i="2"/>
  <c r="BK90" i="3"/>
  <c r="J90" i="3" s="1"/>
  <c r="J63" i="3" s="1"/>
  <c r="P90" i="3"/>
  <c r="P89" i="3" s="1"/>
  <c r="P85" i="3" s="1"/>
  <c r="AU56" i="1" s="1"/>
  <c r="R90" i="3"/>
  <c r="R89" i="3" s="1"/>
  <c r="R85" i="3" s="1"/>
  <c r="T90" i="3"/>
  <c r="T89" i="3" s="1"/>
  <c r="T85" i="3" s="1"/>
  <c r="J52" i="2"/>
  <c r="F54" i="2"/>
  <c r="J54" i="2"/>
  <c r="J55" i="2"/>
  <c r="E79" i="2"/>
  <c r="F86" i="2"/>
  <c r="BE95" i="2"/>
  <c r="BE98" i="2"/>
  <c r="BE101" i="2"/>
  <c r="BE104" i="2"/>
  <c r="BE106" i="2"/>
  <c r="BE109" i="2"/>
  <c r="BE125" i="2"/>
  <c r="BE133" i="2"/>
  <c r="BE140" i="2"/>
  <c r="BE145" i="2"/>
  <c r="BE149" i="2"/>
  <c r="BE153" i="2"/>
  <c r="BE154" i="2"/>
  <c r="J54" i="3"/>
  <c r="BE92" i="2"/>
  <c r="BE113" i="2"/>
  <c r="BE114" i="2"/>
  <c r="BE118" i="2"/>
  <c r="BE127" i="2"/>
  <c r="BE130" i="2"/>
  <c r="BE136" i="2"/>
  <c r="BK108" i="2"/>
  <c r="J108" i="2" s="1"/>
  <c r="J62" i="2" s="1"/>
  <c r="BK144" i="2"/>
  <c r="J144" i="2"/>
  <c r="J66" i="2" s="1"/>
  <c r="BK148" i="2"/>
  <c r="J148" i="2" s="1"/>
  <c r="J68" i="2" s="1"/>
  <c r="E48" i="3"/>
  <c r="J52" i="3"/>
  <c r="F54" i="3"/>
  <c r="F55" i="3"/>
  <c r="J55" i="3"/>
  <c r="BE88" i="3"/>
  <c r="BE91" i="3"/>
  <c r="BE93" i="3"/>
  <c r="BE95" i="3"/>
  <c r="BE96" i="3"/>
  <c r="BE98" i="3"/>
  <c r="BE102" i="3"/>
  <c r="BK87" i="3"/>
  <c r="J87" i="3"/>
  <c r="J61" i="3" s="1"/>
  <c r="BK101" i="3"/>
  <c r="J101" i="3" s="1"/>
  <c r="J65" i="3" s="1"/>
  <c r="J34" i="3"/>
  <c r="AW56" i="1" s="1"/>
  <c r="F36" i="2"/>
  <c r="BC55" i="1" s="1"/>
  <c r="F37" i="2"/>
  <c r="BD55" i="1" s="1"/>
  <c r="F34" i="2"/>
  <c r="BA55" i="1" s="1"/>
  <c r="F36" i="3"/>
  <c r="BC56" i="1" s="1"/>
  <c r="F34" i="3"/>
  <c r="BA56" i="1" s="1"/>
  <c r="J34" i="2"/>
  <c r="AW55" i="1" s="1"/>
  <c r="F35" i="3"/>
  <c r="BB56" i="1" s="1"/>
  <c r="F35" i="2"/>
  <c r="BB55" i="1" s="1"/>
  <c r="F37" i="3"/>
  <c r="BD56" i="1" s="1"/>
  <c r="P90" i="2" l="1"/>
  <c r="P89" i="2"/>
  <c r="AU55" i="1" s="1"/>
  <c r="AU54" i="1" s="1"/>
  <c r="T90" i="2"/>
  <c r="T89" i="2" s="1"/>
  <c r="R90" i="2"/>
  <c r="R89" i="2" s="1"/>
  <c r="BK90" i="2"/>
  <c r="J90" i="2" s="1"/>
  <c r="J60" i="2" s="1"/>
  <c r="BK147" i="2"/>
  <c r="J147" i="2"/>
  <c r="J67" i="2" s="1"/>
  <c r="BK86" i="3"/>
  <c r="J86" i="3" s="1"/>
  <c r="J60" i="3" s="1"/>
  <c r="BK89" i="3"/>
  <c r="J89" i="3"/>
  <c r="J62" i="3" s="1"/>
  <c r="BK100" i="3"/>
  <c r="J100" i="3" s="1"/>
  <c r="J64" i="3" s="1"/>
  <c r="BD54" i="1"/>
  <c r="W33" i="1" s="1"/>
  <c r="BB54" i="1"/>
  <c r="W31" i="1" s="1"/>
  <c r="F33" i="3"/>
  <c r="AZ56" i="1" s="1"/>
  <c r="J33" i="3"/>
  <c r="AV56" i="1" s="1"/>
  <c r="AT56" i="1" s="1"/>
  <c r="J33" i="2"/>
  <c r="AV55" i="1"/>
  <c r="AT55" i="1" s="1"/>
  <c r="BA54" i="1"/>
  <c r="W30" i="1" s="1"/>
  <c r="F33" i="2"/>
  <c r="AZ55" i="1" s="1"/>
  <c r="BC54" i="1"/>
  <c r="AY54" i="1" s="1"/>
  <c r="BK89" i="2" l="1"/>
  <c r="J89" i="2"/>
  <c r="J30" i="2" s="1"/>
  <c r="AG55" i="1" s="1"/>
  <c r="AN55" i="1" s="1"/>
  <c r="BK85" i="3"/>
  <c r="J85" i="3" s="1"/>
  <c r="J59" i="3" s="1"/>
  <c r="AZ54" i="1"/>
  <c r="W29" i="1" s="1"/>
  <c r="AX54" i="1"/>
  <c r="AW54" i="1"/>
  <c r="AK30" i="1" s="1"/>
  <c r="W32" i="1"/>
  <c r="J39" i="2" l="1"/>
  <c r="J59" i="2"/>
  <c r="AV54" i="1"/>
  <c r="AK29" i="1"/>
  <c r="J30" i="3"/>
  <c r="AG56" i="1"/>
  <c r="AN56" i="1" s="1"/>
  <c r="J39" i="3" l="1"/>
  <c r="AT54" i="1"/>
  <c r="AG54" i="1"/>
  <c r="AK26" i="1" s="1"/>
  <c r="AK35" i="1" s="1"/>
  <c r="AN54" i="1" l="1"/>
</calcChain>
</file>

<file path=xl/sharedStrings.xml><?xml version="1.0" encoding="utf-8"?>
<sst xmlns="http://schemas.openxmlformats.org/spreadsheetml/2006/main" count="1560" uniqueCount="480">
  <si>
    <t>Export Komplet</t>
  </si>
  <si>
    <t>VZ</t>
  </si>
  <si>
    <t>2.0</t>
  </si>
  <si>
    <t>ZAMOK</t>
  </si>
  <si>
    <t>False</t>
  </si>
  <si>
    <t>{fae999b2-d06a-493b-baf6-25ca938532e7}</t>
  </si>
  <si>
    <t>0,01</t>
  </si>
  <si>
    <t>21</t>
  </si>
  <si>
    <t>15</t>
  </si>
  <si>
    <t>REKAPITULACE STAVBY</t>
  </si>
  <si>
    <t>v ---  níže se nacházejí doplnkové a pomocné údaje k sestavám  --- v</t>
  </si>
  <si>
    <t>Návod na vyplnění</t>
  </si>
  <si>
    <t>0,001</t>
  </si>
  <si>
    <t>Kód:</t>
  </si>
  <si>
    <t>20211002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</si>
  <si>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</si>
  <si>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</si>
  <si>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UMT a rozšíření fotbalového hřiště</t>
  </si>
  <si>
    <t>KSO:</t>
  </si>
  <si>
    <t/>
  </si>
  <si>
    <t>CC-CZ:</t>
  </si>
  <si>
    <t>Místo:</t>
  </si>
  <si>
    <t xml:space="preserve"> </t>
  </si>
  <si>
    <t>Datum:</t>
  </si>
  <si>
    <t>2. 2. 2021</t>
  </si>
  <si>
    <t>Zadavatel:</t>
  </si>
  <si>
    <t>IČ:</t>
  </si>
  <si>
    <t>DIČ:</t>
  </si>
  <si>
    <t>Uchazeč:</t>
  </si>
  <si>
    <t>Vyplň údaj</t>
  </si>
  <si>
    <t>Projektant:</t>
  </si>
  <si>
    <t>True</t>
  </si>
  <si>
    <t>Zpracovatel:</t>
  </si>
  <si>
    <t>16737385</t>
  </si>
  <si>
    <t>Ing.Miroslav Mach</t>
  </si>
  <si>
    <t>CZ6609020110</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</si>
  <si>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</si>
  <si>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</si>
  <si>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</si>
  <si>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</si>
  <si>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</si>
  <si>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</si>
  <si>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</si>
  <si>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</si>
  <si>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</si>
  <si>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</si>
  <si>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</si>
  <si>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</si>
  <si>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</si>
  <si>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</si>
  <si>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</si>
  <si>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</si>
  <si>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</si>
  <si>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</si>
  <si>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</si>
  <si>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</si>
  <si>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</si>
  <si>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</si>
  <si>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</si>
  <si>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</si>
  <si>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</si>
  <si>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</si>
  <si>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</si>
  <si>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</si>
  <si>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</si>
  <si>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</si>
  <si>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</si>
  <si>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</si>
  <si>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</si>
  <si>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</si>
  <si>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</si>
  <si>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</si>
  <si>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</si>
  <si>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</si>
  <si>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</si>
  <si>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</si>
  <si>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</si>
  <si>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</si>
  <si>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Rekonstrukce UMT a rozšíření fotbalového hřiště s umělým povrchem</t>
  </si>
  <si>
    <t>STA</t>
  </si>
  <si>
    <t>1</t>
  </si>
  <si>
    <t>{6d8c45c0-01c7-4304-8f16-fe6913fcb761}</t>
  </si>
  <si>
    <t>2</t>
  </si>
  <si>
    <t>02</t>
  </si>
  <si>
    <t>Rekonstrukce umělého osvětlení</t>
  </si>
  <si>
    <t>{e41e138c-d9ee-41db-b08b-368adb5f6619}</t>
  </si>
  <si>
    <t>KRYCÍ LIST SOUPISU PRACÍ</t>
  </si>
  <si>
    <t>Objekt:</t>
  </si>
  <si>
    <t>01 - Rekonstrukce UMT a rozšíření fotbalového hřiště s umělým povrchem</t>
  </si>
  <si>
    <t>REKAPITULACE ČLENĚNÍ SOUPISU PRACÍ</t>
  </si>
  <si>
    <t>Kód dílu - Popis</t>
  </si>
  <si>
    <t>Cena celkem [CZK]</t>
  </si>
  <si>
    <t>-1</t>
  </si>
  <si>
    <t>HSV - Práce a dodávky HSV</t>
  </si>
  <si>
    <t xml:space="preserve">    1 - Zemní práce</t>
  </si>
  <si>
    <t xml:space="preserve">    4 - Vodorovné konstrukce</t>
  </si>
  <si>
    <t xml:space="preserve">    5 - Komunikace pozemní</t>
  </si>
  <si>
    <t xml:space="preserve">    9 - Ostatní konstrukce a práce, bourání</t>
  </si>
  <si>
    <t xml:space="preserve">    997 - Přesun sutě</t>
  </si>
  <si>
    <t xml:space="preserve">    998 - Přesun hmot</t>
  </si>
  <si>
    <t>PSV - Práce a dodávky PSV</t>
  </si>
  <si>
    <t xml:space="preserve">    767 - Konstrukce zámečnické</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</si>
  <si>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</si>
  <si>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</si>
  <si>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</si>
  <si>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</si>
  <si>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</si>
  <si>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</si>
  <si>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</si>
  <si>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</si>
  <si>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</si>
  <si>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</si>
  <si>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</si>
  <si>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</si>
  <si>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</si>
  <si>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</si>
  <si>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</si>
  <si>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</si>
  <si>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</si>
  <si>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</si>
  <si>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</si>
  <si>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113102321</t>
  </si>
  <si>
    <t>Odstranění umělého trávníku ze sportovních povrchů z fotbalového hřiště výšky vlasu přes 40 mm</t>
  </si>
  <si>
    <t>m2</t>
  </si>
  <si>
    <t>CS ÚRS 2021 01</t>
  </si>
  <si>
    <t>4</t>
  </si>
  <si>
    <t>349251163</t>
  </si>
  <si>
    <t>PSC</t>
  </si>
  <si>
    <t xml:space="preserve">Poznámka k souboru cen:_x000D_
1. V cenách jsou započteny náklady na odstranění trávníku včetně zásypu._x000D_
2. V cenách jsou započteny náklady na odklizení materiálu do 20 m nebo naložení na dopravní prostředek._x000D_
</t>
  </si>
  <si>
    <t>VV</t>
  </si>
  <si>
    <t>98,0*64,0</t>
  </si>
  <si>
    <t>113106123</t>
  </si>
  <si>
    <t>Rozebrání dlažeb komunikací pro pěší s přemístěním hmot na skládku na vzdálenost do 3 m nebo s naložením na dopravní prostředek s ložem z kameniva nebo živice a s jakoukoliv výplní spár ručně ze zámkové dlažby</t>
  </si>
  <si>
    <t>758835515</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</si>
  <si>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</si>
  <si>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102,0*67,5-98,0*64,0</t>
  </si>
  <si>
    <t>3</t>
  </si>
  <si>
    <t>113202111</t>
  </si>
  <si>
    <t>Vytrhání obrub s vybouráním lože, s přemístěním hmot na skládku na vzdálenost do 3 m nebo s naložením na dopravní prostředek z krajníků nebo obrubníků stojatých</t>
  </si>
  <si>
    <t>m</t>
  </si>
  <si>
    <t>489476272</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</si>
  <si>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</si>
  <si>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2*64,0+2*98,0</t>
  </si>
  <si>
    <t>132112112</t>
  </si>
  <si>
    <t>Hloubení rýh šířky do 800 mm ručně zapažených i nezapažených, s urovnáním dna do předepsaného profilu a spádu v hornině třídy těžitelnosti I skupiny 1 a 2 nesoudržných</t>
  </si>
  <si>
    <t>m3</t>
  </si>
  <si>
    <t>-158560521</t>
  </si>
  <si>
    <t xml:space="preserve">Poznámka k souboru cen:_x000D_
1. V cenách jsou započteny i náklady na přehození výkopku na přilehlém terénu na vzdálenost do 3 m od podélné osy rýhy nebo naložení výkopku na dopravní prostředek._x000D_
</t>
  </si>
  <si>
    <t>102,0*0,25*0,3</t>
  </si>
  <si>
    <t>5</t>
  </si>
  <si>
    <t>162651111</t>
  </si>
  <si>
    <t>Vodorovné přemístění výkopku nebo sypaniny po suchu na obvyklém dopravním prostředku, bez naložení výkopku, avšak se složením bez rozhrnutí z horniny třídy těžitelnosti I skupiny 1 až 3 na vzdálenost přes 3 000 do 4 000 m</t>
  </si>
  <si>
    <t>-69567456</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</si>
  <si>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</si>
  <si>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6</t>
  </si>
  <si>
    <t>171251201</t>
  </si>
  <si>
    <t>Uložení sypaniny na skládky nebo meziskládky bez hutnění s upravením uložené sypaniny do předepsaného tvaru</t>
  </si>
  <si>
    <t>690336753</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</si>
  <si>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</si>
  <si>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Vodorovné konstrukce</t>
  </si>
  <si>
    <t>7</t>
  </si>
  <si>
    <t>451597777</t>
  </si>
  <si>
    <t>Podklad nebo lože pod dlažbu (přídlažbu) v ploše vodorovné nebo ve sklonu do 1:5, tloušťky od 30 do 100 mm z prohozené zeminy</t>
  </si>
  <si>
    <t>1722186860</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</si>
  <si>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</si>
  <si>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102,0*0,2</t>
  </si>
  <si>
    <t>Komunikace pozemní</t>
  </si>
  <si>
    <t>8</t>
  </si>
  <si>
    <t>564201111</t>
  </si>
  <si>
    <t>Podklad nebo podsyp ze štěrkopísku ŠP s rozprostřením, vlhčením a zhutněním, po zhutnění tl. 40 mm</t>
  </si>
  <si>
    <t>-31728439</t>
  </si>
  <si>
    <t>9</t>
  </si>
  <si>
    <t>589181111</t>
  </si>
  <si>
    <t>Umělý trávník pro sportovní povrchy fotbalová hřiště včetně zásypu pískem a EPDM granulátem výška vlasu přes 40 do 60 mm, hmotnosti do 3 kg/m2</t>
  </si>
  <si>
    <t>648125915</t>
  </si>
  <si>
    <t xml:space="preserve">Poznámka k souboru cen:_x000D_
1. V cenách 12-1111 až 18-1112 jsou započteny náklady na:_x000D_
a) položení trávníku,_x000D_
b) podlepení spojů páskou,_x000D_
c) ořezání okrajů,_x000D_
d) provedení zásypu._x000D_
2. V cenách 12-1111 až 18-1112 nejsou započteny náklady na:_x000D_
a) podkladní vrstvy; tyto se oceňují cenami katalogu 822-1 Komunikace a letiště,_x000D_
b) drenáž; tyto se oceňují cenami části A01 katalogu 827-1,_x000D_
c) elastickou podložku; tato se oceňuje cenou 21-1111._x000D_
</t>
  </si>
  <si>
    <t>P</t>
  </si>
  <si>
    <t xml:space="preserve">Poznámka k položce:_x000D_
Technické parametry umělého trávníku III. generace:_x000D_
Výška vlákna: 50 mm_x000D_
Váha: 3000 g/m2 +- 10%_x000D_
Váha příze: 1850 g/m2 +- 10%_x000D_
Propustnost: 1800 l/h/m2_x000D_
Hustota vpichů: 9 100 vpichů / m2 +- 10%_x000D_
Množství gum. granulátu EPDM: 15 kg / m2 tl. vrstvy 30mm_x000D_
Množství křemičitého písku: 15 kg / m2   tl. vrstvy 11 mm_x000D_
_x000D_
</t>
  </si>
  <si>
    <t>102*67,5</t>
  </si>
  <si>
    <t>10</t>
  </si>
  <si>
    <t>589811121</t>
  </si>
  <si>
    <t>Umělý trávník pro sportovní povrchy vodorovné značení (lajnování) fotbalových hřišť šířky 10 cm</t>
  </si>
  <si>
    <t>64786457</t>
  </si>
  <si>
    <t>94*2+62*3+40,3*2+4*16,5+2*18,32+4*5,5</t>
  </si>
  <si>
    <t>2*3,14*9,15+2*2*3,14*9,15*0,33+2*3,14*0,5+0,4*3,14*3</t>
  </si>
  <si>
    <t>Součet</t>
  </si>
  <si>
    <t>Ostatní konstrukce a práce, bourání</t>
  </si>
  <si>
    <t>11</t>
  </si>
  <si>
    <t>916231213</t>
  </si>
  <si>
    <t>Osazení chodníkového obrubníku betonového se zřízením lože, s vyplněním a zatřením spár cementovou maltou stojatého s boční opěrou z betonu prostého, do lože z betonu prostého</t>
  </si>
  <si>
    <t>-591034241</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</si>
  <si>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</si>
  <si>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12</t>
  </si>
  <si>
    <t>M</t>
  </si>
  <si>
    <t>59217017</t>
  </si>
  <si>
    <t>obrubník betonový chodníkový 1000x100x250mm</t>
  </si>
  <si>
    <t>2123477715</t>
  </si>
  <si>
    <t>102*1,02 'Přepočtené koeficientem množství</t>
  </si>
  <si>
    <t>997</t>
  </si>
  <si>
    <t>Přesun sutě</t>
  </si>
  <si>
    <t>13</t>
  </si>
  <si>
    <t>997002511</t>
  </si>
  <si>
    <t>Vodorovné přemístění suti a vybouraných hmot bez naložení, se složením a hrubým urovnáním na vzdálenost do 1 km</t>
  </si>
  <si>
    <t>t</t>
  </si>
  <si>
    <t>1428475911</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</si>
  <si>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</si>
  <si>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 xml:space="preserve">Poznámka k položce:_x000D_
Vybouraná dlažba bude uložena na EURO palety, přepáskována pro další dopravu a umístěna na parkovací ploše před areálem UMT k odvozu investorem_x000D_
</t>
  </si>
  <si>
    <t>14</t>
  </si>
  <si>
    <t>997013631</t>
  </si>
  <si>
    <t>Poplatek za uložení stavebního odpadu na skládce (skládkovné) směsného stavebního a demoličního zatříděného do Katalogu odpadů pod kódem 17 09 04</t>
  </si>
  <si>
    <t>795903005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</si>
  <si>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</si>
  <si>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 xml:space="preserve">Poznámka k položce:_x000D_
Odvoz vybouraného materiálu na skládku Lazce </t>
  </si>
  <si>
    <t>997013861</t>
  </si>
  <si>
    <t>Poplatek za uložení stavebního odpadu na recyklační skládce (skládkovné) z prostého betonu zatříděného do Katalogu odpadů pod kódem 17 01 01</t>
  </si>
  <si>
    <t>1536312574</t>
  </si>
  <si>
    <t xml:space="preserve">Poznámka k souboru cen:_x000D_
1. Ceny uvedené v souboru cen je doporučeno upravit podle aktuálních cen místně příslušné skládky odpadů._x000D_
2. Uložení odpadů neuvedených v souboru cen se oceňuje individuálně._x000D_
</t>
  </si>
  <si>
    <t>66,42</t>
  </si>
  <si>
    <t>16</t>
  </si>
  <si>
    <t>997221559</t>
  </si>
  <si>
    <t>Vodorovná doprava suti bez naložení, ale se složením a s hrubým urovnáním Příplatek k ceně za každý další i započatý 1 km přes 1 km</t>
  </si>
  <si>
    <t>-618975534</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</si>
  <si>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</si>
  <si>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(66,42+232,064)*10</t>
  </si>
  <si>
    <t>998</t>
  </si>
  <si>
    <t>Přesun hmot</t>
  </si>
  <si>
    <t>17</t>
  </si>
  <si>
    <t>998222012</t>
  </si>
  <si>
    <t>Přesun hmot pro tělovýchovné plochy dopravní vzdálenost do 200 m</t>
  </si>
  <si>
    <t>1038162941</t>
  </si>
  <si>
    <t xml:space="preserve">Poznámka k souboru cen:_x000D_
1. Cena je určena pro přesun hmot na jakémkoliv podkladu._x000D_
</t>
  </si>
  <si>
    <t>PSV</t>
  </si>
  <si>
    <t>Práce a dodávky PSV</t>
  </si>
  <si>
    <t>767</t>
  </si>
  <si>
    <t>Konstrukce zámečnické</t>
  </si>
  <si>
    <t>18</t>
  </si>
  <si>
    <t>767161813</t>
  </si>
  <si>
    <t>Demontáž zábradlí do suti rovného nerozebíratelný spoj hmotnosti 1 m zábradlí do 20 kg</t>
  </si>
  <si>
    <t>728092231</t>
  </si>
  <si>
    <t xml:space="preserve">Poznámka k položce:_x000D_
demontované části budou uloženy na pozemku objednatele_x000D_
</t>
  </si>
  <si>
    <t>2*6,0</t>
  </si>
  <si>
    <t>OST</t>
  </si>
  <si>
    <t>Ostatní</t>
  </si>
  <si>
    <t>19</t>
  </si>
  <si>
    <t>SUB900001</t>
  </si>
  <si>
    <t>Odstranění střídaček po dobu provádění prací a přemístění na nové místo ( 2 ks )</t>
  </si>
  <si>
    <t>soub</t>
  </si>
  <si>
    <t>512</t>
  </si>
  <si>
    <t>-268787324</t>
  </si>
  <si>
    <t>20</t>
  </si>
  <si>
    <t>SUB900002</t>
  </si>
  <si>
    <t>Odstranění fotbalových bran po dobu provádění prací a přemístění na nové místo ( 2 ks )</t>
  </si>
  <si>
    <t>946321982</t>
  </si>
  <si>
    <t>Poznámka k položce:_x000D_
včetně všech souvisejících prací a dodávek</t>
  </si>
  <si>
    <t>02 - Rekonstrukce umělého osvětlení</t>
  </si>
  <si>
    <t xml:space="preserve">    741 - Elektroinstalace - silnoproud</t>
  </si>
  <si>
    <t>VRN - Vedlejší rozpočtové náklady</t>
  </si>
  <si>
    <t xml:space="preserve">    VRN1 - Průzkumné, geodetické a projektové práce</t>
  </si>
  <si>
    <t>945412112</t>
  </si>
  <si>
    <t>Teleskopická hydraulická montážní plošina na samohybném podvozku, s otočným košem výšky zdvihu do 21 m</t>
  </si>
  <si>
    <t>den</t>
  </si>
  <si>
    <t>-1065371289</t>
  </si>
  <si>
    <t>741</t>
  </si>
  <si>
    <t>Elektroinstalace - silnoproud</t>
  </si>
  <si>
    <t>741373002.R</t>
  </si>
  <si>
    <t>kus</t>
  </si>
  <si>
    <t>1546477307</t>
  </si>
  <si>
    <t>Poznámka k položce:_x000D_
montáž svítidla na stávající stožár, včetně přípravy stožáru a dodávky upevňovacího materiáu a ev.úpravy nosného prvku.</t>
  </si>
  <si>
    <t>34774011.R</t>
  </si>
  <si>
    <t xml:space="preserve">svítidlo vekovní osvětlení na dřík/výložník zdroj LED 960W 138784 lm 4000K </t>
  </si>
  <si>
    <t>32</t>
  </si>
  <si>
    <t>-88096701</t>
  </si>
  <si>
    <t xml:space="preserve">Poznámka k položce:_x000D_
svítidlo stejných nebo vyšších parametrů určených  PD _x000D_
</t>
  </si>
  <si>
    <t>741375833.R</t>
  </si>
  <si>
    <t>864315098</t>
  </si>
  <si>
    <t>741810001</t>
  </si>
  <si>
    <t>Zkoušky a prohlídky elektrických rozvodů a zařízení celková prohlídka a vyhotovení revizní zprávy pro objem montážních prací do 100 tis. Kč</t>
  </si>
  <si>
    <t>1771061242</t>
  </si>
  <si>
    <t xml:space="preserve">Poznámka k souboru cen:_x000D_
1. Ceny -0001 až -0011 jsou určeny pro objem montážních prací včetně všech nákladů._x000D_
</t>
  </si>
  <si>
    <t>998741202</t>
  </si>
  <si>
    <t>Přesun hmot pro silnoproud stanovený procentní sazbou (%) z ceny vodorovná dopravní vzdálenost do 50 m v objektech výšky přes 6 do 12 m</t>
  </si>
  <si>
    <t>%</t>
  </si>
  <si>
    <t>-1181971360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</si>
  <si>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</si>
  <si>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VRN</t>
  </si>
  <si>
    <t>Vedlejší rozpočtové náklady</t>
  </si>
  <si>
    <t>VRN1</t>
  </si>
  <si>
    <t>Průzkumné, geodetické a projektové práce</t>
  </si>
  <si>
    <t>013254000</t>
  </si>
  <si>
    <t>Dokumentace skutečného provedení stavby.</t>
  </si>
  <si>
    <t>1024</t>
  </si>
  <si>
    <t>421531213</t>
  </si>
  <si>
    <t xml:space="preserve">Poznámka k souboru cen:_x000D_
1. Více informací o volbě, obsahu a způsobu ocenění jednotlivých titulů viz Příloha 01 Průzkumné, geodetické a projektové práce._x000D_
</t>
  </si>
  <si>
    <t>Poznámka k položce:_x000D_
Dokumentace potřebná pro vlastní osazení svítidel, předaná objednatelitéž jako dokumentace skutečného provedení ve 3 paré.</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</si>
  <si>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</si>
  <si>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</si>
  <si>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</si>
  <si>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</si>
  <si>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</si>
  <si>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</si>
  <si>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</si>
  <si>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</si>
  <si>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</si>
  <si>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</si>
  <si>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</si>
  <si>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</si>
  <si>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</si>
  <si>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</si>
  <si>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</si>
  <si>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</si>
  <si>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</si>
  <si>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</si>
  <si>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</si>
  <si>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</si>
  <si>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</si>
  <si>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</si>
  <si>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</si>
  <si>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</si>
  <si>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</si>
  <si>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</si>
  <si>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</si>
  <si>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</si>
  <si>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</si>
  <si>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</si>
  <si>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</si>
  <si>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</si>
  <si>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</si>
  <si>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</si>
  <si>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</si>
  <si>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</si>
  <si>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</si>
  <si>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</si>
  <si>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</si>
  <si>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</si>
  <si>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</si>
  <si>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</si>
  <si>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</si>
  <si>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</si>
  <si>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</si>
  <si>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</si>
  <si>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</si>
  <si>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</si>
  <si>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</si>
  <si>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</si>
  <si>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</si>
  <si>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</si>
  <si>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</si>
  <si>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</si>
  <si>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</si>
  <si>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</si>
  <si>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</si>
  <si>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</si>
  <si>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</si>
  <si>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</si>
  <si>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</si>
  <si>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</si>
  <si>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</si>
  <si>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</si>
  <si>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</si>
  <si>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</si>
  <si>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</si>
  <si>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</si>
  <si>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</si>
  <si>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</si>
  <si>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</si>
  <si>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</si>
  <si>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</si>
  <si>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</si>
  <si>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</si>
  <si>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</si>
  <si>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</si>
  <si>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</si>
  <si>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</si>
  <si>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</si>
  <si>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</si>
  <si>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</si>
  <si>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</si>
  <si>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</si>
  <si>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</si>
  <si>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</si>
  <si>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</si>
  <si>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</si>
  <si>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</si>
  <si>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</si>
  <si>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</si>
  <si>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</si>
  <si>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</si>
  <si>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</si>
  <si>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</si>
  <si>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</si>
  <si>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</si>
  <si>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</si>
  <si>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</si>
  <si>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</si>
  <si>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</si>
  <si>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</si>
  <si>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</si>
  <si>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</si>
  <si>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</si>
  <si>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</si>
  <si>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</si>
  <si>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</si>
  <si>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</si>
  <si>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</si>
  <si>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</si>
  <si>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</si>
  <si>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</si>
  <si>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</si>
  <si>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</si>
  <si>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</si>
  <si>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</si>
  <si>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</si>
  <si>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</si>
  <si>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</si>
  <si>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</si>
  <si>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</si>
  <si>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</si>
  <si>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</si>
  <si>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</si>
  <si>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</si>
  <si>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</si>
  <si>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</si>
  <si>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</si>
  <si>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</si>
  <si>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</si>
  <si>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</si>
  <si>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</si>
  <si>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</si>
  <si>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</si>
  <si>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</si>
  <si>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</si>
  <si>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</si>
  <si>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</si>
  <si>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</si>
  <si>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</si>
  <si>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</si>
  <si>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</si>
  <si>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</si>
  <si>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</si>
  <si>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</si>
  <si>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</si>
  <si>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</si>
  <si>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</si>
  <si>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</si>
  <si>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</si>
  <si>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</si>
  <si>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</si>
  <si>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</si>
  <si>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</si>
  <si>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</si>
  <si>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</si>
  <si>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</si>
  <si>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</si>
  <si>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</si>
  <si>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</si>
  <si>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</si>
  <si>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</si>
  <si>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</si>
  <si>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</si>
  <si>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</si>
  <si>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</si>
  <si>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</si>
  <si>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</si>
  <si>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</si>
  <si>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</si>
  <si>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</si>
  <si>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</si>
  <si>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</si>
  <si>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</si>
  <si>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</si>
  <si>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</si>
  <si>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</si>
  <si>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</si>
  <si>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</si>
  <si>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</si>
  <si>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</si>
  <si>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</si>
  <si>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</si>
  <si>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Montáž svítidlo na výložník, výška 16 m, včetně veškerého pomocného materiálu</t>
  </si>
  <si>
    <t>Demontáž svítidla průmyslového výbojkového venkovního na stožáru 16 m se zachováním funkčnosti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</si>
</sst>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2" xfId="0" applyBorder="1"/>
    <xf numFmtId="0" fontId="0" fillId="0" borderId="3" xfId="0" applyBorder="1"/>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0" fillId="2" borderId="23" xfId="0" applyNumberFormat="1" applyFont="1" applyFill="1" applyBorder="1" applyAlignment="1" applyProtection="1">
      <alignment vertical="center"/>
      <protection locked="0"/>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8" fillId="0" borderId="29" xfId="0" applyFont="1" applyBorder="1" applyAlignment="1">
      <alignment horizontal="left"/>
    </xf>
    <xf numFmtId="0" fontId="39" fillId="0" borderId="1" xfId="0" applyFont="1" applyBorder="1" applyAlignment="1">
      <alignment horizontal="left" vertical="center"/>
    </xf>
    <xf numFmtId="0" fontId="39" fillId="0" borderId="1" xfId="0" applyFont="1" applyBorder="1" applyAlignment="1">
      <alignment horizontal="left" vertical="top"/>
    </xf>
    <xf numFmtId="0" fontId="39" fillId="0" borderId="1" xfId="0" applyFont="1" applyBorder="1" applyAlignment="1">
      <alignment horizontal="left" vertical="center" wrapText="1"/>
    </xf>
    <xf numFmtId="0" fontId="38" fillId="0" borderId="29" xfId="0" applyFont="1" applyBorder="1" applyAlignment="1">
      <alignment horizontal="left" wrapText="1"/>
    </xf>
    <xf numFmtId="49" fontId="39"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348"/>
      <c r="AS2" s="348"/>
      <c r="AT2" s="348"/>
      <c r="AU2" s="348"/>
      <c r="AV2" s="348"/>
      <c r="AW2" s="348"/>
      <c r="AX2" s="348"/>
      <c r="AY2" s="348"/>
      <c r="AZ2" s="348"/>
      <c r="BA2" s="348"/>
      <c r="BB2" s="348"/>
      <c r="BC2" s="348"/>
      <c r="BD2" s="348"/>
      <c r="BE2" s="348"/>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312" t="s">
        <v>14</v>
      </c>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22"/>
      <c r="AQ5" s="22"/>
      <c r="AR5" s="20"/>
      <c r="BE5" s="309" t="s">
        <v>15</v>
      </c>
      <c r="BS5" s="17" t="s">
        <v>6</v>
      </c>
    </row>
    <row r="6" spans="1:74" s="1" customFormat="1" ht="36.950000000000003" customHeight="1">
      <c r="B6" s="21"/>
      <c r="C6" s="22"/>
      <c r="D6" s="28" t="s">
        <v>16</v>
      </c>
      <c r="E6" s="22"/>
      <c r="F6" s="22"/>
      <c r="G6" s="22"/>
      <c r="H6" s="22"/>
      <c r="I6" s="22"/>
      <c r="J6" s="22"/>
      <c r="K6" s="314" t="s">
        <v>17</v>
      </c>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22"/>
      <c r="AQ6" s="22"/>
      <c r="AR6" s="20"/>
      <c r="BE6" s="310"/>
      <c r="BS6" s="17" t="s">
        <v>6</v>
      </c>
    </row>
    <row r="7" spans="1:74" s="1" customFormat="1"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19</v>
      </c>
      <c r="AO7" s="22"/>
      <c r="AP7" s="22"/>
      <c r="AQ7" s="22"/>
      <c r="AR7" s="20"/>
      <c r="BE7" s="310"/>
      <c r="BS7" s="17" t="s">
        <v>6</v>
      </c>
    </row>
    <row r="8" spans="1:74" s="1" customFormat="1" ht="12" customHeight="1">
      <c r="B8" s="21"/>
      <c r="C8" s="22"/>
      <c r="D8" s="29"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23</v>
      </c>
      <c r="AL8" s="22"/>
      <c r="AM8" s="22"/>
      <c r="AN8" s="30" t="s">
        <v>24</v>
      </c>
      <c r="AO8" s="22"/>
      <c r="AP8" s="22"/>
      <c r="AQ8" s="22"/>
      <c r="AR8" s="20"/>
      <c r="BE8" s="310"/>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0"/>
      <c r="BS9" s="17" t="s">
        <v>6</v>
      </c>
    </row>
    <row r="10" spans="1:74" s="1" customFormat="1" ht="12" customHeight="1">
      <c r="B10" s="21"/>
      <c r="C10" s="22"/>
      <c r="D10" s="29"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26</v>
      </c>
      <c r="AL10" s="22"/>
      <c r="AM10" s="22"/>
      <c r="AN10" s="27" t="s">
        <v>19</v>
      </c>
      <c r="AO10" s="22"/>
      <c r="AP10" s="22"/>
      <c r="AQ10" s="22"/>
      <c r="AR10" s="20"/>
      <c r="BE10" s="310"/>
      <c r="BS10" s="17" t="s">
        <v>6</v>
      </c>
    </row>
    <row r="11" spans="1:74" s="1" customFormat="1" ht="18.399999999999999" customHeight="1">
      <c r="B11" s="21"/>
      <c r="C11" s="22"/>
      <c r="D11" s="22"/>
      <c r="E11" s="27" t="s">
        <v>22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27</v>
      </c>
      <c r="AL11" s="22"/>
      <c r="AM11" s="22"/>
      <c r="AN11" s="27" t="s">
        <v>19</v>
      </c>
      <c r="AO11" s="22"/>
      <c r="AP11" s="22"/>
      <c r="AQ11" s="22"/>
      <c r="AR11" s="20"/>
      <c r="BE11" s="310"/>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0"/>
      <c r="BS12" s="17" t="s">
        <v>6</v>
      </c>
    </row>
    <row r="13" spans="1:74" s="1" customFormat="1" ht="12" customHeight="1">
      <c r="B13" s="21"/>
      <c r="C13" s="22"/>
      <c r="D13" s="29"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26</v>
      </c>
      <c r="AL13" s="22"/>
      <c r="AM13" s="22"/>
      <c r="AN13" s="31" t="s">
        <v>29</v>
      </c>
      <c r="AO13" s="22"/>
      <c r="AP13" s="22"/>
      <c r="AQ13" s="22"/>
      <c r="AR13" s="20"/>
      <c r="BE13" s="310"/>
      <c r="BS13" s="17" t="s">
        <v>6</v>
      </c>
    </row>
    <row r="14" spans="1:74" ht="12.75">
      <c r="B14" s="21"/>
      <c r="C14" s="22"/>
      <c r="D14" s="22"/>
      <c r="E14" s="315" t="s">
        <v>29</v>
      </c>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29" t="s">
        <v>27</v>
      </c>
      <c r="AL14" s="22"/>
      <c r="AM14" s="22"/>
      <c r="AN14" s="31" t="s">
        <v>29</v>
      </c>
      <c r="AO14" s="22"/>
      <c r="AP14" s="22"/>
      <c r="AQ14" s="22"/>
      <c r="AR14" s="20"/>
      <c r="BE14" s="310"/>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0"/>
      <c r="BS15" s="17" t="s">
        <v>4</v>
      </c>
    </row>
    <row r="16" spans="1:74" s="1" customFormat="1" ht="12" customHeight="1">
      <c r="B16" s="21"/>
      <c r="C16" s="22"/>
      <c r="D16" s="29"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26</v>
      </c>
      <c r="AL16" s="22"/>
      <c r="AM16" s="22"/>
      <c r="AN16" s="27" t="s">
        <v>19</v>
      </c>
      <c r="AO16" s="22"/>
      <c r="AP16" s="22"/>
      <c r="AQ16" s="22"/>
      <c r="AR16" s="20"/>
      <c r="BE16" s="310"/>
      <c r="BS16" s="17" t="s">
        <v>4</v>
      </c>
    </row>
    <row r="17" spans="1:71" s="1" customFormat="1" ht="18.399999999999999" customHeight="1">
      <c r="B17" s="21"/>
      <c r="C17" s="22"/>
      <c r="D17" s="22"/>
      <c r="E17" s="27" t="s">
        <v>22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27</v>
      </c>
      <c r="AL17" s="22"/>
      <c r="AM17" s="22"/>
      <c r="AN17" s="27" t="s">
        <v>19</v>
      </c>
      <c r="AO17" s="22"/>
      <c r="AP17" s="22"/>
      <c r="AQ17" s="22"/>
      <c r="AR17" s="20"/>
      <c r="BE17" s="310"/>
      <c r="BS17" s="17" t="s">
        <v>31</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0"/>
      <c r="BS18" s="17" t="s">
        <v>6</v>
      </c>
    </row>
    <row r="19" spans="1:71" s="1" customFormat="1" ht="12" customHeight="1">
      <c r="B19" s="21"/>
      <c r="C19" s="22"/>
      <c r="D19" s="29"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26</v>
      </c>
      <c r="AL19" s="22"/>
      <c r="AM19" s="22"/>
      <c r="AN19" s="27" t="s">
        <v>33</v>
      </c>
      <c r="AO19" s="22"/>
      <c r="AP19" s="22"/>
      <c r="AQ19" s="22"/>
      <c r="AR19" s="20"/>
      <c r="BE19" s="310"/>
      <c r="BS19" s="17" t="s">
        <v>6</v>
      </c>
    </row>
    <row r="20" spans="1:71" s="1" customFormat="1" ht="18.399999999999999"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27</v>
      </c>
      <c r="AL20" s="22"/>
      <c r="AM20" s="22"/>
      <c r="AN20" s="27" t="s">
        <v>35</v>
      </c>
      <c r="AO20" s="22"/>
      <c r="AP20" s="22"/>
      <c r="AQ20" s="22"/>
      <c r="AR20" s="20"/>
      <c r="BE20" s="310"/>
      <c r="BS20" s="17" t="s">
        <v>4</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0"/>
    </row>
    <row r="22" spans="1:71" s="1" customFormat="1" ht="12" customHeight="1">
      <c r="B22" s="21"/>
      <c r="C22" s="22"/>
      <c r="D22" s="29"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0"/>
    </row>
    <row r="23" spans="1:71" s="1" customFormat="1" ht="47.25" customHeight="1">
      <c r="B23" s="21"/>
      <c r="C23" s="22"/>
      <c r="D23" s="22"/>
      <c r="E23" s="317" t="s">
        <v>37</v>
      </c>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22"/>
      <c r="AP23" s="22"/>
      <c r="AQ23" s="22"/>
      <c r="AR23" s="20"/>
      <c r="BE23" s="310"/>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0"/>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10"/>
    </row>
    <row r="26" spans="1:71" s="2" customFormat="1" ht="25.9" customHeight="1">
      <c r="A26" s="34"/>
      <c r="B26" s="35"/>
      <c r="C26" s="36"/>
      <c r="D26" s="37" t="s">
        <v>38</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18">
        <f>ROUND(AG54,2)</f>
        <v>0</v>
      </c>
      <c r="AL26" s="319"/>
      <c r="AM26" s="319"/>
      <c r="AN26" s="319"/>
      <c r="AO26" s="319"/>
      <c r="AP26" s="36"/>
      <c r="AQ26" s="36"/>
      <c r="AR26" s="39"/>
      <c r="BE26" s="310"/>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10"/>
    </row>
    <row r="28" spans="1:71" s="2" customFormat="1" ht="12.75">
      <c r="A28" s="34"/>
      <c r="B28" s="35"/>
      <c r="C28" s="36"/>
      <c r="D28" s="36"/>
      <c r="E28" s="36"/>
      <c r="F28" s="36"/>
      <c r="G28" s="36"/>
      <c r="H28" s="36"/>
      <c r="I28" s="36"/>
      <c r="J28" s="36"/>
      <c r="K28" s="36"/>
      <c r="L28" s="320" t="s">
        <v>39</v>
      </c>
      <c r="M28" s="320"/>
      <c r="N28" s="320"/>
      <c r="O28" s="320"/>
      <c r="P28" s="320"/>
      <c r="Q28" s="36"/>
      <c r="R28" s="36"/>
      <c r="S28" s="36"/>
      <c r="T28" s="36"/>
      <c r="U28" s="36"/>
      <c r="V28" s="36"/>
      <c r="W28" s="320" t="s">
        <v>40</v>
      </c>
      <c r="X28" s="320"/>
      <c r="Y28" s="320"/>
      <c r="Z28" s="320"/>
      <c r="AA28" s="320"/>
      <c r="AB28" s="320"/>
      <c r="AC28" s="320"/>
      <c r="AD28" s="320"/>
      <c r="AE28" s="320"/>
      <c r="AF28" s="36"/>
      <c r="AG28" s="36"/>
      <c r="AH28" s="36"/>
      <c r="AI28" s="36"/>
      <c r="AJ28" s="36"/>
      <c r="AK28" s="320" t="s">
        <v>41</v>
      </c>
      <c r="AL28" s="320"/>
      <c r="AM28" s="320"/>
      <c r="AN28" s="320"/>
      <c r="AO28" s="320"/>
      <c r="AP28" s="36"/>
      <c r="AQ28" s="36"/>
      <c r="AR28" s="39"/>
      <c r="BE28" s="310"/>
    </row>
    <row r="29" spans="1:71" s="3" customFormat="1" ht="14.45" customHeight="1">
      <c r="B29" s="40"/>
      <c r="C29" s="41"/>
      <c r="D29" s="29" t="s">
        <v>42</v>
      </c>
      <c r="E29" s="41"/>
      <c r="F29" s="29" t="s">
        <v>43</v>
      </c>
      <c r="G29" s="41"/>
      <c r="H29" s="41"/>
      <c r="I29" s="41"/>
      <c r="J29" s="41"/>
      <c r="K29" s="41"/>
      <c r="L29" s="323">
        <v>0.21</v>
      </c>
      <c r="M29" s="322"/>
      <c r="N29" s="322"/>
      <c r="O29" s="322"/>
      <c r="P29" s="322"/>
      <c r="Q29" s="41"/>
      <c r="R29" s="41"/>
      <c r="S29" s="41"/>
      <c r="T29" s="41"/>
      <c r="U29" s="41"/>
      <c r="V29" s="41"/>
      <c r="W29" s="321">
        <f>ROUND(AZ54, 2)</f>
        <v>0</v>
      </c>
      <c r="X29" s="322"/>
      <c r="Y29" s="322"/>
      <c r="Z29" s="322"/>
      <c r="AA29" s="322"/>
      <c r="AB29" s="322"/>
      <c r="AC29" s="322"/>
      <c r="AD29" s="322"/>
      <c r="AE29" s="322"/>
      <c r="AF29" s="41"/>
      <c r="AG29" s="41"/>
      <c r="AH29" s="41"/>
      <c r="AI29" s="41"/>
      <c r="AJ29" s="41"/>
      <c r="AK29" s="321">
        <f>ROUND(AV54, 2)</f>
        <v>0</v>
      </c>
      <c r="AL29" s="322"/>
      <c r="AM29" s="322"/>
      <c r="AN29" s="322"/>
      <c r="AO29" s="322"/>
      <c r="AP29" s="41"/>
      <c r="AQ29" s="41"/>
      <c r="AR29" s="42"/>
      <c r="BE29" s="311"/>
    </row>
    <row r="30" spans="1:71" s="3" customFormat="1" ht="14.45" customHeight="1">
      <c r="B30" s="40"/>
      <c r="C30" s="41"/>
      <c r="D30" s="41"/>
      <c r="E30" s="41"/>
      <c r="F30" s="29" t="s">
        <v>44</v>
      </c>
      <c r="G30" s="41"/>
      <c r="H30" s="41"/>
      <c r="I30" s="41"/>
      <c r="J30" s="41"/>
      <c r="K30" s="41"/>
      <c r="L30" s="323">
        <v>0.15</v>
      </c>
      <c r="M30" s="322"/>
      <c r="N30" s="322"/>
      <c r="O30" s="322"/>
      <c r="P30" s="322"/>
      <c r="Q30" s="41"/>
      <c r="R30" s="41"/>
      <c r="S30" s="41"/>
      <c r="T30" s="41"/>
      <c r="U30" s="41"/>
      <c r="V30" s="41"/>
      <c r="W30" s="321">
        <f>ROUND(BA54, 2)</f>
        <v>0</v>
      </c>
      <c r="X30" s="322"/>
      <c r="Y30" s="322"/>
      <c r="Z30" s="322"/>
      <c r="AA30" s="322"/>
      <c r="AB30" s="322"/>
      <c r="AC30" s="322"/>
      <c r="AD30" s="322"/>
      <c r="AE30" s="322"/>
      <c r="AF30" s="41"/>
      <c r="AG30" s="41"/>
      <c r="AH30" s="41"/>
      <c r="AI30" s="41"/>
      <c r="AJ30" s="41"/>
      <c r="AK30" s="321">
        <f>ROUND(AW54, 2)</f>
        <v>0</v>
      </c>
      <c r="AL30" s="322"/>
      <c r="AM30" s="322"/>
      <c r="AN30" s="322"/>
      <c r="AO30" s="322"/>
      <c r="AP30" s="41"/>
      <c r="AQ30" s="41"/>
      <c r="AR30" s="42"/>
      <c r="BE30" s="311"/>
    </row>
    <row r="31" spans="1:71" s="3" customFormat="1" ht="14.45" hidden="1" customHeight="1">
      <c r="B31" s="40"/>
      <c r="C31" s="41"/>
      <c r="D31" s="41"/>
      <c r="E31" s="41"/>
      <c r="F31" s="29" t="s">
        <v>45</v>
      </c>
      <c r="G31" s="41"/>
      <c r="H31" s="41"/>
      <c r="I31" s="41"/>
      <c r="J31" s="41"/>
      <c r="K31" s="41"/>
      <c r="L31" s="323">
        <v>0.21</v>
      </c>
      <c r="M31" s="322"/>
      <c r="N31" s="322"/>
      <c r="O31" s="322"/>
      <c r="P31" s="322"/>
      <c r="Q31" s="41"/>
      <c r="R31" s="41"/>
      <c r="S31" s="41"/>
      <c r="T31" s="41"/>
      <c r="U31" s="41"/>
      <c r="V31" s="41"/>
      <c r="W31" s="321">
        <f>ROUND(BB54, 2)</f>
        <v>0</v>
      </c>
      <c r="X31" s="322"/>
      <c r="Y31" s="322"/>
      <c r="Z31" s="322"/>
      <c r="AA31" s="322"/>
      <c r="AB31" s="322"/>
      <c r="AC31" s="322"/>
      <c r="AD31" s="322"/>
      <c r="AE31" s="322"/>
      <c r="AF31" s="41"/>
      <c r="AG31" s="41"/>
      <c r="AH31" s="41"/>
      <c r="AI31" s="41"/>
      <c r="AJ31" s="41"/>
      <c r="AK31" s="321">
        <v>0</v>
      </c>
      <c r="AL31" s="322"/>
      <c r="AM31" s="322"/>
      <c r="AN31" s="322"/>
      <c r="AO31" s="322"/>
      <c r="AP31" s="41"/>
      <c r="AQ31" s="41"/>
      <c r="AR31" s="42"/>
      <c r="BE31" s="311"/>
    </row>
    <row r="32" spans="1:71" s="3" customFormat="1" ht="14.45" hidden="1" customHeight="1">
      <c r="B32" s="40"/>
      <c r="C32" s="41"/>
      <c r="D32" s="41"/>
      <c r="E32" s="41"/>
      <c r="F32" s="29" t="s">
        <v>46</v>
      </c>
      <c r="G32" s="41"/>
      <c r="H32" s="41"/>
      <c r="I32" s="41"/>
      <c r="J32" s="41"/>
      <c r="K32" s="41"/>
      <c r="L32" s="323">
        <v>0.15</v>
      </c>
      <c r="M32" s="322"/>
      <c r="N32" s="322"/>
      <c r="O32" s="322"/>
      <c r="P32" s="322"/>
      <c r="Q32" s="41"/>
      <c r="R32" s="41"/>
      <c r="S32" s="41"/>
      <c r="T32" s="41"/>
      <c r="U32" s="41"/>
      <c r="V32" s="41"/>
      <c r="W32" s="321">
        <f>ROUND(BC54, 2)</f>
        <v>0</v>
      </c>
      <c r="X32" s="322"/>
      <c r="Y32" s="322"/>
      <c r="Z32" s="322"/>
      <c r="AA32" s="322"/>
      <c r="AB32" s="322"/>
      <c r="AC32" s="322"/>
      <c r="AD32" s="322"/>
      <c r="AE32" s="322"/>
      <c r="AF32" s="41"/>
      <c r="AG32" s="41"/>
      <c r="AH32" s="41"/>
      <c r="AI32" s="41"/>
      <c r="AJ32" s="41"/>
      <c r="AK32" s="321">
        <v>0</v>
      </c>
      <c r="AL32" s="322"/>
      <c r="AM32" s="322"/>
      <c r="AN32" s="322"/>
      <c r="AO32" s="322"/>
      <c r="AP32" s="41"/>
      <c r="AQ32" s="41"/>
      <c r="AR32" s="42"/>
      <c r="BE32" s="311"/>
    </row>
    <row r="33" spans="1:57" s="3" customFormat="1" ht="14.45" hidden="1" customHeight="1">
      <c r="B33" s="40"/>
      <c r="C33" s="41"/>
      <c r="D33" s="41"/>
      <c r="E33" s="41"/>
      <c r="F33" s="29" t="s">
        <v>47</v>
      </c>
      <c r="G33" s="41"/>
      <c r="H33" s="41"/>
      <c r="I33" s="41"/>
      <c r="J33" s="41"/>
      <c r="K33" s="41"/>
      <c r="L33" s="323">
        <v>0</v>
      </c>
      <c r="M33" s="322"/>
      <c r="N33" s="322"/>
      <c r="O33" s="322"/>
      <c r="P33" s="322"/>
      <c r="Q33" s="41"/>
      <c r="R33" s="41"/>
      <c r="S33" s="41"/>
      <c r="T33" s="41"/>
      <c r="U33" s="41"/>
      <c r="V33" s="41"/>
      <c r="W33" s="321">
        <f>ROUND(BD54, 2)</f>
        <v>0</v>
      </c>
      <c r="X33" s="322"/>
      <c r="Y33" s="322"/>
      <c r="Z33" s="322"/>
      <c r="AA33" s="322"/>
      <c r="AB33" s="322"/>
      <c r="AC33" s="322"/>
      <c r="AD33" s="322"/>
      <c r="AE33" s="322"/>
      <c r="AF33" s="41"/>
      <c r="AG33" s="41"/>
      <c r="AH33" s="41"/>
      <c r="AI33" s="41"/>
      <c r="AJ33" s="41"/>
      <c r="AK33" s="321">
        <v>0</v>
      </c>
      <c r="AL33" s="322"/>
      <c r="AM33" s="322"/>
      <c r="AN33" s="322"/>
      <c r="AO33" s="322"/>
      <c r="AP33" s="41"/>
      <c r="AQ33" s="41"/>
      <c r="AR33" s="42"/>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4"/>
    </row>
    <row r="35" spans="1:57" s="2" customFormat="1" ht="25.9" customHeight="1">
      <c r="A35" s="34"/>
      <c r="B35" s="35"/>
      <c r="C35" s="43"/>
      <c r="D35" s="44" t="s">
        <v>48</v>
      </c>
      <c r="E35" s="45"/>
      <c r="F35" s="45"/>
      <c r="G35" s="45"/>
      <c r="H35" s="45"/>
      <c r="I35" s="45"/>
      <c r="J35" s="45"/>
      <c r="K35" s="45"/>
      <c r="L35" s="45"/>
      <c r="M35" s="45"/>
      <c r="N35" s="45"/>
      <c r="O35" s="45"/>
      <c r="P35" s="45"/>
      <c r="Q35" s="45"/>
      <c r="R35" s="45"/>
      <c r="S35" s="45"/>
      <c r="T35" s="46" t="s">
        <v>49</v>
      </c>
      <c r="U35" s="45"/>
      <c r="V35" s="45"/>
      <c r="W35" s="45"/>
      <c r="X35" s="324" t="s">
        <v>50</v>
      </c>
      <c r="Y35" s="325"/>
      <c r="Z35" s="325"/>
      <c r="AA35" s="325"/>
      <c r="AB35" s="325"/>
      <c r="AC35" s="45"/>
      <c r="AD35" s="45"/>
      <c r="AE35" s="45"/>
      <c r="AF35" s="45"/>
      <c r="AG35" s="45"/>
      <c r="AH35" s="45"/>
      <c r="AI35" s="45"/>
      <c r="AJ35" s="45"/>
      <c r="AK35" s="326">
        <f>SUM(AK26:AK33)</f>
        <v>0</v>
      </c>
      <c r="AL35" s="325"/>
      <c r="AM35" s="325"/>
      <c r="AN35" s="325"/>
      <c r="AO35" s="327"/>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6.95" customHeight="1">
      <c r="A37" s="34"/>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c r="BE37" s="34"/>
    </row>
    <row r="41" spans="1:57" s="2" customFormat="1" ht="6.95" customHeight="1">
      <c r="A41" s="34"/>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c r="BE41" s="34"/>
    </row>
    <row r="42" spans="1:57" s="2" customFormat="1" ht="24.95" customHeight="1">
      <c r="A42" s="34"/>
      <c r="B42" s="35"/>
      <c r="C42" s="23" t="s">
        <v>51</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c r="BE42" s="34"/>
    </row>
    <row r="43" spans="1:57" s="2" customFormat="1" ht="6.95" customHeight="1">
      <c r="A43" s="34"/>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c r="BE43" s="34"/>
    </row>
    <row r="44" spans="1:57" s="4" customFormat="1" ht="12" customHeight="1">
      <c r="B44" s="51"/>
      <c r="C44" s="29" t="s">
        <v>13</v>
      </c>
      <c r="D44" s="52"/>
      <c r="E44" s="52"/>
      <c r="F44" s="52"/>
      <c r="G44" s="52"/>
      <c r="H44" s="52"/>
      <c r="I44" s="52"/>
      <c r="J44" s="52"/>
      <c r="K44" s="52"/>
      <c r="L44" s="52" t="str">
        <f>K5</f>
        <v>20211002</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1:57" s="5" customFormat="1" ht="36.950000000000003" customHeight="1">
      <c r="B45" s="54"/>
      <c r="C45" s="55" t="s">
        <v>16</v>
      </c>
      <c r="D45" s="56"/>
      <c r="E45" s="56"/>
      <c r="F45" s="56"/>
      <c r="G45" s="56"/>
      <c r="H45" s="56"/>
      <c r="I45" s="56"/>
      <c r="J45" s="56"/>
      <c r="K45" s="56"/>
      <c r="L45" s="328" t="str">
        <f>K6</f>
        <v>Rekonstrukce UMT a rozšíření fotbalového hřiště</v>
      </c>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56"/>
      <c r="AQ45" s="56"/>
      <c r="AR45" s="57"/>
    </row>
    <row r="46" spans="1:57" s="2" customFormat="1" ht="6.95" customHeight="1">
      <c r="A46" s="34"/>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c r="BE46" s="34"/>
    </row>
    <row r="47" spans="1:57" s="2" customFormat="1" ht="12" customHeight="1">
      <c r="A47" s="34"/>
      <c r="B47" s="35"/>
      <c r="C47" s="29" t="s">
        <v>21</v>
      </c>
      <c r="D47" s="36"/>
      <c r="E47" s="36"/>
      <c r="F47" s="36"/>
      <c r="G47" s="36"/>
      <c r="H47" s="36"/>
      <c r="I47" s="36"/>
      <c r="J47" s="36"/>
      <c r="K47" s="36"/>
      <c r="L47" s="58" t="str">
        <f>IF(K8="","",K8)</f>
        <v xml:space="preserve"> </v>
      </c>
      <c r="M47" s="36"/>
      <c r="N47" s="36"/>
      <c r="O47" s="36"/>
      <c r="P47" s="36"/>
      <c r="Q47" s="36"/>
      <c r="R47" s="36"/>
      <c r="S47" s="36"/>
      <c r="T47" s="36"/>
      <c r="U47" s="36"/>
      <c r="V47" s="36"/>
      <c r="W47" s="36"/>
      <c r="X47" s="36"/>
      <c r="Y47" s="36"/>
      <c r="Z47" s="36"/>
      <c r="AA47" s="36"/>
      <c r="AB47" s="36"/>
      <c r="AC47" s="36"/>
      <c r="AD47" s="36"/>
      <c r="AE47" s="36"/>
      <c r="AF47" s="36"/>
      <c r="AG47" s="36"/>
      <c r="AH47" s="36"/>
      <c r="AI47" s="29" t="s">
        <v>23</v>
      </c>
      <c r="AJ47" s="36"/>
      <c r="AK47" s="36"/>
      <c r="AL47" s="36"/>
      <c r="AM47" s="330" t="str">
        <f>IF(AN8= "","",AN8)</f>
        <v>2. 2. 2021</v>
      </c>
      <c r="AN47" s="330"/>
      <c r="AO47" s="36"/>
      <c r="AP47" s="36"/>
      <c r="AQ47" s="36"/>
      <c r="AR47" s="39"/>
      <c r="BE47" s="34"/>
    </row>
    <row r="48" spans="1:57" s="2" customFormat="1" ht="6.95" customHeight="1">
      <c r="A48" s="34"/>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c r="BE48" s="34"/>
    </row>
    <row r="49" spans="1:91" s="2" customFormat="1" ht="15.2" customHeight="1">
      <c r="A49" s="34"/>
      <c r="B49" s="35"/>
      <c r="C49" s="29" t="s">
        <v>25</v>
      </c>
      <c r="D49" s="36"/>
      <c r="E49" s="36"/>
      <c r="F49" s="36"/>
      <c r="G49" s="36"/>
      <c r="H49" s="36"/>
      <c r="I49" s="36"/>
      <c r="J49" s="36"/>
      <c r="K49" s="36"/>
      <c r="L49" s="52" t="str">
        <f>IF(E11= "","",E11)</f>
        <v xml:space="preserve"> </v>
      </c>
      <c r="M49" s="36"/>
      <c r="N49" s="36"/>
      <c r="O49" s="36"/>
      <c r="P49" s="36"/>
      <c r="Q49" s="36"/>
      <c r="R49" s="36"/>
      <c r="S49" s="36"/>
      <c r="T49" s="36"/>
      <c r="U49" s="36"/>
      <c r="V49" s="36"/>
      <c r="W49" s="36"/>
      <c r="X49" s="36"/>
      <c r="Y49" s="36"/>
      <c r="Z49" s="36"/>
      <c r="AA49" s="36"/>
      <c r="AB49" s="36"/>
      <c r="AC49" s="36"/>
      <c r="AD49" s="36"/>
      <c r="AE49" s="36"/>
      <c r="AF49" s="36"/>
      <c r="AG49" s="36"/>
      <c r="AH49" s="36"/>
      <c r="AI49" s="29" t="s">
        <v>30</v>
      </c>
      <c r="AJ49" s="36"/>
      <c r="AK49" s="36"/>
      <c r="AL49" s="36"/>
      <c r="AM49" s="331" t="str">
        <f>IF(E17="","",E17)</f>
        <v xml:space="preserve"> </v>
      </c>
      <c r="AN49" s="332"/>
      <c r="AO49" s="332"/>
      <c r="AP49" s="332"/>
      <c r="AQ49" s="36"/>
      <c r="AR49" s="39"/>
      <c r="AS49" s="333" t="s">
        <v>52</v>
      </c>
      <c r="AT49" s="334"/>
      <c r="AU49" s="60"/>
      <c r="AV49" s="60"/>
      <c r="AW49" s="60"/>
      <c r="AX49" s="60"/>
      <c r="AY49" s="60"/>
      <c r="AZ49" s="60"/>
      <c r="BA49" s="60"/>
      <c r="BB49" s="60"/>
      <c r="BC49" s="60"/>
      <c r="BD49" s="61"/>
      <c r="BE49" s="34"/>
    </row>
    <row r="50" spans="1:91" s="2" customFormat="1" ht="15.2" customHeight="1">
      <c r="A50" s="34"/>
      <c r="B50" s="35"/>
      <c r="C50" s="29" t="s">
        <v>28</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29" t="s">
        <v>32</v>
      </c>
      <c r="AJ50" s="36"/>
      <c r="AK50" s="36"/>
      <c r="AL50" s="36"/>
      <c r="AM50" s="331" t="str">
        <f>IF(E20="","",E20)</f>
        <v>Ing.Miroslav Mach</v>
      </c>
      <c r="AN50" s="332"/>
      <c r="AO50" s="332"/>
      <c r="AP50" s="332"/>
      <c r="AQ50" s="36"/>
      <c r="AR50" s="39"/>
      <c r="AS50" s="335"/>
      <c r="AT50" s="336"/>
      <c r="AU50" s="62"/>
      <c r="AV50" s="62"/>
      <c r="AW50" s="62"/>
      <c r="AX50" s="62"/>
      <c r="AY50" s="62"/>
      <c r="AZ50" s="62"/>
      <c r="BA50" s="62"/>
      <c r="BB50" s="62"/>
      <c r="BC50" s="62"/>
      <c r="BD50" s="63"/>
      <c r="BE50" s="34"/>
    </row>
    <row r="51" spans="1:91" s="2" customFormat="1" ht="10.9" customHeight="1">
      <c r="A51" s="34"/>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337"/>
      <c r="AT51" s="338"/>
      <c r="AU51" s="64"/>
      <c r="AV51" s="64"/>
      <c r="AW51" s="64"/>
      <c r="AX51" s="64"/>
      <c r="AY51" s="64"/>
      <c r="AZ51" s="64"/>
      <c r="BA51" s="64"/>
      <c r="BB51" s="64"/>
      <c r="BC51" s="64"/>
      <c r="BD51" s="65"/>
      <c r="BE51" s="34"/>
    </row>
    <row r="52" spans="1:91" s="2" customFormat="1" ht="29.25" customHeight="1">
      <c r="A52" s="34"/>
      <c r="B52" s="35"/>
      <c r="C52" s="339" t="s">
        <v>53</v>
      </c>
      <c r="D52" s="340"/>
      <c r="E52" s="340"/>
      <c r="F52" s="340"/>
      <c r="G52" s="340"/>
      <c r="H52" s="66"/>
      <c r="I52" s="341" t="s">
        <v>54</v>
      </c>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2" t="s">
        <v>55</v>
      </c>
      <c r="AH52" s="340"/>
      <c r="AI52" s="340"/>
      <c r="AJ52" s="340"/>
      <c r="AK52" s="340"/>
      <c r="AL52" s="340"/>
      <c r="AM52" s="340"/>
      <c r="AN52" s="341" t="s">
        <v>56</v>
      </c>
      <c r="AO52" s="340"/>
      <c r="AP52" s="340"/>
      <c r="AQ52" s="67" t="s">
        <v>57</v>
      </c>
      <c r="AR52" s="39"/>
      <c r="AS52" s="68" t="s">
        <v>58</v>
      </c>
      <c r="AT52" s="69" t="s">
        <v>59</v>
      </c>
      <c r="AU52" s="69" t="s">
        <v>60</v>
      </c>
      <c r="AV52" s="69" t="s">
        <v>61</v>
      </c>
      <c r="AW52" s="69" t="s">
        <v>62</v>
      </c>
      <c r="AX52" s="69" t="s">
        <v>63</v>
      </c>
      <c r="AY52" s="69" t="s">
        <v>64</v>
      </c>
      <c r="AZ52" s="69" t="s">
        <v>65</v>
      </c>
      <c r="BA52" s="69" t="s">
        <v>66</v>
      </c>
      <c r="BB52" s="69" t="s">
        <v>67</v>
      </c>
      <c r="BC52" s="69" t="s">
        <v>68</v>
      </c>
      <c r="BD52" s="70" t="s">
        <v>69</v>
      </c>
      <c r="BE52" s="34"/>
    </row>
    <row r="53" spans="1:91" s="2" customFormat="1" ht="10.9" customHeight="1">
      <c r="A53" s="34"/>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1"/>
      <c r="AT53" s="72"/>
      <c r="AU53" s="72"/>
      <c r="AV53" s="72"/>
      <c r="AW53" s="72"/>
      <c r="AX53" s="72"/>
      <c r="AY53" s="72"/>
      <c r="AZ53" s="72"/>
      <c r="BA53" s="72"/>
      <c r="BB53" s="72"/>
      <c r="BC53" s="72"/>
      <c r="BD53" s="73"/>
      <c r="BE53" s="34"/>
    </row>
    <row r="54" spans="1:91" s="6" customFormat="1" ht="32.450000000000003" customHeight="1">
      <c r="B54" s="74"/>
      <c r="C54" s="75" t="s">
        <v>70</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346">
        <f>ROUND(SUM(AG55:AG56),2)</f>
        <v>0</v>
      </c>
      <c r="AH54" s="346"/>
      <c r="AI54" s="346"/>
      <c r="AJ54" s="346"/>
      <c r="AK54" s="346"/>
      <c r="AL54" s="346"/>
      <c r="AM54" s="346"/>
      <c r="AN54" s="347">
        <f>SUM(AG54,AT54)</f>
        <v>0</v>
      </c>
      <c r="AO54" s="347"/>
      <c r="AP54" s="347"/>
      <c r="AQ54" s="78" t="s">
        <v>19</v>
      </c>
      <c r="AR54" s="79"/>
      <c r="AS54" s="80">
        <f>ROUND(SUM(AS55:AS56),2)</f>
        <v>0</v>
      </c>
      <c r="AT54" s="81">
        <f>ROUND(SUM(AV54:AW54),2)</f>
        <v>0</v>
      </c>
      <c r="AU54" s="82">
        <f>ROUND(SUM(AU55:AU56),5)</f>
        <v>0</v>
      </c>
      <c r="AV54" s="81">
        <f>ROUND(AZ54*L29,2)</f>
        <v>0</v>
      </c>
      <c r="AW54" s="81">
        <f>ROUND(BA54*L30,2)</f>
        <v>0</v>
      </c>
      <c r="AX54" s="81">
        <f>ROUND(BB54*L29,2)</f>
        <v>0</v>
      </c>
      <c r="AY54" s="81">
        <f>ROUND(BC54*L30,2)</f>
        <v>0</v>
      </c>
      <c r="AZ54" s="81">
        <f>ROUND(SUM(AZ55:AZ56),2)</f>
        <v>0</v>
      </c>
      <c r="BA54" s="81">
        <f>ROUND(SUM(BA55:BA56),2)</f>
        <v>0</v>
      </c>
      <c r="BB54" s="81">
        <f>ROUND(SUM(BB55:BB56),2)</f>
        <v>0</v>
      </c>
      <c r="BC54" s="81">
        <f>ROUND(SUM(BC55:BC56),2)</f>
        <v>0</v>
      </c>
      <c r="BD54" s="83">
        <f>ROUND(SUM(BD55:BD56),2)</f>
        <v>0</v>
      </c>
      <c r="BS54" s="84" t="s">
        <v>71</v>
      </c>
      <c r="BT54" s="84" t="s">
        <v>72</v>
      </c>
      <c r="BU54" s="85" t="s">
        <v>73</v>
      </c>
      <c r="BV54" s="84" t="s">
        <v>74</v>
      </c>
      <c r="BW54" s="84" t="s">
        <v>5</v>
      </c>
      <c r="BX54" s="84" t="s">
        <v>75</v>
      </c>
      <c r="CL54" s="84" t="s">
        <v>19</v>
      </c>
    </row>
    <row r="55" spans="1:91" s="7" customFormat="1" ht="24.75" customHeight="1">
      <c r="A55" s="86" t="s">
        <v>76</v>
      </c>
      <c r="B55" s="87"/>
      <c r="C55" s="88"/>
      <c r="D55" s="345" t="s">
        <v>77</v>
      </c>
      <c r="E55" s="345"/>
      <c r="F55" s="345"/>
      <c r="G55" s="345"/>
      <c r="H55" s="345"/>
      <c r="I55" s="89"/>
      <c r="J55" s="345" t="s">
        <v>78</v>
      </c>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3">
        <f>'01 - Rekonstrukce UMT a r...'!J30</f>
        <v>0</v>
      </c>
      <c r="AH55" s="344"/>
      <c r="AI55" s="344"/>
      <c r="AJ55" s="344"/>
      <c r="AK55" s="344"/>
      <c r="AL55" s="344"/>
      <c r="AM55" s="344"/>
      <c r="AN55" s="343">
        <f>SUM(AG55,AT55)</f>
        <v>0</v>
      </c>
      <c r="AO55" s="344"/>
      <c r="AP55" s="344"/>
      <c r="AQ55" s="90" t="s">
        <v>79</v>
      </c>
      <c r="AR55" s="91"/>
      <c r="AS55" s="92">
        <v>0</v>
      </c>
      <c r="AT55" s="93">
        <f>ROUND(SUM(AV55:AW55),2)</f>
        <v>0</v>
      </c>
      <c r="AU55" s="94">
        <f>'01 - Rekonstrukce UMT a r...'!P89</f>
        <v>0</v>
      </c>
      <c r="AV55" s="93">
        <f>'01 - Rekonstrukce UMT a r...'!J33</f>
        <v>0</v>
      </c>
      <c r="AW55" s="93">
        <f>'01 - Rekonstrukce UMT a r...'!J34</f>
        <v>0</v>
      </c>
      <c r="AX55" s="93">
        <f>'01 - Rekonstrukce UMT a r...'!J35</f>
        <v>0</v>
      </c>
      <c r="AY55" s="93">
        <f>'01 - Rekonstrukce UMT a r...'!J36</f>
        <v>0</v>
      </c>
      <c r="AZ55" s="93">
        <f>'01 - Rekonstrukce UMT a r...'!F33</f>
        <v>0</v>
      </c>
      <c r="BA55" s="93">
        <f>'01 - Rekonstrukce UMT a r...'!F34</f>
        <v>0</v>
      </c>
      <c r="BB55" s="93">
        <f>'01 - Rekonstrukce UMT a r...'!F35</f>
        <v>0</v>
      </c>
      <c r="BC55" s="93">
        <f>'01 - Rekonstrukce UMT a r...'!F36</f>
        <v>0</v>
      </c>
      <c r="BD55" s="95">
        <f>'01 - Rekonstrukce UMT a r...'!F37</f>
        <v>0</v>
      </c>
      <c r="BT55" s="96" t="s">
        <v>80</v>
      </c>
      <c r="BV55" s="96" t="s">
        <v>74</v>
      </c>
      <c r="BW55" s="96" t="s">
        <v>81</v>
      </c>
      <c r="BX55" s="96" t="s">
        <v>5</v>
      </c>
      <c r="CL55" s="96" t="s">
        <v>19</v>
      </c>
      <c r="CM55" s="96" t="s">
        <v>82</v>
      </c>
    </row>
    <row r="56" spans="1:91" s="7" customFormat="1" ht="16.5" customHeight="1">
      <c r="A56" s="86" t="s">
        <v>76</v>
      </c>
      <c r="B56" s="87"/>
      <c r="C56" s="88"/>
      <c r="D56" s="345" t="s">
        <v>83</v>
      </c>
      <c r="E56" s="345"/>
      <c r="F56" s="345"/>
      <c r="G56" s="345"/>
      <c r="H56" s="345"/>
      <c r="I56" s="89"/>
      <c r="J56" s="345" t="s">
        <v>84</v>
      </c>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3">
        <f>'02 - Rekonstrukce umělého...'!J30</f>
        <v>0</v>
      </c>
      <c r="AH56" s="344"/>
      <c r="AI56" s="344"/>
      <c r="AJ56" s="344"/>
      <c r="AK56" s="344"/>
      <c r="AL56" s="344"/>
      <c r="AM56" s="344"/>
      <c r="AN56" s="343">
        <f>SUM(AG56,AT56)</f>
        <v>0</v>
      </c>
      <c r="AO56" s="344"/>
      <c r="AP56" s="344"/>
      <c r="AQ56" s="90" t="s">
        <v>79</v>
      </c>
      <c r="AR56" s="91"/>
      <c r="AS56" s="97">
        <v>0</v>
      </c>
      <c r="AT56" s="98">
        <f>ROUND(SUM(AV56:AW56),2)</f>
        <v>0</v>
      </c>
      <c r="AU56" s="99">
        <f>'02 - Rekonstrukce umělého...'!P85</f>
        <v>0</v>
      </c>
      <c r="AV56" s="98">
        <f>'02 - Rekonstrukce umělého...'!J33</f>
        <v>0</v>
      </c>
      <c r="AW56" s="98">
        <f>'02 - Rekonstrukce umělého...'!J34</f>
        <v>0</v>
      </c>
      <c r="AX56" s="98">
        <f>'02 - Rekonstrukce umělého...'!J35</f>
        <v>0</v>
      </c>
      <c r="AY56" s="98">
        <f>'02 - Rekonstrukce umělého...'!J36</f>
        <v>0</v>
      </c>
      <c r="AZ56" s="98">
        <f>'02 - Rekonstrukce umělého...'!F33</f>
        <v>0</v>
      </c>
      <c r="BA56" s="98">
        <f>'02 - Rekonstrukce umělého...'!F34</f>
        <v>0</v>
      </c>
      <c r="BB56" s="98">
        <f>'02 - Rekonstrukce umělého...'!F35</f>
        <v>0</v>
      </c>
      <c r="BC56" s="98">
        <f>'02 - Rekonstrukce umělého...'!F36</f>
        <v>0</v>
      </c>
      <c r="BD56" s="100">
        <f>'02 - Rekonstrukce umělého...'!F37</f>
        <v>0</v>
      </c>
      <c r="BT56" s="96" t="s">
        <v>80</v>
      </c>
      <c r="BV56" s="96" t="s">
        <v>74</v>
      </c>
      <c r="BW56" s="96" t="s">
        <v>85</v>
      </c>
      <c r="BX56" s="96" t="s">
        <v>5</v>
      </c>
      <c r="CL56" s="96" t="s">
        <v>19</v>
      </c>
      <c r="CM56" s="96" t="s">
        <v>82</v>
      </c>
    </row>
    <row r="57" spans="1:91" s="2" customFormat="1" ht="30" customHeight="1">
      <c r="A57" s="34"/>
      <c r="B57" s="35"/>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9"/>
      <c r="AS57" s="34"/>
      <c r="AT57" s="34"/>
      <c r="AU57" s="34"/>
      <c r="AV57" s="34"/>
      <c r="AW57" s="34"/>
      <c r="AX57" s="34"/>
      <c r="AY57" s="34"/>
      <c r="AZ57" s="34"/>
      <c r="BA57" s="34"/>
      <c r="BB57" s="34"/>
      <c r="BC57" s="34"/>
      <c r="BD57" s="34"/>
      <c r="BE57" s="34"/>
    </row>
    <row r="58" spans="1:91" s="2" customFormat="1" ht="6.95" customHeight="1">
      <c r="A58" s="34"/>
      <c r="B58" s="47"/>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39"/>
      <c r="AS58" s="34"/>
      <c r="AT58" s="34"/>
      <c r="AU58" s="34"/>
      <c r="AV58" s="34"/>
      <c r="AW58" s="34"/>
      <c r="AX58" s="34"/>
      <c r="AY58" s="34"/>
      <c r="AZ58" s="34"/>
      <c r="BA58" s="34"/>
      <c r="BB58" s="34"/>
      <c r="BC58" s="34"/>
      <c r="BD58" s="34"/>
      <c r="BE58" s="34"/>
    </row>
  </sheetData>
  <sheetProtection algorithmName="SHA-512" hashValue="bKYgZBiImy9FK70cqVwWJ+ImR4euQNAm65M3ymNPdqJpXIFGnwrbFZuuutL0C+sE1csc+iz4n7kGmIH/Wdi71A==" saltValue="my/ACWbzQb8uvaHeoUgWwRWexHsB6SQmKCkMkuNrokOJvui89sgIDE2to2n4FMBJtOy9ir7P9CnjBW/m9c8jUQ=="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1 - Rekonstrukce UMT a r...'!C2" display="/" xr:uid="{00000000-0004-0000-0000-000000000000}"/>
    <hyperlink ref="A56" location="'02 - Rekonstrukce umělého...'!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56"/>
  <sheetViews>
    <sheetView showGridLines="0" topLeftCell="A101"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7" t="s">
        <v>81</v>
      </c>
    </row>
    <row r="3" spans="1:46" s="1" customFormat="1" ht="6.95" customHeight="1">
      <c r="B3" s="101"/>
      <c r="C3" s="102"/>
      <c r="D3" s="102"/>
      <c r="E3" s="102"/>
      <c r="F3" s="102"/>
      <c r="G3" s="102"/>
      <c r="H3" s="102"/>
      <c r="I3" s="102"/>
      <c r="J3" s="102"/>
      <c r="K3" s="102"/>
      <c r="L3" s="20"/>
      <c r="AT3" s="17" t="s">
        <v>82</v>
      </c>
    </row>
    <row r="4" spans="1:46" s="1" customFormat="1" ht="24.95" customHeight="1">
      <c r="B4" s="20"/>
      <c r="D4" s="103" t="s">
        <v>86</v>
      </c>
      <c r="L4" s="20"/>
      <c r="M4" s="104" t="s">
        <v>10</v>
      </c>
      <c r="AT4" s="17" t="s">
        <v>4</v>
      </c>
    </row>
    <row r="5" spans="1:46" s="1" customFormat="1" ht="6.95" customHeight="1">
      <c r="B5" s="20"/>
      <c r="L5" s="20"/>
    </row>
    <row r="6" spans="1:46" s="1" customFormat="1" ht="12" customHeight="1">
      <c r="B6" s="20"/>
      <c r="D6" s="105" t="s">
        <v>16</v>
      </c>
      <c r="L6" s="20"/>
    </row>
    <row r="7" spans="1:46" s="1" customFormat="1" ht="16.5" customHeight="1">
      <c r="B7" s="20"/>
      <c r="E7" s="349" t="str">
        <f>'Rekapitulace stavby'!K6</f>
        <v>Rekonstrukce UMT a rozšíření fotbalového hřiště</v>
      </c>
      <c r="F7" s="350"/>
      <c r="G7" s="350"/>
      <c r="H7" s="350"/>
      <c r="L7" s="20"/>
    </row>
    <row r="8" spans="1:46" s="2" customFormat="1" ht="12" customHeight="1">
      <c r="A8" s="34"/>
      <c r="B8" s="39"/>
      <c r="C8" s="34"/>
      <c r="D8" s="105" t="s">
        <v>87</v>
      </c>
      <c r="E8" s="34"/>
      <c r="F8" s="34"/>
      <c r="G8" s="34"/>
      <c r="H8" s="34"/>
      <c r="I8" s="34"/>
      <c r="J8" s="34"/>
      <c r="K8" s="34"/>
      <c r="L8" s="106"/>
      <c r="S8" s="34"/>
      <c r="T8" s="34"/>
      <c r="U8" s="34"/>
      <c r="V8" s="34"/>
      <c r="W8" s="34"/>
      <c r="X8" s="34"/>
      <c r="Y8" s="34"/>
      <c r="Z8" s="34"/>
      <c r="AA8" s="34"/>
      <c r="AB8" s="34"/>
      <c r="AC8" s="34"/>
      <c r="AD8" s="34"/>
      <c r="AE8" s="34"/>
    </row>
    <row r="9" spans="1:46" s="2" customFormat="1" ht="30" customHeight="1">
      <c r="A9" s="34"/>
      <c r="B9" s="39"/>
      <c r="C9" s="34"/>
      <c r="D9" s="34"/>
      <c r="E9" s="351" t="s">
        <v>88</v>
      </c>
      <c r="F9" s="352"/>
      <c r="G9" s="352"/>
      <c r="H9" s="352"/>
      <c r="I9" s="34"/>
      <c r="J9" s="34"/>
      <c r="K9" s="34"/>
      <c r="L9" s="106"/>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106"/>
      <c r="S10" s="34"/>
      <c r="T10" s="34"/>
      <c r="U10" s="34"/>
      <c r="V10" s="34"/>
      <c r="W10" s="34"/>
      <c r="X10" s="34"/>
      <c r="Y10" s="34"/>
      <c r="Z10" s="34"/>
      <c r="AA10" s="34"/>
      <c r="AB10" s="34"/>
      <c r="AC10" s="34"/>
      <c r="AD10" s="34"/>
      <c r="AE10" s="34"/>
    </row>
    <row r="11" spans="1:46" s="2" customFormat="1" ht="12" customHeight="1">
      <c r="A11" s="34"/>
      <c r="B11" s="39"/>
      <c r="C11" s="34"/>
      <c r="D11" s="105" t="s">
        <v>18</v>
      </c>
      <c r="E11" s="34"/>
      <c r="F11" s="107" t="s">
        <v>19</v>
      </c>
      <c r="G11" s="34"/>
      <c r="H11" s="34"/>
      <c r="I11" s="105" t="s">
        <v>20</v>
      </c>
      <c r="J11" s="107" t="s">
        <v>19</v>
      </c>
      <c r="K11" s="34"/>
      <c r="L11" s="106"/>
      <c r="S11" s="34"/>
      <c r="T11" s="34"/>
      <c r="U11" s="34"/>
      <c r="V11" s="34"/>
      <c r="W11" s="34"/>
      <c r="X11" s="34"/>
      <c r="Y11" s="34"/>
      <c r="Z11" s="34"/>
      <c r="AA11" s="34"/>
      <c r="AB11" s="34"/>
      <c r="AC11" s="34"/>
      <c r="AD11" s="34"/>
      <c r="AE11" s="34"/>
    </row>
    <row r="12" spans="1:46" s="2" customFormat="1" ht="12" customHeight="1">
      <c r="A12" s="34"/>
      <c r="B12" s="39"/>
      <c r="C12" s="34"/>
      <c r="D12" s="105" t="s">
        <v>21</v>
      </c>
      <c r="E12" s="34"/>
      <c r="F12" s="107" t="s">
        <v>22</v>
      </c>
      <c r="G12" s="34"/>
      <c r="H12" s="34"/>
      <c r="I12" s="105" t="s">
        <v>23</v>
      </c>
      <c r="J12" s="108" t="str">
        <f>'Rekapitulace stavby'!AN8</f>
        <v>2. 2. 2021</v>
      </c>
      <c r="K12" s="34"/>
      <c r="L12" s="106"/>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106"/>
      <c r="S13" s="34"/>
      <c r="T13" s="34"/>
      <c r="U13" s="34"/>
      <c r="V13" s="34"/>
      <c r="W13" s="34"/>
      <c r="X13" s="34"/>
      <c r="Y13" s="34"/>
      <c r="Z13" s="34"/>
      <c r="AA13" s="34"/>
      <c r="AB13" s="34"/>
      <c r="AC13" s="34"/>
      <c r="AD13" s="34"/>
      <c r="AE13" s="34"/>
    </row>
    <row r="14" spans="1:46" s="2" customFormat="1" ht="12" customHeight="1">
      <c r="A14" s="34"/>
      <c r="B14" s="39"/>
      <c r="C14" s="34"/>
      <c r="D14" s="105" t="s">
        <v>25</v>
      </c>
      <c r="E14" s="34"/>
      <c r="F14" s="34"/>
      <c r="G14" s="34"/>
      <c r="H14" s="34"/>
      <c r="I14" s="105" t="s">
        <v>26</v>
      </c>
      <c r="J14" s="107" t="str">
        <f>IF('Rekapitulace stavby'!AN10="","",'Rekapitulace stavby'!AN10)</f>
        <v/>
      </c>
      <c r="K14" s="34"/>
      <c r="L14" s="106"/>
      <c r="S14" s="34"/>
      <c r="T14" s="34"/>
      <c r="U14" s="34"/>
      <c r="V14" s="34"/>
      <c r="W14" s="34"/>
      <c r="X14" s="34"/>
      <c r="Y14" s="34"/>
      <c r="Z14" s="34"/>
      <c r="AA14" s="34"/>
      <c r="AB14" s="34"/>
      <c r="AC14" s="34"/>
      <c r="AD14" s="34"/>
      <c r="AE14" s="34"/>
    </row>
    <row r="15" spans="1:46" s="2" customFormat="1" ht="18" customHeight="1">
      <c r="A15" s="34"/>
      <c r="B15" s="39"/>
      <c r="C15" s="34"/>
      <c r="D15" s="34"/>
      <c r="E15" s="107" t="str">
        <f>IF('Rekapitulace stavby'!E11="","",'Rekapitulace stavby'!E11)</f>
        <v xml:space="preserve"> </v>
      </c>
      <c r="F15" s="34"/>
      <c r="G15" s="34"/>
      <c r="H15" s="34"/>
      <c r="I15" s="105" t="s">
        <v>27</v>
      </c>
      <c r="J15" s="107" t="str">
        <f>IF('Rekapitulace stavby'!AN11="","",'Rekapitulace stavby'!AN11)</f>
        <v/>
      </c>
      <c r="K15" s="34"/>
      <c r="L15" s="106"/>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106"/>
      <c r="S16" s="34"/>
      <c r="T16" s="34"/>
      <c r="U16" s="34"/>
      <c r="V16" s="34"/>
      <c r="W16" s="34"/>
      <c r="X16" s="34"/>
      <c r="Y16" s="34"/>
      <c r="Z16" s="34"/>
      <c r="AA16" s="34"/>
      <c r="AB16" s="34"/>
      <c r="AC16" s="34"/>
      <c r="AD16" s="34"/>
      <c r="AE16" s="34"/>
    </row>
    <row r="17" spans="1:31" s="2" customFormat="1" ht="12" customHeight="1">
      <c r="A17" s="34"/>
      <c r="B17" s="39"/>
      <c r="C17" s="34"/>
      <c r="D17" s="105" t="s">
        <v>28</v>
      </c>
      <c r="E17" s="34"/>
      <c r="F17" s="34"/>
      <c r="G17" s="34"/>
      <c r="H17" s="34"/>
      <c r="I17" s="105" t="s">
        <v>26</v>
      </c>
      <c r="J17" s="30" t="str">
        <f>'Rekapitulace stavby'!AN13</f>
        <v>Vyplň údaj</v>
      </c>
      <c r="K17" s="34"/>
      <c r="L17" s="106"/>
      <c r="S17" s="34"/>
      <c r="T17" s="34"/>
      <c r="U17" s="34"/>
      <c r="V17" s="34"/>
      <c r="W17" s="34"/>
      <c r="X17" s="34"/>
      <c r="Y17" s="34"/>
      <c r="Z17" s="34"/>
      <c r="AA17" s="34"/>
      <c r="AB17" s="34"/>
      <c r="AC17" s="34"/>
      <c r="AD17" s="34"/>
      <c r="AE17" s="34"/>
    </row>
    <row r="18" spans="1:31" s="2" customFormat="1" ht="18" customHeight="1">
      <c r="A18" s="34"/>
      <c r="B18" s="39"/>
      <c r="C18" s="34"/>
      <c r="D18" s="34"/>
      <c r="E18" s="353" t="str">
        <f>'Rekapitulace stavby'!E14</f>
        <v>Vyplň údaj</v>
      </c>
      <c r="F18" s="354"/>
      <c r="G18" s="354"/>
      <c r="H18" s="354"/>
      <c r="I18" s="105" t="s">
        <v>27</v>
      </c>
      <c r="J18" s="30" t="str">
        <f>'Rekapitulace stavby'!AN14</f>
        <v>Vyplň údaj</v>
      </c>
      <c r="K18" s="34"/>
      <c r="L18" s="106"/>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106"/>
      <c r="S19" s="34"/>
      <c r="T19" s="34"/>
      <c r="U19" s="34"/>
      <c r="V19" s="34"/>
      <c r="W19" s="34"/>
      <c r="X19" s="34"/>
      <c r="Y19" s="34"/>
      <c r="Z19" s="34"/>
      <c r="AA19" s="34"/>
      <c r="AB19" s="34"/>
      <c r="AC19" s="34"/>
      <c r="AD19" s="34"/>
      <c r="AE19" s="34"/>
    </row>
    <row r="20" spans="1:31" s="2" customFormat="1" ht="12" customHeight="1">
      <c r="A20" s="34"/>
      <c r="B20" s="39"/>
      <c r="C20" s="34"/>
      <c r="D20" s="105" t="s">
        <v>30</v>
      </c>
      <c r="E20" s="34"/>
      <c r="F20" s="34"/>
      <c r="G20" s="34"/>
      <c r="H20" s="34"/>
      <c r="I20" s="105" t="s">
        <v>26</v>
      </c>
      <c r="J20" s="107" t="str">
        <f>IF('Rekapitulace stavby'!AN16="","",'Rekapitulace stavby'!AN16)</f>
        <v/>
      </c>
      <c r="K20" s="34"/>
      <c r="L20" s="106"/>
      <c r="S20" s="34"/>
      <c r="T20" s="34"/>
      <c r="U20" s="34"/>
      <c r="V20" s="34"/>
      <c r="W20" s="34"/>
      <c r="X20" s="34"/>
      <c r="Y20" s="34"/>
      <c r="Z20" s="34"/>
      <c r="AA20" s="34"/>
      <c r="AB20" s="34"/>
      <c r="AC20" s="34"/>
      <c r="AD20" s="34"/>
      <c r="AE20" s="34"/>
    </row>
    <row r="21" spans="1:31" s="2" customFormat="1" ht="18" customHeight="1">
      <c r="A21" s="34"/>
      <c r="B21" s="39"/>
      <c r="C21" s="34"/>
      <c r="D21" s="34"/>
      <c r="E21" s="107" t="str">
        <f>IF('Rekapitulace stavby'!E17="","",'Rekapitulace stavby'!E17)</f>
        <v xml:space="preserve"> </v>
      </c>
      <c r="F21" s="34"/>
      <c r="G21" s="34"/>
      <c r="H21" s="34"/>
      <c r="I21" s="105" t="s">
        <v>27</v>
      </c>
      <c r="J21" s="107" t="str">
        <f>IF('Rekapitulace stavby'!AN17="","",'Rekapitulace stavby'!AN17)</f>
        <v/>
      </c>
      <c r="K21" s="34"/>
      <c r="L21" s="106"/>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106"/>
      <c r="S22" s="34"/>
      <c r="T22" s="34"/>
      <c r="U22" s="34"/>
      <c r="V22" s="34"/>
      <c r="W22" s="34"/>
      <c r="X22" s="34"/>
      <c r="Y22" s="34"/>
      <c r="Z22" s="34"/>
      <c r="AA22" s="34"/>
      <c r="AB22" s="34"/>
      <c r="AC22" s="34"/>
      <c r="AD22" s="34"/>
      <c r="AE22" s="34"/>
    </row>
    <row r="23" spans="1:31" s="2" customFormat="1" ht="12" customHeight="1">
      <c r="A23" s="34"/>
      <c r="B23" s="39"/>
      <c r="C23" s="34"/>
      <c r="D23" s="105" t="s">
        <v>32</v>
      </c>
      <c r="E23" s="34"/>
      <c r="F23" s="34"/>
      <c r="G23" s="34"/>
      <c r="H23" s="34"/>
      <c r="I23" s="105" t="s">
        <v>26</v>
      </c>
      <c r="J23" s="107" t="str">
        <f>IF('Rekapitulace stavby'!AN19="","",'Rekapitulace stavby'!AN19)</f>
        <v>16737385</v>
      </c>
      <c r="K23" s="34"/>
      <c r="L23" s="106"/>
      <c r="S23" s="34"/>
      <c r="T23" s="34"/>
      <c r="U23" s="34"/>
      <c r="V23" s="34"/>
      <c r="W23" s="34"/>
      <c r="X23" s="34"/>
      <c r="Y23" s="34"/>
      <c r="Z23" s="34"/>
      <c r="AA23" s="34"/>
      <c r="AB23" s="34"/>
      <c r="AC23" s="34"/>
      <c r="AD23" s="34"/>
      <c r="AE23" s="34"/>
    </row>
    <row r="24" spans="1:31" s="2" customFormat="1" ht="18" customHeight="1">
      <c r="A24" s="34"/>
      <c r="B24" s="39"/>
      <c r="C24" s="34"/>
      <c r="D24" s="34"/>
      <c r="E24" s="107" t="str">
        <f>IF('Rekapitulace stavby'!E20="","",'Rekapitulace stavby'!E20)</f>
        <v>Ing.Miroslav Mach</v>
      </c>
      <c r="F24" s="34"/>
      <c r="G24" s="34"/>
      <c r="H24" s="34"/>
      <c r="I24" s="105" t="s">
        <v>27</v>
      </c>
      <c r="J24" s="107" t="str">
        <f>IF('Rekapitulace stavby'!AN20="","",'Rekapitulace stavby'!AN20)</f>
        <v>CZ6609020110</v>
      </c>
      <c r="K24" s="34"/>
      <c r="L24" s="106"/>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106"/>
      <c r="S25" s="34"/>
      <c r="T25" s="34"/>
      <c r="U25" s="34"/>
      <c r="V25" s="34"/>
      <c r="W25" s="34"/>
      <c r="X25" s="34"/>
      <c r="Y25" s="34"/>
      <c r="Z25" s="34"/>
      <c r="AA25" s="34"/>
      <c r="AB25" s="34"/>
      <c r="AC25" s="34"/>
      <c r="AD25" s="34"/>
      <c r="AE25" s="34"/>
    </row>
    <row r="26" spans="1:31" s="2" customFormat="1" ht="12" customHeight="1">
      <c r="A26" s="34"/>
      <c r="B26" s="39"/>
      <c r="C26" s="34"/>
      <c r="D26" s="105" t="s">
        <v>36</v>
      </c>
      <c r="E26" s="34"/>
      <c r="F26" s="34"/>
      <c r="G26" s="34"/>
      <c r="H26" s="34"/>
      <c r="I26" s="34"/>
      <c r="J26" s="34"/>
      <c r="K26" s="34"/>
      <c r="L26" s="106"/>
      <c r="S26" s="34"/>
      <c r="T26" s="34"/>
      <c r="U26" s="34"/>
      <c r="V26" s="34"/>
      <c r="W26" s="34"/>
      <c r="X26" s="34"/>
      <c r="Y26" s="34"/>
      <c r="Z26" s="34"/>
      <c r="AA26" s="34"/>
      <c r="AB26" s="34"/>
      <c r="AC26" s="34"/>
      <c r="AD26" s="34"/>
      <c r="AE26" s="34"/>
    </row>
    <row r="27" spans="1:31" s="8" customFormat="1" ht="16.5" customHeight="1">
      <c r="A27" s="109"/>
      <c r="B27" s="110"/>
      <c r="C27" s="109"/>
      <c r="D27" s="109"/>
      <c r="E27" s="355" t="s">
        <v>19</v>
      </c>
      <c r="F27" s="355"/>
      <c r="G27" s="355"/>
      <c r="H27" s="355"/>
      <c r="I27" s="109"/>
      <c r="J27" s="109"/>
      <c r="K27" s="109"/>
      <c r="L27" s="111"/>
      <c r="S27" s="109"/>
      <c r="T27" s="109"/>
      <c r="U27" s="109"/>
      <c r="V27" s="109"/>
      <c r="W27" s="109"/>
      <c r="X27" s="109"/>
      <c r="Y27" s="109"/>
      <c r="Z27" s="109"/>
      <c r="AA27" s="109"/>
      <c r="AB27" s="109"/>
      <c r="AC27" s="109"/>
      <c r="AD27" s="109"/>
      <c r="AE27" s="109"/>
    </row>
    <row r="28" spans="1:31" s="2" customFormat="1" ht="6.95" customHeight="1">
      <c r="A28" s="34"/>
      <c r="B28" s="39"/>
      <c r="C28" s="34"/>
      <c r="D28" s="34"/>
      <c r="E28" s="34"/>
      <c r="F28" s="34"/>
      <c r="G28" s="34"/>
      <c r="H28" s="34"/>
      <c r="I28" s="34"/>
      <c r="J28" s="34"/>
      <c r="K28" s="34"/>
      <c r="L28" s="106"/>
      <c r="S28" s="34"/>
      <c r="T28" s="34"/>
      <c r="U28" s="34"/>
      <c r="V28" s="34"/>
      <c r="W28" s="34"/>
      <c r="X28" s="34"/>
      <c r="Y28" s="34"/>
      <c r="Z28" s="34"/>
      <c r="AA28" s="34"/>
      <c r="AB28" s="34"/>
      <c r="AC28" s="34"/>
      <c r="AD28" s="34"/>
      <c r="AE28" s="34"/>
    </row>
    <row r="29" spans="1:31" s="2" customFormat="1" ht="6.95" customHeight="1">
      <c r="A29" s="34"/>
      <c r="B29" s="39"/>
      <c r="C29" s="34"/>
      <c r="D29" s="112"/>
      <c r="E29" s="112"/>
      <c r="F29" s="112"/>
      <c r="G29" s="112"/>
      <c r="H29" s="112"/>
      <c r="I29" s="112"/>
      <c r="J29" s="112"/>
      <c r="K29" s="112"/>
      <c r="L29" s="106"/>
      <c r="S29" s="34"/>
      <c r="T29" s="34"/>
      <c r="U29" s="34"/>
      <c r="V29" s="34"/>
      <c r="W29" s="34"/>
      <c r="X29" s="34"/>
      <c r="Y29" s="34"/>
      <c r="Z29" s="34"/>
      <c r="AA29" s="34"/>
      <c r="AB29" s="34"/>
      <c r="AC29" s="34"/>
      <c r="AD29" s="34"/>
      <c r="AE29" s="34"/>
    </row>
    <row r="30" spans="1:31" s="2" customFormat="1" ht="25.35" customHeight="1">
      <c r="A30" s="34"/>
      <c r="B30" s="39"/>
      <c r="C30" s="34"/>
      <c r="D30" s="113" t="s">
        <v>38</v>
      </c>
      <c r="E30" s="34"/>
      <c r="F30" s="34"/>
      <c r="G30" s="34"/>
      <c r="H30" s="34"/>
      <c r="I30" s="34"/>
      <c r="J30" s="114">
        <f>ROUND(J89, 2)</f>
        <v>0</v>
      </c>
      <c r="K30" s="34"/>
      <c r="L30" s="106"/>
      <c r="S30" s="34"/>
      <c r="T30" s="34"/>
      <c r="U30" s="34"/>
      <c r="V30" s="34"/>
      <c r="W30" s="34"/>
      <c r="X30" s="34"/>
      <c r="Y30" s="34"/>
      <c r="Z30" s="34"/>
      <c r="AA30" s="34"/>
      <c r="AB30" s="34"/>
      <c r="AC30" s="34"/>
      <c r="AD30" s="34"/>
      <c r="AE30" s="34"/>
    </row>
    <row r="31" spans="1:31" s="2" customFormat="1" ht="6.95" customHeight="1">
      <c r="A31" s="34"/>
      <c r="B31" s="39"/>
      <c r="C31" s="34"/>
      <c r="D31" s="112"/>
      <c r="E31" s="112"/>
      <c r="F31" s="112"/>
      <c r="G31" s="112"/>
      <c r="H31" s="112"/>
      <c r="I31" s="112"/>
      <c r="J31" s="112"/>
      <c r="K31" s="112"/>
      <c r="L31" s="106"/>
      <c r="S31" s="34"/>
      <c r="T31" s="34"/>
      <c r="U31" s="34"/>
      <c r="V31" s="34"/>
      <c r="W31" s="34"/>
      <c r="X31" s="34"/>
      <c r="Y31" s="34"/>
      <c r="Z31" s="34"/>
      <c r="AA31" s="34"/>
      <c r="AB31" s="34"/>
      <c r="AC31" s="34"/>
      <c r="AD31" s="34"/>
      <c r="AE31" s="34"/>
    </row>
    <row r="32" spans="1:31" s="2" customFormat="1" ht="14.45" customHeight="1">
      <c r="A32" s="34"/>
      <c r="B32" s="39"/>
      <c r="C32" s="34"/>
      <c r="D32" s="34"/>
      <c r="E32" s="34"/>
      <c r="F32" s="115" t="s">
        <v>40</v>
      </c>
      <c r="G32" s="34"/>
      <c r="H32" s="34"/>
      <c r="I32" s="115" t="s">
        <v>39</v>
      </c>
      <c r="J32" s="115" t="s">
        <v>41</v>
      </c>
      <c r="K32" s="34"/>
      <c r="L32" s="106"/>
      <c r="S32" s="34"/>
      <c r="T32" s="34"/>
      <c r="U32" s="34"/>
      <c r="V32" s="34"/>
      <c r="W32" s="34"/>
      <c r="X32" s="34"/>
      <c r="Y32" s="34"/>
      <c r="Z32" s="34"/>
      <c r="AA32" s="34"/>
      <c r="AB32" s="34"/>
      <c r="AC32" s="34"/>
      <c r="AD32" s="34"/>
      <c r="AE32" s="34"/>
    </row>
    <row r="33" spans="1:31" s="2" customFormat="1" ht="14.45" customHeight="1">
      <c r="A33" s="34"/>
      <c r="B33" s="39"/>
      <c r="C33" s="34"/>
      <c r="D33" s="116" t="s">
        <v>42</v>
      </c>
      <c r="E33" s="105" t="s">
        <v>43</v>
      </c>
      <c r="F33" s="117">
        <f>ROUND((SUM(BE89:BE155)),  2)</f>
        <v>0</v>
      </c>
      <c r="G33" s="34"/>
      <c r="H33" s="34"/>
      <c r="I33" s="118">
        <v>0.21</v>
      </c>
      <c r="J33" s="117">
        <f>ROUND(((SUM(BE89:BE155))*I33),  2)</f>
        <v>0</v>
      </c>
      <c r="K33" s="34"/>
      <c r="L33" s="106"/>
      <c r="S33" s="34"/>
      <c r="T33" s="34"/>
      <c r="U33" s="34"/>
      <c r="V33" s="34"/>
      <c r="W33" s="34"/>
      <c r="X33" s="34"/>
      <c r="Y33" s="34"/>
      <c r="Z33" s="34"/>
      <c r="AA33" s="34"/>
      <c r="AB33" s="34"/>
      <c r="AC33" s="34"/>
      <c r="AD33" s="34"/>
      <c r="AE33" s="34"/>
    </row>
    <row r="34" spans="1:31" s="2" customFormat="1" ht="14.45" customHeight="1">
      <c r="A34" s="34"/>
      <c r="B34" s="39"/>
      <c r="C34" s="34"/>
      <c r="D34" s="34"/>
      <c r="E34" s="105" t="s">
        <v>44</v>
      </c>
      <c r="F34" s="117">
        <f>ROUND((SUM(BF89:BF155)),  2)</f>
        <v>0</v>
      </c>
      <c r="G34" s="34"/>
      <c r="H34" s="34"/>
      <c r="I34" s="118">
        <v>0.15</v>
      </c>
      <c r="J34" s="117">
        <f>ROUND(((SUM(BF89:BF155))*I34),  2)</f>
        <v>0</v>
      </c>
      <c r="K34" s="34"/>
      <c r="L34" s="106"/>
      <c r="S34" s="34"/>
      <c r="T34" s="34"/>
      <c r="U34" s="34"/>
      <c r="V34" s="34"/>
      <c r="W34" s="34"/>
      <c r="X34" s="34"/>
      <c r="Y34" s="34"/>
      <c r="Z34" s="34"/>
      <c r="AA34" s="34"/>
      <c r="AB34" s="34"/>
      <c r="AC34" s="34"/>
      <c r="AD34" s="34"/>
      <c r="AE34" s="34"/>
    </row>
    <row r="35" spans="1:31" s="2" customFormat="1" ht="14.45" hidden="1" customHeight="1">
      <c r="A35" s="34"/>
      <c r="B35" s="39"/>
      <c r="C35" s="34"/>
      <c r="D35" s="34"/>
      <c r="E35" s="105" t="s">
        <v>45</v>
      </c>
      <c r="F35" s="117">
        <f>ROUND((SUM(BG89:BG155)),  2)</f>
        <v>0</v>
      </c>
      <c r="G35" s="34"/>
      <c r="H35" s="34"/>
      <c r="I35" s="118">
        <v>0.21</v>
      </c>
      <c r="J35" s="117">
        <f>0</f>
        <v>0</v>
      </c>
      <c r="K35" s="34"/>
      <c r="L35" s="106"/>
      <c r="S35" s="34"/>
      <c r="T35" s="34"/>
      <c r="U35" s="34"/>
      <c r="V35" s="34"/>
      <c r="W35" s="34"/>
      <c r="X35" s="34"/>
      <c r="Y35" s="34"/>
      <c r="Z35" s="34"/>
      <c r="AA35" s="34"/>
      <c r="AB35" s="34"/>
      <c r="AC35" s="34"/>
      <c r="AD35" s="34"/>
      <c r="AE35" s="34"/>
    </row>
    <row r="36" spans="1:31" s="2" customFormat="1" ht="14.45" hidden="1" customHeight="1">
      <c r="A36" s="34"/>
      <c r="B36" s="39"/>
      <c r="C36" s="34"/>
      <c r="D36" s="34"/>
      <c r="E36" s="105" t="s">
        <v>46</v>
      </c>
      <c r="F36" s="117">
        <f>ROUND((SUM(BH89:BH155)),  2)</f>
        <v>0</v>
      </c>
      <c r="G36" s="34"/>
      <c r="H36" s="34"/>
      <c r="I36" s="118">
        <v>0.15</v>
      </c>
      <c r="J36" s="117">
        <f>0</f>
        <v>0</v>
      </c>
      <c r="K36" s="34"/>
      <c r="L36" s="106"/>
      <c r="S36" s="34"/>
      <c r="T36" s="34"/>
      <c r="U36" s="34"/>
      <c r="V36" s="34"/>
      <c r="W36" s="34"/>
      <c r="X36" s="34"/>
      <c r="Y36" s="34"/>
      <c r="Z36" s="34"/>
      <c r="AA36" s="34"/>
      <c r="AB36" s="34"/>
      <c r="AC36" s="34"/>
      <c r="AD36" s="34"/>
      <c r="AE36" s="34"/>
    </row>
    <row r="37" spans="1:31" s="2" customFormat="1" ht="14.45" hidden="1" customHeight="1">
      <c r="A37" s="34"/>
      <c r="B37" s="39"/>
      <c r="C37" s="34"/>
      <c r="D37" s="34"/>
      <c r="E37" s="105" t="s">
        <v>47</v>
      </c>
      <c r="F37" s="117">
        <f>ROUND((SUM(BI89:BI155)),  2)</f>
        <v>0</v>
      </c>
      <c r="G37" s="34"/>
      <c r="H37" s="34"/>
      <c r="I37" s="118">
        <v>0</v>
      </c>
      <c r="J37" s="117">
        <f>0</f>
        <v>0</v>
      </c>
      <c r="K37" s="34"/>
      <c r="L37" s="106"/>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106"/>
      <c r="S38" s="34"/>
      <c r="T38" s="34"/>
      <c r="U38" s="34"/>
      <c r="V38" s="34"/>
      <c r="W38" s="34"/>
      <c r="X38" s="34"/>
      <c r="Y38" s="34"/>
      <c r="Z38" s="34"/>
      <c r="AA38" s="34"/>
      <c r="AB38" s="34"/>
      <c r="AC38" s="34"/>
      <c r="AD38" s="34"/>
      <c r="AE38" s="34"/>
    </row>
    <row r="39" spans="1:31" s="2" customFormat="1" ht="25.35" customHeight="1">
      <c r="A39" s="34"/>
      <c r="B39" s="39"/>
      <c r="C39" s="119"/>
      <c r="D39" s="120" t="s">
        <v>48</v>
      </c>
      <c r="E39" s="121"/>
      <c r="F39" s="121"/>
      <c r="G39" s="122" t="s">
        <v>49</v>
      </c>
      <c r="H39" s="123" t="s">
        <v>50</v>
      </c>
      <c r="I39" s="121"/>
      <c r="J39" s="124">
        <f>SUM(J30:J37)</f>
        <v>0</v>
      </c>
      <c r="K39" s="125"/>
      <c r="L39" s="106"/>
      <c r="S39" s="34"/>
      <c r="T39" s="34"/>
      <c r="U39" s="34"/>
      <c r="V39" s="34"/>
      <c r="W39" s="34"/>
      <c r="X39" s="34"/>
      <c r="Y39" s="34"/>
      <c r="Z39" s="34"/>
      <c r="AA39" s="34"/>
      <c r="AB39" s="34"/>
      <c r="AC39" s="34"/>
      <c r="AD39" s="34"/>
      <c r="AE39" s="34"/>
    </row>
    <row r="40" spans="1:31" s="2" customFormat="1" ht="14.45" customHeight="1">
      <c r="A40" s="34"/>
      <c r="B40" s="126"/>
      <c r="C40" s="127"/>
      <c r="D40" s="127"/>
      <c r="E40" s="127"/>
      <c r="F40" s="127"/>
      <c r="G40" s="127"/>
      <c r="H40" s="127"/>
      <c r="I40" s="127"/>
      <c r="J40" s="127"/>
      <c r="K40" s="127"/>
      <c r="L40" s="106"/>
      <c r="S40" s="34"/>
      <c r="T40" s="34"/>
      <c r="U40" s="34"/>
      <c r="V40" s="34"/>
      <c r="W40" s="34"/>
      <c r="X40" s="34"/>
      <c r="Y40" s="34"/>
      <c r="Z40" s="34"/>
      <c r="AA40" s="34"/>
      <c r="AB40" s="34"/>
      <c r="AC40" s="34"/>
      <c r="AD40" s="34"/>
      <c r="AE40" s="34"/>
    </row>
    <row r="44" spans="1:31" s="2" customFormat="1" ht="6.95" customHeight="1">
      <c r="A44" s="34"/>
      <c r="B44" s="128"/>
      <c r="C44" s="129"/>
      <c r="D44" s="129"/>
      <c r="E44" s="129"/>
      <c r="F44" s="129"/>
      <c r="G44" s="129"/>
      <c r="H44" s="129"/>
      <c r="I44" s="129"/>
      <c r="J44" s="129"/>
      <c r="K44" s="129"/>
      <c r="L44" s="106"/>
      <c r="S44" s="34"/>
      <c r="T44" s="34"/>
      <c r="U44" s="34"/>
      <c r="V44" s="34"/>
      <c r="W44" s="34"/>
      <c r="X44" s="34"/>
      <c r="Y44" s="34"/>
      <c r="Z44" s="34"/>
      <c r="AA44" s="34"/>
      <c r="AB44" s="34"/>
      <c r="AC44" s="34"/>
      <c r="AD44" s="34"/>
      <c r="AE44" s="34"/>
    </row>
    <row r="45" spans="1:31" s="2" customFormat="1" ht="24.95" customHeight="1">
      <c r="A45" s="34"/>
      <c r="B45" s="35"/>
      <c r="C45" s="23" t="s">
        <v>89</v>
      </c>
      <c r="D45" s="36"/>
      <c r="E45" s="36"/>
      <c r="F45" s="36"/>
      <c r="G45" s="36"/>
      <c r="H45" s="36"/>
      <c r="I45" s="36"/>
      <c r="J45" s="36"/>
      <c r="K45" s="36"/>
      <c r="L45" s="106"/>
      <c r="S45" s="34"/>
      <c r="T45" s="34"/>
      <c r="U45" s="34"/>
      <c r="V45" s="34"/>
      <c r="W45" s="34"/>
      <c r="X45" s="34"/>
      <c r="Y45" s="34"/>
      <c r="Z45" s="34"/>
      <c r="AA45" s="34"/>
      <c r="AB45" s="34"/>
      <c r="AC45" s="34"/>
      <c r="AD45" s="34"/>
      <c r="AE45" s="34"/>
    </row>
    <row r="46" spans="1:31" s="2" customFormat="1" ht="6.95" customHeight="1">
      <c r="A46" s="34"/>
      <c r="B46" s="35"/>
      <c r="C46" s="36"/>
      <c r="D46" s="36"/>
      <c r="E46" s="36"/>
      <c r="F46" s="36"/>
      <c r="G46" s="36"/>
      <c r="H46" s="36"/>
      <c r="I46" s="36"/>
      <c r="J46" s="36"/>
      <c r="K46" s="36"/>
      <c r="L46" s="106"/>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36"/>
      <c r="J47" s="36"/>
      <c r="K47" s="36"/>
      <c r="L47" s="106"/>
      <c r="S47" s="34"/>
      <c r="T47" s="34"/>
      <c r="U47" s="34"/>
      <c r="V47" s="34"/>
      <c r="W47" s="34"/>
      <c r="X47" s="34"/>
      <c r="Y47" s="34"/>
      <c r="Z47" s="34"/>
      <c r="AA47" s="34"/>
      <c r="AB47" s="34"/>
      <c r="AC47" s="34"/>
      <c r="AD47" s="34"/>
      <c r="AE47" s="34"/>
    </row>
    <row r="48" spans="1:31" s="2" customFormat="1" ht="16.5" customHeight="1">
      <c r="A48" s="34"/>
      <c r="B48" s="35"/>
      <c r="C48" s="36"/>
      <c r="D48" s="36"/>
      <c r="E48" s="356" t="str">
        <f>E7</f>
        <v>Rekonstrukce UMT a rozšíření fotbalového hřiště</v>
      </c>
      <c r="F48" s="357"/>
      <c r="G48" s="357"/>
      <c r="H48" s="357"/>
      <c r="I48" s="36"/>
      <c r="J48" s="36"/>
      <c r="K48" s="36"/>
      <c r="L48" s="106"/>
      <c r="S48" s="34"/>
      <c r="T48" s="34"/>
      <c r="U48" s="34"/>
      <c r="V48" s="34"/>
      <c r="W48" s="34"/>
      <c r="X48" s="34"/>
      <c r="Y48" s="34"/>
      <c r="Z48" s="34"/>
      <c r="AA48" s="34"/>
      <c r="AB48" s="34"/>
      <c r="AC48" s="34"/>
      <c r="AD48" s="34"/>
      <c r="AE48" s="34"/>
    </row>
    <row r="49" spans="1:47" s="2" customFormat="1" ht="12" customHeight="1">
      <c r="A49" s="34"/>
      <c r="B49" s="35"/>
      <c r="C49" s="29" t="s">
        <v>87</v>
      </c>
      <c r="D49" s="36"/>
      <c r="E49" s="36"/>
      <c r="F49" s="36"/>
      <c r="G49" s="36"/>
      <c r="H49" s="36"/>
      <c r="I49" s="36"/>
      <c r="J49" s="36"/>
      <c r="K49" s="36"/>
      <c r="L49" s="106"/>
      <c r="S49" s="34"/>
      <c r="T49" s="34"/>
      <c r="U49" s="34"/>
      <c r="V49" s="34"/>
      <c r="W49" s="34"/>
      <c r="X49" s="34"/>
      <c r="Y49" s="34"/>
      <c r="Z49" s="34"/>
      <c r="AA49" s="34"/>
      <c r="AB49" s="34"/>
      <c r="AC49" s="34"/>
      <c r="AD49" s="34"/>
      <c r="AE49" s="34"/>
    </row>
    <row r="50" spans="1:47" s="2" customFormat="1" ht="30" customHeight="1">
      <c r="A50" s="34"/>
      <c r="B50" s="35"/>
      <c r="C50" s="36"/>
      <c r="D50" s="36"/>
      <c r="E50" s="328" t="str">
        <f>E9</f>
        <v>01 - Rekonstrukce UMT a rozšíření fotbalového hřiště s umělým povrchem</v>
      </c>
      <c r="F50" s="358"/>
      <c r="G50" s="358"/>
      <c r="H50" s="358"/>
      <c r="I50" s="36"/>
      <c r="J50" s="36"/>
      <c r="K50" s="36"/>
      <c r="L50" s="106"/>
      <c r="S50" s="34"/>
      <c r="T50" s="34"/>
      <c r="U50" s="34"/>
      <c r="V50" s="34"/>
      <c r="W50" s="34"/>
      <c r="X50" s="34"/>
      <c r="Y50" s="34"/>
      <c r="Z50" s="34"/>
      <c r="AA50" s="34"/>
      <c r="AB50" s="34"/>
      <c r="AC50" s="34"/>
      <c r="AD50" s="34"/>
      <c r="AE50" s="34"/>
    </row>
    <row r="51" spans="1:47" s="2" customFormat="1" ht="6.95" customHeight="1">
      <c r="A51" s="34"/>
      <c r="B51" s="35"/>
      <c r="C51" s="36"/>
      <c r="D51" s="36"/>
      <c r="E51" s="36"/>
      <c r="F51" s="36"/>
      <c r="G51" s="36"/>
      <c r="H51" s="36"/>
      <c r="I51" s="36"/>
      <c r="J51" s="36"/>
      <c r="K51" s="36"/>
      <c r="L51" s="106"/>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 xml:space="preserve"> </v>
      </c>
      <c r="G52" s="36"/>
      <c r="H52" s="36"/>
      <c r="I52" s="29" t="s">
        <v>23</v>
      </c>
      <c r="J52" s="59" t="str">
        <f>IF(J12="","",J12)</f>
        <v>2. 2. 2021</v>
      </c>
      <c r="K52" s="36"/>
      <c r="L52" s="106"/>
      <c r="S52" s="34"/>
      <c r="T52" s="34"/>
      <c r="U52" s="34"/>
      <c r="V52" s="34"/>
      <c r="W52" s="34"/>
      <c r="X52" s="34"/>
      <c r="Y52" s="34"/>
      <c r="Z52" s="34"/>
      <c r="AA52" s="34"/>
      <c r="AB52" s="34"/>
      <c r="AC52" s="34"/>
      <c r="AD52" s="34"/>
      <c r="AE52" s="34"/>
    </row>
    <row r="53" spans="1:47" s="2" customFormat="1" ht="6.95" customHeight="1">
      <c r="A53" s="34"/>
      <c r="B53" s="35"/>
      <c r="C53" s="36"/>
      <c r="D53" s="36"/>
      <c r="E53" s="36"/>
      <c r="F53" s="36"/>
      <c r="G53" s="36"/>
      <c r="H53" s="36"/>
      <c r="I53" s="36"/>
      <c r="J53" s="36"/>
      <c r="K53" s="36"/>
      <c r="L53" s="106"/>
      <c r="S53" s="34"/>
      <c r="T53" s="34"/>
      <c r="U53" s="34"/>
      <c r="V53" s="34"/>
      <c r="W53" s="34"/>
      <c r="X53" s="34"/>
      <c r="Y53" s="34"/>
      <c r="Z53" s="34"/>
      <c r="AA53" s="34"/>
      <c r="AB53" s="34"/>
      <c r="AC53" s="34"/>
      <c r="AD53" s="34"/>
      <c r="AE53" s="34"/>
    </row>
    <row r="54" spans="1:47" s="2" customFormat="1" ht="15.2" customHeight="1">
      <c r="A54" s="34"/>
      <c r="B54" s="35"/>
      <c r="C54" s="29" t="s">
        <v>25</v>
      </c>
      <c r="D54" s="36"/>
      <c r="E54" s="36"/>
      <c r="F54" s="27" t="str">
        <f>E15</f>
        <v xml:space="preserve"> </v>
      </c>
      <c r="G54" s="36"/>
      <c r="H54" s="36"/>
      <c r="I54" s="29" t="s">
        <v>30</v>
      </c>
      <c r="J54" s="32" t="str">
        <f>E21</f>
        <v xml:space="preserve"> </v>
      </c>
      <c r="K54" s="36"/>
      <c r="L54" s="106"/>
      <c r="S54" s="34"/>
      <c r="T54" s="34"/>
      <c r="U54" s="34"/>
      <c r="V54" s="34"/>
      <c r="W54" s="34"/>
      <c r="X54" s="34"/>
      <c r="Y54" s="34"/>
      <c r="Z54" s="34"/>
      <c r="AA54" s="34"/>
      <c r="AB54" s="34"/>
      <c r="AC54" s="34"/>
      <c r="AD54" s="34"/>
      <c r="AE54" s="34"/>
    </row>
    <row r="55" spans="1:47" s="2" customFormat="1" ht="15.2" customHeight="1">
      <c r="A55" s="34"/>
      <c r="B55" s="35"/>
      <c r="C55" s="29" t="s">
        <v>28</v>
      </c>
      <c r="D55" s="36"/>
      <c r="E55" s="36"/>
      <c r="F55" s="27" t="str">
        <f>IF(E18="","",E18)</f>
        <v>Vyplň údaj</v>
      </c>
      <c r="G55" s="36"/>
      <c r="H55" s="36"/>
      <c r="I55" s="29" t="s">
        <v>32</v>
      </c>
      <c r="J55" s="32" t="str">
        <f>E24</f>
        <v>Ing.Miroslav Mach</v>
      </c>
      <c r="K55" s="36"/>
      <c r="L55" s="106"/>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36"/>
      <c r="J56" s="36"/>
      <c r="K56" s="36"/>
      <c r="L56" s="106"/>
      <c r="S56" s="34"/>
      <c r="T56" s="34"/>
      <c r="U56" s="34"/>
      <c r="V56" s="34"/>
      <c r="W56" s="34"/>
      <c r="X56" s="34"/>
      <c r="Y56" s="34"/>
      <c r="Z56" s="34"/>
      <c r="AA56" s="34"/>
      <c r="AB56" s="34"/>
      <c r="AC56" s="34"/>
      <c r="AD56" s="34"/>
      <c r="AE56" s="34"/>
    </row>
    <row r="57" spans="1:47" s="2" customFormat="1" ht="29.25" customHeight="1">
      <c r="A57" s="34"/>
      <c r="B57" s="35"/>
      <c r="C57" s="130" t="s">
        <v>90</v>
      </c>
      <c r="D57" s="131"/>
      <c r="E57" s="131"/>
      <c r="F57" s="131"/>
      <c r="G57" s="131"/>
      <c r="H57" s="131"/>
      <c r="I57" s="131"/>
      <c r="J57" s="132" t="s">
        <v>91</v>
      </c>
      <c r="K57" s="131"/>
      <c r="L57" s="106"/>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36"/>
      <c r="J58" s="36"/>
      <c r="K58" s="36"/>
      <c r="L58" s="106"/>
      <c r="S58" s="34"/>
      <c r="T58" s="34"/>
      <c r="U58" s="34"/>
      <c r="V58" s="34"/>
      <c r="W58" s="34"/>
      <c r="X58" s="34"/>
      <c r="Y58" s="34"/>
      <c r="Z58" s="34"/>
      <c r="AA58" s="34"/>
      <c r="AB58" s="34"/>
      <c r="AC58" s="34"/>
      <c r="AD58" s="34"/>
      <c r="AE58" s="34"/>
    </row>
    <row r="59" spans="1:47" s="2" customFormat="1" ht="22.9" customHeight="1">
      <c r="A59" s="34"/>
      <c r="B59" s="35"/>
      <c r="C59" s="133" t="s">
        <v>70</v>
      </c>
      <c r="D59" s="36"/>
      <c r="E59" s="36"/>
      <c r="F59" s="36"/>
      <c r="G59" s="36"/>
      <c r="H59" s="36"/>
      <c r="I59" s="36"/>
      <c r="J59" s="77">
        <f>J89</f>
        <v>0</v>
      </c>
      <c r="K59" s="36"/>
      <c r="L59" s="106"/>
      <c r="S59" s="34"/>
      <c r="T59" s="34"/>
      <c r="U59" s="34"/>
      <c r="V59" s="34"/>
      <c r="W59" s="34"/>
      <c r="X59" s="34"/>
      <c r="Y59" s="34"/>
      <c r="Z59" s="34"/>
      <c r="AA59" s="34"/>
      <c r="AB59" s="34"/>
      <c r="AC59" s="34"/>
      <c r="AD59" s="34"/>
      <c r="AE59" s="34"/>
      <c r="AU59" s="17" t="s">
        <v>92</v>
      </c>
    </row>
    <row r="60" spans="1:47" s="9" customFormat="1" ht="24.95" customHeight="1">
      <c r="B60" s="134"/>
      <c r="C60" s="135"/>
      <c r="D60" s="136" t="s">
        <v>93</v>
      </c>
      <c r="E60" s="137"/>
      <c r="F60" s="137"/>
      <c r="G60" s="137"/>
      <c r="H60" s="137"/>
      <c r="I60" s="137"/>
      <c r="J60" s="138">
        <f>J90</f>
        <v>0</v>
      </c>
      <c r="K60" s="135"/>
      <c r="L60" s="139"/>
    </row>
    <row r="61" spans="1:47" s="10" customFormat="1" ht="19.899999999999999" customHeight="1">
      <c r="B61" s="140"/>
      <c r="C61" s="141"/>
      <c r="D61" s="142" t="s">
        <v>94</v>
      </c>
      <c r="E61" s="143"/>
      <c r="F61" s="143"/>
      <c r="G61" s="143"/>
      <c r="H61" s="143"/>
      <c r="I61" s="143"/>
      <c r="J61" s="144">
        <f>J91</f>
        <v>0</v>
      </c>
      <c r="K61" s="141"/>
      <c r="L61" s="145"/>
    </row>
    <row r="62" spans="1:47" s="10" customFormat="1" ht="19.899999999999999" customHeight="1">
      <c r="B62" s="140"/>
      <c r="C62" s="141"/>
      <c r="D62" s="142" t="s">
        <v>95</v>
      </c>
      <c r="E62" s="143"/>
      <c r="F62" s="143"/>
      <c r="G62" s="143"/>
      <c r="H62" s="143"/>
      <c r="I62" s="143"/>
      <c r="J62" s="144">
        <f>J108</f>
        <v>0</v>
      </c>
      <c r="K62" s="141"/>
      <c r="L62" s="145"/>
    </row>
    <row r="63" spans="1:47" s="10" customFormat="1" ht="19.899999999999999" customHeight="1">
      <c r="B63" s="140"/>
      <c r="C63" s="141"/>
      <c r="D63" s="142" t="s">
        <v>96</v>
      </c>
      <c r="E63" s="143"/>
      <c r="F63" s="143"/>
      <c r="G63" s="143"/>
      <c r="H63" s="143"/>
      <c r="I63" s="143"/>
      <c r="J63" s="144">
        <f>J112</f>
        <v>0</v>
      </c>
      <c r="K63" s="141"/>
      <c r="L63" s="145"/>
    </row>
    <row r="64" spans="1:47" s="10" customFormat="1" ht="19.899999999999999" customHeight="1">
      <c r="B64" s="140"/>
      <c r="C64" s="141"/>
      <c r="D64" s="142" t="s">
        <v>97</v>
      </c>
      <c r="E64" s="143"/>
      <c r="F64" s="143"/>
      <c r="G64" s="143"/>
      <c r="H64" s="143"/>
      <c r="I64" s="143"/>
      <c r="J64" s="144">
        <f>J124</f>
        <v>0</v>
      </c>
      <c r="K64" s="141"/>
      <c r="L64" s="145"/>
    </row>
    <row r="65" spans="1:31" s="10" customFormat="1" ht="19.899999999999999" customHeight="1">
      <c r="B65" s="140"/>
      <c r="C65" s="141"/>
      <c r="D65" s="142" t="s">
        <v>98</v>
      </c>
      <c r="E65" s="143"/>
      <c r="F65" s="143"/>
      <c r="G65" s="143"/>
      <c r="H65" s="143"/>
      <c r="I65" s="143"/>
      <c r="J65" s="144">
        <f>J129</f>
        <v>0</v>
      </c>
      <c r="K65" s="141"/>
      <c r="L65" s="145"/>
    </row>
    <row r="66" spans="1:31" s="10" customFormat="1" ht="19.899999999999999" customHeight="1">
      <c r="B66" s="140"/>
      <c r="C66" s="141"/>
      <c r="D66" s="142" t="s">
        <v>99</v>
      </c>
      <c r="E66" s="143"/>
      <c r="F66" s="143"/>
      <c r="G66" s="143"/>
      <c r="H66" s="143"/>
      <c r="I66" s="143"/>
      <c r="J66" s="144">
        <f>J144</f>
        <v>0</v>
      </c>
      <c r="K66" s="141"/>
      <c r="L66" s="145"/>
    </row>
    <row r="67" spans="1:31" s="9" customFormat="1" ht="24.95" customHeight="1">
      <c r="B67" s="134"/>
      <c r="C67" s="135"/>
      <c r="D67" s="136" t="s">
        <v>100</v>
      </c>
      <c r="E67" s="137"/>
      <c r="F67" s="137"/>
      <c r="G67" s="137"/>
      <c r="H67" s="137"/>
      <c r="I67" s="137"/>
      <c r="J67" s="138">
        <f>J147</f>
        <v>0</v>
      </c>
      <c r="K67" s="135"/>
      <c r="L67" s="139"/>
    </row>
    <row r="68" spans="1:31" s="10" customFormat="1" ht="19.899999999999999" customHeight="1">
      <c r="B68" s="140"/>
      <c r="C68" s="141"/>
      <c r="D68" s="142" t="s">
        <v>101</v>
      </c>
      <c r="E68" s="143"/>
      <c r="F68" s="143"/>
      <c r="G68" s="143"/>
      <c r="H68" s="143"/>
      <c r="I68" s="143"/>
      <c r="J68" s="144">
        <f>J148</f>
        <v>0</v>
      </c>
      <c r="K68" s="141"/>
      <c r="L68" s="145"/>
    </row>
    <row r="69" spans="1:31" s="9" customFormat="1" ht="24.95" customHeight="1">
      <c r="B69" s="134"/>
      <c r="C69" s="135"/>
      <c r="D69" s="136" t="s">
        <v>102</v>
      </c>
      <c r="E69" s="137"/>
      <c r="F69" s="137"/>
      <c r="G69" s="137"/>
      <c r="H69" s="137"/>
      <c r="I69" s="137"/>
      <c r="J69" s="138">
        <f>J152</f>
        <v>0</v>
      </c>
      <c r="K69" s="135"/>
      <c r="L69" s="139"/>
    </row>
    <row r="70" spans="1:31" s="2" customFormat="1" ht="21.75" customHeight="1">
      <c r="A70" s="34"/>
      <c r="B70" s="35"/>
      <c r="C70" s="36"/>
      <c r="D70" s="36"/>
      <c r="E70" s="36"/>
      <c r="F70" s="36"/>
      <c r="G70" s="36"/>
      <c r="H70" s="36"/>
      <c r="I70" s="36"/>
      <c r="J70" s="36"/>
      <c r="K70" s="36"/>
      <c r="L70" s="106"/>
      <c r="S70" s="34"/>
      <c r="T70" s="34"/>
      <c r="U70" s="34"/>
      <c r="V70" s="34"/>
      <c r="W70" s="34"/>
      <c r="X70" s="34"/>
      <c r="Y70" s="34"/>
      <c r="Z70" s="34"/>
      <c r="AA70" s="34"/>
      <c r="AB70" s="34"/>
      <c r="AC70" s="34"/>
      <c r="AD70" s="34"/>
      <c r="AE70" s="34"/>
    </row>
    <row r="71" spans="1:31" s="2" customFormat="1" ht="6.95" customHeight="1">
      <c r="A71" s="34"/>
      <c r="B71" s="47"/>
      <c r="C71" s="48"/>
      <c r="D71" s="48"/>
      <c r="E71" s="48"/>
      <c r="F71" s="48"/>
      <c r="G71" s="48"/>
      <c r="H71" s="48"/>
      <c r="I71" s="48"/>
      <c r="J71" s="48"/>
      <c r="K71" s="48"/>
      <c r="L71" s="106"/>
      <c r="S71" s="34"/>
      <c r="T71" s="34"/>
      <c r="U71" s="34"/>
      <c r="V71" s="34"/>
      <c r="W71" s="34"/>
      <c r="X71" s="34"/>
      <c r="Y71" s="34"/>
      <c r="Z71" s="34"/>
      <c r="AA71" s="34"/>
      <c r="AB71" s="34"/>
      <c r="AC71" s="34"/>
      <c r="AD71" s="34"/>
      <c r="AE71" s="34"/>
    </row>
    <row r="75" spans="1:31" s="2" customFormat="1" ht="6.95" customHeight="1">
      <c r="A75" s="34"/>
      <c r="B75" s="49"/>
      <c r="C75" s="50"/>
      <c r="D75" s="50"/>
      <c r="E75" s="50"/>
      <c r="F75" s="50"/>
      <c r="G75" s="50"/>
      <c r="H75" s="50"/>
      <c r="I75" s="50"/>
      <c r="J75" s="50"/>
      <c r="K75" s="50"/>
      <c r="L75" s="106"/>
      <c r="S75" s="34"/>
      <c r="T75" s="34"/>
      <c r="U75" s="34"/>
      <c r="V75" s="34"/>
      <c r="W75" s="34"/>
      <c r="X75" s="34"/>
      <c r="Y75" s="34"/>
      <c r="Z75" s="34"/>
      <c r="AA75" s="34"/>
      <c r="AB75" s="34"/>
      <c r="AC75" s="34"/>
      <c r="AD75" s="34"/>
      <c r="AE75" s="34"/>
    </row>
    <row r="76" spans="1:31" s="2" customFormat="1" ht="24.95" customHeight="1">
      <c r="A76" s="34"/>
      <c r="B76" s="35"/>
      <c r="C76" s="23" t="s">
        <v>103</v>
      </c>
      <c r="D76" s="36"/>
      <c r="E76" s="36"/>
      <c r="F76" s="36"/>
      <c r="G76" s="36"/>
      <c r="H76" s="36"/>
      <c r="I76" s="36"/>
      <c r="J76" s="36"/>
      <c r="K76" s="36"/>
      <c r="L76" s="106"/>
      <c r="S76" s="34"/>
      <c r="T76" s="34"/>
      <c r="U76" s="34"/>
      <c r="V76" s="34"/>
      <c r="W76" s="34"/>
      <c r="X76" s="34"/>
      <c r="Y76" s="34"/>
      <c r="Z76" s="34"/>
      <c r="AA76" s="34"/>
      <c r="AB76" s="34"/>
      <c r="AC76" s="34"/>
      <c r="AD76" s="34"/>
      <c r="AE76" s="34"/>
    </row>
    <row r="77" spans="1:31" s="2" customFormat="1" ht="6.95" customHeight="1">
      <c r="A77" s="34"/>
      <c r="B77" s="35"/>
      <c r="C77" s="36"/>
      <c r="D77" s="36"/>
      <c r="E77" s="36"/>
      <c r="F77" s="36"/>
      <c r="G77" s="36"/>
      <c r="H77" s="36"/>
      <c r="I77" s="36"/>
      <c r="J77" s="36"/>
      <c r="K77" s="36"/>
      <c r="L77" s="106"/>
      <c r="S77" s="34"/>
      <c r="T77" s="34"/>
      <c r="U77" s="34"/>
      <c r="V77" s="34"/>
      <c r="W77" s="34"/>
      <c r="X77" s="34"/>
      <c r="Y77" s="34"/>
      <c r="Z77" s="34"/>
      <c r="AA77" s="34"/>
      <c r="AB77" s="34"/>
      <c r="AC77" s="34"/>
      <c r="AD77" s="34"/>
      <c r="AE77" s="34"/>
    </row>
    <row r="78" spans="1:31" s="2" customFormat="1" ht="12" customHeight="1">
      <c r="A78" s="34"/>
      <c r="B78" s="35"/>
      <c r="C78" s="29" t="s">
        <v>16</v>
      </c>
      <c r="D78" s="36"/>
      <c r="E78" s="36"/>
      <c r="F78" s="36"/>
      <c r="G78" s="36"/>
      <c r="H78" s="36"/>
      <c r="I78" s="36"/>
      <c r="J78" s="36"/>
      <c r="K78" s="36"/>
      <c r="L78" s="106"/>
      <c r="S78" s="34"/>
      <c r="T78" s="34"/>
      <c r="U78" s="34"/>
      <c r="V78" s="34"/>
      <c r="W78" s="34"/>
      <c r="X78" s="34"/>
      <c r="Y78" s="34"/>
      <c r="Z78" s="34"/>
      <c r="AA78" s="34"/>
      <c r="AB78" s="34"/>
      <c r="AC78" s="34"/>
      <c r="AD78" s="34"/>
      <c r="AE78" s="34"/>
    </row>
    <row r="79" spans="1:31" s="2" customFormat="1" ht="16.5" customHeight="1">
      <c r="A79" s="34"/>
      <c r="B79" s="35"/>
      <c r="C79" s="36"/>
      <c r="D79" s="36"/>
      <c r="E79" s="356" t="str">
        <f>E7</f>
        <v>Rekonstrukce UMT a rozšíření fotbalového hřiště</v>
      </c>
      <c r="F79" s="357"/>
      <c r="G79" s="357"/>
      <c r="H79" s="357"/>
      <c r="I79" s="36"/>
      <c r="J79" s="36"/>
      <c r="K79" s="36"/>
      <c r="L79" s="106"/>
      <c r="S79" s="34"/>
      <c r="T79" s="34"/>
      <c r="U79" s="34"/>
      <c r="V79" s="34"/>
      <c r="W79" s="34"/>
      <c r="X79" s="34"/>
      <c r="Y79" s="34"/>
      <c r="Z79" s="34"/>
      <c r="AA79" s="34"/>
      <c r="AB79" s="34"/>
      <c r="AC79" s="34"/>
      <c r="AD79" s="34"/>
      <c r="AE79" s="34"/>
    </row>
    <row r="80" spans="1:31" s="2" customFormat="1" ht="12" customHeight="1">
      <c r="A80" s="34"/>
      <c r="B80" s="35"/>
      <c r="C80" s="29" t="s">
        <v>87</v>
      </c>
      <c r="D80" s="36"/>
      <c r="E80" s="36"/>
      <c r="F80" s="36"/>
      <c r="G80" s="36"/>
      <c r="H80" s="36"/>
      <c r="I80" s="36"/>
      <c r="J80" s="36"/>
      <c r="K80" s="36"/>
      <c r="L80" s="106"/>
      <c r="S80" s="34"/>
      <c r="T80" s="34"/>
      <c r="U80" s="34"/>
      <c r="V80" s="34"/>
      <c r="W80" s="34"/>
      <c r="X80" s="34"/>
      <c r="Y80" s="34"/>
      <c r="Z80" s="34"/>
      <c r="AA80" s="34"/>
      <c r="AB80" s="34"/>
      <c r="AC80" s="34"/>
      <c r="AD80" s="34"/>
      <c r="AE80" s="34"/>
    </row>
    <row r="81" spans="1:65" s="2" customFormat="1" ht="30" customHeight="1">
      <c r="A81" s="34"/>
      <c r="B81" s="35"/>
      <c r="C81" s="36"/>
      <c r="D81" s="36"/>
      <c r="E81" s="328" t="str">
        <f>E9</f>
        <v>01 - Rekonstrukce UMT a rozšíření fotbalového hřiště s umělým povrchem</v>
      </c>
      <c r="F81" s="358"/>
      <c r="G81" s="358"/>
      <c r="H81" s="358"/>
      <c r="I81" s="36"/>
      <c r="J81" s="36"/>
      <c r="K81" s="36"/>
      <c r="L81" s="106"/>
      <c r="S81" s="34"/>
      <c r="T81" s="34"/>
      <c r="U81" s="34"/>
      <c r="V81" s="34"/>
      <c r="W81" s="34"/>
      <c r="X81" s="34"/>
      <c r="Y81" s="34"/>
      <c r="Z81" s="34"/>
      <c r="AA81" s="34"/>
      <c r="AB81" s="34"/>
      <c r="AC81" s="34"/>
      <c r="AD81" s="34"/>
      <c r="AE81" s="34"/>
    </row>
    <row r="82" spans="1:65" s="2" customFormat="1" ht="6.95" customHeight="1">
      <c r="A82" s="34"/>
      <c r="B82" s="35"/>
      <c r="C82" s="36"/>
      <c r="D82" s="36"/>
      <c r="E82" s="36"/>
      <c r="F82" s="36"/>
      <c r="G82" s="36"/>
      <c r="H82" s="36"/>
      <c r="I82" s="36"/>
      <c r="J82" s="36"/>
      <c r="K82" s="36"/>
      <c r="L82" s="106"/>
      <c r="S82" s="34"/>
      <c r="T82" s="34"/>
      <c r="U82" s="34"/>
      <c r="V82" s="34"/>
      <c r="W82" s="34"/>
      <c r="X82" s="34"/>
      <c r="Y82" s="34"/>
      <c r="Z82" s="34"/>
      <c r="AA82" s="34"/>
      <c r="AB82" s="34"/>
      <c r="AC82" s="34"/>
      <c r="AD82" s="34"/>
      <c r="AE82" s="34"/>
    </row>
    <row r="83" spans="1:65" s="2" customFormat="1" ht="12" customHeight="1">
      <c r="A83" s="34"/>
      <c r="B83" s="35"/>
      <c r="C83" s="29" t="s">
        <v>21</v>
      </c>
      <c r="D83" s="36"/>
      <c r="E83" s="36"/>
      <c r="F83" s="27" t="str">
        <f>F12</f>
        <v xml:space="preserve"> </v>
      </c>
      <c r="G83" s="36"/>
      <c r="H83" s="36"/>
      <c r="I83" s="29" t="s">
        <v>23</v>
      </c>
      <c r="J83" s="59" t="str">
        <f>IF(J12="","",J12)</f>
        <v>2. 2. 2021</v>
      </c>
      <c r="K83" s="36"/>
      <c r="L83" s="106"/>
      <c r="S83" s="34"/>
      <c r="T83" s="34"/>
      <c r="U83" s="34"/>
      <c r="V83" s="34"/>
      <c r="W83" s="34"/>
      <c r="X83" s="34"/>
      <c r="Y83" s="34"/>
      <c r="Z83" s="34"/>
      <c r="AA83" s="34"/>
      <c r="AB83" s="34"/>
      <c r="AC83" s="34"/>
      <c r="AD83" s="34"/>
      <c r="AE83" s="34"/>
    </row>
    <row r="84" spans="1:65" s="2" customFormat="1" ht="6.95" customHeight="1">
      <c r="A84" s="34"/>
      <c r="B84" s="35"/>
      <c r="C84" s="36"/>
      <c r="D84" s="36"/>
      <c r="E84" s="36"/>
      <c r="F84" s="36"/>
      <c r="G84" s="36"/>
      <c r="H84" s="36"/>
      <c r="I84" s="36"/>
      <c r="J84" s="36"/>
      <c r="K84" s="36"/>
      <c r="L84" s="106"/>
      <c r="S84" s="34"/>
      <c r="T84" s="34"/>
      <c r="U84" s="34"/>
      <c r="V84" s="34"/>
      <c r="W84" s="34"/>
      <c r="X84" s="34"/>
      <c r="Y84" s="34"/>
      <c r="Z84" s="34"/>
      <c r="AA84" s="34"/>
      <c r="AB84" s="34"/>
      <c r="AC84" s="34"/>
      <c r="AD84" s="34"/>
      <c r="AE84" s="34"/>
    </row>
    <row r="85" spans="1:65" s="2" customFormat="1" ht="15.2" customHeight="1">
      <c r="A85" s="34"/>
      <c r="B85" s="35"/>
      <c r="C85" s="29" t="s">
        <v>25</v>
      </c>
      <c r="D85" s="36"/>
      <c r="E85" s="36"/>
      <c r="F85" s="27" t="str">
        <f>E15</f>
        <v xml:space="preserve"> </v>
      </c>
      <c r="G85" s="36"/>
      <c r="H85" s="36"/>
      <c r="I85" s="29" t="s">
        <v>30</v>
      </c>
      <c r="J85" s="32" t="str">
        <f>E21</f>
        <v xml:space="preserve"> </v>
      </c>
      <c r="K85" s="36"/>
      <c r="L85" s="106"/>
      <c r="S85" s="34"/>
      <c r="T85" s="34"/>
      <c r="U85" s="34"/>
      <c r="V85" s="34"/>
      <c r="W85" s="34"/>
      <c r="X85" s="34"/>
      <c r="Y85" s="34"/>
      <c r="Z85" s="34"/>
      <c r="AA85" s="34"/>
      <c r="AB85" s="34"/>
      <c r="AC85" s="34"/>
      <c r="AD85" s="34"/>
      <c r="AE85" s="34"/>
    </row>
    <row r="86" spans="1:65" s="2" customFormat="1" ht="15.2" customHeight="1">
      <c r="A86" s="34"/>
      <c r="B86" s="35"/>
      <c r="C86" s="29" t="s">
        <v>28</v>
      </c>
      <c r="D86" s="36"/>
      <c r="E86" s="36"/>
      <c r="F86" s="27" t="str">
        <f>IF(E18="","",E18)</f>
        <v>Vyplň údaj</v>
      </c>
      <c r="G86" s="36"/>
      <c r="H86" s="36"/>
      <c r="I86" s="29" t="s">
        <v>32</v>
      </c>
      <c r="J86" s="32" t="str">
        <f>E24</f>
        <v>Ing.Miroslav Mach</v>
      </c>
      <c r="K86" s="36"/>
      <c r="L86" s="106"/>
      <c r="S86" s="34"/>
      <c r="T86" s="34"/>
      <c r="U86" s="34"/>
      <c r="V86" s="34"/>
      <c r="W86" s="34"/>
      <c r="X86" s="34"/>
      <c r="Y86" s="34"/>
      <c r="Z86" s="34"/>
      <c r="AA86" s="34"/>
      <c r="AB86" s="34"/>
      <c r="AC86" s="34"/>
      <c r="AD86" s="34"/>
      <c r="AE86" s="34"/>
    </row>
    <row r="87" spans="1:65" s="2" customFormat="1" ht="10.35" customHeight="1">
      <c r="A87" s="34"/>
      <c r="B87" s="35"/>
      <c r="C87" s="36"/>
      <c r="D87" s="36"/>
      <c r="E87" s="36"/>
      <c r="F87" s="36"/>
      <c r="G87" s="36"/>
      <c r="H87" s="36"/>
      <c r="I87" s="36"/>
      <c r="J87" s="36"/>
      <c r="K87" s="36"/>
      <c r="L87" s="106"/>
      <c r="S87" s="34"/>
      <c r="T87" s="34"/>
      <c r="U87" s="34"/>
      <c r="V87" s="34"/>
      <c r="W87" s="34"/>
      <c r="X87" s="34"/>
      <c r="Y87" s="34"/>
      <c r="Z87" s="34"/>
      <c r="AA87" s="34"/>
      <c r="AB87" s="34"/>
      <c r="AC87" s="34"/>
      <c r="AD87" s="34"/>
      <c r="AE87" s="34"/>
    </row>
    <row r="88" spans="1:65" s="11" customFormat="1" ht="29.25" customHeight="1">
      <c r="A88" s="146"/>
      <c r="B88" s="147"/>
      <c r="C88" s="148" t="s">
        <v>104</v>
      </c>
      <c r="D88" s="149" t="s">
        <v>57</v>
      </c>
      <c r="E88" s="149" t="s">
        <v>53</v>
      </c>
      <c r="F88" s="149" t="s">
        <v>54</v>
      </c>
      <c r="G88" s="149" t="s">
        <v>105</v>
      </c>
      <c r="H88" s="149" t="s">
        <v>106</v>
      </c>
      <c r="I88" s="149" t="s">
        <v>107</v>
      </c>
      <c r="J88" s="149" t="s">
        <v>91</v>
      </c>
      <c r="K88" s="150" t="s">
        <v>108</v>
      </c>
      <c r="L88" s="151"/>
      <c r="M88" s="68" t="s">
        <v>19</v>
      </c>
      <c r="N88" s="69" t="s">
        <v>42</v>
      </c>
      <c r="O88" s="69" t="s">
        <v>109</v>
      </c>
      <c r="P88" s="69" t="s">
        <v>110</v>
      </c>
      <c r="Q88" s="69" t="s">
        <v>111</v>
      </c>
      <c r="R88" s="69" t="s">
        <v>112</v>
      </c>
      <c r="S88" s="69" t="s">
        <v>113</v>
      </c>
      <c r="T88" s="70" t="s">
        <v>114</v>
      </c>
      <c r="U88" s="146"/>
      <c r="V88" s="146"/>
      <c r="W88" s="146"/>
      <c r="X88" s="146"/>
      <c r="Y88" s="146"/>
      <c r="Z88" s="146"/>
      <c r="AA88" s="146"/>
      <c r="AB88" s="146"/>
      <c r="AC88" s="146"/>
      <c r="AD88" s="146"/>
      <c r="AE88" s="146"/>
    </row>
    <row r="89" spans="1:65" s="2" customFormat="1" ht="22.9" customHeight="1">
      <c r="A89" s="34"/>
      <c r="B89" s="35"/>
      <c r="C89" s="75" t="s">
        <v>115</v>
      </c>
      <c r="D89" s="36"/>
      <c r="E89" s="36"/>
      <c r="F89" s="36"/>
      <c r="G89" s="36"/>
      <c r="H89" s="36"/>
      <c r="I89" s="36"/>
      <c r="J89" s="152">
        <f>BK89</f>
        <v>0</v>
      </c>
      <c r="K89" s="36"/>
      <c r="L89" s="39"/>
      <c r="M89" s="71"/>
      <c r="N89" s="153"/>
      <c r="O89" s="72"/>
      <c r="P89" s="154">
        <f>P90+P147+P152</f>
        <v>0</v>
      </c>
      <c r="Q89" s="72"/>
      <c r="R89" s="154">
        <f>R90+R147+R152</f>
        <v>251.62566115000001</v>
      </c>
      <c r="S89" s="72"/>
      <c r="T89" s="155">
        <f>T90+T147+T152</f>
        <v>458.05599999999998</v>
      </c>
      <c r="U89" s="34"/>
      <c r="V89" s="34"/>
      <c r="W89" s="34"/>
      <c r="X89" s="34"/>
      <c r="Y89" s="34"/>
      <c r="Z89" s="34"/>
      <c r="AA89" s="34"/>
      <c r="AB89" s="34"/>
      <c r="AC89" s="34"/>
      <c r="AD89" s="34"/>
      <c r="AE89" s="34"/>
      <c r="AT89" s="17" t="s">
        <v>71</v>
      </c>
      <c r="AU89" s="17" t="s">
        <v>92</v>
      </c>
      <c r="BK89" s="156">
        <f>BK90+BK147+BK152</f>
        <v>0</v>
      </c>
    </row>
    <row r="90" spans="1:65" s="12" customFormat="1" ht="25.9" customHeight="1">
      <c r="B90" s="157"/>
      <c r="C90" s="158"/>
      <c r="D90" s="159" t="s">
        <v>71</v>
      </c>
      <c r="E90" s="160" t="s">
        <v>116</v>
      </c>
      <c r="F90" s="160" t="s">
        <v>117</v>
      </c>
      <c r="G90" s="158"/>
      <c r="H90" s="158"/>
      <c r="I90" s="161"/>
      <c r="J90" s="162">
        <f>BK90</f>
        <v>0</v>
      </c>
      <c r="K90" s="158"/>
      <c r="L90" s="163"/>
      <c r="M90" s="164"/>
      <c r="N90" s="165"/>
      <c r="O90" s="165"/>
      <c r="P90" s="166">
        <f>P91+P108+P112+P124+P129+P144</f>
        <v>0</v>
      </c>
      <c r="Q90" s="165"/>
      <c r="R90" s="166">
        <f>R91+R108+R112+R124+R129+R144</f>
        <v>251.62566115000001</v>
      </c>
      <c r="S90" s="165"/>
      <c r="T90" s="167">
        <f>T91+T108+T112+T124+T129+T144</f>
        <v>457.86399999999998</v>
      </c>
      <c r="AR90" s="168" t="s">
        <v>80</v>
      </c>
      <c r="AT90" s="169" t="s">
        <v>71</v>
      </c>
      <c r="AU90" s="169" t="s">
        <v>72</v>
      </c>
      <c r="AY90" s="168" t="s">
        <v>118</v>
      </c>
      <c r="BK90" s="170">
        <f>BK91+BK108+BK112+BK124+BK129+BK144</f>
        <v>0</v>
      </c>
    </row>
    <row r="91" spans="1:65" s="12" customFormat="1" ht="22.9" customHeight="1">
      <c r="B91" s="157"/>
      <c r="C91" s="158"/>
      <c r="D91" s="159" t="s">
        <v>71</v>
      </c>
      <c r="E91" s="171" t="s">
        <v>80</v>
      </c>
      <c r="F91" s="171" t="s">
        <v>119</v>
      </c>
      <c r="G91" s="158"/>
      <c r="H91" s="158"/>
      <c r="I91" s="161"/>
      <c r="J91" s="172">
        <f>BK91</f>
        <v>0</v>
      </c>
      <c r="K91" s="158"/>
      <c r="L91" s="163"/>
      <c r="M91" s="164"/>
      <c r="N91" s="165"/>
      <c r="O91" s="165"/>
      <c r="P91" s="166">
        <f>SUM(P92:P107)</f>
        <v>0</v>
      </c>
      <c r="Q91" s="165"/>
      <c r="R91" s="166">
        <f>SUM(R92:R107)</f>
        <v>0</v>
      </c>
      <c r="S91" s="165"/>
      <c r="T91" s="167">
        <f>SUM(T92:T107)</f>
        <v>457.86399999999998</v>
      </c>
      <c r="AR91" s="168" t="s">
        <v>80</v>
      </c>
      <c r="AT91" s="169" t="s">
        <v>71</v>
      </c>
      <c r="AU91" s="169" t="s">
        <v>80</v>
      </c>
      <c r="AY91" s="168" t="s">
        <v>118</v>
      </c>
      <c r="BK91" s="170">
        <f>SUM(BK92:BK107)</f>
        <v>0</v>
      </c>
    </row>
    <row r="92" spans="1:65" s="2" customFormat="1" ht="24.2" customHeight="1">
      <c r="A92" s="34"/>
      <c r="B92" s="35"/>
      <c r="C92" s="173" t="s">
        <v>80</v>
      </c>
      <c r="D92" s="173" t="s">
        <v>120</v>
      </c>
      <c r="E92" s="174" t="s">
        <v>121</v>
      </c>
      <c r="F92" s="175" t="s">
        <v>122</v>
      </c>
      <c r="G92" s="176" t="s">
        <v>123</v>
      </c>
      <c r="H92" s="177">
        <v>6272</v>
      </c>
      <c r="I92" s="178"/>
      <c r="J92" s="179">
        <f>ROUND(I92*H92,2)</f>
        <v>0</v>
      </c>
      <c r="K92" s="175" t="s">
        <v>124</v>
      </c>
      <c r="L92" s="39"/>
      <c r="M92" s="180" t="s">
        <v>19</v>
      </c>
      <c r="N92" s="181" t="s">
        <v>43</v>
      </c>
      <c r="O92" s="64"/>
      <c r="P92" s="182">
        <f>O92*H92</f>
        <v>0</v>
      </c>
      <c r="Q92" s="182">
        <v>0</v>
      </c>
      <c r="R92" s="182">
        <f>Q92*H92</f>
        <v>0</v>
      </c>
      <c r="S92" s="182">
        <v>3.6999999999999998E-2</v>
      </c>
      <c r="T92" s="183">
        <f>S92*H92</f>
        <v>232.06399999999999</v>
      </c>
      <c r="U92" s="34"/>
      <c r="V92" s="34"/>
      <c r="W92" s="34"/>
      <c r="X92" s="34"/>
      <c r="Y92" s="34"/>
      <c r="Z92" s="34"/>
      <c r="AA92" s="34"/>
      <c r="AB92" s="34"/>
      <c r="AC92" s="34"/>
      <c r="AD92" s="34"/>
      <c r="AE92" s="34"/>
      <c r="AR92" s="184" t="s">
        <v>125</v>
      </c>
      <c r="AT92" s="184" t="s">
        <v>120</v>
      </c>
      <c r="AU92" s="184" t="s">
        <v>82</v>
      </c>
      <c r="AY92" s="17" t="s">
        <v>118</v>
      </c>
      <c r="BE92" s="185">
        <f>IF(N92="základní",J92,0)</f>
        <v>0</v>
      </c>
      <c r="BF92" s="185">
        <f>IF(N92="snížená",J92,0)</f>
        <v>0</v>
      </c>
      <c r="BG92" s="185">
        <f>IF(N92="zákl. přenesená",J92,0)</f>
        <v>0</v>
      </c>
      <c r="BH92" s="185">
        <f>IF(N92="sníž. přenesená",J92,0)</f>
        <v>0</v>
      </c>
      <c r="BI92" s="185">
        <f>IF(N92="nulová",J92,0)</f>
        <v>0</v>
      </c>
      <c r="BJ92" s="17" t="s">
        <v>80</v>
      </c>
      <c r="BK92" s="185">
        <f>ROUND(I92*H92,2)</f>
        <v>0</v>
      </c>
      <c r="BL92" s="17" t="s">
        <v>125</v>
      </c>
      <c r="BM92" s="184" t="s">
        <v>126</v>
      </c>
    </row>
    <row r="93" spans="1:65" s="2" customFormat="1" ht="58.5">
      <c r="A93" s="34"/>
      <c r="B93" s="35"/>
      <c r="C93" s="36"/>
      <c r="D93" s="186" t="s">
        <v>127</v>
      </c>
      <c r="E93" s="36"/>
      <c r="F93" s="187" t="s">
        <v>128</v>
      </c>
      <c r="G93" s="36"/>
      <c r="H93" s="36"/>
      <c r="I93" s="188"/>
      <c r="J93" s="36"/>
      <c r="K93" s="36"/>
      <c r="L93" s="39"/>
      <c r="M93" s="189"/>
      <c r="N93" s="190"/>
      <c r="O93" s="64"/>
      <c r="P93" s="64"/>
      <c r="Q93" s="64"/>
      <c r="R93" s="64"/>
      <c r="S93" s="64"/>
      <c r="T93" s="65"/>
      <c r="U93" s="34"/>
      <c r="V93" s="34"/>
      <c r="W93" s="34"/>
      <c r="X93" s="34"/>
      <c r="Y93" s="34"/>
      <c r="Z93" s="34"/>
      <c r="AA93" s="34"/>
      <c r="AB93" s="34"/>
      <c r="AC93" s="34"/>
      <c r="AD93" s="34"/>
      <c r="AE93" s="34"/>
      <c r="AT93" s="17" t="s">
        <v>127</v>
      </c>
      <c r="AU93" s="17" t="s">
        <v>82</v>
      </c>
    </row>
    <row r="94" spans="1:65" s="13" customFormat="1" ht="11.25">
      <c r="B94" s="191"/>
      <c r="C94" s="192"/>
      <c r="D94" s="186" t="s">
        <v>129</v>
      </c>
      <c r="E94" s="193" t="s">
        <v>19</v>
      </c>
      <c r="F94" s="194" t="s">
        <v>130</v>
      </c>
      <c r="G94" s="192"/>
      <c r="H94" s="195">
        <v>6272</v>
      </c>
      <c r="I94" s="196"/>
      <c r="J94" s="192"/>
      <c r="K94" s="192"/>
      <c r="L94" s="197"/>
      <c r="M94" s="198"/>
      <c r="N94" s="199"/>
      <c r="O94" s="199"/>
      <c r="P94" s="199"/>
      <c r="Q94" s="199"/>
      <c r="R94" s="199"/>
      <c r="S94" s="199"/>
      <c r="T94" s="200"/>
      <c r="AT94" s="201" t="s">
        <v>129</v>
      </c>
      <c r="AU94" s="201" t="s">
        <v>82</v>
      </c>
      <c r="AV94" s="13" t="s">
        <v>82</v>
      </c>
      <c r="AW94" s="13" t="s">
        <v>31</v>
      </c>
      <c r="AX94" s="13" t="s">
        <v>80</v>
      </c>
      <c r="AY94" s="201" t="s">
        <v>118</v>
      </c>
    </row>
    <row r="95" spans="1:65" s="2" customFormat="1" ht="62.65" customHeight="1">
      <c r="A95" s="34"/>
      <c r="B95" s="35"/>
      <c r="C95" s="173" t="s">
        <v>82</v>
      </c>
      <c r="D95" s="173" t="s">
        <v>120</v>
      </c>
      <c r="E95" s="174" t="s">
        <v>131</v>
      </c>
      <c r="F95" s="175" t="s">
        <v>132</v>
      </c>
      <c r="G95" s="176" t="s">
        <v>123</v>
      </c>
      <c r="H95" s="177">
        <v>613</v>
      </c>
      <c r="I95" s="178"/>
      <c r="J95" s="179">
        <f>ROUND(I95*H95,2)</f>
        <v>0</v>
      </c>
      <c r="K95" s="175" t="s">
        <v>124</v>
      </c>
      <c r="L95" s="39"/>
      <c r="M95" s="180" t="s">
        <v>19</v>
      </c>
      <c r="N95" s="181" t="s">
        <v>43</v>
      </c>
      <c r="O95" s="64"/>
      <c r="P95" s="182">
        <f>O95*H95</f>
        <v>0</v>
      </c>
      <c r="Q95" s="182">
        <v>0</v>
      </c>
      <c r="R95" s="182">
        <f>Q95*H95</f>
        <v>0</v>
      </c>
      <c r="S95" s="182">
        <v>0.26</v>
      </c>
      <c r="T95" s="183">
        <f>S95*H95</f>
        <v>159.38</v>
      </c>
      <c r="U95" s="34"/>
      <c r="V95" s="34"/>
      <c r="W95" s="34"/>
      <c r="X95" s="34"/>
      <c r="Y95" s="34"/>
      <c r="Z95" s="34"/>
      <c r="AA95" s="34"/>
      <c r="AB95" s="34"/>
      <c r="AC95" s="34"/>
      <c r="AD95" s="34"/>
      <c r="AE95" s="34"/>
      <c r="AR95" s="184" t="s">
        <v>125</v>
      </c>
      <c r="AT95" s="184" t="s">
        <v>120</v>
      </c>
      <c r="AU95" s="184" t="s">
        <v>82</v>
      </c>
      <c r="AY95" s="17" t="s">
        <v>118</v>
      </c>
      <c r="BE95" s="185">
        <f>IF(N95="základní",J95,0)</f>
        <v>0</v>
      </c>
      <c r="BF95" s="185">
        <f>IF(N95="snížená",J95,0)</f>
        <v>0</v>
      </c>
      <c r="BG95" s="185">
        <f>IF(N95="zákl. přenesená",J95,0)</f>
        <v>0</v>
      </c>
      <c r="BH95" s="185">
        <f>IF(N95="sníž. přenesená",J95,0)</f>
        <v>0</v>
      </c>
      <c r="BI95" s="185">
        <f>IF(N95="nulová",J95,0)</f>
        <v>0</v>
      </c>
      <c r="BJ95" s="17" t="s">
        <v>80</v>
      </c>
      <c r="BK95" s="185">
        <f>ROUND(I95*H95,2)</f>
        <v>0</v>
      </c>
      <c r="BL95" s="17" t="s">
        <v>125</v>
      </c>
      <c r="BM95" s="184" t="s">
        <v>133</v>
      </c>
    </row>
    <row r="96" spans="1:65" s="2" customFormat="1" ht="175.5">
      <c r="A96" s="34"/>
      <c r="B96" s="35"/>
      <c r="C96" s="36"/>
      <c r="D96" s="186" t="s">
        <v>127</v>
      </c>
      <c r="E96" s="36"/>
      <c r="F96" s="187" t="s">
        <v>134</v>
      </c>
      <c r="G96" s="36"/>
      <c r="H96" s="36"/>
      <c r="I96" s="188"/>
      <c r="J96" s="36"/>
      <c r="K96" s="36"/>
      <c r="L96" s="39"/>
      <c r="M96" s="189"/>
      <c r="N96" s="190"/>
      <c r="O96" s="64"/>
      <c r="P96" s="64"/>
      <c r="Q96" s="64"/>
      <c r="R96" s="64"/>
      <c r="S96" s="64"/>
      <c r="T96" s="65"/>
      <c r="U96" s="34"/>
      <c r="V96" s="34"/>
      <c r="W96" s="34"/>
      <c r="X96" s="34"/>
      <c r="Y96" s="34"/>
      <c r="Z96" s="34"/>
      <c r="AA96" s="34"/>
      <c r="AB96" s="34"/>
      <c r="AC96" s="34"/>
      <c r="AD96" s="34"/>
      <c r="AE96" s="34"/>
      <c r="AT96" s="17" t="s">
        <v>127</v>
      </c>
      <c r="AU96" s="17" t="s">
        <v>82</v>
      </c>
    </row>
    <row r="97" spans="1:65" s="13" customFormat="1" ht="11.25">
      <c r="B97" s="191"/>
      <c r="C97" s="192"/>
      <c r="D97" s="186" t="s">
        <v>129</v>
      </c>
      <c r="E97" s="193" t="s">
        <v>19</v>
      </c>
      <c r="F97" s="194" t="s">
        <v>135</v>
      </c>
      <c r="G97" s="192"/>
      <c r="H97" s="195">
        <v>613</v>
      </c>
      <c r="I97" s="196"/>
      <c r="J97" s="192"/>
      <c r="K97" s="192"/>
      <c r="L97" s="197"/>
      <c r="M97" s="198"/>
      <c r="N97" s="199"/>
      <c r="O97" s="199"/>
      <c r="P97" s="199"/>
      <c r="Q97" s="199"/>
      <c r="R97" s="199"/>
      <c r="S97" s="199"/>
      <c r="T97" s="200"/>
      <c r="AT97" s="201" t="s">
        <v>129</v>
      </c>
      <c r="AU97" s="201" t="s">
        <v>82</v>
      </c>
      <c r="AV97" s="13" t="s">
        <v>82</v>
      </c>
      <c r="AW97" s="13" t="s">
        <v>31</v>
      </c>
      <c r="AX97" s="13" t="s">
        <v>80</v>
      </c>
      <c r="AY97" s="201" t="s">
        <v>118</v>
      </c>
    </row>
    <row r="98" spans="1:65" s="2" customFormat="1" ht="49.15" customHeight="1">
      <c r="A98" s="34"/>
      <c r="B98" s="35"/>
      <c r="C98" s="173" t="s">
        <v>136</v>
      </c>
      <c r="D98" s="173" t="s">
        <v>120</v>
      </c>
      <c r="E98" s="174" t="s">
        <v>137</v>
      </c>
      <c r="F98" s="175" t="s">
        <v>138</v>
      </c>
      <c r="G98" s="176" t="s">
        <v>139</v>
      </c>
      <c r="H98" s="177">
        <v>324</v>
      </c>
      <c r="I98" s="178"/>
      <c r="J98" s="179">
        <f>ROUND(I98*H98,2)</f>
        <v>0</v>
      </c>
      <c r="K98" s="175" t="s">
        <v>124</v>
      </c>
      <c r="L98" s="39"/>
      <c r="M98" s="180" t="s">
        <v>19</v>
      </c>
      <c r="N98" s="181" t="s">
        <v>43</v>
      </c>
      <c r="O98" s="64"/>
      <c r="P98" s="182">
        <f>O98*H98</f>
        <v>0</v>
      </c>
      <c r="Q98" s="182">
        <v>0</v>
      </c>
      <c r="R98" s="182">
        <f>Q98*H98</f>
        <v>0</v>
      </c>
      <c r="S98" s="182">
        <v>0.20499999999999999</v>
      </c>
      <c r="T98" s="183">
        <f>S98*H98</f>
        <v>66.42</v>
      </c>
      <c r="U98" s="34"/>
      <c r="V98" s="34"/>
      <c r="W98" s="34"/>
      <c r="X98" s="34"/>
      <c r="Y98" s="34"/>
      <c r="Z98" s="34"/>
      <c r="AA98" s="34"/>
      <c r="AB98" s="34"/>
      <c r="AC98" s="34"/>
      <c r="AD98" s="34"/>
      <c r="AE98" s="34"/>
      <c r="AR98" s="184" t="s">
        <v>125</v>
      </c>
      <c r="AT98" s="184" t="s">
        <v>120</v>
      </c>
      <c r="AU98" s="184" t="s">
        <v>82</v>
      </c>
      <c r="AY98" s="17" t="s">
        <v>118</v>
      </c>
      <c r="BE98" s="185">
        <f>IF(N98="základní",J98,0)</f>
        <v>0</v>
      </c>
      <c r="BF98" s="185">
        <f>IF(N98="snížená",J98,0)</f>
        <v>0</v>
      </c>
      <c r="BG98" s="185">
        <f>IF(N98="zákl. přenesená",J98,0)</f>
        <v>0</v>
      </c>
      <c r="BH98" s="185">
        <f>IF(N98="sníž. přenesená",J98,0)</f>
        <v>0</v>
      </c>
      <c r="BI98" s="185">
        <f>IF(N98="nulová",J98,0)</f>
        <v>0</v>
      </c>
      <c r="BJ98" s="17" t="s">
        <v>80</v>
      </c>
      <c r="BK98" s="185">
        <f>ROUND(I98*H98,2)</f>
        <v>0</v>
      </c>
      <c r="BL98" s="17" t="s">
        <v>125</v>
      </c>
      <c r="BM98" s="184" t="s">
        <v>140</v>
      </c>
    </row>
    <row r="99" spans="1:65" s="2" customFormat="1" ht="195">
      <c r="A99" s="34"/>
      <c r="B99" s="35"/>
      <c r="C99" s="36"/>
      <c r="D99" s="186" t="s">
        <v>127</v>
      </c>
      <c r="E99" s="36"/>
      <c r="F99" s="187" t="s">
        <v>141</v>
      </c>
      <c r="G99" s="36"/>
      <c r="H99" s="36"/>
      <c r="I99" s="188"/>
      <c r="J99" s="36"/>
      <c r="K99" s="36"/>
      <c r="L99" s="39"/>
      <c r="M99" s="189"/>
      <c r="N99" s="190"/>
      <c r="O99" s="64"/>
      <c r="P99" s="64"/>
      <c r="Q99" s="64"/>
      <c r="R99" s="64"/>
      <c r="S99" s="64"/>
      <c r="T99" s="65"/>
      <c r="U99" s="34"/>
      <c r="V99" s="34"/>
      <c r="W99" s="34"/>
      <c r="X99" s="34"/>
      <c r="Y99" s="34"/>
      <c r="Z99" s="34"/>
      <c r="AA99" s="34"/>
      <c r="AB99" s="34"/>
      <c r="AC99" s="34"/>
      <c r="AD99" s="34"/>
      <c r="AE99" s="34"/>
      <c r="AT99" s="17" t="s">
        <v>127</v>
      </c>
      <c r="AU99" s="17" t="s">
        <v>82</v>
      </c>
    </row>
    <row r="100" spans="1:65" s="13" customFormat="1" ht="11.25">
      <c r="B100" s="191"/>
      <c r="C100" s="192"/>
      <c r="D100" s="186" t="s">
        <v>129</v>
      </c>
      <c r="E100" s="193" t="s">
        <v>19</v>
      </c>
      <c r="F100" s="194" t="s">
        <v>142</v>
      </c>
      <c r="G100" s="192"/>
      <c r="H100" s="195">
        <v>324</v>
      </c>
      <c r="I100" s="196"/>
      <c r="J100" s="192"/>
      <c r="K100" s="192"/>
      <c r="L100" s="197"/>
      <c r="M100" s="198"/>
      <c r="N100" s="199"/>
      <c r="O100" s="199"/>
      <c r="P100" s="199"/>
      <c r="Q100" s="199"/>
      <c r="R100" s="199"/>
      <c r="S100" s="199"/>
      <c r="T100" s="200"/>
      <c r="AT100" s="201" t="s">
        <v>129</v>
      </c>
      <c r="AU100" s="201" t="s">
        <v>82</v>
      </c>
      <c r="AV100" s="13" t="s">
        <v>82</v>
      </c>
      <c r="AW100" s="13" t="s">
        <v>31</v>
      </c>
      <c r="AX100" s="13" t="s">
        <v>80</v>
      </c>
      <c r="AY100" s="201" t="s">
        <v>118</v>
      </c>
    </row>
    <row r="101" spans="1:65" s="2" customFormat="1" ht="49.15" customHeight="1">
      <c r="A101" s="34"/>
      <c r="B101" s="35"/>
      <c r="C101" s="173" t="s">
        <v>125</v>
      </c>
      <c r="D101" s="173" t="s">
        <v>120</v>
      </c>
      <c r="E101" s="174" t="s">
        <v>143</v>
      </c>
      <c r="F101" s="175" t="s">
        <v>144</v>
      </c>
      <c r="G101" s="176" t="s">
        <v>145</v>
      </c>
      <c r="H101" s="177">
        <v>7.65</v>
      </c>
      <c r="I101" s="178"/>
      <c r="J101" s="179">
        <f>ROUND(I101*H101,2)</f>
        <v>0</v>
      </c>
      <c r="K101" s="175" t="s">
        <v>124</v>
      </c>
      <c r="L101" s="39"/>
      <c r="M101" s="180" t="s">
        <v>19</v>
      </c>
      <c r="N101" s="181" t="s">
        <v>43</v>
      </c>
      <c r="O101" s="64"/>
      <c r="P101" s="182">
        <f>O101*H101</f>
        <v>0</v>
      </c>
      <c r="Q101" s="182">
        <v>0</v>
      </c>
      <c r="R101" s="182">
        <f>Q101*H101</f>
        <v>0</v>
      </c>
      <c r="S101" s="182">
        <v>0</v>
      </c>
      <c r="T101" s="183">
        <f>S101*H101</f>
        <v>0</v>
      </c>
      <c r="U101" s="34"/>
      <c r="V101" s="34"/>
      <c r="W101" s="34"/>
      <c r="X101" s="34"/>
      <c r="Y101" s="34"/>
      <c r="Z101" s="34"/>
      <c r="AA101" s="34"/>
      <c r="AB101" s="34"/>
      <c r="AC101" s="34"/>
      <c r="AD101" s="34"/>
      <c r="AE101" s="34"/>
      <c r="AR101" s="184" t="s">
        <v>125</v>
      </c>
      <c r="AT101" s="184" t="s">
        <v>120</v>
      </c>
      <c r="AU101" s="184" t="s">
        <v>82</v>
      </c>
      <c r="AY101" s="17" t="s">
        <v>118</v>
      </c>
      <c r="BE101" s="185">
        <f>IF(N101="základní",J101,0)</f>
        <v>0</v>
      </c>
      <c r="BF101" s="185">
        <f>IF(N101="snížená",J101,0)</f>
        <v>0</v>
      </c>
      <c r="BG101" s="185">
        <f>IF(N101="zákl. přenesená",J101,0)</f>
        <v>0</v>
      </c>
      <c r="BH101" s="185">
        <f>IF(N101="sníž. přenesená",J101,0)</f>
        <v>0</v>
      </c>
      <c r="BI101" s="185">
        <f>IF(N101="nulová",J101,0)</f>
        <v>0</v>
      </c>
      <c r="BJ101" s="17" t="s">
        <v>80</v>
      </c>
      <c r="BK101" s="185">
        <f>ROUND(I101*H101,2)</f>
        <v>0</v>
      </c>
      <c r="BL101" s="17" t="s">
        <v>125</v>
      </c>
      <c r="BM101" s="184" t="s">
        <v>146</v>
      </c>
    </row>
    <row r="102" spans="1:65" s="2" customFormat="1" ht="48.75">
      <c r="A102" s="34"/>
      <c r="B102" s="35"/>
      <c r="C102" s="36"/>
      <c r="D102" s="186" t="s">
        <v>127</v>
      </c>
      <c r="E102" s="36"/>
      <c r="F102" s="187" t="s">
        <v>147</v>
      </c>
      <c r="G102" s="36"/>
      <c r="H102" s="36"/>
      <c r="I102" s="188"/>
      <c r="J102" s="36"/>
      <c r="K102" s="36"/>
      <c r="L102" s="39"/>
      <c r="M102" s="189"/>
      <c r="N102" s="190"/>
      <c r="O102" s="64"/>
      <c r="P102" s="64"/>
      <c r="Q102" s="64"/>
      <c r="R102" s="64"/>
      <c r="S102" s="64"/>
      <c r="T102" s="65"/>
      <c r="U102" s="34"/>
      <c r="V102" s="34"/>
      <c r="W102" s="34"/>
      <c r="X102" s="34"/>
      <c r="Y102" s="34"/>
      <c r="Z102" s="34"/>
      <c r="AA102" s="34"/>
      <c r="AB102" s="34"/>
      <c r="AC102" s="34"/>
      <c r="AD102" s="34"/>
      <c r="AE102" s="34"/>
      <c r="AT102" s="17" t="s">
        <v>127</v>
      </c>
      <c r="AU102" s="17" t="s">
        <v>82</v>
      </c>
    </row>
    <row r="103" spans="1:65" s="13" customFormat="1" ht="11.25">
      <c r="B103" s="191"/>
      <c r="C103" s="192"/>
      <c r="D103" s="186" t="s">
        <v>129</v>
      </c>
      <c r="E103" s="193" t="s">
        <v>19</v>
      </c>
      <c r="F103" s="194" t="s">
        <v>148</v>
      </c>
      <c r="G103" s="192"/>
      <c r="H103" s="195">
        <v>7.65</v>
      </c>
      <c r="I103" s="196"/>
      <c r="J103" s="192"/>
      <c r="K103" s="192"/>
      <c r="L103" s="197"/>
      <c r="M103" s="198"/>
      <c r="N103" s="199"/>
      <c r="O103" s="199"/>
      <c r="P103" s="199"/>
      <c r="Q103" s="199"/>
      <c r="R103" s="199"/>
      <c r="S103" s="199"/>
      <c r="T103" s="200"/>
      <c r="AT103" s="201" t="s">
        <v>129</v>
      </c>
      <c r="AU103" s="201" t="s">
        <v>82</v>
      </c>
      <c r="AV103" s="13" t="s">
        <v>82</v>
      </c>
      <c r="AW103" s="13" t="s">
        <v>31</v>
      </c>
      <c r="AX103" s="13" t="s">
        <v>80</v>
      </c>
      <c r="AY103" s="201" t="s">
        <v>118</v>
      </c>
    </row>
    <row r="104" spans="1:65" s="2" customFormat="1" ht="62.65" customHeight="1">
      <c r="A104" s="34"/>
      <c r="B104" s="35"/>
      <c r="C104" s="173" t="s">
        <v>149</v>
      </c>
      <c r="D104" s="173" t="s">
        <v>120</v>
      </c>
      <c r="E104" s="174" t="s">
        <v>150</v>
      </c>
      <c r="F104" s="175" t="s">
        <v>151</v>
      </c>
      <c r="G104" s="176" t="s">
        <v>145</v>
      </c>
      <c r="H104" s="177">
        <v>7.65</v>
      </c>
      <c r="I104" s="178"/>
      <c r="J104" s="179">
        <f>ROUND(I104*H104,2)</f>
        <v>0</v>
      </c>
      <c r="K104" s="175" t="s">
        <v>124</v>
      </c>
      <c r="L104" s="39"/>
      <c r="M104" s="180" t="s">
        <v>19</v>
      </c>
      <c r="N104" s="181" t="s">
        <v>43</v>
      </c>
      <c r="O104" s="64"/>
      <c r="P104" s="182">
        <f>O104*H104</f>
        <v>0</v>
      </c>
      <c r="Q104" s="182">
        <v>0</v>
      </c>
      <c r="R104" s="182">
        <f>Q104*H104</f>
        <v>0</v>
      </c>
      <c r="S104" s="182">
        <v>0</v>
      </c>
      <c r="T104" s="183">
        <f>S104*H104</f>
        <v>0</v>
      </c>
      <c r="U104" s="34"/>
      <c r="V104" s="34"/>
      <c r="W104" s="34"/>
      <c r="X104" s="34"/>
      <c r="Y104" s="34"/>
      <c r="Z104" s="34"/>
      <c r="AA104" s="34"/>
      <c r="AB104" s="34"/>
      <c r="AC104" s="34"/>
      <c r="AD104" s="34"/>
      <c r="AE104" s="34"/>
      <c r="AR104" s="184" t="s">
        <v>125</v>
      </c>
      <c r="AT104" s="184" t="s">
        <v>120</v>
      </c>
      <c r="AU104" s="184" t="s">
        <v>82</v>
      </c>
      <c r="AY104" s="17" t="s">
        <v>118</v>
      </c>
      <c r="BE104" s="185">
        <f>IF(N104="základní",J104,0)</f>
        <v>0</v>
      </c>
      <c r="BF104" s="185">
        <f>IF(N104="snížená",J104,0)</f>
        <v>0</v>
      </c>
      <c r="BG104" s="185">
        <f>IF(N104="zákl. přenesená",J104,0)</f>
        <v>0</v>
      </c>
      <c r="BH104" s="185">
        <f>IF(N104="sníž. přenesená",J104,0)</f>
        <v>0</v>
      </c>
      <c r="BI104" s="185">
        <f>IF(N104="nulová",J104,0)</f>
        <v>0</v>
      </c>
      <c r="BJ104" s="17" t="s">
        <v>80</v>
      </c>
      <c r="BK104" s="185">
        <f>ROUND(I104*H104,2)</f>
        <v>0</v>
      </c>
      <c r="BL104" s="17" t="s">
        <v>125</v>
      </c>
      <c r="BM104" s="184" t="s">
        <v>152</v>
      </c>
    </row>
    <row r="105" spans="1:65" s="2" customFormat="1" ht="78">
      <c r="A105" s="34"/>
      <c r="B105" s="35"/>
      <c r="C105" s="36"/>
      <c r="D105" s="186" t="s">
        <v>127</v>
      </c>
      <c r="E105" s="36"/>
      <c r="F105" s="187" t="s">
        <v>153</v>
      </c>
      <c r="G105" s="36"/>
      <c r="H105" s="36"/>
      <c r="I105" s="188"/>
      <c r="J105" s="36"/>
      <c r="K105" s="36"/>
      <c r="L105" s="39"/>
      <c r="M105" s="189"/>
      <c r="N105" s="190"/>
      <c r="O105" s="64"/>
      <c r="P105" s="64"/>
      <c r="Q105" s="64"/>
      <c r="R105" s="64"/>
      <c r="S105" s="64"/>
      <c r="T105" s="65"/>
      <c r="U105" s="34"/>
      <c r="V105" s="34"/>
      <c r="W105" s="34"/>
      <c r="X105" s="34"/>
      <c r="Y105" s="34"/>
      <c r="Z105" s="34"/>
      <c r="AA105" s="34"/>
      <c r="AB105" s="34"/>
      <c r="AC105" s="34"/>
      <c r="AD105" s="34"/>
      <c r="AE105" s="34"/>
      <c r="AT105" s="17" t="s">
        <v>127</v>
      </c>
      <c r="AU105" s="17" t="s">
        <v>82</v>
      </c>
    </row>
    <row r="106" spans="1:65" s="2" customFormat="1" ht="37.9" customHeight="1">
      <c r="A106" s="34"/>
      <c r="B106" s="35"/>
      <c r="C106" s="173" t="s">
        <v>154</v>
      </c>
      <c r="D106" s="173" t="s">
        <v>120</v>
      </c>
      <c r="E106" s="174" t="s">
        <v>155</v>
      </c>
      <c r="F106" s="175" t="s">
        <v>156</v>
      </c>
      <c r="G106" s="176" t="s">
        <v>145</v>
      </c>
      <c r="H106" s="177">
        <v>7.65</v>
      </c>
      <c r="I106" s="178"/>
      <c r="J106" s="179">
        <f>ROUND(I106*H106,2)</f>
        <v>0</v>
      </c>
      <c r="K106" s="175" t="s">
        <v>124</v>
      </c>
      <c r="L106" s="39"/>
      <c r="M106" s="180" t="s">
        <v>19</v>
      </c>
      <c r="N106" s="181" t="s">
        <v>43</v>
      </c>
      <c r="O106" s="64"/>
      <c r="P106" s="182">
        <f>O106*H106</f>
        <v>0</v>
      </c>
      <c r="Q106" s="182">
        <v>0</v>
      </c>
      <c r="R106" s="182">
        <f>Q106*H106</f>
        <v>0</v>
      </c>
      <c r="S106" s="182">
        <v>0</v>
      </c>
      <c r="T106" s="183">
        <f>S106*H106</f>
        <v>0</v>
      </c>
      <c r="U106" s="34"/>
      <c r="V106" s="34"/>
      <c r="W106" s="34"/>
      <c r="X106" s="34"/>
      <c r="Y106" s="34"/>
      <c r="Z106" s="34"/>
      <c r="AA106" s="34"/>
      <c r="AB106" s="34"/>
      <c r="AC106" s="34"/>
      <c r="AD106" s="34"/>
      <c r="AE106" s="34"/>
      <c r="AR106" s="184" t="s">
        <v>125</v>
      </c>
      <c r="AT106" s="184" t="s">
        <v>120</v>
      </c>
      <c r="AU106" s="184" t="s">
        <v>82</v>
      </c>
      <c r="AY106" s="17" t="s">
        <v>118</v>
      </c>
      <c r="BE106" s="185">
        <f>IF(N106="základní",J106,0)</f>
        <v>0</v>
      </c>
      <c r="BF106" s="185">
        <f>IF(N106="snížená",J106,0)</f>
        <v>0</v>
      </c>
      <c r="BG106" s="185">
        <f>IF(N106="zákl. přenesená",J106,0)</f>
        <v>0</v>
      </c>
      <c r="BH106" s="185">
        <f>IF(N106="sníž. přenesená",J106,0)</f>
        <v>0</v>
      </c>
      <c r="BI106" s="185">
        <f>IF(N106="nulová",J106,0)</f>
        <v>0</v>
      </c>
      <c r="BJ106" s="17" t="s">
        <v>80</v>
      </c>
      <c r="BK106" s="185">
        <f>ROUND(I106*H106,2)</f>
        <v>0</v>
      </c>
      <c r="BL106" s="17" t="s">
        <v>125</v>
      </c>
      <c r="BM106" s="184" t="s">
        <v>157</v>
      </c>
    </row>
    <row r="107" spans="1:65" s="2" customFormat="1" ht="165.75">
      <c r="A107" s="34"/>
      <c r="B107" s="35"/>
      <c r="C107" s="36"/>
      <c r="D107" s="186" t="s">
        <v>127</v>
      </c>
      <c r="E107" s="36"/>
      <c r="F107" s="187" t="s">
        <v>158</v>
      </c>
      <c r="G107" s="36"/>
      <c r="H107" s="36"/>
      <c r="I107" s="188"/>
      <c r="J107" s="36"/>
      <c r="K107" s="36"/>
      <c r="L107" s="39"/>
      <c r="M107" s="189"/>
      <c r="N107" s="190"/>
      <c r="O107" s="64"/>
      <c r="P107" s="64"/>
      <c r="Q107" s="64"/>
      <c r="R107" s="64"/>
      <c r="S107" s="64"/>
      <c r="T107" s="65"/>
      <c r="U107" s="34"/>
      <c r="V107" s="34"/>
      <c r="W107" s="34"/>
      <c r="X107" s="34"/>
      <c r="Y107" s="34"/>
      <c r="Z107" s="34"/>
      <c r="AA107" s="34"/>
      <c r="AB107" s="34"/>
      <c r="AC107" s="34"/>
      <c r="AD107" s="34"/>
      <c r="AE107" s="34"/>
      <c r="AT107" s="17" t="s">
        <v>127</v>
      </c>
      <c r="AU107" s="17" t="s">
        <v>82</v>
      </c>
    </row>
    <row r="108" spans="1:65" s="12" customFormat="1" ht="22.9" customHeight="1">
      <c r="B108" s="157"/>
      <c r="C108" s="158"/>
      <c r="D108" s="159" t="s">
        <v>71</v>
      </c>
      <c r="E108" s="171" t="s">
        <v>125</v>
      </c>
      <c r="F108" s="171" t="s">
        <v>159</v>
      </c>
      <c r="G108" s="158"/>
      <c r="H108" s="158"/>
      <c r="I108" s="161"/>
      <c r="J108" s="172">
        <f>BK108</f>
        <v>0</v>
      </c>
      <c r="K108" s="158"/>
      <c r="L108" s="163"/>
      <c r="M108" s="164"/>
      <c r="N108" s="165"/>
      <c r="O108" s="165"/>
      <c r="P108" s="166">
        <f>SUM(P109:P111)</f>
        <v>0</v>
      </c>
      <c r="Q108" s="165"/>
      <c r="R108" s="166">
        <f>SUM(R109:R111)</f>
        <v>0</v>
      </c>
      <c r="S108" s="165"/>
      <c r="T108" s="167">
        <f>SUM(T109:T111)</f>
        <v>0</v>
      </c>
      <c r="AR108" s="168" t="s">
        <v>80</v>
      </c>
      <c r="AT108" s="169" t="s">
        <v>71</v>
      </c>
      <c r="AU108" s="169" t="s">
        <v>80</v>
      </c>
      <c r="AY108" s="168" t="s">
        <v>118</v>
      </c>
      <c r="BK108" s="170">
        <f>SUM(BK109:BK111)</f>
        <v>0</v>
      </c>
    </row>
    <row r="109" spans="1:65" s="2" customFormat="1" ht="37.9" customHeight="1">
      <c r="A109" s="34"/>
      <c r="B109" s="35"/>
      <c r="C109" s="173" t="s">
        <v>160</v>
      </c>
      <c r="D109" s="173" t="s">
        <v>120</v>
      </c>
      <c r="E109" s="174" t="s">
        <v>161</v>
      </c>
      <c r="F109" s="175" t="s">
        <v>162</v>
      </c>
      <c r="G109" s="176" t="s">
        <v>123</v>
      </c>
      <c r="H109" s="177">
        <v>20.399999999999999</v>
      </c>
      <c r="I109" s="178"/>
      <c r="J109" s="179">
        <f>ROUND(I109*H109,2)</f>
        <v>0</v>
      </c>
      <c r="K109" s="175" t="s">
        <v>124</v>
      </c>
      <c r="L109" s="39"/>
      <c r="M109" s="180" t="s">
        <v>19</v>
      </c>
      <c r="N109" s="181" t="s">
        <v>43</v>
      </c>
      <c r="O109" s="64"/>
      <c r="P109" s="182">
        <f>O109*H109</f>
        <v>0</v>
      </c>
      <c r="Q109" s="182">
        <v>0</v>
      </c>
      <c r="R109" s="182">
        <f>Q109*H109</f>
        <v>0</v>
      </c>
      <c r="S109" s="182">
        <v>0</v>
      </c>
      <c r="T109" s="183">
        <f>S109*H109</f>
        <v>0</v>
      </c>
      <c r="U109" s="34"/>
      <c r="V109" s="34"/>
      <c r="W109" s="34"/>
      <c r="X109" s="34"/>
      <c r="Y109" s="34"/>
      <c r="Z109" s="34"/>
      <c r="AA109" s="34"/>
      <c r="AB109" s="34"/>
      <c r="AC109" s="34"/>
      <c r="AD109" s="34"/>
      <c r="AE109" s="34"/>
      <c r="AR109" s="184" t="s">
        <v>125</v>
      </c>
      <c r="AT109" s="184" t="s">
        <v>120</v>
      </c>
      <c r="AU109" s="184" t="s">
        <v>82</v>
      </c>
      <c r="AY109" s="17" t="s">
        <v>118</v>
      </c>
      <c r="BE109" s="185">
        <f>IF(N109="základní",J109,0)</f>
        <v>0</v>
      </c>
      <c r="BF109" s="185">
        <f>IF(N109="snížená",J109,0)</f>
        <v>0</v>
      </c>
      <c r="BG109" s="185">
        <f>IF(N109="zákl. přenesená",J109,0)</f>
        <v>0</v>
      </c>
      <c r="BH109" s="185">
        <f>IF(N109="sníž. přenesená",J109,0)</f>
        <v>0</v>
      </c>
      <c r="BI109" s="185">
        <f>IF(N109="nulová",J109,0)</f>
        <v>0</v>
      </c>
      <c r="BJ109" s="17" t="s">
        <v>80</v>
      </c>
      <c r="BK109" s="185">
        <f>ROUND(I109*H109,2)</f>
        <v>0</v>
      </c>
      <c r="BL109" s="17" t="s">
        <v>125</v>
      </c>
      <c r="BM109" s="184" t="s">
        <v>163</v>
      </c>
    </row>
    <row r="110" spans="1:65" s="2" customFormat="1" ht="243.75">
      <c r="A110" s="34"/>
      <c r="B110" s="35"/>
      <c r="C110" s="36"/>
      <c r="D110" s="186" t="s">
        <v>127</v>
      </c>
      <c r="E110" s="36"/>
      <c r="F110" s="187" t="s">
        <v>164</v>
      </c>
      <c r="G110" s="36"/>
      <c r="H110" s="36"/>
      <c r="I110" s="188"/>
      <c r="J110" s="36"/>
      <c r="K110" s="36"/>
      <c r="L110" s="39"/>
      <c r="M110" s="189"/>
      <c r="N110" s="190"/>
      <c r="O110" s="64"/>
      <c r="P110" s="64"/>
      <c r="Q110" s="64"/>
      <c r="R110" s="64"/>
      <c r="S110" s="64"/>
      <c r="T110" s="65"/>
      <c r="U110" s="34"/>
      <c r="V110" s="34"/>
      <c r="W110" s="34"/>
      <c r="X110" s="34"/>
      <c r="Y110" s="34"/>
      <c r="Z110" s="34"/>
      <c r="AA110" s="34"/>
      <c r="AB110" s="34"/>
      <c r="AC110" s="34"/>
      <c r="AD110" s="34"/>
      <c r="AE110" s="34"/>
      <c r="AT110" s="17" t="s">
        <v>127</v>
      </c>
      <c r="AU110" s="17" t="s">
        <v>82</v>
      </c>
    </row>
    <row r="111" spans="1:65" s="13" customFormat="1" ht="11.25">
      <c r="B111" s="191"/>
      <c r="C111" s="192"/>
      <c r="D111" s="186" t="s">
        <v>129</v>
      </c>
      <c r="E111" s="193" t="s">
        <v>19</v>
      </c>
      <c r="F111" s="194" t="s">
        <v>165</v>
      </c>
      <c r="G111" s="192"/>
      <c r="H111" s="195">
        <v>20.399999999999999</v>
      </c>
      <c r="I111" s="196"/>
      <c r="J111" s="192"/>
      <c r="K111" s="192"/>
      <c r="L111" s="197"/>
      <c r="M111" s="198"/>
      <c r="N111" s="199"/>
      <c r="O111" s="199"/>
      <c r="P111" s="199"/>
      <c r="Q111" s="199"/>
      <c r="R111" s="199"/>
      <c r="S111" s="199"/>
      <c r="T111" s="200"/>
      <c r="AT111" s="201" t="s">
        <v>129</v>
      </c>
      <c r="AU111" s="201" t="s">
        <v>82</v>
      </c>
      <c r="AV111" s="13" t="s">
        <v>82</v>
      </c>
      <c r="AW111" s="13" t="s">
        <v>31</v>
      </c>
      <c r="AX111" s="13" t="s">
        <v>80</v>
      </c>
      <c r="AY111" s="201" t="s">
        <v>118</v>
      </c>
    </row>
    <row r="112" spans="1:65" s="12" customFormat="1" ht="22.9" customHeight="1">
      <c r="B112" s="157"/>
      <c r="C112" s="158"/>
      <c r="D112" s="159" t="s">
        <v>71</v>
      </c>
      <c r="E112" s="171" t="s">
        <v>149</v>
      </c>
      <c r="F112" s="171" t="s">
        <v>166</v>
      </c>
      <c r="G112" s="158"/>
      <c r="H112" s="158"/>
      <c r="I112" s="161"/>
      <c r="J112" s="172">
        <f>BK112</f>
        <v>0</v>
      </c>
      <c r="K112" s="158"/>
      <c r="L112" s="163"/>
      <c r="M112" s="164"/>
      <c r="N112" s="165"/>
      <c r="O112" s="165"/>
      <c r="P112" s="166">
        <f>SUM(P113:P123)</f>
        <v>0</v>
      </c>
      <c r="Q112" s="165"/>
      <c r="R112" s="166">
        <f>SUM(R113:R123)</f>
        <v>232.57793635000002</v>
      </c>
      <c r="S112" s="165"/>
      <c r="T112" s="167">
        <f>SUM(T113:T123)</f>
        <v>0</v>
      </c>
      <c r="AR112" s="168" t="s">
        <v>80</v>
      </c>
      <c r="AT112" s="169" t="s">
        <v>71</v>
      </c>
      <c r="AU112" s="169" t="s">
        <v>80</v>
      </c>
      <c r="AY112" s="168" t="s">
        <v>118</v>
      </c>
      <c r="BK112" s="170">
        <f>SUM(BK113:BK123)</f>
        <v>0</v>
      </c>
    </row>
    <row r="113" spans="1:65" s="2" customFormat="1" ht="37.9" customHeight="1">
      <c r="A113" s="34"/>
      <c r="B113" s="35"/>
      <c r="C113" s="173" t="s">
        <v>167</v>
      </c>
      <c r="D113" s="173" t="s">
        <v>120</v>
      </c>
      <c r="E113" s="174" t="s">
        <v>168</v>
      </c>
      <c r="F113" s="175" t="s">
        <v>169</v>
      </c>
      <c r="G113" s="176" t="s">
        <v>123</v>
      </c>
      <c r="H113" s="177">
        <v>613</v>
      </c>
      <c r="I113" s="178"/>
      <c r="J113" s="179">
        <f>ROUND(I113*H113,2)</f>
        <v>0</v>
      </c>
      <c r="K113" s="175" t="s">
        <v>124</v>
      </c>
      <c r="L113" s="39"/>
      <c r="M113" s="180" t="s">
        <v>19</v>
      </c>
      <c r="N113" s="181" t="s">
        <v>43</v>
      </c>
      <c r="O113" s="64"/>
      <c r="P113" s="182">
        <f>O113*H113</f>
        <v>0</v>
      </c>
      <c r="Q113" s="182">
        <v>0</v>
      </c>
      <c r="R113" s="182">
        <f>Q113*H113</f>
        <v>0</v>
      </c>
      <c r="S113" s="182">
        <v>0</v>
      </c>
      <c r="T113" s="183">
        <f>S113*H113</f>
        <v>0</v>
      </c>
      <c r="U113" s="34"/>
      <c r="V113" s="34"/>
      <c r="W113" s="34"/>
      <c r="X113" s="34"/>
      <c r="Y113" s="34"/>
      <c r="Z113" s="34"/>
      <c r="AA113" s="34"/>
      <c r="AB113" s="34"/>
      <c r="AC113" s="34"/>
      <c r="AD113" s="34"/>
      <c r="AE113" s="34"/>
      <c r="AR113" s="184" t="s">
        <v>125</v>
      </c>
      <c r="AT113" s="184" t="s">
        <v>120</v>
      </c>
      <c r="AU113" s="184" t="s">
        <v>82</v>
      </c>
      <c r="AY113" s="17" t="s">
        <v>118</v>
      </c>
      <c r="BE113" s="185">
        <f>IF(N113="základní",J113,0)</f>
        <v>0</v>
      </c>
      <c r="BF113" s="185">
        <f>IF(N113="snížená",J113,0)</f>
        <v>0</v>
      </c>
      <c r="BG113" s="185">
        <f>IF(N113="zákl. přenesená",J113,0)</f>
        <v>0</v>
      </c>
      <c r="BH113" s="185">
        <f>IF(N113="sníž. přenesená",J113,0)</f>
        <v>0</v>
      </c>
      <c r="BI113" s="185">
        <f>IF(N113="nulová",J113,0)</f>
        <v>0</v>
      </c>
      <c r="BJ113" s="17" t="s">
        <v>80</v>
      </c>
      <c r="BK113" s="185">
        <f>ROUND(I113*H113,2)</f>
        <v>0</v>
      </c>
      <c r="BL113" s="17" t="s">
        <v>125</v>
      </c>
      <c r="BM113" s="184" t="s">
        <v>170</v>
      </c>
    </row>
    <row r="114" spans="1:65" s="2" customFormat="1" ht="37.9" customHeight="1">
      <c r="A114" s="34"/>
      <c r="B114" s="35"/>
      <c r="C114" s="173" t="s">
        <v>171</v>
      </c>
      <c r="D114" s="173" t="s">
        <v>120</v>
      </c>
      <c r="E114" s="174" t="s">
        <v>172</v>
      </c>
      <c r="F114" s="175" t="s">
        <v>173</v>
      </c>
      <c r="G114" s="176" t="s">
        <v>123</v>
      </c>
      <c r="H114" s="177">
        <v>6885</v>
      </c>
      <c r="I114" s="178"/>
      <c r="J114" s="179">
        <f>ROUND(I114*H114,2)</f>
        <v>0</v>
      </c>
      <c r="K114" s="175" t="s">
        <v>124</v>
      </c>
      <c r="L114" s="39"/>
      <c r="M114" s="180" t="s">
        <v>19</v>
      </c>
      <c r="N114" s="181" t="s">
        <v>43</v>
      </c>
      <c r="O114" s="64"/>
      <c r="P114" s="182">
        <f>O114*H114</f>
        <v>0</v>
      </c>
      <c r="Q114" s="182">
        <v>3.372E-2</v>
      </c>
      <c r="R114" s="182">
        <f>Q114*H114</f>
        <v>232.16220000000001</v>
      </c>
      <c r="S114" s="182">
        <v>0</v>
      </c>
      <c r="T114" s="183">
        <f>S114*H114</f>
        <v>0</v>
      </c>
      <c r="U114" s="34"/>
      <c r="V114" s="34"/>
      <c r="W114" s="34"/>
      <c r="X114" s="34"/>
      <c r="Y114" s="34"/>
      <c r="Z114" s="34"/>
      <c r="AA114" s="34"/>
      <c r="AB114" s="34"/>
      <c r="AC114" s="34"/>
      <c r="AD114" s="34"/>
      <c r="AE114" s="34"/>
      <c r="AR114" s="184" t="s">
        <v>125</v>
      </c>
      <c r="AT114" s="184" t="s">
        <v>120</v>
      </c>
      <c r="AU114" s="184" t="s">
        <v>82</v>
      </c>
      <c r="AY114" s="17" t="s">
        <v>118</v>
      </c>
      <c r="BE114" s="185">
        <f>IF(N114="základní",J114,0)</f>
        <v>0</v>
      </c>
      <c r="BF114" s="185">
        <f>IF(N114="snížená",J114,0)</f>
        <v>0</v>
      </c>
      <c r="BG114" s="185">
        <f>IF(N114="zákl. přenesená",J114,0)</f>
        <v>0</v>
      </c>
      <c r="BH114" s="185">
        <f>IF(N114="sníž. přenesená",J114,0)</f>
        <v>0</v>
      </c>
      <c r="BI114" s="185">
        <f>IF(N114="nulová",J114,0)</f>
        <v>0</v>
      </c>
      <c r="BJ114" s="17" t="s">
        <v>80</v>
      </c>
      <c r="BK114" s="185">
        <f>ROUND(I114*H114,2)</f>
        <v>0</v>
      </c>
      <c r="BL114" s="17" t="s">
        <v>125</v>
      </c>
      <c r="BM114" s="184" t="s">
        <v>174</v>
      </c>
    </row>
    <row r="115" spans="1:65" s="2" customFormat="1" ht="117">
      <c r="A115" s="34"/>
      <c r="B115" s="35"/>
      <c r="C115" s="36"/>
      <c r="D115" s="186" t="s">
        <v>127</v>
      </c>
      <c r="E115" s="36"/>
      <c r="F115" s="187" t="s">
        <v>175</v>
      </c>
      <c r="G115" s="36"/>
      <c r="H115" s="36"/>
      <c r="I115" s="188"/>
      <c r="J115" s="36"/>
      <c r="K115" s="36"/>
      <c r="L115" s="39"/>
      <c r="M115" s="189"/>
      <c r="N115" s="190"/>
      <c r="O115" s="64"/>
      <c r="P115" s="64"/>
      <c r="Q115" s="64"/>
      <c r="R115" s="64"/>
      <c r="S115" s="64"/>
      <c r="T115" s="65"/>
      <c r="U115" s="34"/>
      <c r="V115" s="34"/>
      <c r="W115" s="34"/>
      <c r="X115" s="34"/>
      <c r="Y115" s="34"/>
      <c r="Z115" s="34"/>
      <c r="AA115" s="34"/>
      <c r="AB115" s="34"/>
      <c r="AC115" s="34"/>
      <c r="AD115" s="34"/>
      <c r="AE115" s="34"/>
      <c r="AT115" s="17" t="s">
        <v>127</v>
      </c>
      <c r="AU115" s="17" t="s">
        <v>82</v>
      </c>
    </row>
    <row r="116" spans="1:65" s="2" customFormat="1" ht="107.25">
      <c r="A116" s="34"/>
      <c r="B116" s="35"/>
      <c r="C116" s="36"/>
      <c r="D116" s="186" t="s">
        <v>176</v>
      </c>
      <c r="E116" s="36"/>
      <c r="F116" s="187" t="s">
        <v>177</v>
      </c>
      <c r="G116" s="36"/>
      <c r="H116" s="36"/>
      <c r="I116" s="188"/>
      <c r="J116" s="36"/>
      <c r="K116" s="36"/>
      <c r="L116" s="39"/>
      <c r="M116" s="189"/>
      <c r="N116" s="190"/>
      <c r="O116" s="64"/>
      <c r="P116" s="64"/>
      <c r="Q116" s="64"/>
      <c r="R116" s="64"/>
      <c r="S116" s="64"/>
      <c r="T116" s="65"/>
      <c r="U116" s="34"/>
      <c r="V116" s="34"/>
      <c r="W116" s="34"/>
      <c r="X116" s="34"/>
      <c r="Y116" s="34"/>
      <c r="Z116" s="34"/>
      <c r="AA116" s="34"/>
      <c r="AB116" s="34"/>
      <c r="AC116" s="34"/>
      <c r="AD116" s="34"/>
      <c r="AE116" s="34"/>
      <c r="AT116" s="17" t="s">
        <v>176</v>
      </c>
      <c r="AU116" s="17" t="s">
        <v>82</v>
      </c>
    </row>
    <row r="117" spans="1:65" s="13" customFormat="1" ht="11.25">
      <c r="B117" s="191"/>
      <c r="C117" s="192"/>
      <c r="D117" s="186" t="s">
        <v>129</v>
      </c>
      <c r="E117" s="193" t="s">
        <v>19</v>
      </c>
      <c r="F117" s="194" t="s">
        <v>178</v>
      </c>
      <c r="G117" s="192"/>
      <c r="H117" s="195">
        <v>6885</v>
      </c>
      <c r="I117" s="196"/>
      <c r="J117" s="192"/>
      <c r="K117" s="192"/>
      <c r="L117" s="197"/>
      <c r="M117" s="198"/>
      <c r="N117" s="199"/>
      <c r="O117" s="199"/>
      <c r="P117" s="199"/>
      <c r="Q117" s="199"/>
      <c r="R117" s="199"/>
      <c r="S117" s="199"/>
      <c r="T117" s="200"/>
      <c r="AT117" s="201" t="s">
        <v>129</v>
      </c>
      <c r="AU117" s="201" t="s">
        <v>82</v>
      </c>
      <c r="AV117" s="13" t="s">
        <v>82</v>
      </c>
      <c r="AW117" s="13" t="s">
        <v>31</v>
      </c>
      <c r="AX117" s="13" t="s">
        <v>80</v>
      </c>
      <c r="AY117" s="201" t="s">
        <v>118</v>
      </c>
    </row>
    <row r="118" spans="1:65" s="2" customFormat="1" ht="24.2" customHeight="1">
      <c r="A118" s="34"/>
      <c r="B118" s="35"/>
      <c r="C118" s="173" t="s">
        <v>179</v>
      </c>
      <c r="D118" s="173" t="s">
        <v>120</v>
      </c>
      <c r="E118" s="174" t="s">
        <v>180</v>
      </c>
      <c r="F118" s="175" t="s">
        <v>181</v>
      </c>
      <c r="G118" s="176" t="s">
        <v>139</v>
      </c>
      <c r="H118" s="177">
        <v>681.53499999999997</v>
      </c>
      <c r="I118" s="178"/>
      <c r="J118" s="179">
        <f>ROUND(I118*H118,2)</f>
        <v>0</v>
      </c>
      <c r="K118" s="175" t="s">
        <v>124</v>
      </c>
      <c r="L118" s="39"/>
      <c r="M118" s="180" t="s">
        <v>19</v>
      </c>
      <c r="N118" s="181" t="s">
        <v>43</v>
      </c>
      <c r="O118" s="64"/>
      <c r="P118" s="182">
        <f>O118*H118</f>
        <v>0</v>
      </c>
      <c r="Q118" s="182">
        <v>6.0999999999999997E-4</v>
      </c>
      <c r="R118" s="182">
        <f>Q118*H118</f>
        <v>0.41573634999999998</v>
      </c>
      <c r="S118" s="182">
        <v>0</v>
      </c>
      <c r="T118" s="183">
        <f>S118*H118</f>
        <v>0</v>
      </c>
      <c r="U118" s="34"/>
      <c r="V118" s="34"/>
      <c r="W118" s="34"/>
      <c r="X118" s="34"/>
      <c r="Y118" s="34"/>
      <c r="Z118" s="34"/>
      <c r="AA118" s="34"/>
      <c r="AB118" s="34"/>
      <c r="AC118" s="34"/>
      <c r="AD118" s="34"/>
      <c r="AE118" s="34"/>
      <c r="AR118" s="184" t="s">
        <v>125</v>
      </c>
      <c r="AT118" s="184" t="s">
        <v>120</v>
      </c>
      <c r="AU118" s="184" t="s">
        <v>82</v>
      </c>
      <c r="AY118" s="17" t="s">
        <v>118</v>
      </c>
      <c r="BE118" s="185">
        <f>IF(N118="základní",J118,0)</f>
        <v>0</v>
      </c>
      <c r="BF118" s="185">
        <f>IF(N118="snížená",J118,0)</f>
        <v>0</v>
      </c>
      <c r="BG118" s="185">
        <f>IF(N118="zákl. přenesená",J118,0)</f>
        <v>0</v>
      </c>
      <c r="BH118" s="185">
        <f>IF(N118="sníž. přenesená",J118,0)</f>
        <v>0</v>
      </c>
      <c r="BI118" s="185">
        <f>IF(N118="nulová",J118,0)</f>
        <v>0</v>
      </c>
      <c r="BJ118" s="17" t="s">
        <v>80</v>
      </c>
      <c r="BK118" s="185">
        <f>ROUND(I118*H118,2)</f>
        <v>0</v>
      </c>
      <c r="BL118" s="17" t="s">
        <v>125</v>
      </c>
      <c r="BM118" s="184" t="s">
        <v>182</v>
      </c>
    </row>
    <row r="119" spans="1:65" s="2" customFormat="1" ht="117">
      <c r="A119" s="34"/>
      <c r="B119" s="35"/>
      <c r="C119" s="36"/>
      <c r="D119" s="186" t="s">
        <v>127</v>
      </c>
      <c r="E119" s="36"/>
      <c r="F119" s="187" t="s">
        <v>175</v>
      </c>
      <c r="G119" s="36"/>
      <c r="H119" s="36"/>
      <c r="I119" s="188"/>
      <c r="J119" s="36"/>
      <c r="K119" s="36"/>
      <c r="L119" s="39"/>
      <c r="M119" s="189"/>
      <c r="N119" s="190"/>
      <c r="O119" s="64"/>
      <c r="P119" s="64"/>
      <c r="Q119" s="64"/>
      <c r="R119" s="64"/>
      <c r="S119" s="64"/>
      <c r="T119" s="65"/>
      <c r="U119" s="34"/>
      <c r="V119" s="34"/>
      <c r="W119" s="34"/>
      <c r="X119" s="34"/>
      <c r="Y119" s="34"/>
      <c r="Z119" s="34"/>
      <c r="AA119" s="34"/>
      <c r="AB119" s="34"/>
      <c r="AC119" s="34"/>
      <c r="AD119" s="34"/>
      <c r="AE119" s="34"/>
      <c r="AT119" s="17" t="s">
        <v>127</v>
      </c>
      <c r="AU119" s="17" t="s">
        <v>82</v>
      </c>
    </row>
    <row r="120" spans="1:65" s="2" customFormat="1" ht="107.25">
      <c r="A120" s="34"/>
      <c r="B120" s="35"/>
      <c r="C120" s="36"/>
      <c r="D120" s="186" t="s">
        <v>176</v>
      </c>
      <c r="E120" s="36"/>
      <c r="F120" s="187" t="s">
        <v>177</v>
      </c>
      <c r="G120" s="36"/>
      <c r="H120" s="36"/>
      <c r="I120" s="188"/>
      <c r="J120" s="36"/>
      <c r="K120" s="36"/>
      <c r="L120" s="39"/>
      <c r="M120" s="189"/>
      <c r="N120" s="190"/>
      <c r="O120" s="64"/>
      <c r="P120" s="64"/>
      <c r="Q120" s="64"/>
      <c r="R120" s="64"/>
      <c r="S120" s="64"/>
      <c r="T120" s="65"/>
      <c r="U120" s="34"/>
      <c r="V120" s="34"/>
      <c r="W120" s="34"/>
      <c r="X120" s="34"/>
      <c r="Y120" s="34"/>
      <c r="Z120" s="34"/>
      <c r="AA120" s="34"/>
      <c r="AB120" s="34"/>
      <c r="AC120" s="34"/>
      <c r="AD120" s="34"/>
      <c r="AE120" s="34"/>
      <c r="AT120" s="17" t="s">
        <v>176</v>
      </c>
      <c r="AU120" s="17" t="s">
        <v>82</v>
      </c>
    </row>
    <row r="121" spans="1:65" s="13" customFormat="1" ht="11.25">
      <c r="B121" s="191"/>
      <c r="C121" s="192"/>
      <c r="D121" s="186" t="s">
        <v>129</v>
      </c>
      <c r="E121" s="193" t="s">
        <v>19</v>
      </c>
      <c r="F121" s="194" t="s">
        <v>183</v>
      </c>
      <c r="G121" s="192"/>
      <c r="H121" s="195">
        <v>579.24</v>
      </c>
      <c r="I121" s="196"/>
      <c r="J121" s="192"/>
      <c r="K121" s="192"/>
      <c r="L121" s="197"/>
      <c r="M121" s="198"/>
      <c r="N121" s="199"/>
      <c r="O121" s="199"/>
      <c r="P121" s="199"/>
      <c r="Q121" s="199"/>
      <c r="R121" s="199"/>
      <c r="S121" s="199"/>
      <c r="T121" s="200"/>
      <c r="AT121" s="201" t="s">
        <v>129</v>
      </c>
      <c r="AU121" s="201" t="s">
        <v>82</v>
      </c>
      <c r="AV121" s="13" t="s">
        <v>82</v>
      </c>
      <c r="AW121" s="13" t="s">
        <v>31</v>
      </c>
      <c r="AX121" s="13" t="s">
        <v>72</v>
      </c>
      <c r="AY121" s="201" t="s">
        <v>118</v>
      </c>
    </row>
    <row r="122" spans="1:65" s="13" customFormat="1" ht="11.25">
      <c r="B122" s="191"/>
      <c r="C122" s="192"/>
      <c r="D122" s="186" t="s">
        <v>129</v>
      </c>
      <c r="E122" s="193" t="s">
        <v>19</v>
      </c>
      <c r="F122" s="194" t="s">
        <v>184</v>
      </c>
      <c r="G122" s="192"/>
      <c r="H122" s="195">
        <v>102.295</v>
      </c>
      <c r="I122" s="196"/>
      <c r="J122" s="192"/>
      <c r="K122" s="192"/>
      <c r="L122" s="197"/>
      <c r="M122" s="198"/>
      <c r="N122" s="199"/>
      <c r="O122" s="199"/>
      <c r="P122" s="199"/>
      <c r="Q122" s="199"/>
      <c r="R122" s="199"/>
      <c r="S122" s="199"/>
      <c r="T122" s="200"/>
      <c r="AT122" s="201" t="s">
        <v>129</v>
      </c>
      <c r="AU122" s="201" t="s">
        <v>82</v>
      </c>
      <c r="AV122" s="13" t="s">
        <v>82</v>
      </c>
      <c r="AW122" s="13" t="s">
        <v>31</v>
      </c>
      <c r="AX122" s="13" t="s">
        <v>72</v>
      </c>
      <c r="AY122" s="201" t="s">
        <v>118</v>
      </c>
    </row>
    <row r="123" spans="1:65" s="14" customFormat="1" ht="11.25">
      <c r="B123" s="202"/>
      <c r="C123" s="203"/>
      <c r="D123" s="186" t="s">
        <v>129</v>
      </c>
      <c r="E123" s="204" t="s">
        <v>19</v>
      </c>
      <c r="F123" s="205" t="s">
        <v>185</v>
      </c>
      <c r="G123" s="203"/>
      <c r="H123" s="206">
        <v>681.53499999999997</v>
      </c>
      <c r="I123" s="207"/>
      <c r="J123" s="203"/>
      <c r="K123" s="203"/>
      <c r="L123" s="208"/>
      <c r="M123" s="209"/>
      <c r="N123" s="210"/>
      <c r="O123" s="210"/>
      <c r="P123" s="210"/>
      <c r="Q123" s="210"/>
      <c r="R123" s="210"/>
      <c r="S123" s="210"/>
      <c r="T123" s="211"/>
      <c r="AT123" s="212" t="s">
        <v>129</v>
      </c>
      <c r="AU123" s="212" t="s">
        <v>82</v>
      </c>
      <c r="AV123" s="14" t="s">
        <v>125</v>
      </c>
      <c r="AW123" s="14" t="s">
        <v>31</v>
      </c>
      <c r="AX123" s="14" t="s">
        <v>80</v>
      </c>
      <c r="AY123" s="212" t="s">
        <v>118</v>
      </c>
    </row>
    <row r="124" spans="1:65" s="12" customFormat="1" ht="22.9" customHeight="1">
      <c r="B124" s="157"/>
      <c r="C124" s="158"/>
      <c r="D124" s="159" t="s">
        <v>71</v>
      </c>
      <c r="E124" s="171" t="s">
        <v>171</v>
      </c>
      <c r="F124" s="171" t="s">
        <v>186</v>
      </c>
      <c r="G124" s="158"/>
      <c r="H124" s="158"/>
      <c r="I124" s="161"/>
      <c r="J124" s="172">
        <f>BK124</f>
        <v>0</v>
      </c>
      <c r="K124" s="158"/>
      <c r="L124" s="163"/>
      <c r="M124" s="164"/>
      <c r="N124" s="165"/>
      <c r="O124" s="165"/>
      <c r="P124" s="166">
        <f>SUM(P125:P128)</f>
        <v>0</v>
      </c>
      <c r="Q124" s="165"/>
      <c r="R124" s="166">
        <f>SUM(R125:R128)</f>
        <v>19.047724800000001</v>
      </c>
      <c r="S124" s="165"/>
      <c r="T124" s="167">
        <f>SUM(T125:T128)</f>
        <v>0</v>
      </c>
      <c r="AR124" s="168" t="s">
        <v>80</v>
      </c>
      <c r="AT124" s="169" t="s">
        <v>71</v>
      </c>
      <c r="AU124" s="169" t="s">
        <v>80</v>
      </c>
      <c r="AY124" s="168" t="s">
        <v>118</v>
      </c>
      <c r="BK124" s="170">
        <f>SUM(BK125:BK128)</f>
        <v>0</v>
      </c>
    </row>
    <row r="125" spans="1:65" s="2" customFormat="1" ht="49.15" customHeight="1">
      <c r="A125" s="34"/>
      <c r="B125" s="35"/>
      <c r="C125" s="173" t="s">
        <v>187</v>
      </c>
      <c r="D125" s="173" t="s">
        <v>120</v>
      </c>
      <c r="E125" s="174" t="s">
        <v>188</v>
      </c>
      <c r="F125" s="175" t="s">
        <v>189</v>
      </c>
      <c r="G125" s="176" t="s">
        <v>139</v>
      </c>
      <c r="H125" s="177">
        <v>102</v>
      </c>
      <c r="I125" s="178"/>
      <c r="J125" s="179">
        <f>ROUND(I125*H125,2)</f>
        <v>0</v>
      </c>
      <c r="K125" s="175" t="s">
        <v>124</v>
      </c>
      <c r="L125" s="39"/>
      <c r="M125" s="180" t="s">
        <v>19</v>
      </c>
      <c r="N125" s="181" t="s">
        <v>43</v>
      </c>
      <c r="O125" s="64"/>
      <c r="P125" s="182">
        <f>O125*H125</f>
        <v>0</v>
      </c>
      <c r="Q125" s="182">
        <v>0.1295</v>
      </c>
      <c r="R125" s="182">
        <f>Q125*H125</f>
        <v>13.209</v>
      </c>
      <c r="S125" s="182">
        <v>0</v>
      </c>
      <c r="T125" s="183">
        <f>S125*H125</f>
        <v>0</v>
      </c>
      <c r="U125" s="34"/>
      <c r="V125" s="34"/>
      <c r="W125" s="34"/>
      <c r="X125" s="34"/>
      <c r="Y125" s="34"/>
      <c r="Z125" s="34"/>
      <c r="AA125" s="34"/>
      <c r="AB125" s="34"/>
      <c r="AC125" s="34"/>
      <c r="AD125" s="34"/>
      <c r="AE125" s="34"/>
      <c r="AR125" s="184" t="s">
        <v>125</v>
      </c>
      <c r="AT125" s="184" t="s">
        <v>120</v>
      </c>
      <c r="AU125" s="184" t="s">
        <v>82</v>
      </c>
      <c r="AY125" s="17" t="s">
        <v>118</v>
      </c>
      <c r="BE125" s="185">
        <f>IF(N125="základní",J125,0)</f>
        <v>0</v>
      </c>
      <c r="BF125" s="185">
        <f>IF(N125="snížená",J125,0)</f>
        <v>0</v>
      </c>
      <c r="BG125" s="185">
        <f>IF(N125="zákl. přenesená",J125,0)</f>
        <v>0</v>
      </c>
      <c r="BH125" s="185">
        <f>IF(N125="sníž. přenesená",J125,0)</f>
        <v>0</v>
      </c>
      <c r="BI125" s="185">
        <f>IF(N125="nulová",J125,0)</f>
        <v>0</v>
      </c>
      <c r="BJ125" s="17" t="s">
        <v>80</v>
      </c>
      <c r="BK125" s="185">
        <f>ROUND(I125*H125,2)</f>
        <v>0</v>
      </c>
      <c r="BL125" s="17" t="s">
        <v>125</v>
      </c>
      <c r="BM125" s="184" t="s">
        <v>190</v>
      </c>
    </row>
    <row r="126" spans="1:65" s="2" customFormat="1" ht="146.25">
      <c r="A126" s="34"/>
      <c r="B126" s="35"/>
      <c r="C126" s="36"/>
      <c r="D126" s="186" t="s">
        <v>127</v>
      </c>
      <c r="E126" s="36"/>
      <c r="F126" s="187" t="s">
        <v>191</v>
      </c>
      <c r="G126" s="36"/>
      <c r="H126" s="36"/>
      <c r="I126" s="188"/>
      <c r="J126" s="36"/>
      <c r="K126" s="36"/>
      <c r="L126" s="39"/>
      <c r="M126" s="189"/>
      <c r="N126" s="190"/>
      <c r="O126" s="64"/>
      <c r="P126" s="64"/>
      <c r="Q126" s="64"/>
      <c r="R126" s="64"/>
      <c r="S126" s="64"/>
      <c r="T126" s="65"/>
      <c r="U126" s="34"/>
      <c r="V126" s="34"/>
      <c r="W126" s="34"/>
      <c r="X126" s="34"/>
      <c r="Y126" s="34"/>
      <c r="Z126" s="34"/>
      <c r="AA126" s="34"/>
      <c r="AB126" s="34"/>
      <c r="AC126" s="34"/>
      <c r="AD126" s="34"/>
      <c r="AE126" s="34"/>
      <c r="AT126" s="17" t="s">
        <v>127</v>
      </c>
      <c r="AU126" s="17" t="s">
        <v>82</v>
      </c>
    </row>
    <row r="127" spans="1:65" s="2" customFormat="1" ht="14.45" customHeight="1">
      <c r="A127" s="34"/>
      <c r="B127" s="35"/>
      <c r="C127" s="213" t="s">
        <v>192</v>
      </c>
      <c r="D127" s="213" t="s">
        <v>193</v>
      </c>
      <c r="E127" s="214" t="s">
        <v>194</v>
      </c>
      <c r="F127" s="215" t="s">
        <v>195</v>
      </c>
      <c r="G127" s="216" t="s">
        <v>139</v>
      </c>
      <c r="H127" s="217">
        <v>104.04</v>
      </c>
      <c r="I127" s="218"/>
      <c r="J127" s="219">
        <f>ROUND(I127*H127,2)</f>
        <v>0</v>
      </c>
      <c r="K127" s="215" t="s">
        <v>124</v>
      </c>
      <c r="L127" s="220"/>
      <c r="M127" s="221" t="s">
        <v>19</v>
      </c>
      <c r="N127" s="222" t="s">
        <v>43</v>
      </c>
      <c r="O127" s="64"/>
      <c r="P127" s="182">
        <f>O127*H127</f>
        <v>0</v>
      </c>
      <c r="Q127" s="182">
        <v>5.6120000000000003E-2</v>
      </c>
      <c r="R127" s="182">
        <f>Q127*H127</f>
        <v>5.8387248000000005</v>
      </c>
      <c r="S127" s="182">
        <v>0</v>
      </c>
      <c r="T127" s="183">
        <f>S127*H127</f>
        <v>0</v>
      </c>
      <c r="U127" s="34"/>
      <c r="V127" s="34"/>
      <c r="W127" s="34"/>
      <c r="X127" s="34"/>
      <c r="Y127" s="34"/>
      <c r="Z127" s="34"/>
      <c r="AA127" s="34"/>
      <c r="AB127" s="34"/>
      <c r="AC127" s="34"/>
      <c r="AD127" s="34"/>
      <c r="AE127" s="34"/>
      <c r="AR127" s="184" t="s">
        <v>167</v>
      </c>
      <c r="AT127" s="184" t="s">
        <v>193</v>
      </c>
      <c r="AU127" s="184" t="s">
        <v>82</v>
      </c>
      <c r="AY127" s="17" t="s">
        <v>118</v>
      </c>
      <c r="BE127" s="185">
        <f>IF(N127="základní",J127,0)</f>
        <v>0</v>
      </c>
      <c r="BF127" s="185">
        <f>IF(N127="snížená",J127,0)</f>
        <v>0</v>
      </c>
      <c r="BG127" s="185">
        <f>IF(N127="zákl. přenesená",J127,0)</f>
        <v>0</v>
      </c>
      <c r="BH127" s="185">
        <f>IF(N127="sníž. přenesená",J127,0)</f>
        <v>0</v>
      </c>
      <c r="BI127" s="185">
        <f>IF(N127="nulová",J127,0)</f>
        <v>0</v>
      </c>
      <c r="BJ127" s="17" t="s">
        <v>80</v>
      </c>
      <c r="BK127" s="185">
        <f>ROUND(I127*H127,2)</f>
        <v>0</v>
      </c>
      <c r="BL127" s="17" t="s">
        <v>125</v>
      </c>
      <c r="BM127" s="184" t="s">
        <v>196</v>
      </c>
    </row>
    <row r="128" spans="1:65" s="13" customFormat="1" ht="11.25">
      <c r="B128" s="191"/>
      <c r="C128" s="192"/>
      <c r="D128" s="186" t="s">
        <v>129</v>
      </c>
      <c r="E128" s="192"/>
      <c r="F128" s="194" t="s">
        <v>197</v>
      </c>
      <c r="G128" s="192"/>
      <c r="H128" s="195">
        <v>104.04</v>
      </c>
      <c r="I128" s="196"/>
      <c r="J128" s="192"/>
      <c r="K128" s="192"/>
      <c r="L128" s="197"/>
      <c r="M128" s="198"/>
      <c r="N128" s="199"/>
      <c r="O128" s="199"/>
      <c r="P128" s="199"/>
      <c r="Q128" s="199"/>
      <c r="R128" s="199"/>
      <c r="S128" s="199"/>
      <c r="T128" s="200"/>
      <c r="AT128" s="201" t="s">
        <v>129</v>
      </c>
      <c r="AU128" s="201" t="s">
        <v>82</v>
      </c>
      <c r="AV128" s="13" t="s">
        <v>82</v>
      </c>
      <c r="AW128" s="13" t="s">
        <v>4</v>
      </c>
      <c r="AX128" s="13" t="s">
        <v>80</v>
      </c>
      <c r="AY128" s="201" t="s">
        <v>118</v>
      </c>
    </row>
    <row r="129" spans="1:65" s="12" customFormat="1" ht="22.9" customHeight="1">
      <c r="B129" s="157"/>
      <c r="C129" s="158"/>
      <c r="D129" s="159" t="s">
        <v>71</v>
      </c>
      <c r="E129" s="171" t="s">
        <v>198</v>
      </c>
      <c r="F129" s="171" t="s">
        <v>199</v>
      </c>
      <c r="G129" s="158"/>
      <c r="H129" s="158"/>
      <c r="I129" s="161"/>
      <c r="J129" s="172">
        <f>BK129</f>
        <v>0</v>
      </c>
      <c r="K129" s="158"/>
      <c r="L129" s="163"/>
      <c r="M129" s="164"/>
      <c r="N129" s="165"/>
      <c r="O129" s="165"/>
      <c r="P129" s="166">
        <f>SUM(P130:P143)</f>
        <v>0</v>
      </c>
      <c r="Q129" s="165"/>
      <c r="R129" s="166">
        <f>SUM(R130:R143)</f>
        <v>0</v>
      </c>
      <c r="S129" s="165"/>
      <c r="T129" s="167">
        <f>SUM(T130:T143)</f>
        <v>0</v>
      </c>
      <c r="AR129" s="168" t="s">
        <v>80</v>
      </c>
      <c r="AT129" s="169" t="s">
        <v>71</v>
      </c>
      <c r="AU129" s="169" t="s">
        <v>80</v>
      </c>
      <c r="AY129" s="168" t="s">
        <v>118</v>
      </c>
      <c r="BK129" s="170">
        <f>SUM(BK130:BK143)</f>
        <v>0</v>
      </c>
    </row>
    <row r="130" spans="1:65" s="2" customFormat="1" ht="37.9" customHeight="1">
      <c r="A130" s="34"/>
      <c r="B130" s="35"/>
      <c r="C130" s="173" t="s">
        <v>200</v>
      </c>
      <c r="D130" s="173" t="s">
        <v>120</v>
      </c>
      <c r="E130" s="174" t="s">
        <v>201</v>
      </c>
      <c r="F130" s="175" t="s">
        <v>202</v>
      </c>
      <c r="G130" s="176" t="s">
        <v>203</v>
      </c>
      <c r="H130" s="177">
        <v>458.05599999999998</v>
      </c>
      <c r="I130" s="178"/>
      <c r="J130" s="179">
        <f>ROUND(I130*H130,2)</f>
        <v>0</v>
      </c>
      <c r="K130" s="175" t="s">
        <v>124</v>
      </c>
      <c r="L130" s="39"/>
      <c r="M130" s="180" t="s">
        <v>19</v>
      </c>
      <c r="N130" s="181" t="s">
        <v>43</v>
      </c>
      <c r="O130" s="64"/>
      <c r="P130" s="182">
        <f>O130*H130</f>
        <v>0</v>
      </c>
      <c r="Q130" s="182">
        <v>0</v>
      </c>
      <c r="R130" s="182">
        <f>Q130*H130</f>
        <v>0</v>
      </c>
      <c r="S130" s="182">
        <v>0</v>
      </c>
      <c r="T130" s="183">
        <f>S130*H130</f>
        <v>0</v>
      </c>
      <c r="U130" s="34"/>
      <c r="V130" s="34"/>
      <c r="W130" s="34"/>
      <c r="X130" s="34"/>
      <c r="Y130" s="34"/>
      <c r="Z130" s="34"/>
      <c r="AA130" s="34"/>
      <c r="AB130" s="34"/>
      <c r="AC130" s="34"/>
      <c r="AD130" s="34"/>
      <c r="AE130" s="34"/>
      <c r="AR130" s="184" t="s">
        <v>125</v>
      </c>
      <c r="AT130" s="184" t="s">
        <v>120</v>
      </c>
      <c r="AU130" s="184" t="s">
        <v>82</v>
      </c>
      <c r="AY130" s="17" t="s">
        <v>118</v>
      </c>
      <c r="BE130" s="185">
        <f>IF(N130="základní",J130,0)</f>
        <v>0</v>
      </c>
      <c r="BF130" s="185">
        <f>IF(N130="snížená",J130,0)</f>
        <v>0</v>
      </c>
      <c r="BG130" s="185">
        <f>IF(N130="zákl. přenesená",J130,0)</f>
        <v>0</v>
      </c>
      <c r="BH130" s="185">
        <f>IF(N130="sníž. přenesená",J130,0)</f>
        <v>0</v>
      </c>
      <c r="BI130" s="185">
        <f>IF(N130="nulová",J130,0)</f>
        <v>0</v>
      </c>
      <c r="BJ130" s="17" t="s">
        <v>80</v>
      </c>
      <c r="BK130" s="185">
        <f>ROUND(I130*H130,2)</f>
        <v>0</v>
      </c>
      <c r="BL130" s="17" t="s">
        <v>125</v>
      </c>
      <c r="BM130" s="184" t="s">
        <v>204</v>
      </c>
    </row>
    <row r="131" spans="1:65" s="2" customFormat="1" ht="97.5">
      <c r="A131" s="34"/>
      <c r="B131" s="35"/>
      <c r="C131" s="36"/>
      <c r="D131" s="186" t="s">
        <v>127</v>
      </c>
      <c r="E131" s="36"/>
      <c r="F131" s="187" t="s">
        <v>205</v>
      </c>
      <c r="G131" s="36"/>
      <c r="H131" s="36"/>
      <c r="I131" s="188"/>
      <c r="J131" s="36"/>
      <c r="K131" s="36"/>
      <c r="L131" s="39"/>
      <c r="M131" s="189"/>
      <c r="N131" s="190"/>
      <c r="O131" s="64"/>
      <c r="P131" s="64"/>
      <c r="Q131" s="64"/>
      <c r="R131" s="64"/>
      <c r="S131" s="64"/>
      <c r="T131" s="65"/>
      <c r="U131" s="34"/>
      <c r="V131" s="34"/>
      <c r="W131" s="34"/>
      <c r="X131" s="34"/>
      <c r="Y131" s="34"/>
      <c r="Z131" s="34"/>
      <c r="AA131" s="34"/>
      <c r="AB131" s="34"/>
      <c r="AC131" s="34"/>
      <c r="AD131" s="34"/>
      <c r="AE131" s="34"/>
      <c r="AT131" s="17" t="s">
        <v>127</v>
      </c>
      <c r="AU131" s="17" t="s">
        <v>82</v>
      </c>
    </row>
    <row r="132" spans="1:65" s="2" customFormat="1" ht="48.75">
      <c r="A132" s="34"/>
      <c r="B132" s="35"/>
      <c r="C132" s="36"/>
      <c r="D132" s="186" t="s">
        <v>176</v>
      </c>
      <c r="E132" s="36"/>
      <c r="F132" s="187" t="s">
        <v>206</v>
      </c>
      <c r="G132" s="36"/>
      <c r="H132" s="36"/>
      <c r="I132" s="188"/>
      <c r="J132" s="36"/>
      <c r="K132" s="36"/>
      <c r="L132" s="39"/>
      <c r="M132" s="189"/>
      <c r="N132" s="190"/>
      <c r="O132" s="64"/>
      <c r="P132" s="64"/>
      <c r="Q132" s="64"/>
      <c r="R132" s="64"/>
      <c r="S132" s="64"/>
      <c r="T132" s="65"/>
      <c r="U132" s="34"/>
      <c r="V132" s="34"/>
      <c r="W132" s="34"/>
      <c r="X132" s="34"/>
      <c r="Y132" s="34"/>
      <c r="Z132" s="34"/>
      <c r="AA132" s="34"/>
      <c r="AB132" s="34"/>
      <c r="AC132" s="34"/>
      <c r="AD132" s="34"/>
      <c r="AE132" s="34"/>
      <c r="AT132" s="17" t="s">
        <v>176</v>
      </c>
      <c r="AU132" s="17" t="s">
        <v>82</v>
      </c>
    </row>
    <row r="133" spans="1:65" s="2" customFormat="1" ht="37.9" customHeight="1">
      <c r="A133" s="34"/>
      <c r="B133" s="35"/>
      <c r="C133" s="173" t="s">
        <v>207</v>
      </c>
      <c r="D133" s="173" t="s">
        <v>120</v>
      </c>
      <c r="E133" s="174" t="s">
        <v>208</v>
      </c>
      <c r="F133" s="175" t="s">
        <v>209</v>
      </c>
      <c r="G133" s="176" t="s">
        <v>203</v>
      </c>
      <c r="H133" s="177">
        <v>232.06399999999999</v>
      </c>
      <c r="I133" s="178"/>
      <c r="J133" s="179">
        <f>ROUND(I133*H133,2)</f>
        <v>0</v>
      </c>
      <c r="K133" s="175" t="s">
        <v>124</v>
      </c>
      <c r="L133" s="39"/>
      <c r="M133" s="180" t="s">
        <v>19</v>
      </c>
      <c r="N133" s="181" t="s">
        <v>43</v>
      </c>
      <c r="O133" s="64"/>
      <c r="P133" s="182">
        <f>O133*H133</f>
        <v>0</v>
      </c>
      <c r="Q133" s="182">
        <v>0</v>
      </c>
      <c r="R133" s="182">
        <f>Q133*H133</f>
        <v>0</v>
      </c>
      <c r="S133" s="182">
        <v>0</v>
      </c>
      <c r="T133" s="183">
        <f>S133*H133</f>
        <v>0</v>
      </c>
      <c r="U133" s="34"/>
      <c r="V133" s="34"/>
      <c r="W133" s="34"/>
      <c r="X133" s="34"/>
      <c r="Y133" s="34"/>
      <c r="Z133" s="34"/>
      <c r="AA133" s="34"/>
      <c r="AB133" s="34"/>
      <c r="AC133" s="34"/>
      <c r="AD133" s="34"/>
      <c r="AE133" s="34"/>
      <c r="AR133" s="184" t="s">
        <v>125</v>
      </c>
      <c r="AT133" s="184" t="s">
        <v>120</v>
      </c>
      <c r="AU133" s="184" t="s">
        <v>82</v>
      </c>
      <c r="AY133" s="17" t="s">
        <v>118</v>
      </c>
      <c r="BE133" s="185">
        <f>IF(N133="základní",J133,0)</f>
        <v>0</v>
      </c>
      <c r="BF133" s="185">
        <f>IF(N133="snížená",J133,0)</f>
        <v>0</v>
      </c>
      <c r="BG133" s="185">
        <f>IF(N133="zákl. přenesená",J133,0)</f>
        <v>0</v>
      </c>
      <c r="BH133" s="185">
        <f>IF(N133="sníž. přenesená",J133,0)</f>
        <v>0</v>
      </c>
      <c r="BI133" s="185">
        <f>IF(N133="nulová",J133,0)</f>
        <v>0</v>
      </c>
      <c r="BJ133" s="17" t="s">
        <v>80</v>
      </c>
      <c r="BK133" s="185">
        <f>ROUND(I133*H133,2)</f>
        <v>0</v>
      </c>
      <c r="BL133" s="17" t="s">
        <v>125</v>
      </c>
      <c r="BM133" s="184" t="s">
        <v>210</v>
      </c>
    </row>
    <row r="134" spans="1:65" s="2" customFormat="1" ht="107.25">
      <c r="A134" s="34"/>
      <c r="B134" s="35"/>
      <c r="C134" s="36"/>
      <c r="D134" s="186" t="s">
        <v>127</v>
      </c>
      <c r="E134" s="36"/>
      <c r="F134" s="187" t="s">
        <v>211</v>
      </c>
      <c r="G134" s="36"/>
      <c r="H134" s="36"/>
      <c r="I134" s="188"/>
      <c r="J134" s="36"/>
      <c r="K134" s="36"/>
      <c r="L134" s="39"/>
      <c r="M134" s="189"/>
      <c r="N134" s="190"/>
      <c r="O134" s="64"/>
      <c r="P134" s="64"/>
      <c r="Q134" s="64"/>
      <c r="R134" s="64"/>
      <c r="S134" s="64"/>
      <c r="T134" s="65"/>
      <c r="U134" s="34"/>
      <c r="V134" s="34"/>
      <c r="W134" s="34"/>
      <c r="X134" s="34"/>
      <c r="Y134" s="34"/>
      <c r="Z134" s="34"/>
      <c r="AA134" s="34"/>
      <c r="AB134" s="34"/>
      <c r="AC134" s="34"/>
      <c r="AD134" s="34"/>
      <c r="AE134" s="34"/>
      <c r="AT134" s="17" t="s">
        <v>127</v>
      </c>
      <c r="AU134" s="17" t="s">
        <v>82</v>
      </c>
    </row>
    <row r="135" spans="1:65" s="2" customFormat="1" ht="19.5">
      <c r="A135" s="34"/>
      <c r="B135" s="35"/>
      <c r="C135" s="36"/>
      <c r="D135" s="186" t="s">
        <v>176</v>
      </c>
      <c r="E135" s="36"/>
      <c r="F135" s="187" t="s">
        <v>212</v>
      </c>
      <c r="G135" s="36"/>
      <c r="H135" s="36"/>
      <c r="I135" s="188"/>
      <c r="J135" s="36"/>
      <c r="K135" s="36"/>
      <c r="L135" s="39"/>
      <c r="M135" s="189"/>
      <c r="N135" s="190"/>
      <c r="O135" s="64"/>
      <c r="P135" s="64"/>
      <c r="Q135" s="64"/>
      <c r="R135" s="64"/>
      <c r="S135" s="64"/>
      <c r="T135" s="65"/>
      <c r="U135" s="34"/>
      <c r="V135" s="34"/>
      <c r="W135" s="34"/>
      <c r="X135" s="34"/>
      <c r="Y135" s="34"/>
      <c r="Z135" s="34"/>
      <c r="AA135" s="34"/>
      <c r="AB135" s="34"/>
      <c r="AC135" s="34"/>
      <c r="AD135" s="34"/>
      <c r="AE135" s="34"/>
      <c r="AT135" s="17" t="s">
        <v>176</v>
      </c>
      <c r="AU135" s="17" t="s">
        <v>82</v>
      </c>
    </row>
    <row r="136" spans="1:65" s="2" customFormat="1" ht="37.9" customHeight="1">
      <c r="A136" s="34"/>
      <c r="B136" s="35"/>
      <c r="C136" s="173" t="s">
        <v>8</v>
      </c>
      <c r="D136" s="173" t="s">
        <v>120</v>
      </c>
      <c r="E136" s="174" t="s">
        <v>213</v>
      </c>
      <c r="F136" s="175" t="s">
        <v>214</v>
      </c>
      <c r="G136" s="176" t="s">
        <v>203</v>
      </c>
      <c r="H136" s="177">
        <v>66.42</v>
      </c>
      <c r="I136" s="178"/>
      <c r="J136" s="179">
        <f>ROUND(I136*H136,2)</f>
        <v>0</v>
      </c>
      <c r="K136" s="175" t="s">
        <v>124</v>
      </c>
      <c r="L136" s="39"/>
      <c r="M136" s="180" t="s">
        <v>19</v>
      </c>
      <c r="N136" s="181" t="s">
        <v>43</v>
      </c>
      <c r="O136" s="64"/>
      <c r="P136" s="182">
        <f>O136*H136</f>
        <v>0</v>
      </c>
      <c r="Q136" s="182">
        <v>0</v>
      </c>
      <c r="R136" s="182">
        <f>Q136*H136</f>
        <v>0</v>
      </c>
      <c r="S136" s="182">
        <v>0</v>
      </c>
      <c r="T136" s="183">
        <f>S136*H136</f>
        <v>0</v>
      </c>
      <c r="U136" s="34"/>
      <c r="V136" s="34"/>
      <c r="W136" s="34"/>
      <c r="X136" s="34"/>
      <c r="Y136" s="34"/>
      <c r="Z136" s="34"/>
      <c r="AA136" s="34"/>
      <c r="AB136" s="34"/>
      <c r="AC136" s="34"/>
      <c r="AD136" s="34"/>
      <c r="AE136" s="34"/>
      <c r="AR136" s="184" t="s">
        <v>125</v>
      </c>
      <c r="AT136" s="184" t="s">
        <v>120</v>
      </c>
      <c r="AU136" s="184" t="s">
        <v>82</v>
      </c>
      <c r="AY136" s="17" t="s">
        <v>118</v>
      </c>
      <c r="BE136" s="185">
        <f>IF(N136="základní",J136,0)</f>
        <v>0</v>
      </c>
      <c r="BF136" s="185">
        <f>IF(N136="snížená",J136,0)</f>
        <v>0</v>
      </c>
      <c r="BG136" s="185">
        <f>IF(N136="zákl. přenesená",J136,0)</f>
        <v>0</v>
      </c>
      <c r="BH136" s="185">
        <f>IF(N136="sníž. přenesená",J136,0)</f>
        <v>0</v>
      </c>
      <c r="BI136" s="185">
        <f>IF(N136="nulová",J136,0)</f>
        <v>0</v>
      </c>
      <c r="BJ136" s="17" t="s">
        <v>80</v>
      </c>
      <c r="BK136" s="185">
        <f>ROUND(I136*H136,2)</f>
        <v>0</v>
      </c>
      <c r="BL136" s="17" t="s">
        <v>125</v>
      </c>
      <c r="BM136" s="184" t="s">
        <v>215</v>
      </c>
    </row>
    <row r="137" spans="1:65" s="2" customFormat="1" ht="58.5">
      <c r="A137" s="34"/>
      <c r="B137" s="35"/>
      <c r="C137" s="36"/>
      <c r="D137" s="186" t="s">
        <v>127</v>
      </c>
      <c r="E137" s="36"/>
      <c r="F137" s="187" t="s">
        <v>216</v>
      </c>
      <c r="G137" s="36"/>
      <c r="H137" s="36"/>
      <c r="I137" s="188"/>
      <c r="J137" s="36"/>
      <c r="K137" s="36"/>
      <c r="L137" s="39"/>
      <c r="M137" s="189"/>
      <c r="N137" s="190"/>
      <c r="O137" s="64"/>
      <c r="P137" s="64"/>
      <c r="Q137" s="64"/>
      <c r="R137" s="64"/>
      <c r="S137" s="64"/>
      <c r="T137" s="65"/>
      <c r="U137" s="34"/>
      <c r="V137" s="34"/>
      <c r="W137" s="34"/>
      <c r="X137" s="34"/>
      <c r="Y137" s="34"/>
      <c r="Z137" s="34"/>
      <c r="AA137" s="34"/>
      <c r="AB137" s="34"/>
      <c r="AC137" s="34"/>
      <c r="AD137" s="34"/>
      <c r="AE137" s="34"/>
      <c r="AT137" s="17" t="s">
        <v>127</v>
      </c>
      <c r="AU137" s="17" t="s">
        <v>82</v>
      </c>
    </row>
    <row r="138" spans="1:65" s="2" customFormat="1" ht="19.5">
      <c r="A138" s="34"/>
      <c r="B138" s="35"/>
      <c r="C138" s="36"/>
      <c r="D138" s="186" t="s">
        <v>176</v>
      </c>
      <c r="E138" s="36"/>
      <c r="F138" s="187" t="s">
        <v>212</v>
      </c>
      <c r="G138" s="36"/>
      <c r="H138" s="36"/>
      <c r="I138" s="188"/>
      <c r="J138" s="36"/>
      <c r="K138" s="36"/>
      <c r="L138" s="39"/>
      <c r="M138" s="189"/>
      <c r="N138" s="190"/>
      <c r="O138" s="64"/>
      <c r="P138" s="64"/>
      <c r="Q138" s="64"/>
      <c r="R138" s="64"/>
      <c r="S138" s="64"/>
      <c r="T138" s="65"/>
      <c r="U138" s="34"/>
      <c r="V138" s="34"/>
      <c r="W138" s="34"/>
      <c r="X138" s="34"/>
      <c r="Y138" s="34"/>
      <c r="Z138" s="34"/>
      <c r="AA138" s="34"/>
      <c r="AB138" s="34"/>
      <c r="AC138" s="34"/>
      <c r="AD138" s="34"/>
      <c r="AE138" s="34"/>
      <c r="AT138" s="17" t="s">
        <v>176</v>
      </c>
      <c r="AU138" s="17" t="s">
        <v>82</v>
      </c>
    </row>
    <row r="139" spans="1:65" s="13" customFormat="1" ht="11.25">
      <c r="B139" s="191"/>
      <c r="C139" s="192"/>
      <c r="D139" s="186" t="s">
        <v>129</v>
      </c>
      <c r="E139" s="193" t="s">
        <v>19</v>
      </c>
      <c r="F139" s="194" t="s">
        <v>217</v>
      </c>
      <c r="G139" s="192"/>
      <c r="H139" s="195">
        <v>66.42</v>
      </c>
      <c r="I139" s="196"/>
      <c r="J139" s="192"/>
      <c r="K139" s="192"/>
      <c r="L139" s="197"/>
      <c r="M139" s="198"/>
      <c r="N139" s="199"/>
      <c r="O139" s="199"/>
      <c r="P139" s="199"/>
      <c r="Q139" s="199"/>
      <c r="R139" s="199"/>
      <c r="S139" s="199"/>
      <c r="T139" s="200"/>
      <c r="AT139" s="201" t="s">
        <v>129</v>
      </c>
      <c r="AU139" s="201" t="s">
        <v>82</v>
      </c>
      <c r="AV139" s="13" t="s">
        <v>82</v>
      </c>
      <c r="AW139" s="13" t="s">
        <v>31</v>
      </c>
      <c r="AX139" s="13" t="s">
        <v>80</v>
      </c>
      <c r="AY139" s="201" t="s">
        <v>118</v>
      </c>
    </row>
    <row r="140" spans="1:65" s="2" customFormat="1" ht="37.9" customHeight="1">
      <c r="A140" s="34"/>
      <c r="B140" s="35"/>
      <c r="C140" s="173" t="s">
        <v>218</v>
      </c>
      <c r="D140" s="173" t="s">
        <v>120</v>
      </c>
      <c r="E140" s="174" t="s">
        <v>219</v>
      </c>
      <c r="F140" s="175" t="s">
        <v>220</v>
      </c>
      <c r="G140" s="176" t="s">
        <v>203</v>
      </c>
      <c r="H140" s="177">
        <v>2984.84</v>
      </c>
      <c r="I140" s="178"/>
      <c r="J140" s="179">
        <f>ROUND(I140*H140,2)</f>
        <v>0</v>
      </c>
      <c r="K140" s="175" t="s">
        <v>124</v>
      </c>
      <c r="L140" s="39"/>
      <c r="M140" s="180" t="s">
        <v>19</v>
      </c>
      <c r="N140" s="181" t="s">
        <v>43</v>
      </c>
      <c r="O140" s="64"/>
      <c r="P140" s="182">
        <f>O140*H140</f>
        <v>0</v>
      </c>
      <c r="Q140" s="182">
        <v>0</v>
      </c>
      <c r="R140" s="182">
        <f>Q140*H140</f>
        <v>0</v>
      </c>
      <c r="S140" s="182">
        <v>0</v>
      </c>
      <c r="T140" s="183">
        <f>S140*H140</f>
        <v>0</v>
      </c>
      <c r="U140" s="34"/>
      <c r="V140" s="34"/>
      <c r="W140" s="34"/>
      <c r="X140" s="34"/>
      <c r="Y140" s="34"/>
      <c r="Z140" s="34"/>
      <c r="AA140" s="34"/>
      <c r="AB140" s="34"/>
      <c r="AC140" s="34"/>
      <c r="AD140" s="34"/>
      <c r="AE140" s="34"/>
      <c r="AR140" s="184" t="s">
        <v>125</v>
      </c>
      <c r="AT140" s="184" t="s">
        <v>120</v>
      </c>
      <c r="AU140" s="184" t="s">
        <v>82</v>
      </c>
      <c r="AY140" s="17" t="s">
        <v>118</v>
      </c>
      <c r="BE140" s="185">
        <f>IF(N140="základní",J140,0)</f>
        <v>0</v>
      </c>
      <c r="BF140" s="185">
        <f>IF(N140="snížená",J140,0)</f>
        <v>0</v>
      </c>
      <c r="BG140" s="185">
        <f>IF(N140="zákl. přenesená",J140,0)</f>
        <v>0</v>
      </c>
      <c r="BH140" s="185">
        <f>IF(N140="sníž. přenesená",J140,0)</f>
        <v>0</v>
      </c>
      <c r="BI140" s="185">
        <f>IF(N140="nulová",J140,0)</f>
        <v>0</v>
      </c>
      <c r="BJ140" s="17" t="s">
        <v>80</v>
      </c>
      <c r="BK140" s="185">
        <f>ROUND(I140*H140,2)</f>
        <v>0</v>
      </c>
      <c r="BL140" s="17" t="s">
        <v>125</v>
      </c>
      <c r="BM140" s="184" t="s">
        <v>221</v>
      </c>
    </row>
    <row r="141" spans="1:65" s="2" customFormat="1" ht="117">
      <c r="A141" s="34"/>
      <c r="B141" s="35"/>
      <c r="C141" s="36"/>
      <c r="D141" s="186" t="s">
        <v>127</v>
      </c>
      <c r="E141" s="36"/>
      <c r="F141" s="187" t="s">
        <v>222</v>
      </c>
      <c r="G141" s="36"/>
      <c r="H141" s="36"/>
      <c r="I141" s="188"/>
      <c r="J141" s="36"/>
      <c r="K141" s="36"/>
      <c r="L141" s="39"/>
      <c r="M141" s="189"/>
      <c r="N141" s="190"/>
      <c r="O141" s="64"/>
      <c r="P141" s="64"/>
      <c r="Q141" s="64"/>
      <c r="R141" s="64"/>
      <c r="S141" s="64"/>
      <c r="T141" s="65"/>
      <c r="U141" s="34"/>
      <c r="V141" s="34"/>
      <c r="W141" s="34"/>
      <c r="X141" s="34"/>
      <c r="Y141" s="34"/>
      <c r="Z141" s="34"/>
      <c r="AA141" s="34"/>
      <c r="AB141" s="34"/>
      <c r="AC141" s="34"/>
      <c r="AD141" s="34"/>
      <c r="AE141" s="34"/>
      <c r="AT141" s="17" t="s">
        <v>127</v>
      </c>
      <c r="AU141" s="17" t="s">
        <v>82</v>
      </c>
    </row>
    <row r="142" spans="1:65" s="2" customFormat="1" ht="19.5">
      <c r="A142" s="34"/>
      <c r="B142" s="35"/>
      <c r="C142" s="36"/>
      <c r="D142" s="186" t="s">
        <v>176</v>
      </c>
      <c r="E142" s="36"/>
      <c r="F142" s="187" t="s">
        <v>212</v>
      </c>
      <c r="G142" s="36"/>
      <c r="H142" s="36"/>
      <c r="I142" s="188"/>
      <c r="J142" s="36"/>
      <c r="K142" s="36"/>
      <c r="L142" s="39"/>
      <c r="M142" s="189"/>
      <c r="N142" s="190"/>
      <c r="O142" s="64"/>
      <c r="P142" s="64"/>
      <c r="Q142" s="64"/>
      <c r="R142" s="64"/>
      <c r="S142" s="64"/>
      <c r="T142" s="65"/>
      <c r="U142" s="34"/>
      <c r="V142" s="34"/>
      <c r="W142" s="34"/>
      <c r="X142" s="34"/>
      <c r="Y142" s="34"/>
      <c r="Z142" s="34"/>
      <c r="AA142" s="34"/>
      <c r="AB142" s="34"/>
      <c r="AC142" s="34"/>
      <c r="AD142" s="34"/>
      <c r="AE142" s="34"/>
      <c r="AT142" s="17" t="s">
        <v>176</v>
      </c>
      <c r="AU142" s="17" t="s">
        <v>82</v>
      </c>
    </row>
    <row r="143" spans="1:65" s="13" customFormat="1" ht="11.25">
      <c r="B143" s="191"/>
      <c r="C143" s="192"/>
      <c r="D143" s="186" t="s">
        <v>129</v>
      </c>
      <c r="E143" s="193" t="s">
        <v>19</v>
      </c>
      <c r="F143" s="194" t="s">
        <v>223</v>
      </c>
      <c r="G143" s="192"/>
      <c r="H143" s="195">
        <v>2984.84</v>
      </c>
      <c r="I143" s="196"/>
      <c r="J143" s="192"/>
      <c r="K143" s="192"/>
      <c r="L143" s="197"/>
      <c r="M143" s="198"/>
      <c r="N143" s="199"/>
      <c r="O143" s="199"/>
      <c r="P143" s="199"/>
      <c r="Q143" s="199"/>
      <c r="R143" s="199"/>
      <c r="S143" s="199"/>
      <c r="T143" s="200"/>
      <c r="AT143" s="201" t="s">
        <v>129</v>
      </c>
      <c r="AU143" s="201" t="s">
        <v>82</v>
      </c>
      <c r="AV143" s="13" t="s">
        <v>82</v>
      </c>
      <c r="AW143" s="13" t="s">
        <v>31</v>
      </c>
      <c r="AX143" s="13" t="s">
        <v>80</v>
      </c>
      <c r="AY143" s="201" t="s">
        <v>118</v>
      </c>
    </row>
    <row r="144" spans="1:65" s="12" customFormat="1" ht="22.9" customHeight="1">
      <c r="B144" s="157"/>
      <c r="C144" s="158"/>
      <c r="D144" s="159" t="s">
        <v>71</v>
      </c>
      <c r="E144" s="171" t="s">
        <v>224</v>
      </c>
      <c r="F144" s="171" t="s">
        <v>225</v>
      </c>
      <c r="G144" s="158"/>
      <c r="H144" s="158"/>
      <c r="I144" s="161"/>
      <c r="J144" s="172">
        <f>BK144</f>
        <v>0</v>
      </c>
      <c r="K144" s="158"/>
      <c r="L144" s="163"/>
      <c r="M144" s="164"/>
      <c r="N144" s="165"/>
      <c r="O144" s="165"/>
      <c r="P144" s="166">
        <f>SUM(P145:P146)</f>
        <v>0</v>
      </c>
      <c r="Q144" s="165"/>
      <c r="R144" s="166">
        <f>SUM(R145:R146)</f>
        <v>0</v>
      </c>
      <c r="S144" s="165"/>
      <c r="T144" s="167">
        <f>SUM(T145:T146)</f>
        <v>0</v>
      </c>
      <c r="AR144" s="168" t="s">
        <v>80</v>
      </c>
      <c r="AT144" s="169" t="s">
        <v>71</v>
      </c>
      <c r="AU144" s="169" t="s">
        <v>80</v>
      </c>
      <c r="AY144" s="168" t="s">
        <v>118</v>
      </c>
      <c r="BK144" s="170">
        <f>SUM(BK145:BK146)</f>
        <v>0</v>
      </c>
    </row>
    <row r="145" spans="1:65" s="2" customFormat="1" ht="24.2" customHeight="1">
      <c r="A145" s="34"/>
      <c r="B145" s="35"/>
      <c r="C145" s="173" t="s">
        <v>226</v>
      </c>
      <c r="D145" s="173" t="s">
        <v>120</v>
      </c>
      <c r="E145" s="174" t="s">
        <v>227</v>
      </c>
      <c r="F145" s="175" t="s">
        <v>228</v>
      </c>
      <c r="G145" s="176" t="s">
        <v>203</v>
      </c>
      <c r="H145" s="177">
        <v>251.626</v>
      </c>
      <c r="I145" s="178"/>
      <c r="J145" s="179">
        <f>ROUND(I145*H145,2)</f>
        <v>0</v>
      </c>
      <c r="K145" s="175" t="s">
        <v>124</v>
      </c>
      <c r="L145" s="39"/>
      <c r="M145" s="180" t="s">
        <v>19</v>
      </c>
      <c r="N145" s="181" t="s">
        <v>43</v>
      </c>
      <c r="O145" s="64"/>
      <c r="P145" s="182">
        <f>O145*H145</f>
        <v>0</v>
      </c>
      <c r="Q145" s="182">
        <v>0</v>
      </c>
      <c r="R145" s="182">
        <f>Q145*H145</f>
        <v>0</v>
      </c>
      <c r="S145" s="182">
        <v>0</v>
      </c>
      <c r="T145" s="183">
        <f>S145*H145</f>
        <v>0</v>
      </c>
      <c r="U145" s="34"/>
      <c r="V145" s="34"/>
      <c r="W145" s="34"/>
      <c r="X145" s="34"/>
      <c r="Y145" s="34"/>
      <c r="Z145" s="34"/>
      <c r="AA145" s="34"/>
      <c r="AB145" s="34"/>
      <c r="AC145" s="34"/>
      <c r="AD145" s="34"/>
      <c r="AE145" s="34"/>
      <c r="AR145" s="184" t="s">
        <v>125</v>
      </c>
      <c r="AT145" s="184" t="s">
        <v>120</v>
      </c>
      <c r="AU145" s="184" t="s">
        <v>82</v>
      </c>
      <c r="AY145" s="17" t="s">
        <v>118</v>
      </c>
      <c r="BE145" s="185">
        <f>IF(N145="základní",J145,0)</f>
        <v>0</v>
      </c>
      <c r="BF145" s="185">
        <f>IF(N145="snížená",J145,0)</f>
        <v>0</v>
      </c>
      <c r="BG145" s="185">
        <f>IF(N145="zákl. přenesená",J145,0)</f>
        <v>0</v>
      </c>
      <c r="BH145" s="185">
        <f>IF(N145="sníž. přenesená",J145,0)</f>
        <v>0</v>
      </c>
      <c r="BI145" s="185">
        <f>IF(N145="nulová",J145,0)</f>
        <v>0</v>
      </c>
      <c r="BJ145" s="17" t="s">
        <v>80</v>
      </c>
      <c r="BK145" s="185">
        <f>ROUND(I145*H145,2)</f>
        <v>0</v>
      </c>
      <c r="BL145" s="17" t="s">
        <v>125</v>
      </c>
      <c r="BM145" s="184" t="s">
        <v>229</v>
      </c>
    </row>
    <row r="146" spans="1:65" s="2" customFormat="1" ht="29.25">
      <c r="A146" s="34"/>
      <c r="B146" s="35"/>
      <c r="C146" s="36"/>
      <c r="D146" s="186" t="s">
        <v>127</v>
      </c>
      <c r="E146" s="36"/>
      <c r="F146" s="187" t="s">
        <v>230</v>
      </c>
      <c r="G146" s="36"/>
      <c r="H146" s="36"/>
      <c r="I146" s="188"/>
      <c r="J146" s="36"/>
      <c r="K146" s="36"/>
      <c r="L146" s="39"/>
      <c r="M146" s="189"/>
      <c r="N146" s="190"/>
      <c r="O146" s="64"/>
      <c r="P146" s="64"/>
      <c r="Q146" s="64"/>
      <c r="R146" s="64"/>
      <c r="S146" s="64"/>
      <c r="T146" s="65"/>
      <c r="U146" s="34"/>
      <c r="V146" s="34"/>
      <c r="W146" s="34"/>
      <c r="X146" s="34"/>
      <c r="Y146" s="34"/>
      <c r="Z146" s="34"/>
      <c r="AA146" s="34"/>
      <c r="AB146" s="34"/>
      <c r="AC146" s="34"/>
      <c r="AD146" s="34"/>
      <c r="AE146" s="34"/>
      <c r="AT146" s="17" t="s">
        <v>127</v>
      </c>
      <c r="AU146" s="17" t="s">
        <v>82</v>
      </c>
    </row>
    <row r="147" spans="1:65" s="12" customFormat="1" ht="25.9" customHeight="1">
      <c r="B147" s="157"/>
      <c r="C147" s="158"/>
      <c r="D147" s="159" t="s">
        <v>71</v>
      </c>
      <c r="E147" s="160" t="s">
        <v>231</v>
      </c>
      <c r="F147" s="160" t="s">
        <v>232</v>
      </c>
      <c r="G147" s="158"/>
      <c r="H147" s="158"/>
      <c r="I147" s="161"/>
      <c r="J147" s="162">
        <f>BK147</f>
        <v>0</v>
      </c>
      <c r="K147" s="158"/>
      <c r="L147" s="163"/>
      <c r="M147" s="164"/>
      <c r="N147" s="165"/>
      <c r="O147" s="165"/>
      <c r="P147" s="166">
        <f>P148</f>
        <v>0</v>
      </c>
      <c r="Q147" s="165"/>
      <c r="R147" s="166">
        <f>R148</f>
        <v>0</v>
      </c>
      <c r="S147" s="165"/>
      <c r="T147" s="167">
        <f>T148</f>
        <v>0.192</v>
      </c>
      <c r="AR147" s="168" t="s">
        <v>82</v>
      </c>
      <c r="AT147" s="169" t="s">
        <v>71</v>
      </c>
      <c r="AU147" s="169" t="s">
        <v>72</v>
      </c>
      <c r="AY147" s="168" t="s">
        <v>118</v>
      </c>
      <c r="BK147" s="170">
        <f>BK148</f>
        <v>0</v>
      </c>
    </row>
    <row r="148" spans="1:65" s="12" customFormat="1" ht="22.9" customHeight="1">
      <c r="B148" s="157"/>
      <c r="C148" s="158"/>
      <c r="D148" s="159" t="s">
        <v>71</v>
      </c>
      <c r="E148" s="171" t="s">
        <v>233</v>
      </c>
      <c r="F148" s="171" t="s">
        <v>234</v>
      </c>
      <c r="G148" s="158"/>
      <c r="H148" s="158"/>
      <c r="I148" s="161"/>
      <c r="J148" s="172">
        <f>BK148</f>
        <v>0</v>
      </c>
      <c r="K148" s="158"/>
      <c r="L148" s="163"/>
      <c r="M148" s="164"/>
      <c r="N148" s="165"/>
      <c r="O148" s="165"/>
      <c r="P148" s="166">
        <f>SUM(P149:P151)</f>
        <v>0</v>
      </c>
      <c r="Q148" s="165"/>
      <c r="R148" s="166">
        <f>SUM(R149:R151)</f>
        <v>0</v>
      </c>
      <c r="S148" s="165"/>
      <c r="T148" s="167">
        <f>SUM(T149:T151)</f>
        <v>0.192</v>
      </c>
      <c r="AR148" s="168" t="s">
        <v>82</v>
      </c>
      <c r="AT148" s="169" t="s">
        <v>71</v>
      </c>
      <c r="AU148" s="169" t="s">
        <v>80</v>
      </c>
      <c r="AY148" s="168" t="s">
        <v>118</v>
      </c>
      <c r="BK148" s="170">
        <f>SUM(BK149:BK151)</f>
        <v>0</v>
      </c>
    </row>
    <row r="149" spans="1:65" s="2" customFormat="1" ht="24.2" customHeight="1">
      <c r="A149" s="34"/>
      <c r="B149" s="35"/>
      <c r="C149" s="173" t="s">
        <v>235</v>
      </c>
      <c r="D149" s="173" t="s">
        <v>120</v>
      </c>
      <c r="E149" s="174" t="s">
        <v>236</v>
      </c>
      <c r="F149" s="175" t="s">
        <v>237</v>
      </c>
      <c r="G149" s="176" t="s">
        <v>139</v>
      </c>
      <c r="H149" s="177">
        <v>12</v>
      </c>
      <c r="I149" s="178"/>
      <c r="J149" s="179">
        <f>ROUND(I149*H149,2)</f>
        <v>0</v>
      </c>
      <c r="K149" s="175" t="s">
        <v>124</v>
      </c>
      <c r="L149" s="39"/>
      <c r="M149" s="180" t="s">
        <v>19</v>
      </c>
      <c r="N149" s="181" t="s">
        <v>43</v>
      </c>
      <c r="O149" s="64"/>
      <c r="P149" s="182">
        <f>O149*H149</f>
        <v>0</v>
      </c>
      <c r="Q149" s="182">
        <v>0</v>
      </c>
      <c r="R149" s="182">
        <f>Q149*H149</f>
        <v>0</v>
      </c>
      <c r="S149" s="182">
        <v>1.6E-2</v>
      </c>
      <c r="T149" s="183">
        <f>S149*H149</f>
        <v>0.192</v>
      </c>
      <c r="U149" s="34"/>
      <c r="V149" s="34"/>
      <c r="W149" s="34"/>
      <c r="X149" s="34"/>
      <c r="Y149" s="34"/>
      <c r="Z149" s="34"/>
      <c r="AA149" s="34"/>
      <c r="AB149" s="34"/>
      <c r="AC149" s="34"/>
      <c r="AD149" s="34"/>
      <c r="AE149" s="34"/>
      <c r="AR149" s="184" t="s">
        <v>218</v>
      </c>
      <c r="AT149" s="184" t="s">
        <v>120</v>
      </c>
      <c r="AU149" s="184" t="s">
        <v>82</v>
      </c>
      <c r="AY149" s="17" t="s">
        <v>118</v>
      </c>
      <c r="BE149" s="185">
        <f>IF(N149="základní",J149,0)</f>
        <v>0</v>
      </c>
      <c r="BF149" s="185">
        <f>IF(N149="snížená",J149,0)</f>
        <v>0</v>
      </c>
      <c r="BG149" s="185">
        <f>IF(N149="zákl. přenesená",J149,0)</f>
        <v>0</v>
      </c>
      <c r="BH149" s="185">
        <f>IF(N149="sníž. přenesená",J149,0)</f>
        <v>0</v>
      </c>
      <c r="BI149" s="185">
        <f>IF(N149="nulová",J149,0)</f>
        <v>0</v>
      </c>
      <c r="BJ149" s="17" t="s">
        <v>80</v>
      </c>
      <c r="BK149" s="185">
        <f>ROUND(I149*H149,2)</f>
        <v>0</v>
      </c>
      <c r="BL149" s="17" t="s">
        <v>218</v>
      </c>
      <c r="BM149" s="184" t="s">
        <v>238</v>
      </c>
    </row>
    <row r="150" spans="1:65" s="2" customFormat="1" ht="29.25">
      <c r="A150" s="34"/>
      <c r="B150" s="35"/>
      <c r="C150" s="36"/>
      <c r="D150" s="186" t="s">
        <v>176</v>
      </c>
      <c r="E150" s="36"/>
      <c r="F150" s="187" t="s">
        <v>239</v>
      </c>
      <c r="G150" s="36"/>
      <c r="H150" s="36"/>
      <c r="I150" s="188"/>
      <c r="J150" s="36"/>
      <c r="K150" s="36"/>
      <c r="L150" s="39"/>
      <c r="M150" s="189"/>
      <c r="N150" s="190"/>
      <c r="O150" s="64"/>
      <c r="P150" s="64"/>
      <c r="Q150" s="64"/>
      <c r="R150" s="64"/>
      <c r="S150" s="64"/>
      <c r="T150" s="65"/>
      <c r="U150" s="34"/>
      <c r="V150" s="34"/>
      <c r="W150" s="34"/>
      <c r="X150" s="34"/>
      <c r="Y150" s="34"/>
      <c r="Z150" s="34"/>
      <c r="AA150" s="34"/>
      <c r="AB150" s="34"/>
      <c r="AC150" s="34"/>
      <c r="AD150" s="34"/>
      <c r="AE150" s="34"/>
      <c r="AT150" s="17" t="s">
        <v>176</v>
      </c>
      <c r="AU150" s="17" t="s">
        <v>82</v>
      </c>
    </row>
    <row r="151" spans="1:65" s="13" customFormat="1" ht="11.25">
      <c r="B151" s="191"/>
      <c r="C151" s="192"/>
      <c r="D151" s="186" t="s">
        <v>129</v>
      </c>
      <c r="E151" s="193" t="s">
        <v>19</v>
      </c>
      <c r="F151" s="194" t="s">
        <v>240</v>
      </c>
      <c r="G151" s="192"/>
      <c r="H151" s="195">
        <v>12</v>
      </c>
      <c r="I151" s="196"/>
      <c r="J151" s="192"/>
      <c r="K151" s="192"/>
      <c r="L151" s="197"/>
      <c r="M151" s="198"/>
      <c r="N151" s="199"/>
      <c r="O151" s="199"/>
      <c r="P151" s="199"/>
      <c r="Q151" s="199"/>
      <c r="R151" s="199"/>
      <c r="S151" s="199"/>
      <c r="T151" s="200"/>
      <c r="AT151" s="201" t="s">
        <v>129</v>
      </c>
      <c r="AU151" s="201" t="s">
        <v>82</v>
      </c>
      <c r="AV151" s="13" t="s">
        <v>82</v>
      </c>
      <c r="AW151" s="13" t="s">
        <v>31</v>
      </c>
      <c r="AX151" s="13" t="s">
        <v>80</v>
      </c>
      <c r="AY151" s="201" t="s">
        <v>118</v>
      </c>
    </row>
    <row r="152" spans="1:65" s="12" customFormat="1" ht="25.9" customHeight="1">
      <c r="B152" s="157"/>
      <c r="C152" s="158"/>
      <c r="D152" s="159" t="s">
        <v>71</v>
      </c>
      <c r="E152" s="160" t="s">
        <v>241</v>
      </c>
      <c r="F152" s="160" t="s">
        <v>242</v>
      </c>
      <c r="G152" s="158"/>
      <c r="H152" s="158"/>
      <c r="I152" s="161"/>
      <c r="J152" s="162">
        <f>BK152</f>
        <v>0</v>
      </c>
      <c r="K152" s="158"/>
      <c r="L152" s="163"/>
      <c r="M152" s="164"/>
      <c r="N152" s="165"/>
      <c r="O152" s="165"/>
      <c r="P152" s="166">
        <f>SUM(P153:P155)</f>
        <v>0</v>
      </c>
      <c r="Q152" s="165"/>
      <c r="R152" s="166">
        <f>SUM(R153:R155)</f>
        <v>0</v>
      </c>
      <c r="S152" s="165"/>
      <c r="T152" s="167">
        <f>SUM(T153:T155)</f>
        <v>0</v>
      </c>
      <c r="AR152" s="168" t="s">
        <v>125</v>
      </c>
      <c r="AT152" s="169" t="s">
        <v>71</v>
      </c>
      <c r="AU152" s="169" t="s">
        <v>72</v>
      </c>
      <c r="AY152" s="168" t="s">
        <v>118</v>
      </c>
      <c r="BK152" s="170">
        <f>SUM(BK153:BK155)</f>
        <v>0</v>
      </c>
    </row>
    <row r="153" spans="1:65" s="2" customFormat="1" ht="24.2" customHeight="1">
      <c r="A153" s="34"/>
      <c r="B153" s="35"/>
      <c r="C153" s="173" t="s">
        <v>243</v>
      </c>
      <c r="D153" s="173" t="s">
        <v>120</v>
      </c>
      <c r="E153" s="174" t="s">
        <v>244</v>
      </c>
      <c r="F153" s="175" t="s">
        <v>245</v>
      </c>
      <c r="G153" s="176" t="s">
        <v>246</v>
      </c>
      <c r="H153" s="177">
        <v>1</v>
      </c>
      <c r="I153" s="178"/>
      <c r="J153" s="179">
        <f>ROUND(I153*H153,2)</f>
        <v>0</v>
      </c>
      <c r="K153" s="175" t="s">
        <v>19</v>
      </c>
      <c r="L153" s="39"/>
      <c r="M153" s="180" t="s">
        <v>19</v>
      </c>
      <c r="N153" s="181" t="s">
        <v>43</v>
      </c>
      <c r="O153" s="64"/>
      <c r="P153" s="182">
        <f>O153*H153</f>
        <v>0</v>
      </c>
      <c r="Q153" s="182">
        <v>0</v>
      </c>
      <c r="R153" s="182">
        <f>Q153*H153</f>
        <v>0</v>
      </c>
      <c r="S153" s="182">
        <v>0</v>
      </c>
      <c r="T153" s="183">
        <f>S153*H153</f>
        <v>0</v>
      </c>
      <c r="U153" s="34"/>
      <c r="V153" s="34"/>
      <c r="W153" s="34"/>
      <c r="X153" s="34"/>
      <c r="Y153" s="34"/>
      <c r="Z153" s="34"/>
      <c r="AA153" s="34"/>
      <c r="AB153" s="34"/>
      <c r="AC153" s="34"/>
      <c r="AD153" s="34"/>
      <c r="AE153" s="34"/>
      <c r="AR153" s="184" t="s">
        <v>247</v>
      </c>
      <c r="AT153" s="184" t="s">
        <v>120</v>
      </c>
      <c r="AU153" s="184" t="s">
        <v>80</v>
      </c>
      <c r="AY153" s="17" t="s">
        <v>118</v>
      </c>
      <c r="BE153" s="185">
        <f>IF(N153="základní",J153,0)</f>
        <v>0</v>
      </c>
      <c r="BF153" s="185">
        <f>IF(N153="snížená",J153,0)</f>
        <v>0</v>
      </c>
      <c r="BG153" s="185">
        <f>IF(N153="zákl. přenesená",J153,0)</f>
        <v>0</v>
      </c>
      <c r="BH153" s="185">
        <f>IF(N153="sníž. přenesená",J153,0)</f>
        <v>0</v>
      </c>
      <c r="BI153" s="185">
        <f>IF(N153="nulová",J153,0)</f>
        <v>0</v>
      </c>
      <c r="BJ153" s="17" t="s">
        <v>80</v>
      </c>
      <c r="BK153" s="185">
        <f>ROUND(I153*H153,2)</f>
        <v>0</v>
      </c>
      <c r="BL153" s="17" t="s">
        <v>247</v>
      </c>
      <c r="BM153" s="184" t="s">
        <v>248</v>
      </c>
    </row>
    <row r="154" spans="1:65" s="2" customFormat="1" ht="24.2" customHeight="1">
      <c r="A154" s="34"/>
      <c r="B154" s="35"/>
      <c r="C154" s="173" t="s">
        <v>249</v>
      </c>
      <c r="D154" s="173" t="s">
        <v>120</v>
      </c>
      <c r="E154" s="174" t="s">
        <v>250</v>
      </c>
      <c r="F154" s="175" t="s">
        <v>251</v>
      </c>
      <c r="G154" s="176" t="s">
        <v>246</v>
      </c>
      <c r="H154" s="177">
        <v>1</v>
      </c>
      <c r="I154" s="178"/>
      <c r="J154" s="179">
        <f>ROUND(I154*H154,2)</f>
        <v>0</v>
      </c>
      <c r="K154" s="175" t="s">
        <v>19</v>
      </c>
      <c r="L154" s="39"/>
      <c r="M154" s="180" t="s">
        <v>19</v>
      </c>
      <c r="N154" s="181" t="s">
        <v>43</v>
      </c>
      <c r="O154" s="64"/>
      <c r="P154" s="182">
        <f>O154*H154</f>
        <v>0</v>
      </c>
      <c r="Q154" s="182">
        <v>0</v>
      </c>
      <c r="R154" s="182">
        <f>Q154*H154</f>
        <v>0</v>
      </c>
      <c r="S154" s="182">
        <v>0</v>
      </c>
      <c r="T154" s="183">
        <f>S154*H154</f>
        <v>0</v>
      </c>
      <c r="U154" s="34"/>
      <c r="V154" s="34"/>
      <c r="W154" s="34"/>
      <c r="X154" s="34"/>
      <c r="Y154" s="34"/>
      <c r="Z154" s="34"/>
      <c r="AA154" s="34"/>
      <c r="AB154" s="34"/>
      <c r="AC154" s="34"/>
      <c r="AD154" s="34"/>
      <c r="AE154" s="34"/>
      <c r="AR154" s="184" t="s">
        <v>247</v>
      </c>
      <c r="AT154" s="184" t="s">
        <v>120</v>
      </c>
      <c r="AU154" s="184" t="s">
        <v>80</v>
      </c>
      <c r="AY154" s="17" t="s">
        <v>118</v>
      </c>
      <c r="BE154" s="185">
        <f>IF(N154="základní",J154,0)</f>
        <v>0</v>
      </c>
      <c r="BF154" s="185">
        <f>IF(N154="snížená",J154,0)</f>
        <v>0</v>
      </c>
      <c r="BG154" s="185">
        <f>IF(N154="zákl. přenesená",J154,0)</f>
        <v>0</v>
      </c>
      <c r="BH154" s="185">
        <f>IF(N154="sníž. přenesená",J154,0)</f>
        <v>0</v>
      </c>
      <c r="BI154" s="185">
        <f>IF(N154="nulová",J154,0)</f>
        <v>0</v>
      </c>
      <c r="BJ154" s="17" t="s">
        <v>80</v>
      </c>
      <c r="BK154" s="185">
        <f>ROUND(I154*H154,2)</f>
        <v>0</v>
      </c>
      <c r="BL154" s="17" t="s">
        <v>247</v>
      </c>
      <c r="BM154" s="184" t="s">
        <v>252</v>
      </c>
    </row>
    <row r="155" spans="1:65" s="2" customFormat="1" ht="19.5">
      <c r="A155" s="34"/>
      <c r="B155" s="35"/>
      <c r="C155" s="36"/>
      <c r="D155" s="186" t="s">
        <v>176</v>
      </c>
      <c r="E155" s="36"/>
      <c r="F155" s="187" t="s">
        <v>253</v>
      </c>
      <c r="G155" s="36"/>
      <c r="H155" s="36"/>
      <c r="I155" s="188"/>
      <c r="J155" s="36"/>
      <c r="K155" s="36"/>
      <c r="L155" s="39"/>
      <c r="M155" s="223"/>
      <c r="N155" s="224"/>
      <c r="O155" s="225"/>
      <c r="P155" s="225"/>
      <c r="Q155" s="225"/>
      <c r="R155" s="225"/>
      <c r="S155" s="225"/>
      <c r="T155" s="226"/>
      <c r="U155" s="34"/>
      <c r="V155" s="34"/>
      <c r="W155" s="34"/>
      <c r="X155" s="34"/>
      <c r="Y155" s="34"/>
      <c r="Z155" s="34"/>
      <c r="AA155" s="34"/>
      <c r="AB155" s="34"/>
      <c r="AC155" s="34"/>
      <c r="AD155" s="34"/>
      <c r="AE155" s="34"/>
      <c r="AT155" s="17" t="s">
        <v>176</v>
      </c>
      <c r="AU155" s="17" t="s">
        <v>80</v>
      </c>
    </row>
    <row r="156" spans="1:65" s="2" customFormat="1" ht="6.95" customHeight="1">
      <c r="A156" s="34"/>
      <c r="B156" s="47"/>
      <c r="C156" s="48"/>
      <c r="D156" s="48"/>
      <c r="E156" s="48"/>
      <c r="F156" s="48"/>
      <c r="G156" s="48"/>
      <c r="H156" s="48"/>
      <c r="I156" s="48"/>
      <c r="J156" s="48"/>
      <c r="K156" s="48"/>
      <c r="L156" s="39"/>
      <c r="M156" s="34"/>
      <c r="O156" s="34"/>
      <c r="P156" s="34"/>
      <c r="Q156" s="34"/>
      <c r="R156" s="34"/>
      <c r="S156" s="34"/>
      <c r="T156" s="34"/>
      <c r="U156" s="34"/>
      <c r="V156" s="34"/>
      <c r="W156" s="34"/>
      <c r="X156" s="34"/>
      <c r="Y156" s="34"/>
      <c r="Z156" s="34"/>
      <c r="AA156" s="34"/>
      <c r="AB156" s="34"/>
      <c r="AC156" s="34"/>
      <c r="AD156" s="34"/>
      <c r="AE156" s="34"/>
    </row>
  </sheetData>
  <sheetProtection algorithmName="SHA-512" hashValue="5sKinRrmq0rMNdPPOPo4Fll9HVzyLmXj+PGp1Q9wuDyEzgvDFNLf0NjS6L72VGLa7rG03s8Jq22XlgNOILRKfg==" saltValue="leNRdEIahX8wsCpcYByX4dB8aE6nJ0JDZxK3mWZ9IzXoZvwlIlSABa3S9q32oiqBPzTyM5wzbd8xA3Bcuu1GSw==" spinCount="100000" sheet="1" objects="1" scenarios="1" formatColumns="0" formatRows="0" autoFilter="0"/>
  <autoFilter ref="C88:K155" xr:uid="{00000000-0009-0000-0000-00000100000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05"/>
  <sheetViews>
    <sheetView showGridLines="0" tabSelected="1" topLeftCell="A77" workbookViewId="0">
      <selection activeCell="F91" sqref="F91"/>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48"/>
      <c r="M2" s="348"/>
      <c r="N2" s="348"/>
      <c r="O2" s="348"/>
      <c r="P2" s="348"/>
      <c r="Q2" s="348"/>
      <c r="R2" s="348"/>
      <c r="S2" s="348"/>
      <c r="T2" s="348"/>
      <c r="U2" s="348"/>
      <c r="V2" s="348"/>
      <c r="AT2" s="17" t="s">
        <v>85</v>
      </c>
    </row>
    <row r="3" spans="1:46" s="1" customFormat="1" ht="6.95" customHeight="1">
      <c r="B3" s="101"/>
      <c r="C3" s="102"/>
      <c r="D3" s="102"/>
      <c r="E3" s="102"/>
      <c r="F3" s="102"/>
      <c r="G3" s="102"/>
      <c r="H3" s="102"/>
      <c r="I3" s="102"/>
      <c r="J3" s="102"/>
      <c r="K3" s="102"/>
      <c r="L3" s="20"/>
      <c r="AT3" s="17" t="s">
        <v>82</v>
      </c>
    </row>
    <row r="4" spans="1:46" s="1" customFormat="1" ht="24.95" customHeight="1">
      <c r="B4" s="20"/>
      <c r="D4" s="103" t="s">
        <v>86</v>
      </c>
      <c r="L4" s="20"/>
      <c r="M4" s="104" t="s">
        <v>10</v>
      </c>
      <c r="AT4" s="17" t="s">
        <v>4</v>
      </c>
    </row>
    <row r="5" spans="1:46" s="1" customFormat="1" ht="6.95" customHeight="1">
      <c r="B5" s="20"/>
      <c r="L5" s="20"/>
    </row>
    <row r="6" spans="1:46" s="1" customFormat="1" ht="12" customHeight="1">
      <c r="B6" s="20"/>
      <c r="D6" s="105" t="s">
        <v>16</v>
      </c>
      <c r="L6" s="20"/>
    </row>
    <row r="7" spans="1:46" s="1" customFormat="1" ht="16.5" customHeight="1">
      <c r="B7" s="20"/>
      <c r="E7" s="349" t="str">
        <f>'Rekapitulace stavby'!K6</f>
        <v>Rekonstrukce UMT a rozšíření fotbalového hřiště</v>
      </c>
      <c r="F7" s="350"/>
      <c r="G7" s="350"/>
      <c r="H7" s="350"/>
      <c r="L7" s="20"/>
    </row>
    <row r="8" spans="1:46" s="2" customFormat="1" ht="12" customHeight="1">
      <c r="A8" s="34"/>
      <c r="B8" s="39"/>
      <c r="C8" s="34"/>
      <c r="D8" s="105" t="s">
        <v>87</v>
      </c>
      <c r="E8" s="34"/>
      <c r="F8" s="34"/>
      <c r="G8" s="34"/>
      <c r="H8" s="34"/>
      <c r="I8" s="34"/>
      <c r="J8" s="34"/>
      <c r="K8" s="34"/>
      <c r="L8" s="106"/>
      <c r="S8" s="34"/>
      <c r="T8" s="34"/>
      <c r="U8" s="34"/>
      <c r="V8" s="34"/>
      <c r="W8" s="34"/>
      <c r="X8" s="34"/>
      <c r="Y8" s="34"/>
      <c r="Z8" s="34"/>
      <c r="AA8" s="34"/>
      <c r="AB8" s="34"/>
      <c r="AC8" s="34"/>
      <c r="AD8" s="34"/>
      <c r="AE8" s="34"/>
    </row>
    <row r="9" spans="1:46" s="2" customFormat="1" ht="16.5" customHeight="1">
      <c r="A9" s="34"/>
      <c r="B9" s="39"/>
      <c r="C9" s="34"/>
      <c r="D9" s="34"/>
      <c r="E9" s="351" t="s">
        <v>254</v>
      </c>
      <c r="F9" s="352"/>
      <c r="G9" s="352"/>
      <c r="H9" s="352"/>
      <c r="I9" s="34"/>
      <c r="J9" s="34"/>
      <c r="K9" s="34"/>
      <c r="L9" s="106"/>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106"/>
      <c r="S10" s="34"/>
      <c r="T10" s="34"/>
      <c r="U10" s="34"/>
      <c r="V10" s="34"/>
      <c r="W10" s="34"/>
      <c r="X10" s="34"/>
      <c r="Y10" s="34"/>
      <c r="Z10" s="34"/>
      <c r="AA10" s="34"/>
      <c r="AB10" s="34"/>
      <c r="AC10" s="34"/>
      <c r="AD10" s="34"/>
      <c r="AE10" s="34"/>
    </row>
    <row r="11" spans="1:46" s="2" customFormat="1" ht="12" customHeight="1">
      <c r="A11" s="34"/>
      <c r="B11" s="39"/>
      <c r="C11" s="34"/>
      <c r="D11" s="105" t="s">
        <v>18</v>
      </c>
      <c r="E11" s="34"/>
      <c r="F11" s="107" t="s">
        <v>19</v>
      </c>
      <c r="G11" s="34"/>
      <c r="H11" s="34"/>
      <c r="I11" s="105" t="s">
        <v>20</v>
      </c>
      <c r="J11" s="107" t="s">
        <v>19</v>
      </c>
      <c r="K11" s="34"/>
      <c r="L11" s="106"/>
      <c r="S11" s="34"/>
      <c r="T11" s="34"/>
      <c r="U11" s="34"/>
      <c r="V11" s="34"/>
      <c r="W11" s="34"/>
      <c r="X11" s="34"/>
      <c r="Y11" s="34"/>
      <c r="Z11" s="34"/>
      <c r="AA11" s="34"/>
      <c r="AB11" s="34"/>
      <c r="AC11" s="34"/>
      <c r="AD11" s="34"/>
      <c r="AE11" s="34"/>
    </row>
    <row r="12" spans="1:46" s="2" customFormat="1" ht="12" customHeight="1">
      <c r="A12" s="34"/>
      <c r="B12" s="39"/>
      <c r="C12" s="34"/>
      <c r="D12" s="105" t="s">
        <v>21</v>
      </c>
      <c r="E12" s="34"/>
      <c r="F12" s="107" t="s">
        <v>22</v>
      </c>
      <c r="G12" s="34"/>
      <c r="H12" s="34"/>
      <c r="I12" s="105" t="s">
        <v>23</v>
      </c>
      <c r="J12" s="108" t="str">
        <f>'Rekapitulace stavby'!AN8</f>
        <v>2. 2. 2021</v>
      </c>
      <c r="K12" s="34"/>
      <c r="L12" s="106"/>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106"/>
      <c r="S13" s="34"/>
      <c r="T13" s="34"/>
      <c r="U13" s="34"/>
      <c r="V13" s="34"/>
      <c r="W13" s="34"/>
      <c r="X13" s="34"/>
      <c r="Y13" s="34"/>
      <c r="Z13" s="34"/>
      <c r="AA13" s="34"/>
      <c r="AB13" s="34"/>
      <c r="AC13" s="34"/>
      <c r="AD13" s="34"/>
      <c r="AE13" s="34"/>
    </row>
    <row r="14" spans="1:46" s="2" customFormat="1" ht="12" customHeight="1">
      <c r="A14" s="34"/>
      <c r="B14" s="39"/>
      <c r="C14" s="34"/>
      <c r="D14" s="105" t="s">
        <v>25</v>
      </c>
      <c r="E14" s="34"/>
      <c r="F14" s="34"/>
      <c r="G14" s="34"/>
      <c r="H14" s="34"/>
      <c r="I14" s="105" t="s">
        <v>26</v>
      </c>
      <c r="J14" s="107" t="str">
        <f>IF('Rekapitulace stavby'!AN10="","",'Rekapitulace stavby'!AN10)</f>
        <v/>
      </c>
      <c r="K14" s="34"/>
      <c r="L14" s="106"/>
      <c r="S14" s="34"/>
      <c r="T14" s="34"/>
      <c r="U14" s="34"/>
      <c r="V14" s="34"/>
      <c r="W14" s="34"/>
      <c r="X14" s="34"/>
      <c r="Y14" s="34"/>
      <c r="Z14" s="34"/>
      <c r="AA14" s="34"/>
      <c r="AB14" s="34"/>
      <c r="AC14" s="34"/>
      <c r="AD14" s="34"/>
      <c r="AE14" s="34"/>
    </row>
    <row r="15" spans="1:46" s="2" customFormat="1" ht="18" customHeight="1">
      <c r="A15" s="34"/>
      <c r="B15" s="39"/>
      <c r="C15" s="34"/>
      <c r="D15" s="34"/>
      <c r="E15" s="107" t="str">
        <f>IF('Rekapitulace stavby'!E11="","",'Rekapitulace stavby'!E11)</f>
        <v xml:space="preserve"> </v>
      </c>
      <c r="F15" s="34"/>
      <c r="G15" s="34"/>
      <c r="H15" s="34"/>
      <c r="I15" s="105" t="s">
        <v>27</v>
      </c>
      <c r="J15" s="107" t="str">
        <f>IF('Rekapitulace stavby'!AN11="","",'Rekapitulace stavby'!AN11)</f>
        <v/>
      </c>
      <c r="K15" s="34"/>
      <c r="L15" s="106"/>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106"/>
      <c r="S16" s="34"/>
      <c r="T16" s="34"/>
      <c r="U16" s="34"/>
      <c r="V16" s="34"/>
      <c r="W16" s="34"/>
      <c r="X16" s="34"/>
      <c r="Y16" s="34"/>
      <c r="Z16" s="34"/>
      <c r="AA16" s="34"/>
      <c r="AB16" s="34"/>
      <c r="AC16" s="34"/>
      <c r="AD16" s="34"/>
      <c r="AE16" s="34"/>
    </row>
    <row r="17" spans="1:31" s="2" customFormat="1" ht="12" customHeight="1">
      <c r="A17" s="34"/>
      <c r="B17" s="39"/>
      <c r="C17" s="34"/>
      <c r="D17" s="105" t="s">
        <v>28</v>
      </c>
      <c r="E17" s="34"/>
      <c r="F17" s="34"/>
      <c r="G17" s="34"/>
      <c r="H17" s="34"/>
      <c r="I17" s="105" t="s">
        <v>26</v>
      </c>
      <c r="J17" s="30" t="str">
        <f>'Rekapitulace stavby'!AN13</f>
        <v>Vyplň údaj</v>
      </c>
      <c r="K17" s="34"/>
      <c r="L17" s="106"/>
      <c r="S17" s="34"/>
      <c r="T17" s="34"/>
      <c r="U17" s="34"/>
      <c r="V17" s="34"/>
      <c r="W17" s="34"/>
      <c r="X17" s="34"/>
      <c r="Y17" s="34"/>
      <c r="Z17" s="34"/>
      <c r="AA17" s="34"/>
      <c r="AB17" s="34"/>
      <c r="AC17" s="34"/>
      <c r="AD17" s="34"/>
      <c r="AE17" s="34"/>
    </row>
    <row r="18" spans="1:31" s="2" customFormat="1" ht="18" customHeight="1">
      <c r="A18" s="34"/>
      <c r="B18" s="39"/>
      <c r="C18" s="34"/>
      <c r="D18" s="34"/>
      <c r="E18" s="353" t="str">
        <f>'Rekapitulace stavby'!E14</f>
        <v>Vyplň údaj</v>
      </c>
      <c r="F18" s="354"/>
      <c r="G18" s="354"/>
      <c r="H18" s="354"/>
      <c r="I18" s="105" t="s">
        <v>27</v>
      </c>
      <c r="J18" s="30" t="str">
        <f>'Rekapitulace stavby'!AN14</f>
        <v>Vyplň údaj</v>
      </c>
      <c r="K18" s="34"/>
      <c r="L18" s="106"/>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106"/>
      <c r="S19" s="34"/>
      <c r="T19" s="34"/>
      <c r="U19" s="34"/>
      <c r="V19" s="34"/>
      <c r="W19" s="34"/>
      <c r="X19" s="34"/>
      <c r="Y19" s="34"/>
      <c r="Z19" s="34"/>
      <c r="AA19" s="34"/>
      <c r="AB19" s="34"/>
      <c r="AC19" s="34"/>
      <c r="AD19" s="34"/>
      <c r="AE19" s="34"/>
    </row>
    <row r="20" spans="1:31" s="2" customFormat="1" ht="12" customHeight="1">
      <c r="A20" s="34"/>
      <c r="B20" s="39"/>
      <c r="C20" s="34"/>
      <c r="D20" s="105" t="s">
        <v>30</v>
      </c>
      <c r="E20" s="34"/>
      <c r="F20" s="34"/>
      <c r="G20" s="34"/>
      <c r="H20" s="34"/>
      <c r="I20" s="105" t="s">
        <v>26</v>
      </c>
      <c r="J20" s="107" t="str">
        <f>IF('Rekapitulace stavby'!AN16="","",'Rekapitulace stavby'!AN16)</f>
        <v/>
      </c>
      <c r="K20" s="34"/>
      <c r="L20" s="106"/>
      <c r="S20" s="34"/>
      <c r="T20" s="34"/>
      <c r="U20" s="34"/>
      <c r="V20" s="34"/>
      <c r="W20" s="34"/>
      <c r="X20" s="34"/>
      <c r="Y20" s="34"/>
      <c r="Z20" s="34"/>
      <c r="AA20" s="34"/>
      <c r="AB20" s="34"/>
      <c r="AC20" s="34"/>
      <c r="AD20" s="34"/>
      <c r="AE20" s="34"/>
    </row>
    <row r="21" spans="1:31" s="2" customFormat="1" ht="18" customHeight="1">
      <c r="A21" s="34"/>
      <c r="B21" s="39"/>
      <c r="C21" s="34"/>
      <c r="D21" s="34"/>
      <c r="E21" s="107" t="str">
        <f>IF('Rekapitulace stavby'!E17="","",'Rekapitulace stavby'!E17)</f>
        <v xml:space="preserve"> </v>
      </c>
      <c r="F21" s="34"/>
      <c r="G21" s="34"/>
      <c r="H21" s="34"/>
      <c r="I21" s="105" t="s">
        <v>27</v>
      </c>
      <c r="J21" s="107" t="str">
        <f>IF('Rekapitulace stavby'!AN17="","",'Rekapitulace stavby'!AN17)</f>
        <v/>
      </c>
      <c r="K21" s="34"/>
      <c r="L21" s="106"/>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106"/>
      <c r="S22" s="34"/>
      <c r="T22" s="34"/>
      <c r="U22" s="34"/>
      <c r="V22" s="34"/>
      <c r="W22" s="34"/>
      <c r="X22" s="34"/>
      <c r="Y22" s="34"/>
      <c r="Z22" s="34"/>
      <c r="AA22" s="34"/>
      <c r="AB22" s="34"/>
      <c r="AC22" s="34"/>
      <c r="AD22" s="34"/>
      <c r="AE22" s="34"/>
    </row>
    <row r="23" spans="1:31" s="2" customFormat="1" ht="12" customHeight="1">
      <c r="A23" s="34"/>
      <c r="B23" s="39"/>
      <c r="C23" s="34"/>
      <c r="D23" s="105" t="s">
        <v>32</v>
      </c>
      <c r="E23" s="34"/>
      <c r="F23" s="34"/>
      <c r="G23" s="34"/>
      <c r="H23" s="34"/>
      <c r="I23" s="105" t="s">
        <v>26</v>
      </c>
      <c r="J23" s="107" t="str">
        <f>IF('Rekapitulace stavby'!AN19="","",'Rekapitulace stavby'!AN19)</f>
        <v>16737385</v>
      </c>
      <c r="K23" s="34"/>
      <c r="L23" s="106"/>
      <c r="S23" s="34"/>
      <c r="T23" s="34"/>
      <c r="U23" s="34"/>
      <c r="V23" s="34"/>
      <c r="W23" s="34"/>
      <c r="X23" s="34"/>
      <c r="Y23" s="34"/>
      <c r="Z23" s="34"/>
      <c r="AA23" s="34"/>
      <c r="AB23" s="34"/>
      <c r="AC23" s="34"/>
      <c r="AD23" s="34"/>
      <c r="AE23" s="34"/>
    </row>
    <row r="24" spans="1:31" s="2" customFormat="1" ht="18" customHeight="1">
      <c r="A24" s="34"/>
      <c r="B24" s="39"/>
      <c r="C24" s="34"/>
      <c r="D24" s="34"/>
      <c r="E24" s="107" t="str">
        <f>IF('Rekapitulace stavby'!E20="","",'Rekapitulace stavby'!E20)</f>
        <v>Ing.Miroslav Mach</v>
      </c>
      <c r="F24" s="34"/>
      <c r="G24" s="34"/>
      <c r="H24" s="34"/>
      <c r="I24" s="105" t="s">
        <v>27</v>
      </c>
      <c r="J24" s="107" t="str">
        <f>IF('Rekapitulace stavby'!AN20="","",'Rekapitulace stavby'!AN20)</f>
        <v>CZ6609020110</v>
      </c>
      <c r="K24" s="34"/>
      <c r="L24" s="106"/>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106"/>
      <c r="S25" s="34"/>
      <c r="T25" s="34"/>
      <c r="U25" s="34"/>
      <c r="V25" s="34"/>
      <c r="W25" s="34"/>
      <c r="X25" s="34"/>
      <c r="Y25" s="34"/>
      <c r="Z25" s="34"/>
      <c r="AA25" s="34"/>
      <c r="AB25" s="34"/>
      <c r="AC25" s="34"/>
      <c r="AD25" s="34"/>
      <c r="AE25" s="34"/>
    </row>
    <row r="26" spans="1:31" s="2" customFormat="1" ht="12" customHeight="1">
      <c r="A26" s="34"/>
      <c r="B26" s="39"/>
      <c r="C26" s="34"/>
      <c r="D26" s="105" t="s">
        <v>36</v>
      </c>
      <c r="E26" s="34"/>
      <c r="F26" s="34"/>
      <c r="G26" s="34"/>
      <c r="H26" s="34"/>
      <c r="I26" s="34"/>
      <c r="J26" s="34"/>
      <c r="K26" s="34"/>
      <c r="L26" s="106"/>
      <c r="S26" s="34"/>
      <c r="T26" s="34"/>
      <c r="U26" s="34"/>
      <c r="V26" s="34"/>
      <c r="W26" s="34"/>
      <c r="X26" s="34"/>
      <c r="Y26" s="34"/>
      <c r="Z26" s="34"/>
      <c r="AA26" s="34"/>
      <c r="AB26" s="34"/>
      <c r="AC26" s="34"/>
      <c r="AD26" s="34"/>
      <c r="AE26" s="34"/>
    </row>
    <row r="27" spans="1:31" s="8" customFormat="1" ht="16.5" customHeight="1">
      <c r="A27" s="109"/>
      <c r="B27" s="110"/>
      <c r="C27" s="109"/>
      <c r="D27" s="109"/>
      <c r="E27" s="355" t="s">
        <v>19</v>
      </c>
      <c r="F27" s="355"/>
      <c r="G27" s="355"/>
      <c r="H27" s="355"/>
      <c r="I27" s="109"/>
      <c r="J27" s="109"/>
      <c r="K27" s="109"/>
      <c r="L27" s="111"/>
      <c r="S27" s="109"/>
      <c r="T27" s="109"/>
      <c r="U27" s="109"/>
      <c r="V27" s="109"/>
      <c r="W27" s="109"/>
      <c r="X27" s="109"/>
      <c r="Y27" s="109"/>
      <c r="Z27" s="109"/>
      <c r="AA27" s="109"/>
      <c r="AB27" s="109"/>
      <c r="AC27" s="109"/>
      <c r="AD27" s="109"/>
      <c r="AE27" s="109"/>
    </row>
    <row r="28" spans="1:31" s="2" customFormat="1" ht="6.95" customHeight="1">
      <c r="A28" s="34"/>
      <c r="B28" s="39"/>
      <c r="C28" s="34"/>
      <c r="D28" s="34"/>
      <c r="E28" s="34"/>
      <c r="F28" s="34"/>
      <c r="G28" s="34"/>
      <c r="H28" s="34"/>
      <c r="I28" s="34"/>
      <c r="J28" s="34"/>
      <c r="K28" s="34"/>
      <c r="L28" s="106"/>
      <c r="S28" s="34"/>
      <c r="T28" s="34"/>
      <c r="U28" s="34"/>
      <c r="V28" s="34"/>
      <c r="W28" s="34"/>
      <c r="X28" s="34"/>
      <c r="Y28" s="34"/>
      <c r="Z28" s="34"/>
      <c r="AA28" s="34"/>
      <c r="AB28" s="34"/>
      <c r="AC28" s="34"/>
      <c r="AD28" s="34"/>
      <c r="AE28" s="34"/>
    </row>
    <row r="29" spans="1:31" s="2" customFormat="1" ht="6.95" customHeight="1">
      <c r="A29" s="34"/>
      <c r="B29" s="39"/>
      <c r="C29" s="34"/>
      <c r="D29" s="112"/>
      <c r="E29" s="112"/>
      <c r="F29" s="112"/>
      <c r="G29" s="112"/>
      <c r="H29" s="112"/>
      <c r="I29" s="112"/>
      <c r="J29" s="112"/>
      <c r="K29" s="112"/>
      <c r="L29" s="106"/>
      <c r="S29" s="34"/>
      <c r="T29" s="34"/>
      <c r="U29" s="34"/>
      <c r="V29" s="34"/>
      <c r="W29" s="34"/>
      <c r="X29" s="34"/>
      <c r="Y29" s="34"/>
      <c r="Z29" s="34"/>
      <c r="AA29" s="34"/>
      <c r="AB29" s="34"/>
      <c r="AC29" s="34"/>
      <c r="AD29" s="34"/>
      <c r="AE29" s="34"/>
    </row>
    <row r="30" spans="1:31" s="2" customFormat="1" ht="25.35" customHeight="1">
      <c r="A30" s="34"/>
      <c r="B30" s="39"/>
      <c r="C30" s="34"/>
      <c r="D30" s="113" t="s">
        <v>38</v>
      </c>
      <c r="E30" s="34"/>
      <c r="F30" s="34"/>
      <c r="G30" s="34"/>
      <c r="H30" s="34"/>
      <c r="I30" s="34"/>
      <c r="J30" s="114">
        <f>ROUND(J85, 2)</f>
        <v>0</v>
      </c>
      <c r="K30" s="34"/>
      <c r="L30" s="106"/>
      <c r="S30" s="34"/>
      <c r="T30" s="34"/>
      <c r="U30" s="34"/>
      <c r="V30" s="34"/>
      <c r="W30" s="34"/>
      <c r="X30" s="34"/>
      <c r="Y30" s="34"/>
      <c r="Z30" s="34"/>
      <c r="AA30" s="34"/>
      <c r="AB30" s="34"/>
      <c r="AC30" s="34"/>
      <c r="AD30" s="34"/>
      <c r="AE30" s="34"/>
    </row>
    <row r="31" spans="1:31" s="2" customFormat="1" ht="6.95" customHeight="1">
      <c r="A31" s="34"/>
      <c r="B31" s="39"/>
      <c r="C31" s="34"/>
      <c r="D31" s="112"/>
      <c r="E31" s="112"/>
      <c r="F31" s="112"/>
      <c r="G31" s="112"/>
      <c r="H31" s="112"/>
      <c r="I31" s="112"/>
      <c r="J31" s="112"/>
      <c r="K31" s="112"/>
      <c r="L31" s="106"/>
      <c r="S31" s="34"/>
      <c r="T31" s="34"/>
      <c r="U31" s="34"/>
      <c r="V31" s="34"/>
      <c r="W31" s="34"/>
      <c r="X31" s="34"/>
      <c r="Y31" s="34"/>
      <c r="Z31" s="34"/>
      <c r="AA31" s="34"/>
      <c r="AB31" s="34"/>
      <c r="AC31" s="34"/>
      <c r="AD31" s="34"/>
      <c r="AE31" s="34"/>
    </row>
    <row r="32" spans="1:31" s="2" customFormat="1" ht="14.45" customHeight="1">
      <c r="A32" s="34"/>
      <c r="B32" s="39"/>
      <c r="C32" s="34"/>
      <c r="D32" s="34"/>
      <c r="E32" s="34"/>
      <c r="F32" s="115" t="s">
        <v>40</v>
      </c>
      <c r="G32" s="34"/>
      <c r="H32" s="34"/>
      <c r="I32" s="115" t="s">
        <v>39</v>
      </c>
      <c r="J32" s="115" t="s">
        <v>41</v>
      </c>
      <c r="K32" s="34"/>
      <c r="L32" s="106"/>
      <c r="S32" s="34"/>
      <c r="T32" s="34"/>
      <c r="U32" s="34"/>
      <c r="V32" s="34"/>
      <c r="W32" s="34"/>
      <c r="X32" s="34"/>
      <c r="Y32" s="34"/>
      <c r="Z32" s="34"/>
      <c r="AA32" s="34"/>
      <c r="AB32" s="34"/>
      <c r="AC32" s="34"/>
      <c r="AD32" s="34"/>
      <c r="AE32" s="34"/>
    </row>
    <row r="33" spans="1:31" s="2" customFormat="1" ht="14.45" customHeight="1">
      <c r="A33" s="34"/>
      <c r="B33" s="39"/>
      <c r="C33" s="34"/>
      <c r="D33" s="116" t="s">
        <v>42</v>
      </c>
      <c r="E33" s="105" t="s">
        <v>43</v>
      </c>
      <c r="F33" s="117">
        <f>ROUND((SUM(BE85:BE104)),  2)</f>
        <v>0</v>
      </c>
      <c r="G33" s="34"/>
      <c r="H33" s="34"/>
      <c r="I33" s="118">
        <v>0.21</v>
      </c>
      <c r="J33" s="117">
        <f>ROUND(((SUM(BE85:BE104))*I33),  2)</f>
        <v>0</v>
      </c>
      <c r="K33" s="34"/>
      <c r="L33" s="106"/>
      <c r="S33" s="34"/>
      <c r="T33" s="34"/>
      <c r="U33" s="34"/>
      <c r="V33" s="34"/>
      <c r="W33" s="34"/>
      <c r="X33" s="34"/>
      <c r="Y33" s="34"/>
      <c r="Z33" s="34"/>
      <c r="AA33" s="34"/>
      <c r="AB33" s="34"/>
      <c r="AC33" s="34"/>
      <c r="AD33" s="34"/>
      <c r="AE33" s="34"/>
    </row>
    <row r="34" spans="1:31" s="2" customFormat="1" ht="14.45" customHeight="1">
      <c r="A34" s="34"/>
      <c r="B34" s="39"/>
      <c r="C34" s="34"/>
      <c r="D34" s="34"/>
      <c r="E34" s="105" t="s">
        <v>44</v>
      </c>
      <c r="F34" s="117">
        <f>ROUND((SUM(BF85:BF104)),  2)</f>
        <v>0</v>
      </c>
      <c r="G34" s="34"/>
      <c r="H34" s="34"/>
      <c r="I34" s="118">
        <v>0.15</v>
      </c>
      <c r="J34" s="117">
        <f>ROUND(((SUM(BF85:BF104))*I34),  2)</f>
        <v>0</v>
      </c>
      <c r="K34" s="34"/>
      <c r="L34" s="106"/>
      <c r="S34" s="34"/>
      <c r="T34" s="34"/>
      <c r="U34" s="34"/>
      <c r="V34" s="34"/>
      <c r="W34" s="34"/>
      <c r="X34" s="34"/>
      <c r="Y34" s="34"/>
      <c r="Z34" s="34"/>
      <c r="AA34" s="34"/>
      <c r="AB34" s="34"/>
      <c r="AC34" s="34"/>
      <c r="AD34" s="34"/>
      <c r="AE34" s="34"/>
    </row>
    <row r="35" spans="1:31" s="2" customFormat="1" ht="14.45" hidden="1" customHeight="1">
      <c r="A35" s="34"/>
      <c r="B35" s="39"/>
      <c r="C35" s="34"/>
      <c r="D35" s="34"/>
      <c r="E35" s="105" t="s">
        <v>45</v>
      </c>
      <c r="F35" s="117">
        <f>ROUND((SUM(BG85:BG104)),  2)</f>
        <v>0</v>
      </c>
      <c r="G35" s="34"/>
      <c r="H35" s="34"/>
      <c r="I35" s="118">
        <v>0.21</v>
      </c>
      <c r="J35" s="117">
        <f>0</f>
        <v>0</v>
      </c>
      <c r="K35" s="34"/>
      <c r="L35" s="106"/>
      <c r="S35" s="34"/>
      <c r="T35" s="34"/>
      <c r="U35" s="34"/>
      <c r="V35" s="34"/>
      <c r="W35" s="34"/>
      <c r="X35" s="34"/>
      <c r="Y35" s="34"/>
      <c r="Z35" s="34"/>
      <c r="AA35" s="34"/>
      <c r="AB35" s="34"/>
      <c r="AC35" s="34"/>
      <c r="AD35" s="34"/>
      <c r="AE35" s="34"/>
    </row>
    <row r="36" spans="1:31" s="2" customFormat="1" ht="14.45" hidden="1" customHeight="1">
      <c r="A36" s="34"/>
      <c r="B36" s="39"/>
      <c r="C36" s="34"/>
      <c r="D36" s="34"/>
      <c r="E36" s="105" t="s">
        <v>46</v>
      </c>
      <c r="F36" s="117">
        <f>ROUND((SUM(BH85:BH104)),  2)</f>
        <v>0</v>
      </c>
      <c r="G36" s="34"/>
      <c r="H36" s="34"/>
      <c r="I36" s="118">
        <v>0.15</v>
      </c>
      <c r="J36" s="117">
        <f>0</f>
        <v>0</v>
      </c>
      <c r="K36" s="34"/>
      <c r="L36" s="106"/>
      <c r="S36" s="34"/>
      <c r="T36" s="34"/>
      <c r="U36" s="34"/>
      <c r="V36" s="34"/>
      <c r="W36" s="34"/>
      <c r="X36" s="34"/>
      <c r="Y36" s="34"/>
      <c r="Z36" s="34"/>
      <c r="AA36" s="34"/>
      <c r="AB36" s="34"/>
      <c r="AC36" s="34"/>
      <c r="AD36" s="34"/>
      <c r="AE36" s="34"/>
    </row>
    <row r="37" spans="1:31" s="2" customFormat="1" ht="14.45" hidden="1" customHeight="1">
      <c r="A37" s="34"/>
      <c r="B37" s="39"/>
      <c r="C37" s="34"/>
      <c r="D37" s="34"/>
      <c r="E37" s="105" t="s">
        <v>47</v>
      </c>
      <c r="F37" s="117">
        <f>ROUND((SUM(BI85:BI104)),  2)</f>
        <v>0</v>
      </c>
      <c r="G37" s="34"/>
      <c r="H37" s="34"/>
      <c r="I37" s="118">
        <v>0</v>
      </c>
      <c r="J37" s="117">
        <f>0</f>
        <v>0</v>
      </c>
      <c r="K37" s="34"/>
      <c r="L37" s="106"/>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106"/>
      <c r="S38" s="34"/>
      <c r="T38" s="34"/>
      <c r="U38" s="34"/>
      <c r="V38" s="34"/>
      <c r="W38" s="34"/>
      <c r="X38" s="34"/>
      <c r="Y38" s="34"/>
      <c r="Z38" s="34"/>
      <c r="AA38" s="34"/>
      <c r="AB38" s="34"/>
      <c r="AC38" s="34"/>
      <c r="AD38" s="34"/>
      <c r="AE38" s="34"/>
    </row>
    <row r="39" spans="1:31" s="2" customFormat="1" ht="25.35" customHeight="1">
      <c r="A39" s="34"/>
      <c r="B39" s="39"/>
      <c r="C39" s="119"/>
      <c r="D39" s="120" t="s">
        <v>48</v>
      </c>
      <c r="E39" s="121"/>
      <c r="F39" s="121"/>
      <c r="G39" s="122" t="s">
        <v>49</v>
      </c>
      <c r="H39" s="123" t="s">
        <v>50</v>
      </c>
      <c r="I39" s="121"/>
      <c r="J39" s="124">
        <f>SUM(J30:J37)</f>
        <v>0</v>
      </c>
      <c r="K39" s="125"/>
      <c r="L39" s="106"/>
      <c r="S39" s="34"/>
      <c r="T39" s="34"/>
      <c r="U39" s="34"/>
      <c r="V39" s="34"/>
      <c r="W39" s="34"/>
      <c r="X39" s="34"/>
      <c r="Y39" s="34"/>
      <c r="Z39" s="34"/>
      <c r="AA39" s="34"/>
      <c r="AB39" s="34"/>
      <c r="AC39" s="34"/>
      <c r="AD39" s="34"/>
      <c r="AE39" s="34"/>
    </row>
    <row r="40" spans="1:31" s="2" customFormat="1" ht="14.45" customHeight="1">
      <c r="A40" s="34"/>
      <c r="B40" s="126"/>
      <c r="C40" s="127"/>
      <c r="D40" s="127"/>
      <c r="E40" s="127"/>
      <c r="F40" s="127"/>
      <c r="G40" s="127"/>
      <c r="H40" s="127"/>
      <c r="I40" s="127"/>
      <c r="J40" s="127"/>
      <c r="K40" s="127"/>
      <c r="L40" s="106"/>
      <c r="S40" s="34"/>
      <c r="T40" s="34"/>
      <c r="U40" s="34"/>
      <c r="V40" s="34"/>
      <c r="W40" s="34"/>
      <c r="X40" s="34"/>
      <c r="Y40" s="34"/>
      <c r="Z40" s="34"/>
      <c r="AA40" s="34"/>
      <c r="AB40" s="34"/>
      <c r="AC40" s="34"/>
      <c r="AD40" s="34"/>
      <c r="AE40" s="34"/>
    </row>
    <row r="44" spans="1:31" s="2" customFormat="1" ht="6.95" customHeight="1">
      <c r="A44" s="34"/>
      <c r="B44" s="128"/>
      <c r="C44" s="129"/>
      <c r="D44" s="129"/>
      <c r="E44" s="129"/>
      <c r="F44" s="129"/>
      <c r="G44" s="129"/>
      <c r="H44" s="129"/>
      <c r="I44" s="129"/>
      <c r="J44" s="129"/>
      <c r="K44" s="129"/>
      <c r="L44" s="106"/>
      <c r="S44" s="34"/>
      <c r="T44" s="34"/>
      <c r="U44" s="34"/>
      <c r="V44" s="34"/>
      <c r="W44" s="34"/>
      <c r="X44" s="34"/>
      <c r="Y44" s="34"/>
      <c r="Z44" s="34"/>
      <c r="AA44" s="34"/>
      <c r="AB44" s="34"/>
      <c r="AC44" s="34"/>
      <c r="AD44" s="34"/>
      <c r="AE44" s="34"/>
    </row>
    <row r="45" spans="1:31" s="2" customFormat="1" ht="24.95" customHeight="1">
      <c r="A45" s="34"/>
      <c r="B45" s="35"/>
      <c r="C45" s="23" t="s">
        <v>89</v>
      </c>
      <c r="D45" s="36"/>
      <c r="E45" s="36"/>
      <c r="F45" s="36"/>
      <c r="G45" s="36"/>
      <c r="H45" s="36"/>
      <c r="I45" s="36"/>
      <c r="J45" s="36"/>
      <c r="K45" s="36"/>
      <c r="L45" s="106"/>
      <c r="S45" s="34"/>
      <c r="T45" s="34"/>
      <c r="U45" s="34"/>
      <c r="V45" s="34"/>
      <c r="W45" s="34"/>
      <c r="X45" s="34"/>
      <c r="Y45" s="34"/>
      <c r="Z45" s="34"/>
      <c r="AA45" s="34"/>
      <c r="AB45" s="34"/>
      <c r="AC45" s="34"/>
      <c r="AD45" s="34"/>
      <c r="AE45" s="34"/>
    </row>
    <row r="46" spans="1:31" s="2" customFormat="1" ht="6.95" customHeight="1">
      <c r="A46" s="34"/>
      <c r="B46" s="35"/>
      <c r="C46" s="36"/>
      <c r="D46" s="36"/>
      <c r="E46" s="36"/>
      <c r="F46" s="36"/>
      <c r="G46" s="36"/>
      <c r="H46" s="36"/>
      <c r="I46" s="36"/>
      <c r="J46" s="36"/>
      <c r="K46" s="36"/>
      <c r="L46" s="106"/>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36"/>
      <c r="J47" s="36"/>
      <c r="K47" s="36"/>
      <c r="L47" s="106"/>
      <c r="S47" s="34"/>
      <c r="T47" s="34"/>
      <c r="U47" s="34"/>
      <c r="V47" s="34"/>
      <c r="W47" s="34"/>
      <c r="X47" s="34"/>
      <c r="Y47" s="34"/>
      <c r="Z47" s="34"/>
      <c r="AA47" s="34"/>
      <c r="AB47" s="34"/>
      <c r="AC47" s="34"/>
      <c r="AD47" s="34"/>
      <c r="AE47" s="34"/>
    </row>
    <row r="48" spans="1:31" s="2" customFormat="1" ht="16.5" customHeight="1">
      <c r="A48" s="34"/>
      <c r="B48" s="35"/>
      <c r="C48" s="36"/>
      <c r="D48" s="36"/>
      <c r="E48" s="356" t="str">
        <f>E7</f>
        <v>Rekonstrukce UMT a rozšíření fotbalového hřiště</v>
      </c>
      <c r="F48" s="357"/>
      <c r="G48" s="357"/>
      <c r="H48" s="357"/>
      <c r="I48" s="36"/>
      <c r="J48" s="36"/>
      <c r="K48" s="36"/>
      <c r="L48" s="106"/>
      <c r="S48" s="34"/>
      <c r="T48" s="34"/>
      <c r="U48" s="34"/>
      <c r="V48" s="34"/>
      <c r="W48" s="34"/>
      <c r="X48" s="34"/>
      <c r="Y48" s="34"/>
      <c r="Z48" s="34"/>
      <c r="AA48" s="34"/>
      <c r="AB48" s="34"/>
      <c r="AC48" s="34"/>
      <c r="AD48" s="34"/>
      <c r="AE48" s="34"/>
    </row>
    <row r="49" spans="1:47" s="2" customFormat="1" ht="12" customHeight="1">
      <c r="A49" s="34"/>
      <c r="B49" s="35"/>
      <c r="C49" s="29" t="s">
        <v>87</v>
      </c>
      <c r="D49" s="36"/>
      <c r="E49" s="36"/>
      <c r="F49" s="36"/>
      <c r="G49" s="36"/>
      <c r="H49" s="36"/>
      <c r="I49" s="36"/>
      <c r="J49" s="36"/>
      <c r="K49" s="36"/>
      <c r="L49" s="106"/>
      <c r="S49" s="34"/>
      <c r="T49" s="34"/>
      <c r="U49" s="34"/>
      <c r="V49" s="34"/>
      <c r="W49" s="34"/>
      <c r="X49" s="34"/>
      <c r="Y49" s="34"/>
      <c r="Z49" s="34"/>
      <c r="AA49" s="34"/>
      <c r="AB49" s="34"/>
      <c r="AC49" s="34"/>
      <c r="AD49" s="34"/>
      <c r="AE49" s="34"/>
    </row>
    <row r="50" spans="1:47" s="2" customFormat="1" ht="16.5" customHeight="1">
      <c r="A50" s="34"/>
      <c r="B50" s="35"/>
      <c r="C50" s="36"/>
      <c r="D50" s="36"/>
      <c r="E50" s="328" t="str">
        <f>E9</f>
        <v>02 - Rekonstrukce umělého osvětlení</v>
      </c>
      <c r="F50" s="358"/>
      <c r="G50" s="358"/>
      <c r="H50" s="358"/>
      <c r="I50" s="36"/>
      <c r="J50" s="36"/>
      <c r="K50" s="36"/>
      <c r="L50" s="106"/>
      <c r="S50" s="34"/>
      <c r="T50" s="34"/>
      <c r="U50" s="34"/>
      <c r="V50" s="34"/>
      <c r="W50" s="34"/>
      <c r="X50" s="34"/>
      <c r="Y50" s="34"/>
      <c r="Z50" s="34"/>
      <c r="AA50" s="34"/>
      <c r="AB50" s="34"/>
      <c r="AC50" s="34"/>
      <c r="AD50" s="34"/>
      <c r="AE50" s="34"/>
    </row>
    <row r="51" spans="1:47" s="2" customFormat="1" ht="6.95" customHeight="1">
      <c r="A51" s="34"/>
      <c r="B51" s="35"/>
      <c r="C51" s="36"/>
      <c r="D51" s="36"/>
      <c r="E51" s="36"/>
      <c r="F51" s="36"/>
      <c r="G51" s="36"/>
      <c r="H51" s="36"/>
      <c r="I51" s="36"/>
      <c r="J51" s="36"/>
      <c r="K51" s="36"/>
      <c r="L51" s="106"/>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 xml:space="preserve"> </v>
      </c>
      <c r="G52" s="36"/>
      <c r="H52" s="36"/>
      <c r="I52" s="29" t="s">
        <v>23</v>
      </c>
      <c r="J52" s="59" t="str">
        <f>IF(J12="","",J12)</f>
        <v>2. 2. 2021</v>
      </c>
      <c r="K52" s="36"/>
      <c r="L52" s="106"/>
      <c r="S52" s="34"/>
      <c r="T52" s="34"/>
      <c r="U52" s="34"/>
      <c r="V52" s="34"/>
      <c r="W52" s="34"/>
      <c r="X52" s="34"/>
      <c r="Y52" s="34"/>
      <c r="Z52" s="34"/>
      <c r="AA52" s="34"/>
      <c r="AB52" s="34"/>
      <c r="AC52" s="34"/>
      <c r="AD52" s="34"/>
      <c r="AE52" s="34"/>
    </row>
    <row r="53" spans="1:47" s="2" customFormat="1" ht="6.95" customHeight="1">
      <c r="A53" s="34"/>
      <c r="B53" s="35"/>
      <c r="C53" s="36"/>
      <c r="D53" s="36"/>
      <c r="E53" s="36"/>
      <c r="F53" s="36"/>
      <c r="G53" s="36"/>
      <c r="H53" s="36"/>
      <c r="I53" s="36"/>
      <c r="J53" s="36"/>
      <c r="K53" s="36"/>
      <c r="L53" s="106"/>
      <c r="S53" s="34"/>
      <c r="T53" s="34"/>
      <c r="U53" s="34"/>
      <c r="V53" s="34"/>
      <c r="W53" s="34"/>
      <c r="X53" s="34"/>
      <c r="Y53" s="34"/>
      <c r="Z53" s="34"/>
      <c r="AA53" s="34"/>
      <c r="AB53" s="34"/>
      <c r="AC53" s="34"/>
      <c r="AD53" s="34"/>
      <c r="AE53" s="34"/>
    </row>
    <row r="54" spans="1:47" s="2" customFormat="1" ht="15.2" customHeight="1">
      <c r="A54" s="34"/>
      <c r="B54" s="35"/>
      <c r="C54" s="29" t="s">
        <v>25</v>
      </c>
      <c r="D54" s="36"/>
      <c r="E54" s="36"/>
      <c r="F54" s="27" t="str">
        <f>E15</f>
        <v xml:space="preserve"> </v>
      </c>
      <c r="G54" s="36"/>
      <c r="H54" s="36"/>
      <c r="I54" s="29" t="s">
        <v>30</v>
      </c>
      <c r="J54" s="32" t="str">
        <f>E21</f>
        <v xml:space="preserve"> </v>
      </c>
      <c r="K54" s="36"/>
      <c r="L54" s="106"/>
      <c r="S54" s="34"/>
      <c r="T54" s="34"/>
      <c r="U54" s="34"/>
      <c r="V54" s="34"/>
      <c r="W54" s="34"/>
      <c r="X54" s="34"/>
      <c r="Y54" s="34"/>
      <c r="Z54" s="34"/>
      <c r="AA54" s="34"/>
      <c r="AB54" s="34"/>
      <c r="AC54" s="34"/>
      <c r="AD54" s="34"/>
      <c r="AE54" s="34"/>
    </row>
    <row r="55" spans="1:47" s="2" customFormat="1" ht="15.2" customHeight="1">
      <c r="A55" s="34"/>
      <c r="B55" s="35"/>
      <c r="C55" s="29" t="s">
        <v>28</v>
      </c>
      <c r="D55" s="36"/>
      <c r="E55" s="36"/>
      <c r="F55" s="27" t="str">
        <f>IF(E18="","",E18)</f>
        <v>Vyplň údaj</v>
      </c>
      <c r="G55" s="36"/>
      <c r="H55" s="36"/>
      <c r="I55" s="29" t="s">
        <v>32</v>
      </c>
      <c r="J55" s="32" t="str">
        <f>E24</f>
        <v>Ing.Miroslav Mach</v>
      </c>
      <c r="K55" s="36"/>
      <c r="L55" s="106"/>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36"/>
      <c r="J56" s="36"/>
      <c r="K56" s="36"/>
      <c r="L56" s="106"/>
      <c r="S56" s="34"/>
      <c r="T56" s="34"/>
      <c r="U56" s="34"/>
      <c r="V56" s="34"/>
      <c r="W56" s="34"/>
      <c r="X56" s="34"/>
      <c r="Y56" s="34"/>
      <c r="Z56" s="34"/>
      <c r="AA56" s="34"/>
      <c r="AB56" s="34"/>
      <c r="AC56" s="34"/>
      <c r="AD56" s="34"/>
      <c r="AE56" s="34"/>
    </row>
    <row r="57" spans="1:47" s="2" customFormat="1" ht="29.25" customHeight="1">
      <c r="A57" s="34"/>
      <c r="B57" s="35"/>
      <c r="C57" s="130" t="s">
        <v>90</v>
      </c>
      <c r="D57" s="131"/>
      <c r="E57" s="131"/>
      <c r="F57" s="131"/>
      <c r="G57" s="131"/>
      <c r="H57" s="131"/>
      <c r="I57" s="131"/>
      <c r="J57" s="132" t="s">
        <v>91</v>
      </c>
      <c r="K57" s="131"/>
      <c r="L57" s="106"/>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36"/>
      <c r="J58" s="36"/>
      <c r="K58" s="36"/>
      <c r="L58" s="106"/>
      <c r="S58" s="34"/>
      <c r="T58" s="34"/>
      <c r="U58" s="34"/>
      <c r="V58" s="34"/>
      <c r="W58" s="34"/>
      <c r="X58" s="34"/>
      <c r="Y58" s="34"/>
      <c r="Z58" s="34"/>
      <c r="AA58" s="34"/>
      <c r="AB58" s="34"/>
      <c r="AC58" s="34"/>
      <c r="AD58" s="34"/>
      <c r="AE58" s="34"/>
    </row>
    <row r="59" spans="1:47" s="2" customFormat="1" ht="22.9" customHeight="1">
      <c r="A59" s="34"/>
      <c r="B59" s="35"/>
      <c r="C59" s="133" t="s">
        <v>70</v>
      </c>
      <c r="D59" s="36"/>
      <c r="E59" s="36"/>
      <c r="F59" s="36"/>
      <c r="G59" s="36"/>
      <c r="H59" s="36"/>
      <c r="I59" s="36"/>
      <c r="J59" s="77">
        <f>J85</f>
        <v>0</v>
      </c>
      <c r="K59" s="36"/>
      <c r="L59" s="106"/>
      <c r="S59" s="34"/>
      <c r="T59" s="34"/>
      <c r="U59" s="34"/>
      <c r="V59" s="34"/>
      <c r="W59" s="34"/>
      <c r="X59" s="34"/>
      <c r="Y59" s="34"/>
      <c r="Z59" s="34"/>
      <c r="AA59" s="34"/>
      <c r="AB59" s="34"/>
      <c r="AC59" s="34"/>
      <c r="AD59" s="34"/>
      <c r="AE59" s="34"/>
      <c r="AU59" s="17" t="s">
        <v>92</v>
      </c>
    </row>
    <row r="60" spans="1:47" s="9" customFormat="1" ht="24.95" customHeight="1">
      <c r="B60" s="134"/>
      <c r="C60" s="135"/>
      <c r="D60" s="136" t="s">
        <v>93</v>
      </c>
      <c r="E60" s="137"/>
      <c r="F60" s="137"/>
      <c r="G60" s="137"/>
      <c r="H60" s="137"/>
      <c r="I60" s="137"/>
      <c r="J60" s="138">
        <f>J86</f>
        <v>0</v>
      </c>
      <c r="K60" s="135"/>
      <c r="L60" s="139"/>
    </row>
    <row r="61" spans="1:47" s="10" customFormat="1" ht="19.899999999999999" customHeight="1">
      <c r="B61" s="140"/>
      <c r="C61" s="141"/>
      <c r="D61" s="142" t="s">
        <v>97</v>
      </c>
      <c r="E61" s="143"/>
      <c r="F61" s="143"/>
      <c r="G61" s="143"/>
      <c r="H61" s="143"/>
      <c r="I61" s="143"/>
      <c r="J61" s="144">
        <f>J87</f>
        <v>0</v>
      </c>
      <c r="K61" s="141"/>
      <c r="L61" s="145"/>
    </row>
    <row r="62" spans="1:47" s="9" customFormat="1" ht="24.95" customHeight="1">
      <c r="B62" s="134"/>
      <c r="C62" s="135"/>
      <c r="D62" s="136" t="s">
        <v>100</v>
      </c>
      <c r="E62" s="137"/>
      <c r="F62" s="137"/>
      <c r="G62" s="137"/>
      <c r="H62" s="137"/>
      <c r="I62" s="137"/>
      <c r="J62" s="138">
        <f>J89</f>
        <v>0</v>
      </c>
      <c r="K62" s="135"/>
      <c r="L62" s="139"/>
    </row>
    <row r="63" spans="1:47" s="10" customFormat="1" ht="19.899999999999999" customHeight="1">
      <c r="B63" s="140"/>
      <c r="C63" s="141"/>
      <c r="D63" s="142" t="s">
        <v>255</v>
      </c>
      <c r="E63" s="143"/>
      <c r="F63" s="143"/>
      <c r="G63" s="143"/>
      <c r="H63" s="143"/>
      <c r="I63" s="143"/>
      <c r="J63" s="144">
        <f>J90</f>
        <v>0</v>
      </c>
      <c r="K63" s="141"/>
      <c r="L63" s="145"/>
    </row>
    <row r="64" spans="1:47" s="9" customFormat="1" ht="24.95" customHeight="1">
      <c r="B64" s="134"/>
      <c r="C64" s="135"/>
      <c r="D64" s="136" t="s">
        <v>256</v>
      </c>
      <c r="E64" s="137"/>
      <c r="F64" s="137"/>
      <c r="G64" s="137"/>
      <c r="H64" s="137"/>
      <c r="I64" s="137"/>
      <c r="J64" s="138">
        <f>J100</f>
        <v>0</v>
      </c>
      <c r="K64" s="135"/>
      <c r="L64" s="139"/>
    </row>
    <row r="65" spans="1:31" s="10" customFormat="1" ht="19.899999999999999" customHeight="1">
      <c r="B65" s="140"/>
      <c r="C65" s="141"/>
      <c r="D65" s="142" t="s">
        <v>257</v>
      </c>
      <c r="E65" s="143"/>
      <c r="F65" s="143"/>
      <c r="G65" s="143"/>
      <c r="H65" s="143"/>
      <c r="I65" s="143"/>
      <c r="J65" s="144">
        <f>J101</f>
        <v>0</v>
      </c>
      <c r="K65" s="141"/>
      <c r="L65" s="145"/>
    </row>
    <row r="66" spans="1:31" s="2" customFormat="1" ht="21.75" customHeight="1">
      <c r="A66" s="34"/>
      <c r="B66" s="35"/>
      <c r="C66" s="36"/>
      <c r="D66" s="36"/>
      <c r="E66" s="36"/>
      <c r="F66" s="36"/>
      <c r="G66" s="36"/>
      <c r="H66" s="36"/>
      <c r="I66" s="36"/>
      <c r="J66" s="36"/>
      <c r="K66" s="36"/>
      <c r="L66" s="106"/>
      <c r="S66" s="34"/>
      <c r="T66" s="34"/>
      <c r="U66" s="34"/>
      <c r="V66" s="34"/>
      <c r="W66" s="34"/>
      <c r="X66" s="34"/>
      <c r="Y66" s="34"/>
      <c r="Z66" s="34"/>
      <c r="AA66" s="34"/>
      <c r="AB66" s="34"/>
      <c r="AC66" s="34"/>
      <c r="AD66" s="34"/>
      <c r="AE66" s="34"/>
    </row>
    <row r="67" spans="1:31" s="2" customFormat="1" ht="6.95" customHeight="1">
      <c r="A67" s="34"/>
      <c r="B67" s="47"/>
      <c r="C67" s="48"/>
      <c r="D67" s="48"/>
      <c r="E67" s="48"/>
      <c r="F67" s="48"/>
      <c r="G67" s="48"/>
      <c r="H67" s="48"/>
      <c r="I67" s="48"/>
      <c r="J67" s="48"/>
      <c r="K67" s="48"/>
      <c r="L67" s="106"/>
      <c r="S67" s="34"/>
      <c r="T67" s="34"/>
      <c r="U67" s="34"/>
      <c r="V67" s="34"/>
      <c r="W67" s="34"/>
      <c r="X67" s="34"/>
      <c r="Y67" s="34"/>
      <c r="Z67" s="34"/>
      <c r="AA67" s="34"/>
      <c r="AB67" s="34"/>
      <c r="AC67" s="34"/>
      <c r="AD67" s="34"/>
      <c r="AE67" s="34"/>
    </row>
    <row r="71" spans="1:31" s="2" customFormat="1" ht="6.95" customHeight="1">
      <c r="A71" s="34"/>
      <c r="B71" s="49"/>
      <c r="C71" s="50"/>
      <c r="D71" s="50"/>
      <c r="E71" s="50"/>
      <c r="F71" s="50"/>
      <c r="G71" s="50"/>
      <c r="H71" s="50"/>
      <c r="I71" s="50"/>
      <c r="J71" s="50"/>
      <c r="K71" s="50"/>
      <c r="L71" s="106"/>
      <c r="S71" s="34"/>
      <c r="T71" s="34"/>
      <c r="U71" s="34"/>
      <c r="V71" s="34"/>
      <c r="W71" s="34"/>
      <c r="X71" s="34"/>
      <c r="Y71" s="34"/>
      <c r="Z71" s="34"/>
      <c r="AA71" s="34"/>
      <c r="AB71" s="34"/>
      <c r="AC71" s="34"/>
      <c r="AD71" s="34"/>
      <c r="AE71" s="34"/>
    </row>
    <row r="72" spans="1:31" s="2" customFormat="1" ht="24.95" customHeight="1">
      <c r="A72" s="34"/>
      <c r="B72" s="35"/>
      <c r="C72" s="23" t="s">
        <v>103</v>
      </c>
      <c r="D72" s="36"/>
      <c r="E72" s="36"/>
      <c r="F72" s="36"/>
      <c r="G72" s="36"/>
      <c r="H72" s="36"/>
      <c r="I72" s="36"/>
      <c r="J72" s="36"/>
      <c r="K72" s="36"/>
      <c r="L72" s="106"/>
      <c r="S72" s="34"/>
      <c r="T72" s="34"/>
      <c r="U72" s="34"/>
      <c r="V72" s="34"/>
      <c r="W72" s="34"/>
      <c r="X72" s="34"/>
      <c r="Y72" s="34"/>
      <c r="Z72" s="34"/>
      <c r="AA72" s="34"/>
      <c r="AB72" s="34"/>
      <c r="AC72" s="34"/>
      <c r="AD72" s="34"/>
      <c r="AE72" s="34"/>
    </row>
    <row r="73" spans="1:31" s="2" customFormat="1" ht="6.95" customHeight="1">
      <c r="A73" s="34"/>
      <c r="B73" s="35"/>
      <c r="C73" s="36"/>
      <c r="D73" s="36"/>
      <c r="E73" s="36"/>
      <c r="F73" s="36"/>
      <c r="G73" s="36"/>
      <c r="H73" s="36"/>
      <c r="I73" s="36"/>
      <c r="J73" s="36"/>
      <c r="K73" s="36"/>
      <c r="L73" s="106"/>
      <c r="S73" s="34"/>
      <c r="T73" s="34"/>
      <c r="U73" s="34"/>
      <c r="V73" s="34"/>
      <c r="W73" s="34"/>
      <c r="X73" s="34"/>
      <c r="Y73" s="34"/>
      <c r="Z73" s="34"/>
      <c r="AA73" s="34"/>
      <c r="AB73" s="34"/>
      <c r="AC73" s="34"/>
      <c r="AD73" s="34"/>
      <c r="AE73" s="34"/>
    </row>
    <row r="74" spans="1:31" s="2" customFormat="1" ht="12" customHeight="1">
      <c r="A74" s="34"/>
      <c r="B74" s="35"/>
      <c r="C74" s="29" t="s">
        <v>16</v>
      </c>
      <c r="D74" s="36"/>
      <c r="E74" s="36"/>
      <c r="F74" s="36"/>
      <c r="G74" s="36"/>
      <c r="H74" s="36"/>
      <c r="I74" s="36"/>
      <c r="J74" s="36"/>
      <c r="K74" s="36"/>
      <c r="L74" s="106"/>
      <c r="S74" s="34"/>
      <c r="T74" s="34"/>
      <c r="U74" s="34"/>
      <c r="V74" s="34"/>
      <c r="W74" s="34"/>
      <c r="X74" s="34"/>
      <c r="Y74" s="34"/>
      <c r="Z74" s="34"/>
      <c r="AA74" s="34"/>
      <c r="AB74" s="34"/>
      <c r="AC74" s="34"/>
      <c r="AD74" s="34"/>
      <c r="AE74" s="34"/>
    </row>
    <row r="75" spans="1:31" s="2" customFormat="1" ht="16.5" customHeight="1">
      <c r="A75" s="34"/>
      <c r="B75" s="35"/>
      <c r="C75" s="36"/>
      <c r="D75" s="36"/>
      <c r="E75" s="356" t="str">
        <f>E7</f>
        <v>Rekonstrukce UMT a rozšíření fotbalového hřiště</v>
      </c>
      <c r="F75" s="357"/>
      <c r="G75" s="357"/>
      <c r="H75" s="357"/>
      <c r="I75" s="36"/>
      <c r="J75" s="36"/>
      <c r="K75" s="36"/>
      <c r="L75" s="106"/>
      <c r="S75" s="34"/>
      <c r="T75" s="34"/>
      <c r="U75" s="34"/>
      <c r="V75" s="34"/>
      <c r="W75" s="34"/>
      <c r="X75" s="34"/>
      <c r="Y75" s="34"/>
      <c r="Z75" s="34"/>
      <c r="AA75" s="34"/>
      <c r="AB75" s="34"/>
      <c r="AC75" s="34"/>
      <c r="AD75" s="34"/>
      <c r="AE75" s="34"/>
    </row>
    <row r="76" spans="1:31" s="2" customFormat="1" ht="12" customHeight="1">
      <c r="A76" s="34"/>
      <c r="B76" s="35"/>
      <c r="C76" s="29" t="s">
        <v>87</v>
      </c>
      <c r="D76" s="36"/>
      <c r="E76" s="36"/>
      <c r="F76" s="36"/>
      <c r="G76" s="36"/>
      <c r="H76" s="36"/>
      <c r="I76" s="36"/>
      <c r="J76" s="36"/>
      <c r="K76" s="36"/>
      <c r="L76" s="106"/>
      <c r="S76" s="34"/>
      <c r="T76" s="34"/>
      <c r="U76" s="34"/>
      <c r="V76" s="34"/>
      <c r="W76" s="34"/>
      <c r="X76" s="34"/>
      <c r="Y76" s="34"/>
      <c r="Z76" s="34"/>
      <c r="AA76" s="34"/>
      <c r="AB76" s="34"/>
      <c r="AC76" s="34"/>
      <c r="AD76" s="34"/>
      <c r="AE76" s="34"/>
    </row>
    <row r="77" spans="1:31" s="2" customFormat="1" ht="16.5" customHeight="1">
      <c r="A77" s="34"/>
      <c r="B77" s="35"/>
      <c r="C77" s="36"/>
      <c r="D77" s="36"/>
      <c r="E77" s="328" t="str">
        <f>E9</f>
        <v>02 - Rekonstrukce umělého osvětlení</v>
      </c>
      <c r="F77" s="358"/>
      <c r="G77" s="358"/>
      <c r="H77" s="358"/>
      <c r="I77" s="36"/>
      <c r="J77" s="36"/>
      <c r="K77" s="36"/>
      <c r="L77" s="106"/>
      <c r="S77" s="34"/>
      <c r="T77" s="34"/>
      <c r="U77" s="34"/>
      <c r="V77" s="34"/>
      <c r="W77" s="34"/>
      <c r="X77" s="34"/>
      <c r="Y77" s="34"/>
      <c r="Z77" s="34"/>
      <c r="AA77" s="34"/>
      <c r="AB77" s="34"/>
      <c r="AC77" s="34"/>
      <c r="AD77" s="34"/>
      <c r="AE77" s="34"/>
    </row>
    <row r="78" spans="1:31" s="2" customFormat="1" ht="6.95" customHeight="1">
      <c r="A78" s="34"/>
      <c r="B78" s="35"/>
      <c r="C78" s="36"/>
      <c r="D78" s="36"/>
      <c r="E78" s="36"/>
      <c r="F78" s="36"/>
      <c r="G78" s="36"/>
      <c r="H78" s="36"/>
      <c r="I78" s="36"/>
      <c r="J78" s="36"/>
      <c r="K78" s="36"/>
      <c r="L78" s="106"/>
      <c r="S78" s="34"/>
      <c r="T78" s="34"/>
      <c r="U78" s="34"/>
      <c r="V78" s="34"/>
      <c r="W78" s="34"/>
      <c r="X78" s="34"/>
      <c r="Y78" s="34"/>
      <c r="Z78" s="34"/>
      <c r="AA78" s="34"/>
      <c r="AB78" s="34"/>
      <c r="AC78" s="34"/>
      <c r="AD78" s="34"/>
      <c r="AE78" s="34"/>
    </row>
    <row r="79" spans="1:31" s="2" customFormat="1" ht="12" customHeight="1">
      <c r="A79" s="34"/>
      <c r="B79" s="35"/>
      <c r="C79" s="29" t="s">
        <v>21</v>
      </c>
      <c r="D79" s="36"/>
      <c r="E79" s="36"/>
      <c r="F79" s="27" t="str">
        <f>F12</f>
        <v xml:space="preserve"> </v>
      </c>
      <c r="G79" s="36"/>
      <c r="H79" s="36"/>
      <c r="I79" s="29" t="s">
        <v>23</v>
      </c>
      <c r="J79" s="59" t="str">
        <f>IF(J12="","",J12)</f>
        <v>2. 2. 2021</v>
      </c>
      <c r="K79" s="36"/>
      <c r="L79" s="106"/>
      <c r="S79" s="34"/>
      <c r="T79" s="34"/>
      <c r="U79" s="34"/>
      <c r="V79" s="34"/>
      <c r="W79" s="34"/>
      <c r="X79" s="34"/>
      <c r="Y79" s="34"/>
      <c r="Z79" s="34"/>
      <c r="AA79" s="34"/>
      <c r="AB79" s="34"/>
      <c r="AC79" s="34"/>
      <c r="AD79" s="34"/>
      <c r="AE79" s="34"/>
    </row>
    <row r="80" spans="1:31" s="2" customFormat="1" ht="6.95" customHeight="1">
      <c r="A80" s="34"/>
      <c r="B80" s="35"/>
      <c r="C80" s="36"/>
      <c r="D80" s="36"/>
      <c r="E80" s="36"/>
      <c r="F80" s="36"/>
      <c r="G80" s="36"/>
      <c r="H80" s="36"/>
      <c r="I80" s="36"/>
      <c r="J80" s="36"/>
      <c r="K80" s="36"/>
      <c r="L80" s="106"/>
      <c r="S80" s="34"/>
      <c r="T80" s="34"/>
      <c r="U80" s="34"/>
      <c r="V80" s="34"/>
      <c r="W80" s="34"/>
      <c r="X80" s="34"/>
      <c r="Y80" s="34"/>
      <c r="Z80" s="34"/>
      <c r="AA80" s="34"/>
      <c r="AB80" s="34"/>
      <c r="AC80" s="34"/>
      <c r="AD80" s="34"/>
      <c r="AE80" s="34"/>
    </row>
    <row r="81" spans="1:65" s="2" customFormat="1" ht="15.2" customHeight="1">
      <c r="A81" s="34"/>
      <c r="B81" s="35"/>
      <c r="C81" s="29" t="s">
        <v>25</v>
      </c>
      <c r="D81" s="36"/>
      <c r="E81" s="36"/>
      <c r="F81" s="27" t="str">
        <f>E15</f>
        <v xml:space="preserve"> </v>
      </c>
      <c r="G81" s="36"/>
      <c r="H81" s="36"/>
      <c r="I81" s="29" t="s">
        <v>30</v>
      </c>
      <c r="J81" s="32" t="str">
        <f>E21</f>
        <v xml:space="preserve"> </v>
      </c>
      <c r="K81" s="36"/>
      <c r="L81" s="106"/>
      <c r="S81" s="34"/>
      <c r="T81" s="34"/>
      <c r="U81" s="34"/>
      <c r="V81" s="34"/>
      <c r="W81" s="34"/>
      <c r="X81" s="34"/>
      <c r="Y81" s="34"/>
      <c r="Z81" s="34"/>
      <c r="AA81" s="34"/>
      <c r="AB81" s="34"/>
      <c r="AC81" s="34"/>
      <c r="AD81" s="34"/>
      <c r="AE81" s="34"/>
    </row>
    <row r="82" spans="1:65" s="2" customFormat="1" ht="15.2" customHeight="1">
      <c r="A82" s="34"/>
      <c r="B82" s="35"/>
      <c r="C82" s="29" t="s">
        <v>28</v>
      </c>
      <c r="D82" s="36"/>
      <c r="E82" s="36"/>
      <c r="F82" s="27" t="str">
        <f>IF(E18="","",E18)</f>
        <v>Vyplň údaj</v>
      </c>
      <c r="G82" s="36"/>
      <c r="H82" s="36"/>
      <c r="I82" s="29" t="s">
        <v>32</v>
      </c>
      <c r="J82" s="32" t="str">
        <f>E24</f>
        <v>Ing.Miroslav Mach</v>
      </c>
      <c r="K82" s="36"/>
      <c r="L82" s="106"/>
      <c r="S82" s="34"/>
      <c r="T82" s="34"/>
      <c r="U82" s="34"/>
      <c r="V82" s="34"/>
      <c r="W82" s="34"/>
      <c r="X82" s="34"/>
      <c r="Y82" s="34"/>
      <c r="Z82" s="34"/>
      <c r="AA82" s="34"/>
      <c r="AB82" s="34"/>
      <c r="AC82" s="34"/>
      <c r="AD82" s="34"/>
      <c r="AE82" s="34"/>
    </row>
    <row r="83" spans="1:65" s="2" customFormat="1" ht="10.35" customHeight="1">
      <c r="A83" s="34"/>
      <c r="B83" s="35"/>
      <c r="C83" s="36"/>
      <c r="D83" s="36"/>
      <c r="E83" s="36"/>
      <c r="F83" s="36"/>
      <c r="G83" s="36"/>
      <c r="H83" s="36"/>
      <c r="I83" s="36"/>
      <c r="J83" s="36"/>
      <c r="K83" s="36"/>
      <c r="L83" s="106"/>
      <c r="S83" s="34"/>
      <c r="T83" s="34"/>
      <c r="U83" s="34"/>
      <c r="V83" s="34"/>
      <c r="W83" s="34"/>
      <c r="X83" s="34"/>
      <c r="Y83" s="34"/>
      <c r="Z83" s="34"/>
      <c r="AA83" s="34"/>
      <c r="AB83" s="34"/>
      <c r="AC83" s="34"/>
      <c r="AD83" s="34"/>
      <c r="AE83" s="34"/>
    </row>
    <row r="84" spans="1:65" s="11" customFormat="1" ht="29.25" customHeight="1">
      <c r="A84" s="146"/>
      <c r="B84" s="147"/>
      <c r="C84" s="148" t="s">
        <v>104</v>
      </c>
      <c r="D84" s="149" t="s">
        <v>57</v>
      </c>
      <c r="E84" s="149" t="s">
        <v>53</v>
      </c>
      <c r="F84" s="149" t="s">
        <v>54</v>
      </c>
      <c r="G84" s="149" t="s">
        <v>105</v>
      </c>
      <c r="H84" s="149" t="s">
        <v>106</v>
      </c>
      <c r="I84" s="149" t="s">
        <v>107</v>
      </c>
      <c r="J84" s="149" t="s">
        <v>91</v>
      </c>
      <c r="K84" s="150" t="s">
        <v>108</v>
      </c>
      <c r="L84" s="151"/>
      <c r="M84" s="68" t="s">
        <v>19</v>
      </c>
      <c r="N84" s="69" t="s">
        <v>42</v>
      </c>
      <c r="O84" s="69" t="s">
        <v>109</v>
      </c>
      <c r="P84" s="69" t="s">
        <v>110</v>
      </c>
      <c r="Q84" s="69" t="s">
        <v>111</v>
      </c>
      <c r="R84" s="69" t="s">
        <v>112</v>
      </c>
      <c r="S84" s="69" t="s">
        <v>113</v>
      </c>
      <c r="T84" s="70" t="s">
        <v>114</v>
      </c>
      <c r="U84" s="146"/>
      <c r="V84" s="146"/>
      <c r="W84" s="146"/>
      <c r="X84" s="146"/>
      <c r="Y84" s="146"/>
      <c r="Z84" s="146"/>
      <c r="AA84" s="146"/>
      <c r="AB84" s="146"/>
      <c r="AC84" s="146"/>
      <c r="AD84" s="146"/>
      <c r="AE84" s="146"/>
    </row>
    <row r="85" spans="1:65" s="2" customFormat="1" ht="22.9" customHeight="1">
      <c r="A85" s="34"/>
      <c r="B85" s="35"/>
      <c r="C85" s="75" t="s">
        <v>115</v>
      </c>
      <c r="D85" s="36"/>
      <c r="E85" s="36"/>
      <c r="F85" s="36"/>
      <c r="G85" s="36"/>
      <c r="H85" s="36"/>
      <c r="I85" s="36"/>
      <c r="J85" s="152">
        <f>BK85</f>
        <v>0</v>
      </c>
      <c r="K85" s="36"/>
      <c r="L85" s="39"/>
      <c r="M85" s="71"/>
      <c r="N85" s="153"/>
      <c r="O85" s="72"/>
      <c r="P85" s="154">
        <f>P86+P89+P100</f>
        <v>0</v>
      </c>
      <c r="Q85" s="72"/>
      <c r="R85" s="154">
        <f>R86+R89+R100</f>
        <v>0.1056</v>
      </c>
      <c r="S85" s="72"/>
      <c r="T85" s="155">
        <f>T86+T89+T100</f>
        <v>0</v>
      </c>
      <c r="U85" s="34"/>
      <c r="V85" s="34"/>
      <c r="W85" s="34"/>
      <c r="X85" s="34"/>
      <c r="Y85" s="34"/>
      <c r="Z85" s="34"/>
      <c r="AA85" s="34"/>
      <c r="AB85" s="34"/>
      <c r="AC85" s="34"/>
      <c r="AD85" s="34"/>
      <c r="AE85" s="34"/>
      <c r="AT85" s="17" t="s">
        <v>71</v>
      </c>
      <c r="AU85" s="17" t="s">
        <v>92</v>
      </c>
      <c r="BK85" s="156">
        <f>BK86+BK89+BK100</f>
        <v>0</v>
      </c>
    </row>
    <row r="86" spans="1:65" s="12" customFormat="1" ht="25.9" customHeight="1">
      <c r="B86" s="157"/>
      <c r="C86" s="158"/>
      <c r="D86" s="159" t="s">
        <v>71</v>
      </c>
      <c r="E86" s="160" t="s">
        <v>116</v>
      </c>
      <c r="F86" s="160" t="s">
        <v>117</v>
      </c>
      <c r="G86" s="158"/>
      <c r="H86" s="158"/>
      <c r="I86" s="161"/>
      <c r="J86" s="162">
        <f>BK86</f>
        <v>0</v>
      </c>
      <c r="K86" s="158"/>
      <c r="L86" s="163"/>
      <c r="M86" s="164"/>
      <c r="N86" s="165"/>
      <c r="O86" s="165"/>
      <c r="P86" s="166">
        <f>P87</f>
        <v>0</v>
      </c>
      <c r="Q86" s="165"/>
      <c r="R86" s="166">
        <f>R87</f>
        <v>0</v>
      </c>
      <c r="S86" s="165"/>
      <c r="T86" s="167">
        <f>T87</f>
        <v>0</v>
      </c>
      <c r="AR86" s="168" t="s">
        <v>80</v>
      </c>
      <c r="AT86" s="169" t="s">
        <v>71</v>
      </c>
      <c r="AU86" s="169" t="s">
        <v>72</v>
      </c>
      <c r="AY86" s="168" t="s">
        <v>118</v>
      </c>
      <c r="BK86" s="170">
        <f>BK87</f>
        <v>0</v>
      </c>
    </row>
    <row r="87" spans="1:65" s="12" customFormat="1" ht="22.9" customHeight="1">
      <c r="B87" s="157"/>
      <c r="C87" s="158"/>
      <c r="D87" s="159" t="s">
        <v>71</v>
      </c>
      <c r="E87" s="171" t="s">
        <v>171</v>
      </c>
      <c r="F87" s="171" t="s">
        <v>186</v>
      </c>
      <c r="G87" s="158"/>
      <c r="H87" s="158"/>
      <c r="I87" s="161"/>
      <c r="J87" s="172">
        <f>BK87</f>
        <v>0</v>
      </c>
      <c r="K87" s="158"/>
      <c r="L87" s="163"/>
      <c r="M87" s="164"/>
      <c r="N87" s="165"/>
      <c r="O87" s="165"/>
      <c r="P87" s="166">
        <f>P88</f>
        <v>0</v>
      </c>
      <c r="Q87" s="165"/>
      <c r="R87" s="166">
        <f>R88</f>
        <v>0</v>
      </c>
      <c r="S87" s="165"/>
      <c r="T87" s="167">
        <f>T88</f>
        <v>0</v>
      </c>
      <c r="AR87" s="168" t="s">
        <v>80</v>
      </c>
      <c r="AT87" s="169" t="s">
        <v>71</v>
      </c>
      <c r="AU87" s="169" t="s">
        <v>80</v>
      </c>
      <c r="AY87" s="168" t="s">
        <v>118</v>
      </c>
      <c r="BK87" s="170">
        <f>BK88</f>
        <v>0</v>
      </c>
    </row>
    <row r="88" spans="1:65" s="2" customFormat="1" ht="37.9" customHeight="1">
      <c r="A88" s="34"/>
      <c r="B88" s="35"/>
      <c r="C88" s="173" t="s">
        <v>80</v>
      </c>
      <c r="D88" s="173" t="s">
        <v>120</v>
      </c>
      <c r="E88" s="174" t="s">
        <v>258</v>
      </c>
      <c r="F88" s="175" t="s">
        <v>259</v>
      </c>
      <c r="G88" s="176" t="s">
        <v>260</v>
      </c>
      <c r="H88" s="177">
        <v>3</v>
      </c>
      <c r="I88" s="178"/>
      <c r="J88" s="179">
        <f>ROUND(I88*H88,2)</f>
        <v>0</v>
      </c>
      <c r="K88" s="175" t="s">
        <v>124</v>
      </c>
      <c r="L88" s="39"/>
      <c r="M88" s="180" t="s">
        <v>19</v>
      </c>
      <c r="N88" s="181" t="s">
        <v>43</v>
      </c>
      <c r="O88" s="64"/>
      <c r="P88" s="182">
        <f>O88*H88</f>
        <v>0</v>
      </c>
      <c r="Q88" s="182">
        <v>0</v>
      </c>
      <c r="R88" s="182">
        <f>Q88*H88</f>
        <v>0</v>
      </c>
      <c r="S88" s="182">
        <v>0</v>
      </c>
      <c r="T88" s="183">
        <f>S88*H88</f>
        <v>0</v>
      </c>
      <c r="U88" s="34"/>
      <c r="V88" s="34"/>
      <c r="W88" s="34"/>
      <c r="X88" s="34"/>
      <c r="Y88" s="34"/>
      <c r="Z88" s="34"/>
      <c r="AA88" s="34"/>
      <c r="AB88" s="34"/>
      <c r="AC88" s="34"/>
      <c r="AD88" s="34"/>
      <c r="AE88" s="34"/>
      <c r="AR88" s="184" t="s">
        <v>125</v>
      </c>
      <c r="AT88" s="184" t="s">
        <v>120</v>
      </c>
      <c r="AU88" s="184" t="s">
        <v>82</v>
      </c>
      <c r="AY88" s="17" t="s">
        <v>118</v>
      </c>
      <c r="BE88" s="185">
        <f>IF(N88="základní",J88,0)</f>
        <v>0</v>
      </c>
      <c r="BF88" s="185">
        <f>IF(N88="snížená",J88,0)</f>
        <v>0</v>
      </c>
      <c r="BG88" s="185">
        <f>IF(N88="zákl. přenesená",J88,0)</f>
        <v>0</v>
      </c>
      <c r="BH88" s="185">
        <f>IF(N88="sníž. přenesená",J88,0)</f>
        <v>0</v>
      </c>
      <c r="BI88" s="185">
        <f>IF(N88="nulová",J88,0)</f>
        <v>0</v>
      </c>
      <c r="BJ88" s="17" t="s">
        <v>80</v>
      </c>
      <c r="BK88" s="185">
        <f>ROUND(I88*H88,2)</f>
        <v>0</v>
      </c>
      <c r="BL88" s="17" t="s">
        <v>125</v>
      </c>
      <c r="BM88" s="184" t="s">
        <v>261</v>
      </c>
    </row>
    <row r="89" spans="1:65" s="12" customFormat="1" ht="25.9" customHeight="1">
      <c r="B89" s="157"/>
      <c r="C89" s="158"/>
      <c r="D89" s="159" t="s">
        <v>71</v>
      </c>
      <c r="E89" s="160" t="s">
        <v>231</v>
      </c>
      <c r="F89" s="160" t="s">
        <v>232</v>
      </c>
      <c r="G89" s="158"/>
      <c r="H89" s="158"/>
      <c r="I89" s="161"/>
      <c r="J89" s="162">
        <f>BK89</f>
        <v>0</v>
      </c>
      <c r="K89" s="158"/>
      <c r="L89" s="163"/>
      <c r="M89" s="164"/>
      <c r="N89" s="165"/>
      <c r="O89" s="165"/>
      <c r="P89" s="166">
        <f>P90</f>
        <v>0</v>
      </c>
      <c r="Q89" s="165"/>
      <c r="R89" s="166">
        <f>R90</f>
        <v>0.1056</v>
      </c>
      <c r="S89" s="165"/>
      <c r="T89" s="167">
        <f>T90</f>
        <v>0</v>
      </c>
      <c r="AR89" s="168" t="s">
        <v>82</v>
      </c>
      <c r="AT89" s="169" t="s">
        <v>71</v>
      </c>
      <c r="AU89" s="169" t="s">
        <v>72</v>
      </c>
      <c r="AY89" s="168" t="s">
        <v>118</v>
      </c>
      <c r="BK89" s="170">
        <f>BK90</f>
        <v>0</v>
      </c>
    </row>
    <row r="90" spans="1:65" s="12" customFormat="1" ht="22.9" customHeight="1">
      <c r="B90" s="157"/>
      <c r="C90" s="158"/>
      <c r="D90" s="159" t="s">
        <v>71</v>
      </c>
      <c r="E90" s="171" t="s">
        <v>262</v>
      </c>
      <c r="F90" s="171" t="s">
        <v>263</v>
      </c>
      <c r="G90" s="158"/>
      <c r="H90" s="158"/>
      <c r="I90" s="161"/>
      <c r="J90" s="172">
        <f>BK90</f>
        <v>0</v>
      </c>
      <c r="K90" s="158"/>
      <c r="L90" s="163"/>
      <c r="M90" s="164"/>
      <c r="N90" s="165"/>
      <c r="O90" s="165"/>
      <c r="P90" s="166">
        <f>SUM(P91:P99)</f>
        <v>0</v>
      </c>
      <c r="Q90" s="165"/>
      <c r="R90" s="166">
        <f>SUM(R91:R99)</f>
        <v>0.1056</v>
      </c>
      <c r="S90" s="165"/>
      <c r="T90" s="167">
        <f>SUM(T91:T99)</f>
        <v>0</v>
      </c>
      <c r="AR90" s="168" t="s">
        <v>82</v>
      </c>
      <c r="AT90" s="169" t="s">
        <v>71</v>
      </c>
      <c r="AU90" s="169" t="s">
        <v>80</v>
      </c>
      <c r="AY90" s="168" t="s">
        <v>118</v>
      </c>
      <c r="BK90" s="170">
        <f>SUM(BK91:BK99)</f>
        <v>0</v>
      </c>
    </row>
    <row r="91" spans="1:65" s="2" customFormat="1" ht="24.2" customHeight="1">
      <c r="A91" s="34"/>
      <c r="B91" s="35"/>
      <c r="C91" s="173" t="s">
        <v>82</v>
      </c>
      <c r="D91" s="173" t="s">
        <v>120</v>
      </c>
      <c r="E91" s="174" t="s">
        <v>264</v>
      </c>
      <c r="F91" s="175" t="s">
        <v>478</v>
      </c>
      <c r="G91" s="176" t="s">
        <v>265</v>
      </c>
      <c r="H91" s="177">
        <v>12</v>
      </c>
      <c r="I91" s="178"/>
      <c r="J91" s="179">
        <f>ROUND(I91*H91,2)</f>
        <v>0</v>
      </c>
      <c r="K91" s="175" t="s">
        <v>19</v>
      </c>
      <c r="L91" s="39"/>
      <c r="M91" s="180" t="s">
        <v>19</v>
      </c>
      <c r="N91" s="181" t="s">
        <v>43</v>
      </c>
      <c r="O91" s="64"/>
      <c r="P91" s="182">
        <f>O91*H91</f>
        <v>0</v>
      </c>
      <c r="Q91" s="182">
        <v>0</v>
      </c>
      <c r="R91" s="182">
        <f>Q91*H91</f>
        <v>0</v>
      </c>
      <c r="S91" s="182">
        <v>0</v>
      </c>
      <c r="T91" s="183">
        <f>S91*H91</f>
        <v>0</v>
      </c>
      <c r="U91" s="34"/>
      <c r="V91" s="34"/>
      <c r="W91" s="34"/>
      <c r="X91" s="34"/>
      <c r="Y91" s="34"/>
      <c r="Z91" s="34"/>
      <c r="AA91" s="34"/>
      <c r="AB91" s="34"/>
      <c r="AC91" s="34"/>
      <c r="AD91" s="34"/>
      <c r="AE91" s="34"/>
      <c r="AR91" s="184" t="s">
        <v>218</v>
      </c>
      <c r="AT91" s="184" t="s">
        <v>120</v>
      </c>
      <c r="AU91" s="184" t="s">
        <v>82</v>
      </c>
      <c r="AY91" s="17" t="s">
        <v>118</v>
      </c>
      <c r="BE91" s="185">
        <f>IF(N91="základní",J91,0)</f>
        <v>0</v>
      </c>
      <c r="BF91" s="185">
        <f>IF(N91="snížená",J91,0)</f>
        <v>0</v>
      </c>
      <c r="BG91" s="185">
        <f>IF(N91="zákl. přenesená",J91,0)</f>
        <v>0</v>
      </c>
      <c r="BH91" s="185">
        <f>IF(N91="sníž. přenesená",J91,0)</f>
        <v>0</v>
      </c>
      <c r="BI91" s="185">
        <f>IF(N91="nulová",J91,0)</f>
        <v>0</v>
      </c>
      <c r="BJ91" s="17" t="s">
        <v>80</v>
      </c>
      <c r="BK91" s="185">
        <f>ROUND(I91*H91,2)</f>
        <v>0</v>
      </c>
      <c r="BL91" s="17" t="s">
        <v>218</v>
      </c>
      <c r="BM91" s="184" t="s">
        <v>266</v>
      </c>
    </row>
    <row r="92" spans="1:65" s="2" customFormat="1" ht="29.25">
      <c r="A92" s="34"/>
      <c r="B92" s="35"/>
      <c r="C92" s="36"/>
      <c r="D92" s="186" t="s">
        <v>176</v>
      </c>
      <c r="E92" s="36"/>
      <c r="F92" s="187" t="s">
        <v>267</v>
      </c>
      <c r="G92" s="36"/>
      <c r="H92" s="36"/>
      <c r="I92" s="188"/>
      <c r="J92" s="36"/>
      <c r="K92" s="36"/>
      <c r="L92" s="39"/>
      <c r="M92" s="189"/>
      <c r="N92" s="190"/>
      <c r="O92" s="64"/>
      <c r="P92" s="64"/>
      <c r="Q92" s="64"/>
      <c r="R92" s="64"/>
      <c r="S92" s="64"/>
      <c r="T92" s="65"/>
      <c r="U92" s="34"/>
      <c r="V92" s="34"/>
      <c r="W92" s="34"/>
      <c r="X92" s="34"/>
      <c r="Y92" s="34"/>
      <c r="Z92" s="34"/>
      <c r="AA92" s="34"/>
      <c r="AB92" s="34"/>
      <c r="AC92" s="34"/>
      <c r="AD92" s="34"/>
      <c r="AE92" s="34"/>
      <c r="AT92" s="17" t="s">
        <v>176</v>
      </c>
      <c r="AU92" s="17" t="s">
        <v>82</v>
      </c>
    </row>
    <row r="93" spans="1:65" s="2" customFormat="1" ht="24.2" customHeight="1">
      <c r="A93" s="34"/>
      <c r="B93" s="35"/>
      <c r="C93" s="213" t="s">
        <v>136</v>
      </c>
      <c r="D93" s="213" t="s">
        <v>193</v>
      </c>
      <c r="E93" s="214" t="s">
        <v>268</v>
      </c>
      <c r="F93" s="215" t="s">
        <v>269</v>
      </c>
      <c r="G93" s="216" t="s">
        <v>265</v>
      </c>
      <c r="H93" s="217">
        <v>12</v>
      </c>
      <c r="I93" s="218"/>
      <c r="J93" s="219">
        <f>ROUND(I93*H93,2)</f>
        <v>0</v>
      </c>
      <c r="K93" s="215" t="s">
        <v>19</v>
      </c>
      <c r="L93" s="220"/>
      <c r="M93" s="221" t="s">
        <v>19</v>
      </c>
      <c r="N93" s="222" t="s">
        <v>43</v>
      </c>
      <c r="O93" s="64"/>
      <c r="P93" s="182">
        <f>O93*H93</f>
        <v>0</v>
      </c>
      <c r="Q93" s="182">
        <v>8.8000000000000005E-3</v>
      </c>
      <c r="R93" s="182">
        <f>Q93*H93</f>
        <v>0.1056</v>
      </c>
      <c r="S93" s="182">
        <v>0</v>
      </c>
      <c r="T93" s="183">
        <f>S93*H93</f>
        <v>0</v>
      </c>
      <c r="U93" s="34"/>
      <c r="V93" s="34"/>
      <c r="W93" s="34"/>
      <c r="X93" s="34"/>
      <c r="Y93" s="34"/>
      <c r="Z93" s="34"/>
      <c r="AA93" s="34"/>
      <c r="AB93" s="34"/>
      <c r="AC93" s="34"/>
      <c r="AD93" s="34"/>
      <c r="AE93" s="34"/>
      <c r="AR93" s="184" t="s">
        <v>270</v>
      </c>
      <c r="AT93" s="184" t="s">
        <v>193</v>
      </c>
      <c r="AU93" s="184" t="s">
        <v>82</v>
      </c>
      <c r="AY93" s="17" t="s">
        <v>118</v>
      </c>
      <c r="BE93" s="185">
        <f>IF(N93="základní",J93,0)</f>
        <v>0</v>
      </c>
      <c r="BF93" s="185">
        <f>IF(N93="snížená",J93,0)</f>
        <v>0</v>
      </c>
      <c r="BG93" s="185">
        <f>IF(N93="zákl. přenesená",J93,0)</f>
        <v>0</v>
      </c>
      <c r="BH93" s="185">
        <f>IF(N93="sníž. přenesená",J93,0)</f>
        <v>0</v>
      </c>
      <c r="BI93" s="185">
        <f>IF(N93="nulová",J93,0)</f>
        <v>0</v>
      </c>
      <c r="BJ93" s="17" t="s">
        <v>80</v>
      </c>
      <c r="BK93" s="185">
        <f>ROUND(I93*H93,2)</f>
        <v>0</v>
      </c>
      <c r="BL93" s="17" t="s">
        <v>218</v>
      </c>
      <c r="BM93" s="184" t="s">
        <v>271</v>
      </c>
    </row>
    <row r="94" spans="1:65" s="2" customFormat="1" ht="29.25">
      <c r="A94" s="34"/>
      <c r="B94" s="35"/>
      <c r="C94" s="36"/>
      <c r="D94" s="186" t="s">
        <v>176</v>
      </c>
      <c r="E94" s="36"/>
      <c r="F94" s="187" t="s">
        <v>272</v>
      </c>
      <c r="G94" s="36"/>
      <c r="H94" s="36"/>
      <c r="I94" s="188"/>
      <c r="J94" s="36"/>
      <c r="K94" s="36"/>
      <c r="L94" s="39"/>
      <c r="M94" s="189"/>
      <c r="N94" s="190"/>
      <c r="O94" s="64"/>
      <c r="P94" s="64"/>
      <c r="Q94" s="64"/>
      <c r="R94" s="64"/>
      <c r="S94" s="64"/>
      <c r="T94" s="65"/>
      <c r="U94" s="34"/>
      <c r="V94" s="34"/>
      <c r="W94" s="34"/>
      <c r="X94" s="34"/>
      <c r="Y94" s="34"/>
      <c r="Z94" s="34"/>
      <c r="AA94" s="34"/>
      <c r="AB94" s="34"/>
      <c r="AC94" s="34"/>
      <c r="AD94" s="34"/>
      <c r="AE94" s="34"/>
      <c r="AT94" s="17" t="s">
        <v>176</v>
      </c>
      <c r="AU94" s="17" t="s">
        <v>82</v>
      </c>
    </row>
    <row r="95" spans="1:65" s="2" customFormat="1" ht="24.2" customHeight="1">
      <c r="A95" s="34"/>
      <c r="B95" s="35"/>
      <c r="C95" s="173" t="s">
        <v>125</v>
      </c>
      <c r="D95" s="173" t="s">
        <v>120</v>
      </c>
      <c r="E95" s="174" t="s">
        <v>273</v>
      </c>
      <c r="F95" s="175" t="s">
        <v>479</v>
      </c>
      <c r="G95" s="176" t="s">
        <v>265</v>
      </c>
      <c r="H95" s="177">
        <v>14</v>
      </c>
      <c r="I95" s="178"/>
      <c r="J95" s="179">
        <f>ROUND(I95*H95,2)</f>
        <v>0</v>
      </c>
      <c r="K95" s="175" t="s">
        <v>19</v>
      </c>
      <c r="L95" s="39"/>
      <c r="M95" s="180" t="s">
        <v>19</v>
      </c>
      <c r="N95" s="181" t="s">
        <v>43</v>
      </c>
      <c r="O95" s="64"/>
      <c r="P95" s="182">
        <f>O95*H95</f>
        <v>0</v>
      </c>
      <c r="Q95" s="182">
        <v>0</v>
      </c>
      <c r="R95" s="182">
        <f>Q95*H95</f>
        <v>0</v>
      </c>
      <c r="S95" s="182">
        <v>0</v>
      </c>
      <c r="T95" s="183">
        <f>S95*H95</f>
        <v>0</v>
      </c>
      <c r="U95" s="34"/>
      <c r="V95" s="34"/>
      <c r="W95" s="34"/>
      <c r="X95" s="34"/>
      <c r="Y95" s="34"/>
      <c r="Z95" s="34"/>
      <c r="AA95" s="34"/>
      <c r="AB95" s="34"/>
      <c r="AC95" s="34"/>
      <c r="AD95" s="34"/>
      <c r="AE95" s="34"/>
      <c r="AR95" s="184" t="s">
        <v>218</v>
      </c>
      <c r="AT95" s="184" t="s">
        <v>120</v>
      </c>
      <c r="AU95" s="184" t="s">
        <v>82</v>
      </c>
      <c r="AY95" s="17" t="s">
        <v>118</v>
      </c>
      <c r="BE95" s="185">
        <f>IF(N95="základní",J95,0)</f>
        <v>0</v>
      </c>
      <c r="BF95" s="185">
        <f>IF(N95="snížená",J95,0)</f>
        <v>0</v>
      </c>
      <c r="BG95" s="185">
        <f>IF(N95="zákl. přenesená",J95,0)</f>
        <v>0</v>
      </c>
      <c r="BH95" s="185">
        <f>IF(N95="sníž. přenesená",J95,0)</f>
        <v>0</v>
      </c>
      <c r="BI95" s="185">
        <f>IF(N95="nulová",J95,0)</f>
        <v>0</v>
      </c>
      <c r="BJ95" s="17" t="s">
        <v>80</v>
      </c>
      <c r="BK95" s="185">
        <f>ROUND(I95*H95,2)</f>
        <v>0</v>
      </c>
      <c r="BL95" s="17" t="s">
        <v>218</v>
      </c>
      <c r="BM95" s="184" t="s">
        <v>274</v>
      </c>
    </row>
    <row r="96" spans="1:65" s="2" customFormat="1" ht="37.9" customHeight="1">
      <c r="A96" s="34"/>
      <c r="B96" s="35"/>
      <c r="C96" s="173" t="s">
        <v>149</v>
      </c>
      <c r="D96" s="173" t="s">
        <v>120</v>
      </c>
      <c r="E96" s="174" t="s">
        <v>275</v>
      </c>
      <c r="F96" s="175" t="s">
        <v>276</v>
      </c>
      <c r="G96" s="176" t="s">
        <v>265</v>
      </c>
      <c r="H96" s="177">
        <v>1</v>
      </c>
      <c r="I96" s="178"/>
      <c r="J96" s="179">
        <f>ROUND(I96*H96,2)</f>
        <v>0</v>
      </c>
      <c r="K96" s="175" t="s">
        <v>124</v>
      </c>
      <c r="L96" s="39"/>
      <c r="M96" s="180" t="s">
        <v>19</v>
      </c>
      <c r="N96" s="181" t="s">
        <v>43</v>
      </c>
      <c r="O96" s="64"/>
      <c r="P96" s="182">
        <f>O96*H96</f>
        <v>0</v>
      </c>
      <c r="Q96" s="182">
        <v>0</v>
      </c>
      <c r="R96" s="182">
        <f>Q96*H96</f>
        <v>0</v>
      </c>
      <c r="S96" s="182">
        <v>0</v>
      </c>
      <c r="T96" s="183">
        <f>S96*H96</f>
        <v>0</v>
      </c>
      <c r="U96" s="34"/>
      <c r="V96" s="34"/>
      <c r="W96" s="34"/>
      <c r="X96" s="34"/>
      <c r="Y96" s="34"/>
      <c r="Z96" s="34"/>
      <c r="AA96" s="34"/>
      <c r="AB96" s="34"/>
      <c r="AC96" s="34"/>
      <c r="AD96" s="34"/>
      <c r="AE96" s="34"/>
      <c r="AR96" s="184" t="s">
        <v>218</v>
      </c>
      <c r="AT96" s="184" t="s">
        <v>120</v>
      </c>
      <c r="AU96" s="184" t="s">
        <v>82</v>
      </c>
      <c r="AY96" s="17" t="s">
        <v>118</v>
      </c>
      <c r="BE96" s="185">
        <f>IF(N96="základní",J96,0)</f>
        <v>0</v>
      </c>
      <c r="BF96" s="185">
        <f>IF(N96="snížená",J96,0)</f>
        <v>0</v>
      </c>
      <c r="BG96" s="185">
        <f>IF(N96="zákl. přenesená",J96,0)</f>
        <v>0</v>
      </c>
      <c r="BH96" s="185">
        <f>IF(N96="sníž. přenesená",J96,0)</f>
        <v>0</v>
      </c>
      <c r="BI96" s="185">
        <f>IF(N96="nulová",J96,0)</f>
        <v>0</v>
      </c>
      <c r="BJ96" s="17" t="s">
        <v>80</v>
      </c>
      <c r="BK96" s="185">
        <f>ROUND(I96*H96,2)</f>
        <v>0</v>
      </c>
      <c r="BL96" s="17" t="s">
        <v>218</v>
      </c>
      <c r="BM96" s="184" t="s">
        <v>277</v>
      </c>
    </row>
    <row r="97" spans="1:65" s="2" customFormat="1" ht="39">
      <c r="A97" s="34"/>
      <c r="B97" s="35"/>
      <c r="C97" s="36"/>
      <c r="D97" s="186" t="s">
        <v>127</v>
      </c>
      <c r="E97" s="36"/>
      <c r="F97" s="187" t="s">
        <v>278</v>
      </c>
      <c r="G97" s="36"/>
      <c r="H97" s="36"/>
      <c r="I97" s="188"/>
      <c r="J97" s="36"/>
      <c r="K97" s="36"/>
      <c r="L97" s="39"/>
      <c r="M97" s="189"/>
      <c r="N97" s="190"/>
      <c r="O97" s="64"/>
      <c r="P97" s="64"/>
      <c r="Q97" s="64"/>
      <c r="R97" s="64"/>
      <c r="S97" s="64"/>
      <c r="T97" s="65"/>
      <c r="U97" s="34"/>
      <c r="V97" s="34"/>
      <c r="W97" s="34"/>
      <c r="X97" s="34"/>
      <c r="Y97" s="34"/>
      <c r="Z97" s="34"/>
      <c r="AA97" s="34"/>
      <c r="AB97" s="34"/>
      <c r="AC97" s="34"/>
      <c r="AD97" s="34"/>
      <c r="AE97" s="34"/>
      <c r="AT97" s="17" t="s">
        <v>127</v>
      </c>
      <c r="AU97" s="17" t="s">
        <v>82</v>
      </c>
    </row>
    <row r="98" spans="1:65" s="2" customFormat="1" ht="37.9" customHeight="1">
      <c r="A98" s="34"/>
      <c r="B98" s="35"/>
      <c r="C98" s="173" t="s">
        <v>154</v>
      </c>
      <c r="D98" s="173" t="s">
        <v>120</v>
      </c>
      <c r="E98" s="174" t="s">
        <v>279</v>
      </c>
      <c r="F98" s="175" t="s">
        <v>280</v>
      </c>
      <c r="G98" s="176" t="s">
        <v>281</v>
      </c>
      <c r="H98" s="227"/>
      <c r="I98" s="178"/>
      <c r="J98" s="179">
        <f>ROUND(I98*H98,2)</f>
        <v>0</v>
      </c>
      <c r="K98" s="175" t="s">
        <v>124</v>
      </c>
      <c r="L98" s="39"/>
      <c r="M98" s="180" t="s">
        <v>19</v>
      </c>
      <c r="N98" s="181" t="s">
        <v>43</v>
      </c>
      <c r="O98" s="64"/>
      <c r="P98" s="182">
        <f>O98*H98</f>
        <v>0</v>
      </c>
      <c r="Q98" s="182">
        <v>0</v>
      </c>
      <c r="R98" s="182">
        <f>Q98*H98</f>
        <v>0</v>
      </c>
      <c r="S98" s="182">
        <v>0</v>
      </c>
      <c r="T98" s="183">
        <f>S98*H98</f>
        <v>0</v>
      </c>
      <c r="U98" s="34"/>
      <c r="V98" s="34"/>
      <c r="W98" s="34"/>
      <c r="X98" s="34"/>
      <c r="Y98" s="34"/>
      <c r="Z98" s="34"/>
      <c r="AA98" s="34"/>
      <c r="AB98" s="34"/>
      <c r="AC98" s="34"/>
      <c r="AD98" s="34"/>
      <c r="AE98" s="34"/>
      <c r="AR98" s="184" t="s">
        <v>218</v>
      </c>
      <c r="AT98" s="184" t="s">
        <v>120</v>
      </c>
      <c r="AU98" s="184" t="s">
        <v>82</v>
      </c>
      <c r="AY98" s="17" t="s">
        <v>118</v>
      </c>
      <c r="BE98" s="185">
        <f>IF(N98="základní",J98,0)</f>
        <v>0</v>
      </c>
      <c r="BF98" s="185">
        <f>IF(N98="snížená",J98,0)</f>
        <v>0</v>
      </c>
      <c r="BG98" s="185">
        <f>IF(N98="zákl. přenesená",J98,0)</f>
        <v>0</v>
      </c>
      <c r="BH98" s="185">
        <f>IF(N98="sníž. přenesená",J98,0)</f>
        <v>0</v>
      </c>
      <c r="BI98" s="185">
        <f>IF(N98="nulová",J98,0)</f>
        <v>0</v>
      </c>
      <c r="BJ98" s="17" t="s">
        <v>80</v>
      </c>
      <c r="BK98" s="185">
        <f>ROUND(I98*H98,2)</f>
        <v>0</v>
      </c>
      <c r="BL98" s="17" t="s">
        <v>218</v>
      </c>
      <c r="BM98" s="184" t="s">
        <v>282</v>
      </c>
    </row>
    <row r="99" spans="1:65" s="2" customFormat="1" ht="126.75">
      <c r="A99" s="34"/>
      <c r="B99" s="35"/>
      <c r="C99" s="36"/>
      <c r="D99" s="186" t="s">
        <v>127</v>
      </c>
      <c r="E99" s="36"/>
      <c r="F99" s="187" t="s">
        <v>283</v>
      </c>
      <c r="G99" s="36"/>
      <c r="H99" s="36"/>
      <c r="I99" s="188"/>
      <c r="J99" s="36"/>
      <c r="K99" s="36"/>
      <c r="L99" s="39"/>
      <c r="M99" s="189"/>
      <c r="N99" s="190"/>
      <c r="O99" s="64"/>
      <c r="P99" s="64"/>
      <c r="Q99" s="64"/>
      <c r="R99" s="64"/>
      <c r="S99" s="64"/>
      <c r="T99" s="65"/>
      <c r="U99" s="34"/>
      <c r="V99" s="34"/>
      <c r="W99" s="34"/>
      <c r="X99" s="34"/>
      <c r="Y99" s="34"/>
      <c r="Z99" s="34"/>
      <c r="AA99" s="34"/>
      <c r="AB99" s="34"/>
      <c r="AC99" s="34"/>
      <c r="AD99" s="34"/>
      <c r="AE99" s="34"/>
      <c r="AT99" s="17" t="s">
        <v>127</v>
      </c>
      <c r="AU99" s="17" t="s">
        <v>82</v>
      </c>
    </row>
    <row r="100" spans="1:65" s="12" customFormat="1" ht="25.9" customHeight="1">
      <c r="B100" s="157"/>
      <c r="C100" s="158"/>
      <c r="D100" s="159" t="s">
        <v>71</v>
      </c>
      <c r="E100" s="160" t="s">
        <v>284</v>
      </c>
      <c r="F100" s="160" t="s">
        <v>285</v>
      </c>
      <c r="G100" s="158"/>
      <c r="H100" s="158"/>
      <c r="I100" s="161"/>
      <c r="J100" s="162">
        <f>BK100</f>
        <v>0</v>
      </c>
      <c r="K100" s="158"/>
      <c r="L100" s="163"/>
      <c r="M100" s="164"/>
      <c r="N100" s="165"/>
      <c r="O100" s="165"/>
      <c r="P100" s="166">
        <f>P101</f>
        <v>0</v>
      </c>
      <c r="Q100" s="165"/>
      <c r="R100" s="166">
        <f>R101</f>
        <v>0</v>
      </c>
      <c r="S100" s="165"/>
      <c r="T100" s="167">
        <f>T101</f>
        <v>0</v>
      </c>
      <c r="AR100" s="168" t="s">
        <v>149</v>
      </c>
      <c r="AT100" s="169" t="s">
        <v>71</v>
      </c>
      <c r="AU100" s="169" t="s">
        <v>72</v>
      </c>
      <c r="AY100" s="168" t="s">
        <v>118</v>
      </c>
      <c r="BK100" s="170">
        <f>BK101</f>
        <v>0</v>
      </c>
    </row>
    <row r="101" spans="1:65" s="12" customFormat="1" ht="22.9" customHeight="1">
      <c r="B101" s="157"/>
      <c r="C101" s="158"/>
      <c r="D101" s="159" t="s">
        <v>71</v>
      </c>
      <c r="E101" s="171" t="s">
        <v>286</v>
      </c>
      <c r="F101" s="171" t="s">
        <v>287</v>
      </c>
      <c r="G101" s="158"/>
      <c r="H101" s="158"/>
      <c r="I101" s="161"/>
      <c r="J101" s="172">
        <f>BK101</f>
        <v>0</v>
      </c>
      <c r="K101" s="158"/>
      <c r="L101" s="163"/>
      <c r="M101" s="164"/>
      <c r="N101" s="165"/>
      <c r="O101" s="165"/>
      <c r="P101" s="166">
        <f>SUM(P102:P104)</f>
        <v>0</v>
      </c>
      <c r="Q101" s="165"/>
      <c r="R101" s="166">
        <f>SUM(R102:R104)</f>
        <v>0</v>
      </c>
      <c r="S101" s="165"/>
      <c r="T101" s="167">
        <f>SUM(T102:T104)</f>
        <v>0</v>
      </c>
      <c r="AR101" s="168" t="s">
        <v>149</v>
      </c>
      <c r="AT101" s="169" t="s">
        <v>71</v>
      </c>
      <c r="AU101" s="169" t="s">
        <v>80</v>
      </c>
      <c r="AY101" s="168" t="s">
        <v>118</v>
      </c>
      <c r="BK101" s="170">
        <f>SUM(BK102:BK104)</f>
        <v>0</v>
      </c>
    </row>
    <row r="102" spans="1:65" s="2" customFormat="1" ht="14.45" customHeight="1">
      <c r="A102" s="34"/>
      <c r="B102" s="35"/>
      <c r="C102" s="173" t="s">
        <v>160</v>
      </c>
      <c r="D102" s="173" t="s">
        <v>120</v>
      </c>
      <c r="E102" s="174" t="s">
        <v>288</v>
      </c>
      <c r="F102" s="175" t="s">
        <v>289</v>
      </c>
      <c r="G102" s="176" t="s">
        <v>246</v>
      </c>
      <c r="H102" s="177">
        <v>1</v>
      </c>
      <c r="I102" s="178"/>
      <c r="J102" s="179">
        <f>ROUND(I102*H102,2)</f>
        <v>0</v>
      </c>
      <c r="K102" s="175" t="s">
        <v>124</v>
      </c>
      <c r="L102" s="39"/>
      <c r="M102" s="180" t="s">
        <v>19</v>
      </c>
      <c r="N102" s="181" t="s">
        <v>43</v>
      </c>
      <c r="O102" s="64"/>
      <c r="P102" s="182">
        <f>O102*H102</f>
        <v>0</v>
      </c>
      <c r="Q102" s="182">
        <v>0</v>
      </c>
      <c r="R102" s="182">
        <f>Q102*H102</f>
        <v>0</v>
      </c>
      <c r="S102" s="182">
        <v>0</v>
      </c>
      <c r="T102" s="183">
        <f>S102*H102</f>
        <v>0</v>
      </c>
      <c r="U102" s="34"/>
      <c r="V102" s="34"/>
      <c r="W102" s="34"/>
      <c r="X102" s="34"/>
      <c r="Y102" s="34"/>
      <c r="Z102" s="34"/>
      <c r="AA102" s="34"/>
      <c r="AB102" s="34"/>
      <c r="AC102" s="34"/>
      <c r="AD102" s="34"/>
      <c r="AE102" s="34"/>
      <c r="AR102" s="184" t="s">
        <v>290</v>
      </c>
      <c r="AT102" s="184" t="s">
        <v>120</v>
      </c>
      <c r="AU102" s="184" t="s">
        <v>82</v>
      </c>
      <c r="AY102" s="17" t="s">
        <v>118</v>
      </c>
      <c r="BE102" s="185">
        <f>IF(N102="základní",J102,0)</f>
        <v>0</v>
      </c>
      <c r="BF102" s="185">
        <f>IF(N102="snížená",J102,0)</f>
        <v>0</v>
      </c>
      <c r="BG102" s="185">
        <f>IF(N102="zákl. přenesená",J102,0)</f>
        <v>0</v>
      </c>
      <c r="BH102" s="185">
        <f>IF(N102="sníž. přenesená",J102,0)</f>
        <v>0</v>
      </c>
      <c r="BI102" s="185">
        <f>IF(N102="nulová",J102,0)</f>
        <v>0</v>
      </c>
      <c r="BJ102" s="17" t="s">
        <v>80</v>
      </c>
      <c r="BK102" s="185">
        <f>ROUND(I102*H102,2)</f>
        <v>0</v>
      </c>
      <c r="BL102" s="17" t="s">
        <v>290</v>
      </c>
      <c r="BM102" s="184" t="s">
        <v>291</v>
      </c>
    </row>
    <row r="103" spans="1:65" s="2" customFormat="1" ht="39">
      <c r="A103" s="34"/>
      <c r="B103" s="35"/>
      <c r="C103" s="36"/>
      <c r="D103" s="186" t="s">
        <v>127</v>
      </c>
      <c r="E103" s="36"/>
      <c r="F103" s="187" t="s">
        <v>292</v>
      </c>
      <c r="G103" s="36"/>
      <c r="H103" s="36"/>
      <c r="I103" s="188"/>
      <c r="J103" s="36"/>
      <c r="K103" s="36"/>
      <c r="L103" s="39"/>
      <c r="M103" s="189"/>
      <c r="N103" s="190"/>
      <c r="O103" s="64"/>
      <c r="P103" s="64"/>
      <c r="Q103" s="64"/>
      <c r="R103" s="64"/>
      <c r="S103" s="64"/>
      <c r="T103" s="65"/>
      <c r="U103" s="34"/>
      <c r="V103" s="34"/>
      <c r="W103" s="34"/>
      <c r="X103" s="34"/>
      <c r="Y103" s="34"/>
      <c r="Z103" s="34"/>
      <c r="AA103" s="34"/>
      <c r="AB103" s="34"/>
      <c r="AC103" s="34"/>
      <c r="AD103" s="34"/>
      <c r="AE103" s="34"/>
      <c r="AT103" s="17" t="s">
        <v>127</v>
      </c>
      <c r="AU103" s="17" t="s">
        <v>82</v>
      </c>
    </row>
    <row r="104" spans="1:65" s="2" customFormat="1" ht="29.25">
      <c r="A104" s="34"/>
      <c r="B104" s="35"/>
      <c r="C104" s="36"/>
      <c r="D104" s="186" t="s">
        <v>176</v>
      </c>
      <c r="E104" s="36"/>
      <c r="F104" s="187" t="s">
        <v>293</v>
      </c>
      <c r="G104" s="36"/>
      <c r="H104" s="36"/>
      <c r="I104" s="188"/>
      <c r="J104" s="36"/>
      <c r="K104" s="36"/>
      <c r="L104" s="39"/>
      <c r="M104" s="223"/>
      <c r="N104" s="224"/>
      <c r="O104" s="225"/>
      <c r="P104" s="225"/>
      <c r="Q104" s="225"/>
      <c r="R104" s="225"/>
      <c r="S104" s="225"/>
      <c r="T104" s="226"/>
      <c r="U104" s="34"/>
      <c r="V104" s="34"/>
      <c r="W104" s="34"/>
      <c r="X104" s="34"/>
      <c r="Y104" s="34"/>
      <c r="Z104" s="34"/>
      <c r="AA104" s="34"/>
      <c r="AB104" s="34"/>
      <c r="AC104" s="34"/>
      <c r="AD104" s="34"/>
      <c r="AE104" s="34"/>
      <c r="AT104" s="17" t="s">
        <v>176</v>
      </c>
      <c r="AU104" s="17" t="s">
        <v>82</v>
      </c>
    </row>
    <row r="105" spans="1:65" s="2" customFormat="1" ht="6.95" customHeight="1">
      <c r="A105" s="34"/>
      <c r="B105" s="47"/>
      <c r="C105" s="48"/>
      <c r="D105" s="48"/>
      <c r="E105" s="48"/>
      <c r="F105" s="48"/>
      <c r="G105" s="48"/>
      <c r="H105" s="48"/>
      <c r="I105" s="48"/>
      <c r="J105" s="48"/>
      <c r="K105" s="48"/>
      <c r="L105" s="39"/>
      <c r="M105" s="34"/>
      <c r="O105" s="34"/>
      <c r="P105" s="34"/>
      <c r="Q105" s="34"/>
      <c r="R105" s="34"/>
      <c r="S105" s="34"/>
      <c r="T105" s="34"/>
      <c r="U105" s="34"/>
      <c r="V105" s="34"/>
      <c r="W105" s="34"/>
      <c r="X105" s="34"/>
      <c r="Y105" s="34"/>
      <c r="Z105" s="34"/>
      <c r="AA105" s="34"/>
      <c r="AB105" s="34"/>
      <c r="AC105" s="34"/>
      <c r="AD105" s="34"/>
      <c r="AE105" s="34"/>
    </row>
  </sheetData>
  <sheetProtection algorithmName="SHA-512" hashValue="P+/MyDuS4+u1QJg6L/xD8zavC4G7PGhUlpp2lp9wvYIjnjB57oqwhz/1LlH0dr3gxUWO5go1xxdcSVKiqyyJOw==" saltValue="0UTyO5j++8nf75YxqrTGEg==" spinCount="100000" sheet="1" objects="1" scenarios="1" formatColumns="0" formatRows="0" autoFilter="0"/>
  <autoFilter ref="C84:K104" xr:uid="{00000000-0009-0000-0000-000002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8"/>
  <sheetViews>
    <sheetView showGridLines="0" zoomScale="110" zoomScaleNormal="110" workbookViewId="0"/>
  </sheetViews>
  <sheetFormatPr defaultRowHeight="15"/>
  <cols>
    <col min="1" max="1" width="8.33203125" style="228" customWidth="1"/>
    <col min="2" max="2" width="1.6640625" style="228" customWidth="1"/>
    <col min="3" max="4" width="5" style="228" customWidth="1"/>
    <col min="5" max="5" width="11.6640625" style="228" customWidth="1"/>
    <col min="6" max="6" width="9.1640625" style="228" customWidth="1"/>
    <col min="7" max="7" width="5" style="228" customWidth="1"/>
    <col min="8" max="8" width="77.83203125" style="228" customWidth="1"/>
    <col min="9" max="10" width="20" style="228" customWidth="1"/>
    <col min="11" max="11" width="1.6640625" style="228" customWidth="1"/>
  </cols>
  <sheetData>
    <row r="1" spans="2:11" s="1" customFormat="1" ht="37.5" customHeight="1"/>
    <row r="2" spans="2:11" s="1" customFormat="1" ht="7.5" customHeight="1">
      <c r="B2" s="229"/>
      <c r="C2" s="230"/>
      <c r="D2" s="230"/>
      <c r="E2" s="230"/>
      <c r="F2" s="230"/>
      <c r="G2" s="230"/>
      <c r="H2" s="230"/>
      <c r="I2" s="230"/>
      <c r="J2" s="230"/>
      <c r="K2" s="231"/>
    </row>
    <row r="3" spans="2:11" s="15" customFormat="1" ht="45" customHeight="1">
      <c r="B3" s="232"/>
      <c r="C3" s="360" t="s">
        <v>294</v>
      </c>
      <c r="D3" s="360"/>
      <c r="E3" s="360"/>
      <c r="F3" s="360"/>
      <c r="G3" s="360"/>
      <c r="H3" s="360"/>
      <c r="I3" s="360"/>
      <c r="J3" s="360"/>
      <c r="K3" s="233"/>
    </row>
    <row r="4" spans="2:11" s="1" customFormat="1" ht="25.5" customHeight="1">
      <c r="B4" s="234"/>
      <c r="C4" s="365" t="s">
        <v>295</v>
      </c>
      <c r="D4" s="365"/>
      <c r="E4" s="365"/>
      <c r="F4" s="365"/>
      <c r="G4" s="365"/>
      <c r="H4" s="365"/>
      <c r="I4" s="365"/>
      <c r="J4" s="365"/>
      <c r="K4" s="235"/>
    </row>
    <row r="5" spans="2:11" s="1" customFormat="1" ht="5.25" customHeight="1">
      <c r="B5" s="234"/>
      <c r="C5" s="236"/>
      <c r="D5" s="236"/>
      <c r="E5" s="236"/>
      <c r="F5" s="236"/>
      <c r="G5" s="236"/>
      <c r="H5" s="236"/>
      <c r="I5" s="236"/>
      <c r="J5" s="236"/>
      <c r="K5" s="235"/>
    </row>
    <row r="6" spans="2:11" s="1" customFormat="1" ht="15" customHeight="1">
      <c r="B6" s="234"/>
      <c r="C6" s="364" t="s">
        <v>296</v>
      </c>
      <c r="D6" s="364"/>
      <c r="E6" s="364"/>
      <c r="F6" s="364"/>
      <c r="G6" s="364"/>
      <c r="H6" s="364"/>
      <c r="I6" s="364"/>
      <c r="J6" s="364"/>
      <c r="K6" s="235"/>
    </row>
    <row r="7" spans="2:11" s="1" customFormat="1" ht="15" customHeight="1">
      <c r="B7" s="238"/>
      <c r="C7" s="364" t="s">
        <v>297</v>
      </c>
      <c r="D7" s="364"/>
      <c r="E7" s="364"/>
      <c r="F7" s="364"/>
      <c r="G7" s="364"/>
      <c r="H7" s="364"/>
      <c r="I7" s="364"/>
      <c r="J7" s="364"/>
      <c r="K7" s="235"/>
    </row>
    <row r="8" spans="2:11" s="1" customFormat="1" ht="12.75" customHeight="1">
      <c r="B8" s="238"/>
      <c r="C8" s="237"/>
      <c r="D8" s="237"/>
      <c r="E8" s="237"/>
      <c r="F8" s="237"/>
      <c r="G8" s="237"/>
      <c r="H8" s="237"/>
      <c r="I8" s="237"/>
      <c r="J8" s="237"/>
      <c r="K8" s="235"/>
    </row>
    <row r="9" spans="2:11" s="1" customFormat="1" ht="15" customHeight="1">
      <c r="B9" s="238"/>
      <c r="C9" s="364" t="s">
        <v>298</v>
      </c>
      <c r="D9" s="364"/>
      <c r="E9" s="364"/>
      <c r="F9" s="364"/>
      <c r="G9" s="364"/>
      <c r="H9" s="364"/>
      <c r="I9" s="364"/>
      <c r="J9" s="364"/>
      <c r="K9" s="235"/>
    </row>
    <row r="10" spans="2:11" s="1" customFormat="1" ht="15" customHeight="1">
      <c r="B10" s="238"/>
      <c r="C10" s="237"/>
      <c r="D10" s="364" t="s">
        <v>299</v>
      </c>
      <c r="E10" s="364"/>
      <c r="F10" s="364"/>
      <c r="G10" s="364"/>
      <c r="H10" s="364"/>
      <c r="I10" s="364"/>
      <c r="J10" s="364"/>
      <c r="K10" s="235"/>
    </row>
    <row r="11" spans="2:11" s="1" customFormat="1" ht="15" customHeight="1">
      <c r="B11" s="238"/>
      <c r="C11" s="239"/>
      <c r="D11" s="364" t="s">
        <v>300</v>
      </c>
      <c r="E11" s="364"/>
      <c r="F11" s="364"/>
      <c r="G11" s="364"/>
      <c r="H11" s="364"/>
      <c r="I11" s="364"/>
      <c r="J11" s="364"/>
      <c r="K11" s="235"/>
    </row>
    <row r="12" spans="2:11" s="1" customFormat="1" ht="15" customHeight="1">
      <c r="B12" s="238"/>
      <c r="C12" s="239"/>
      <c r="D12" s="237"/>
      <c r="E12" s="237"/>
      <c r="F12" s="237"/>
      <c r="G12" s="237"/>
      <c r="H12" s="237"/>
      <c r="I12" s="237"/>
      <c r="J12" s="237"/>
      <c r="K12" s="235"/>
    </row>
    <row r="13" spans="2:11" s="1" customFormat="1" ht="15" customHeight="1">
      <c r="B13" s="238"/>
      <c r="C13" s="239"/>
      <c r="D13" s="240" t="s">
        <v>301</v>
      </c>
      <c r="E13" s="237"/>
      <c r="F13" s="237"/>
      <c r="G13" s="237"/>
      <c r="H13" s="237"/>
      <c r="I13" s="237"/>
      <c r="J13" s="237"/>
      <c r="K13" s="235"/>
    </row>
    <row r="14" spans="2:11" s="1" customFormat="1" ht="12.75" customHeight="1">
      <c r="B14" s="238"/>
      <c r="C14" s="239"/>
      <c r="D14" s="239"/>
      <c r="E14" s="239"/>
      <c r="F14" s="239"/>
      <c r="G14" s="239"/>
      <c r="H14" s="239"/>
      <c r="I14" s="239"/>
      <c r="J14" s="239"/>
      <c r="K14" s="235"/>
    </row>
    <row r="15" spans="2:11" s="1" customFormat="1" ht="15" customHeight="1">
      <c r="B15" s="238"/>
      <c r="C15" s="239"/>
      <c r="D15" s="364" t="s">
        <v>302</v>
      </c>
      <c r="E15" s="364"/>
      <c r="F15" s="364"/>
      <c r="G15" s="364"/>
      <c r="H15" s="364"/>
      <c r="I15" s="364"/>
      <c r="J15" s="364"/>
      <c r="K15" s="235"/>
    </row>
    <row r="16" spans="2:11" s="1" customFormat="1" ht="15" customHeight="1">
      <c r="B16" s="238"/>
      <c r="C16" s="239"/>
      <c r="D16" s="364" t="s">
        <v>303</v>
      </c>
      <c r="E16" s="364"/>
      <c r="F16" s="364"/>
      <c r="G16" s="364"/>
      <c r="H16" s="364"/>
      <c r="I16" s="364"/>
      <c r="J16" s="364"/>
      <c r="K16" s="235"/>
    </row>
    <row r="17" spans="2:11" s="1" customFormat="1" ht="15" customHeight="1">
      <c r="B17" s="238"/>
      <c r="C17" s="239"/>
      <c r="D17" s="364" t="s">
        <v>304</v>
      </c>
      <c r="E17" s="364"/>
      <c r="F17" s="364"/>
      <c r="G17" s="364"/>
      <c r="H17" s="364"/>
      <c r="I17" s="364"/>
      <c r="J17" s="364"/>
      <c r="K17" s="235"/>
    </row>
    <row r="18" spans="2:11" s="1" customFormat="1" ht="15" customHeight="1">
      <c r="B18" s="238"/>
      <c r="C18" s="239"/>
      <c r="D18" s="239"/>
      <c r="E18" s="241" t="s">
        <v>79</v>
      </c>
      <c r="F18" s="364" t="s">
        <v>305</v>
      </c>
      <c r="G18" s="364"/>
      <c r="H18" s="364"/>
      <c r="I18" s="364"/>
      <c r="J18" s="364"/>
      <c r="K18" s="235"/>
    </row>
    <row r="19" spans="2:11" s="1" customFormat="1" ht="15" customHeight="1">
      <c r="B19" s="238"/>
      <c r="C19" s="239"/>
      <c r="D19" s="239"/>
      <c r="E19" s="241" t="s">
        <v>306</v>
      </c>
      <c r="F19" s="364" t="s">
        <v>307</v>
      </c>
      <c r="G19" s="364"/>
      <c r="H19" s="364"/>
      <c r="I19" s="364"/>
      <c r="J19" s="364"/>
      <c r="K19" s="235"/>
    </row>
    <row r="20" spans="2:11" s="1" customFormat="1" ht="15" customHeight="1">
      <c r="B20" s="238"/>
      <c r="C20" s="239"/>
      <c r="D20" s="239"/>
      <c r="E20" s="241" t="s">
        <v>308</v>
      </c>
      <c r="F20" s="364" t="s">
        <v>309</v>
      </c>
      <c r="G20" s="364"/>
      <c r="H20" s="364"/>
      <c r="I20" s="364"/>
      <c r="J20" s="364"/>
      <c r="K20" s="235"/>
    </row>
    <row r="21" spans="2:11" s="1" customFormat="1" ht="15" customHeight="1">
      <c r="B21" s="238"/>
      <c r="C21" s="239"/>
      <c r="D21" s="239"/>
      <c r="E21" s="241" t="s">
        <v>310</v>
      </c>
      <c r="F21" s="364" t="s">
        <v>311</v>
      </c>
      <c r="G21" s="364"/>
      <c r="H21" s="364"/>
      <c r="I21" s="364"/>
      <c r="J21" s="364"/>
      <c r="K21" s="235"/>
    </row>
    <row r="22" spans="2:11" s="1" customFormat="1" ht="15" customHeight="1">
      <c r="B22" s="238"/>
      <c r="C22" s="239"/>
      <c r="D22" s="239"/>
      <c r="E22" s="241" t="s">
        <v>241</v>
      </c>
      <c r="F22" s="364" t="s">
        <v>242</v>
      </c>
      <c r="G22" s="364"/>
      <c r="H22" s="364"/>
      <c r="I22" s="364"/>
      <c r="J22" s="364"/>
      <c r="K22" s="235"/>
    </row>
    <row r="23" spans="2:11" s="1" customFormat="1" ht="15" customHeight="1">
      <c r="B23" s="238"/>
      <c r="C23" s="239"/>
      <c r="D23" s="239"/>
      <c r="E23" s="241" t="s">
        <v>312</v>
      </c>
      <c r="F23" s="364" t="s">
        <v>313</v>
      </c>
      <c r="G23" s="364"/>
      <c r="H23" s="364"/>
      <c r="I23" s="364"/>
      <c r="J23" s="364"/>
      <c r="K23" s="235"/>
    </row>
    <row r="24" spans="2:11" s="1" customFormat="1" ht="12.75" customHeight="1">
      <c r="B24" s="238"/>
      <c r="C24" s="239"/>
      <c r="D24" s="239"/>
      <c r="E24" s="239"/>
      <c r="F24" s="239"/>
      <c r="G24" s="239"/>
      <c r="H24" s="239"/>
      <c r="I24" s="239"/>
      <c r="J24" s="239"/>
      <c r="K24" s="235"/>
    </row>
    <row r="25" spans="2:11" s="1" customFormat="1" ht="15" customHeight="1">
      <c r="B25" s="238"/>
      <c r="C25" s="364" t="s">
        <v>314</v>
      </c>
      <c r="D25" s="364"/>
      <c r="E25" s="364"/>
      <c r="F25" s="364"/>
      <c r="G25" s="364"/>
      <c r="H25" s="364"/>
      <c r="I25" s="364"/>
      <c r="J25" s="364"/>
      <c r="K25" s="235"/>
    </row>
    <row r="26" spans="2:11" s="1" customFormat="1" ht="15" customHeight="1">
      <c r="B26" s="238"/>
      <c r="C26" s="364" t="s">
        <v>315</v>
      </c>
      <c r="D26" s="364"/>
      <c r="E26" s="364"/>
      <c r="F26" s="364"/>
      <c r="G26" s="364"/>
      <c r="H26" s="364"/>
      <c r="I26" s="364"/>
      <c r="J26" s="364"/>
      <c r="K26" s="235"/>
    </row>
    <row r="27" spans="2:11" s="1" customFormat="1" ht="15" customHeight="1">
      <c r="B27" s="238"/>
      <c r="C27" s="237"/>
      <c r="D27" s="364" t="s">
        <v>316</v>
      </c>
      <c r="E27" s="364"/>
      <c r="F27" s="364"/>
      <c r="G27" s="364"/>
      <c r="H27" s="364"/>
      <c r="I27" s="364"/>
      <c r="J27" s="364"/>
      <c r="K27" s="235"/>
    </row>
    <row r="28" spans="2:11" s="1" customFormat="1" ht="15" customHeight="1">
      <c r="B28" s="238"/>
      <c r="C28" s="239"/>
      <c r="D28" s="364" t="s">
        <v>317</v>
      </c>
      <c r="E28" s="364"/>
      <c r="F28" s="364"/>
      <c r="G28" s="364"/>
      <c r="H28" s="364"/>
      <c r="I28" s="364"/>
      <c r="J28" s="364"/>
      <c r="K28" s="235"/>
    </row>
    <row r="29" spans="2:11" s="1" customFormat="1" ht="12.75" customHeight="1">
      <c r="B29" s="238"/>
      <c r="C29" s="239"/>
      <c r="D29" s="239"/>
      <c r="E29" s="239"/>
      <c r="F29" s="239"/>
      <c r="G29" s="239"/>
      <c r="H29" s="239"/>
      <c r="I29" s="239"/>
      <c r="J29" s="239"/>
      <c r="K29" s="235"/>
    </row>
    <row r="30" spans="2:11" s="1" customFormat="1" ht="15" customHeight="1">
      <c r="B30" s="238"/>
      <c r="C30" s="239"/>
      <c r="D30" s="364" t="s">
        <v>318</v>
      </c>
      <c r="E30" s="364"/>
      <c r="F30" s="364"/>
      <c r="G30" s="364"/>
      <c r="H30" s="364"/>
      <c r="I30" s="364"/>
      <c r="J30" s="364"/>
      <c r="K30" s="235"/>
    </row>
    <row r="31" spans="2:11" s="1" customFormat="1" ht="15" customHeight="1">
      <c r="B31" s="238"/>
      <c r="C31" s="239"/>
      <c r="D31" s="364" t="s">
        <v>319</v>
      </c>
      <c r="E31" s="364"/>
      <c r="F31" s="364"/>
      <c r="G31" s="364"/>
      <c r="H31" s="364"/>
      <c r="I31" s="364"/>
      <c r="J31" s="364"/>
      <c r="K31" s="235"/>
    </row>
    <row r="32" spans="2:11" s="1" customFormat="1" ht="12.75" customHeight="1">
      <c r="B32" s="238"/>
      <c r="C32" s="239"/>
      <c r="D32" s="239"/>
      <c r="E32" s="239"/>
      <c r="F32" s="239"/>
      <c r="G32" s="239"/>
      <c r="H32" s="239"/>
      <c r="I32" s="239"/>
      <c r="J32" s="239"/>
      <c r="K32" s="235"/>
    </row>
    <row r="33" spans="2:11" s="1" customFormat="1" ht="15" customHeight="1">
      <c r="B33" s="238"/>
      <c r="C33" s="239"/>
      <c r="D33" s="364" t="s">
        <v>320</v>
      </c>
      <c r="E33" s="364"/>
      <c r="F33" s="364"/>
      <c r="G33" s="364"/>
      <c r="H33" s="364"/>
      <c r="I33" s="364"/>
      <c r="J33" s="364"/>
      <c r="K33" s="235"/>
    </row>
    <row r="34" spans="2:11" s="1" customFormat="1" ht="15" customHeight="1">
      <c r="B34" s="238"/>
      <c r="C34" s="239"/>
      <c r="D34" s="364" t="s">
        <v>321</v>
      </c>
      <c r="E34" s="364"/>
      <c r="F34" s="364"/>
      <c r="G34" s="364"/>
      <c r="H34" s="364"/>
      <c r="I34" s="364"/>
      <c r="J34" s="364"/>
      <c r="K34" s="235"/>
    </row>
    <row r="35" spans="2:11" s="1" customFormat="1" ht="15" customHeight="1">
      <c r="B35" s="238"/>
      <c r="C35" s="239"/>
      <c r="D35" s="364" t="s">
        <v>322</v>
      </c>
      <c r="E35" s="364"/>
      <c r="F35" s="364"/>
      <c r="G35" s="364"/>
      <c r="H35" s="364"/>
      <c r="I35" s="364"/>
      <c r="J35" s="364"/>
      <c r="K35" s="235"/>
    </row>
    <row r="36" spans="2:11" s="1" customFormat="1" ht="15" customHeight="1">
      <c r="B36" s="238"/>
      <c r="C36" s="239"/>
      <c r="D36" s="237"/>
      <c r="E36" s="240" t="s">
        <v>104</v>
      </c>
      <c r="F36" s="237"/>
      <c r="G36" s="364" t="s">
        <v>323</v>
      </c>
      <c r="H36" s="364"/>
      <c r="I36" s="364"/>
      <c r="J36" s="364"/>
      <c r="K36" s="235"/>
    </row>
    <row r="37" spans="2:11" s="1" customFormat="1" ht="30.75" customHeight="1">
      <c r="B37" s="238"/>
      <c r="C37" s="239"/>
      <c r="D37" s="237"/>
      <c r="E37" s="240" t="s">
        <v>324</v>
      </c>
      <c r="F37" s="237"/>
      <c r="G37" s="364" t="s">
        <v>325</v>
      </c>
      <c r="H37" s="364"/>
      <c r="I37" s="364"/>
      <c r="J37" s="364"/>
      <c r="K37" s="235"/>
    </row>
    <row r="38" spans="2:11" s="1" customFormat="1" ht="15" customHeight="1">
      <c r="B38" s="238"/>
      <c r="C38" s="239"/>
      <c r="D38" s="237"/>
      <c r="E38" s="240" t="s">
        <v>53</v>
      </c>
      <c r="F38" s="237"/>
      <c r="G38" s="364" t="s">
        <v>326</v>
      </c>
      <c r="H38" s="364"/>
      <c r="I38" s="364"/>
      <c r="J38" s="364"/>
      <c r="K38" s="235"/>
    </row>
    <row r="39" spans="2:11" s="1" customFormat="1" ht="15" customHeight="1">
      <c r="B39" s="238"/>
      <c r="C39" s="239"/>
      <c r="D39" s="237"/>
      <c r="E39" s="240" t="s">
        <v>54</v>
      </c>
      <c r="F39" s="237"/>
      <c r="G39" s="364" t="s">
        <v>327</v>
      </c>
      <c r="H39" s="364"/>
      <c r="I39" s="364"/>
      <c r="J39" s="364"/>
      <c r="K39" s="235"/>
    </row>
    <row r="40" spans="2:11" s="1" customFormat="1" ht="15" customHeight="1">
      <c r="B40" s="238"/>
      <c r="C40" s="239"/>
      <c r="D40" s="237"/>
      <c r="E40" s="240" t="s">
        <v>105</v>
      </c>
      <c r="F40" s="237"/>
      <c r="G40" s="364" t="s">
        <v>328</v>
      </c>
      <c r="H40" s="364"/>
      <c r="I40" s="364"/>
      <c r="J40" s="364"/>
      <c r="K40" s="235"/>
    </row>
    <row r="41" spans="2:11" s="1" customFormat="1" ht="15" customHeight="1">
      <c r="B41" s="238"/>
      <c r="C41" s="239"/>
      <c r="D41" s="237"/>
      <c r="E41" s="240" t="s">
        <v>106</v>
      </c>
      <c r="F41" s="237"/>
      <c r="G41" s="364" t="s">
        <v>329</v>
      </c>
      <c r="H41" s="364"/>
      <c r="I41" s="364"/>
      <c r="J41" s="364"/>
      <c r="K41" s="235"/>
    </row>
    <row r="42" spans="2:11" s="1" customFormat="1" ht="15" customHeight="1">
      <c r="B42" s="238"/>
      <c r="C42" s="239"/>
      <c r="D42" s="237"/>
      <c r="E42" s="240" t="s">
        <v>330</v>
      </c>
      <c r="F42" s="237"/>
      <c r="G42" s="364" t="s">
        <v>331</v>
      </c>
      <c r="H42" s="364"/>
      <c r="I42" s="364"/>
      <c r="J42" s="364"/>
      <c r="K42" s="235"/>
    </row>
    <row r="43" spans="2:11" s="1" customFormat="1" ht="15" customHeight="1">
      <c r="B43" s="238"/>
      <c r="C43" s="239"/>
      <c r="D43" s="237"/>
      <c r="E43" s="240"/>
      <c r="F43" s="237"/>
      <c r="G43" s="364" t="s">
        <v>332</v>
      </c>
      <c r="H43" s="364"/>
      <c r="I43" s="364"/>
      <c r="J43" s="364"/>
      <c r="K43" s="235"/>
    </row>
    <row r="44" spans="2:11" s="1" customFormat="1" ht="15" customHeight="1">
      <c r="B44" s="238"/>
      <c r="C44" s="239"/>
      <c r="D44" s="237"/>
      <c r="E44" s="240" t="s">
        <v>333</v>
      </c>
      <c r="F44" s="237"/>
      <c r="G44" s="364" t="s">
        <v>334</v>
      </c>
      <c r="H44" s="364"/>
      <c r="I44" s="364"/>
      <c r="J44" s="364"/>
      <c r="K44" s="235"/>
    </row>
    <row r="45" spans="2:11" s="1" customFormat="1" ht="15" customHeight="1">
      <c r="B45" s="238"/>
      <c r="C45" s="239"/>
      <c r="D45" s="237"/>
      <c r="E45" s="240" t="s">
        <v>108</v>
      </c>
      <c r="F45" s="237"/>
      <c r="G45" s="364" t="s">
        <v>335</v>
      </c>
      <c r="H45" s="364"/>
      <c r="I45" s="364"/>
      <c r="J45" s="364"/>
      <c r="K45" s="235"/>
    </row>
    <row r="46" spans="2:11" s="1" customFormat="1" ht="12.75" customHeight="1">
      <c r="B46" s="238"/>
      <c r="C46" s="239"/>
      <c r="D46" s="237"/>
      <c r="E46" s="237"/>
      <c r="F46" s="237"/>
      <c r="G46" s="237"/>
      <c r="H46" s="237"/>
      <c r="I46" s="237"/>
      <c r="J46" s="237"/>
      <c r="K46" s="235"/>
    </row>
    <row r="47" spans="2:11" s="1" customFormat="1" ht="15" customHeight="1">
      <c r="B47" s="238"/>
      <c r="C47" s="239"/>
      <c r="D47" s="364" t="s">
        <v>336</v>
      </c>
      <c r="E47" s="364"/>
      <c r="F47" s="364"/>
      <c r="G47" s="364"/>
      <c r="H47" s="364"/>
      <c r="I47" s="364"/>
      <c r="J47" s="364"/>
      <c r="K47" s="235"/>
    </row>
    <row r="48" spans="2:11" s="1" customFormat="1" ht="15" customHeight="1">
      <c r="B48" s="238"/>
      <c r="C48" s="239"/>
      <c r="D48" s="239"/>
      <c r="E48" s="364" t="s">
        <v>337</v>
      </c>
      <c r="F48" s="364"/>
      <c r="G48" s="364"/>
      <c r="H48" s="364"/>
      <c r="I48" s="364"/>
      <c r="J48" s="364"/>
      <c r="K48" s="235"/>
    </row>
    <row r="49" spans="2:11" s="1" customFormat="1" ht="15" customHeight="1">
      <c r="B49" s="238"/>
      <c r="C49" s="239"/>
      <c r="D49" s="239"/>
      <c r="E49" s="364" t="s">
        <v>338</v>
      </c>
      <c r="F49" s="364"/>
      <c r="G49" s="364"/>
      <c r="H49" s="364"/>
      <c r="I49" s="364"/>
      <c r="J49" s="364"/>
      <c r="K49" s="235"/>
    </row>
    <row r="50" spans="2:11" s="1" customFormat="1" ht="15" customHeight="1">
      <c r="B50" s="238"/>
      <c r="C50" s="239"/>
      <c r="D50" s="239"/>
      <c r="E50" s="364" t="s">
        <v>339</v>
      </c>
      <c r="F50" s="364"/>
      <c r="G50" s="364"/>
      <c r="H50" s="364"/>
      <c r="I50" s="364"/>
      <c r="J50" s="364"/>
      <c r="K50" s="235"/>
    </row>
    <row r="51" spans="2:11" s="1" customFormat="1" ht="15" customHeight="1">
      <c r="B51" s="238"/>
      <c r="C51" s="239"/>
      <c r="D51" s="364" t="s">
        <v>340</v>
      </c>
      <c r="E51" s="364"/>
      <c r="F51" s="364"/>
      <c r="G51" s="364"/>
      <c r="H51" s="364"/>
      <c r="I51" s="364"/>
      <c r="J51" s="364"/>
      <c r="K51" s="235"/>
    </row>
    <row r="52" spans="2:11" s="1" customFormat="1" ht="25.5" customHeight="1">
      <c r="B52" s="234"/>
      <c r="C52" s="365" t="s">
        <v>341</v>
      </c>
      <c r="D52" s="365"/>
      <c r="E52" s="365"/>
      <c r="F52" s="365"/>
      <c r="G52" s="365"/>
      <c r="H52" s="365"/>
      <c r="I52" s="365"/>
      <c r="J52" s="365"/>
      <c r="K52" s="235"/>
    </row>
    <row r="53" spans="2:11" s="1" customFormat="1" ht="5.25" customHeight="1">
      <c r="B53" s="234"/>
      <c r="C53" s="236"/>
      <c r="D53" s="236"/>
      <c r="E53" s="236"/>
      <c r="F53" s="236"/>
      <c r="G53" s="236"/>
      <c r="H53" s="236"/>
      <c r="I53" s="236"/>
      <c r="J53" s="236"/>
      <c r="K53" s="235"/>
    </row>
    <row r="54" spans="2:11" s="1" customFormat="1" ht="15" customHeight="1">
      <c r="B54" s="234"/>
      <c r="C54" s="364" t="s">
        <v>342</v>
      </c>
      <c r="D54" s="364"/>
      <c r="E54" s="364"/>
      <c r="F54" s="364"/>
      <c r="G54" s="364"/>
      <c r="H54" s="364"/>
      <c r="I54" s="364"/>
      <c r="J54" s="364"/>
      <c r="K54" s="235"/>
    </row>
    <row r="55" spans="2:11" s="1" customFormat="1" ht="15" customHeight="1">
      <c r="B55" s="234"/>
      <c r="C55" s="364" t="s">
        <v>343</v>
      </c>
      <c r="D55" s="364"/>
      <c r="E55" s="364"/>
      <c r="F55" s="364"/>
      <c r="G55" s="364"/>
      <c r="H55" s="364"/>
      <c r="I55" s="364"/>
      <c r="J55" s="364"/>
      <c r="K55" s="235"/>
    </row>
    <row r="56" spans="2:11" s="1" customFormat="1" ht="12.75" customHeight="1">
      <c r="B56" s="234"/>
      <c r="C56" s="237"/>
      <c r="D56" s="237"/>
      <c r="E56" s="237"/>
      <c r="F56" s="237"/>
      <c r="G56" s="237"/>
      <c r="H56" s="237"/>
      <c r="I56" s="237"/>
      <c r="J56" s="237"/>
      <c r="K56" s="235"/>
    </row>
    <row r="57" spans="2:11" s="1" customFormat="1" ht="15" customHeight="1">
      <c r="B57" s="234"/>
      <c r="C57" s="364" t="s">
        <v>344</v>
      </c>
      <c r="D57" s="364"/>
      <c r="E57" s="364"/>
      <c r="F57" s="364"/>
      <c r="G57" s="364"/>
      <c r="H57" s="364"/>
      <c r="I57" s="364"/>
      <c r="J57" s="364"/>
      <c r="K57" s="235"/>
    </row>
    <row r="58" spans="2:11" s="1" customFormat="1" ht="15" customHeight="1">
      <c r="B58" s="234"/>
      <c r="C58" s="239"/>
      <c r="D58" s="364" t="s">
        <v>345</v>
      </c>
      <c r="E58" s="364"/>
      <c r="F58" s="364"/>
      <c r="G58" s="364"/>
      <c r="H58" s="364"/>
      <c r="I58" s="364"/>
      <c r="J58" s="364"/>
      <c r="K58" s="235"/>
    </row>
    <row r="59" spans="2:11" s="1" customFormat="1" ht="15" customHeight="1">
      <c r="B59" s="234"/>
      <c r="C59" s="239"/>
      <c r="D59" s="364" t="s">
        <v>346</v>
      </c>
      <c r="E59" s="364"/>
      <c r="F59" s="364"/>
      <c r="G59" s="364"/>
      <c r="H59" s="364"/>
      <c r="I59" s="364"/>
      <c r="J59" s="364"/>
      <c r="K59" s="235"/>
    </row>
    <row r="60" spans="2:11" s="1" customFormat="1" ht="15" customHeight="1">
      <c r="B60" s="234"/>
      <c r="C60" s="239"/>
      <c r="D60" s="364" t="s">
        <v>347</v>
      </c>
      <c r="E60" s="364"/>
      <c r="F60" s="364"/>
      <c r="G60" s="364"/>
      <c r="H60" s="364"/>
      <c r="I60" s="364"/>
      <c r="J60" s="364"/>
      <c r="K60" s="235"/>
    </row>
    <row r="61" spans="2:11" s="1" customFormat="1" ht="15" customHeight="1">
      <c r="B61" s="234"/>
      <c r="C61" s="239"/>
      <c r="D61" s="364" t="s">
        <v>348</v>
      </c>
      <c r="E61" s="364"/>
      <c r="F61" s="364"/>
      <c r="G61" s="364"/>
      <c r="H61" s="364"/>
      <c r="I61" s="364"/>
      <c r="J61" s="364"/>
      <c r="K61" s="235"/>
    </row>
    <row r="62" spans="2:11" s="1" customFormat="1" ht="15" customHeight="1">
      <c r="B62" s="234"/>
      <c r="C62" s="239"/>
      <c r="D62" s="366" t="s">
        <v>349</v>
      </c>
      <c r="E62" s="366"/>
      <c r="F62" s="366"/>
      <c r="G62" s="366"/>
      <c r="H62" s="366"/>
      <c r="I62" s="366"/>
      <c r="J62" s="366"/>
      <c r="K62" s="235"/>
    </row>
    <row r="63" spans="2:11" s="1" customFormat="1" ht="15" customHeight="1">
      <c r="B63" s="234"/>
      <c r="C63" s="239"/>
      <c r="D63" s="364" t="s">
        <v>350</v>
      </c>
      <c r="E63" s="364"/>
      <c r="F63" s="364"/>
      <c r="G63" s="364"/>
      <c r="H63" s="364"/>
      <c r="I63" s="364"/>
      <c r="J63" s="364"/>
      <c r="K63" s="235"/>
    </row>
    <row r="64" spans="2:11" s="1" customFormat="1" ht="12.75" customHeight="1">
      <c r="B64" s="234"/>
      <c r="C64" s="239"/>
      <c r="D64" s="239"/>
      <c r="E64" s="242"/>
      <c r="F64" s="239"/>
      <c r="G64" s="239"/>
      <c r="H64" s="239"/>
      <c r="I64" s="239"/>
      <c r="J64" s="239"/>
      <c r="K64" s="235"/>
    </row>
    <row r="65" spans="2:11" s="1" customFormat="1" ht="15" customHeight="1">
      <c r="B65" s="234"/>
      <c r="C65" s="239"/>
      <c r="D65" s="364" t="s">
        <v>351</v>
      </c>
      <c r="E65" s="364"/>
      <c r="F65" s="364"/>
      <c r="G65" s="364"/>
      <c r="H65" s="364"/>
      <c r="I65" s="364"/>
      <c r="J65" s="364"/>
      <c r="K65" s="235"/>
    </row>
    <row r="66" spans="2:11" s="1" customFormat="1" ht="15" customHeight="1">
      <c r="B66" s="234"/>
      <c r="C66" s="239"/>
      <c r="D66" s="366" t="s">
        <v>352</v>
      </c>
      <c r="E66" s="366"/>
      <c r="F66" s="366"/>
      <c r="G66" s="366"/>
      <c r="H66" s="366"/>
      <c r="I66" s="366"/>
      <c r="J66" s="366"/>
      <c r="K66" s="235"/>
    </row>
    <row r="67" spans="2:11" s="1" customFormat="1" ht="15" customHeight="1">
      <c r="B67" s="234"/>
      <c r="C67" s="239"/>
      <c r="D67" s="364" t="s">
        <v>353</v>
      </c>
      <c r="E67" s="364"/>
      <c r="F67" s="364"/>
      <c r="G67" s="364"/>
      <c r="H67" s="364"/>
      <c r="I67" s="364"/>
      <c r="J67" s="364"/>
      <c r="K67" s="235"/>
    </row>
    <row r="68" spans="2:11" s="1" customFormat="1" ht="15" customHeight="1">
      <c r="B68" s="234"/>
      <c r="C68" s="239"/>
      <c r="D68" s="364" t="s">
        <v>354</v>
      </c>
      <c r="E68" s="364"/>
      <c r="F68" s="364"/>
      <c r="G68" s="364"/>
      <c r="H68" s="364"/>
      <c r="I68" s="364"/>
      <c r="J68" s="364"/>
      <c r="K68" s="235"/>
    </row>
    <row r="69" spans="2:11" s="1" customFormat="1" ht="15" customHeight="1">
      <c r="B69" s="234"/>
      <c r="C69" s="239"/>
      <c r="D69" s="364" t="s">
        <v>355</v>
      </c>
      <c r="E69" s="364"/>
      <c r="F69" s="364"/>
      <c r="G69" s="364"/>
      <c r="H69" s="364"/>
      <c r="I69" s="364"/>
      <c r="J69" s="364"/>
      <c r="K69" s="235"/>
    </row>
    <row r="70" spans="2:11" s="1" customFormat="1" ht="15" customHeight="1">
      <c r="B70" s="234"/>
      <c r="C70" s="239"/>
      <c r="D70" s="364" t="s">
        <v>356</v>
      </c>
      <c r="E70" s="364"/>
      <c r="F70" s="364"/>
      <c r="G70" s="364"/>
      <c r="H70" s="364"/>
      <c r="I70" s="364"/>
      <c r="J70" s="364"/>
      <c r="K70" s="235"/>
    </row>
    <row r="71" spans="2:11" s="1" customFormat="1" ht="12.75" customHeight="1">
      <c r="B71" s="243"/>
      <c r="C71" s="244"/>
      <c r="D71" s="244"/>
      <c r="E71" s="244"/>
      <c r="F71" s="244"/>
      <c r="G71" s="244"/>
      <c r="H71" s="244"/>
      <c r="I71" s="244"/>
      <c r="J71" s="244"/>
      <c r="K71" s="245"/>
    </row>
    <row r="72" spans="2:11" s="1" customFormat="1" ht="18.75" customHeight="1">
      <c r="B72" s="246"/>
      <c r="C72" s="246"/>
      <c r="D72" s="246"/>
      <c r="E72" s="246"/>
      <c r="F72" s="246"/>
      <c r="G72" s="246"/>
      <c r="H72" s="246"/>
      <c r="I72" s="246"/>
      <c r="J72" s="246"/>
      <c r="K72" s="247"/>
    </row>
    <row r="73" spans="2:11" s="1" customFormat="1" ht="18.75" customHeight="1">
      <c r="B73" s="247"/>
      <c r="C73" s="247"/>
      <c r="D73" s="247"/>
      <c r="E73" s="247"/>
      <c r="F73" s="247"/>
      <c r="G73" s="247"/>
      <c r="H73" s="247"/>
      <c r="I73" s="247"/>
      <c r="J73" s="247"/>
      <c r="K73" s="247"/>
    </row>
    <row r="74" spans="2:11" s="1" customFormat="1" ht="7.5" customHeight="1">
      <c r="B74" s="248"/>
      <c r="C74" s="249"/>
      <c r="D74" s="249"/>
      <c r="E74" s="249"/>
      <c r="F74" s="249"/>
      <c r="G74" s="249"/>
      <c r="H74" s="249"/>
      <c r="I74" s="249"/>
      <c r="J74" s="249"/>
      <c r="K74" s="250"/>
    </row>
    <row r="75" spans="2:11" s="1" customFormat="1" ht="45" customHeight="1">
      <c r="B75" s="251"/>
      <c r="C75" s="359" t="s">
        <v>357</v>
      </c>
      <c r="D75" s="359"/>
      <c r="E75" s="359"/>
      <c r="F75" s="359"/>
      <c r="G75" s="359"/>
      <c r="H75" s="359"/>
      <c r="I75" s="359"/>
      <c r="J75" s="359"/>
      <c r="K75" s="252"/>
    </row>
    <row r="76" spans="2:11" s="1" customFormat="1" ht="17.25" customHeight="1">
      <c r="B76" s="251"/>
      <c r="C76" s="253" t="s">
        <v>358</v>
      </c>
      <c r="D76" s="253"/>
      <c r="E76" s="253"/>
      <c r="F76" s="253" t="s">
        <v>359</v>
      </c>
      <c r="G76" s="254"/>
      <c r="H76" s="253" t="s">
        <v>54</v>
      </c>
      <c r="I76" s="253" t="s">
        <v>57</v>
      </c>
      <c r="J76" s="253" t="s">
        <v>360</v>
      </c>
      <c r="K76" s="252"/>
    </row>
    <row r="77" spans="2:11" s="1" customFormat="1" ht="17.25" customHeight="1">
      <c r="B77" s="251"/>
      <c r="C77" s="255" t="s">
        <v>361</v>
      </c>
      <c r="D77" s="255"/>
      <c r="E77" s="255"/>
      <c r="F77" s="256" t="s">
        <v>362</v>
      </c>
      <c r="G77" s="257"/>
      <c r="H77" s="255"/>
      <c r="I77" s="255"/>
      <c r="J77" s="255" t="s">
        <v>363</v>
      </c>
      <c r="K77" s="252"/>
    </row>
    <row r="78" spans="2:11" s="1" customFormat="1" ht="5.25" customHeight="1">
      <c r="B78" s="251"/>
      <c r="C78" s="258"/>
      <c r="D78" s="258"/>
      <c r="E78" s="258"/>
      <c r="F78" s="258"/>
      <c r="G78" s="259"/>
      <c r="H78" s="258"/>
      <c r="I78" s="258"/>
      <c r="J78" s="258"/>
      <c r="K78" s="252"/>
    </row>
    <row r="79" spans="2:11" s="1" customFormat="1" ht="15" customHeight="1">
      <c r="B79" s="251"/>
      <c r="C79" s="240" t="s">
        <v>53</v>
      </c>
      <c r="D79" s="260"/>
      <c r="E79" s="260"/>
      <c r="F79" s="261" t="s">
        <v>364</v>
      </c>
      <c r="G79" s="262"/>
      <c r="H79" s="240" t="s">
        <v>365</v>
      </c>
      <c r="I79" s="240" t="s">
        <v>366</v>
      </c>
      <c r="J79" s="240">
        <v>20</v>
      </c>
      <c r="K79" s="252"/>
    </row>
    <row r="80" spans="2:11" s="1" customFormat="1" ht="15" customHeight="1">
      <c r="B80" s="251"/>
      <c r="C80" s="240" t="s">
        <v>367</v>
      </c>
      <c r="D80" s="240"/>
      <c r="E80" s="240"/>
      <c r="F80" s="261" t="s">
        <v>364</v>
      </c>
      <c r="G80" s="262"/>
      <c r="H80" s="240" t="s">
        <v>368</v>
      </c>
      <c r="I80" s="240" t="s">
        <v>366</v>
      </c>
      <c r="J80" s="240">
        <v>120</v>
      </c>
      <c r="K80" s="252"/>
    </row>
    <row r="81" spans="2:11" s="1" customFormat="1" ht="15" customHeight="1">
      <c r="B81" s="263"/>
      <c r="C81" s="240" t="s">
        <v>369</v>
      </c>
      <c r="D81" s="240"/>
      <c r="E81" s="240"/>
      <c r="F81" s="261" t="s">
        <v>370</v>
      </c>
      <c r="G81" s="262"/>
      <c r="H81" s="240" t="s">
        <v>371</v>
      </c>
      <c r="I81" s="240" t="s">
        <v>366</v>
      </c>
      <c r="J81" s="240">
        <v>50</v>
      </c>
      <c r="K81" s="252"/>
    </row>
    <row r="82" spans="2:11" s="1" customFormat="1" ht="15" customHeight="1">
      <c r="B82" s="263"/>
      <c r="C82" s="240" t="s">
        <v>372</v>
      </c>
      <c r="D82" s="240"/>
      <c r="E82" s="240"/>
      <c r="F82" s="261" t="s">
        <v>364</v>
      </c>
      <c r="G82" s="262"/>
      <c r="H82" s="240" t="s">
        <v>373</v>
      </c>
      <c r="I82" s="240" t="s">
        <v>374</v>
      </c>
      <c r="J82" s="240"/>
      <c r="K82" s="252"/>
    </row>
    <row r="83" spans="2:11" s="1" customFormat="1" ht="15" customHeight="1">
      <c r="B83" s="263"/>
      <c r="C83" s="264" t="s">
        <v>375</v>
      </c>
      <c r="D83" s="264"/>
      <c r="E83" s="264"/>
      <c r="F83" s="265" t="s">
        <v>370</v>
      </c>
      <c r="G83" s="264"/>
      <c r="H83" s="264" t="s">
        <v>376</v>
      </c>
      <c r="I83" s="264" t="s">
        <v>366</v>
      </c>
      <c r="J83" s="264">
        <v>15</v>
      </c>
      <c r="K83" s="252"/>
    </row>
    <row r="84" spans="2:11" s="1" customFormat="1" ht="15" customHeight="1">
      <c r="B84" s="263"/>
      <c r="C84" s="264" t="s">
        <v>377</v>
      </c>
      <c r="D84" s="264"/>
      <c r="E84" s="264"/>
      <c r="F84" s="265" t="s">
        <v>370</v>
      </c>
      <c r="G84" s="264"/>
      <c r="H84" s="264" t="s">
        <v>378</v>
      </c>
      <c r="I84" s="264" t="s">
        <v>366</v>
      </c>
      <c r="J84" s="264">
        <v>15</v>
      </c>
      <c r="K84" s="252"/>
    </row>
    <row r="85" spans="2:11" s="1" customFormat="1" ht="15" customHeight="1">
      <c r="B85" s="263"/>
      <c r="C85" s="264" t="s">
        <v>379</v>
      </c>
      <c r="D85" s="264"/>
      <c r="E85" s="264"/>
      <c r="F85" s="265" t="s">
        <v>370</v>
      </c>
      <c r="G85" s="264"/>
      <c r="H85" s="264" t="s">
        <v>380</v>
      </c>
      <c r="I85" s="264" t="s">
        <v>366</v>
      </c>
      <c r="J85" s="264">
        <v>20</v>
      </c>
      <c r="K85" s="252"/>
    </row>
    <row r="86" spans="2:11" s="1" customFormat="1" ht="15" customHeight="1">
      <c r="B86" s="263"/>
      <c r="C86" s="264" t="s">
        <v>381</v>
      </c>
      <c r="D86" s="264"/>
      <c r="E86" s="264"/>
      <c r="F86" s="265" t="s">
        <v>370</v>
      </c>
      <c r="G86" s="264"/>
      <c r="H86" s="264" t="s">
        <v>382</v>
      </c>
      <c r="I86" s="264" t="s">
        <v>366</v>
      </c>
      <c r="J86" s="264">
        <v>20</v>
      </c>
      <c r="K86" s="252"/>
    </row>
    <row r="87" spans="2:11" s="1" customFormat="1" ht="15" customHeight="1">
      <c r="B87" s="263"/>
      <c r="C87" s="240" t="s">
        <v>383</v>
      </c>
      <c r="D87" s="240"/>
      <c r="E87" s="240"/>
      <c r="F87" s="261" t="s">
        <v>370</v>
      </c>
      <c r="G87" s="262"/>
      <c r="H87" s="240" t="s">
        <v>384</v>
      </c>
      <c r="I87" s="240" t="s">
        <v>366</v>
      </c>
      <c r="J87" s="240">
        <v>50</v>
      </c>
      <c r="K87" s="252"/>
    </row>
    <row r="88" spans="2:11" s="1" customFormat="1" ht="15" customHeight="1">
      <c r="B88" s="263"/>
      <c r="C88" s="240" t="s">
        <v>385</v>
      </c>
      <c r="D88" s="240"/>
      <c r="E88" s="240"/>
      <c r="F88" s="261" t="s">
        <v>370</v>
      </c>
      <c r="G88" s="262"/>
      <c r="H88" s="240" t="s">
        <v>386</v>
      </c>
      <c r="I88" s="240" t="s">
        <v>366</v>
      </c>
      <c r="J88" s="240">
        <v>20</v>
      </c>
      <c r="K88" s="252"/>
    </row>
    <row r="89" spans="2:11" s="1" customFormat="1" ht="15" customHeight="1">
      <c r="B89" s="263"/>
      <c r="C89" s="240" t="s">
        <v>387</v>
      </c>
      <c r="D89" s="240"/>
      <c r="E89" s="240"/>
      <c r="F89" s="261" t="s">
        <v>370</v>
      </c>
      <c r="G89" s="262"/>
      <c r="H89" s="240" t="s">
        <v>388</v>
      </c>
      <c r="I89" s="240" t="s">
        <v>366</v>
      </c>
      <c r="J89" s="240">
        <v>20</v>
      </c>
      <c r="K89" s="252"/>
    </row>
    <row r="90" spans="2:11" s="1" customFormat="1" ht="15" customHeight="1">
      <c r="B90" s="263"/>
      <c r="C90" s="240" t="s">
        <v>389</v>
      </c>
      <c r="D90" s="240"/>
      <c r="E90" s="240"/>
      <c r="F90" s="261" t="s">
        <v>370</v>
      </c>
      <c r="G90" s="262"/>
      <c r="H90" s="240" t="s">
        <v>390</v>
      </c>
      <c r="I90" s="240" t="s">
        <v>366</v>
      </c>
      <c r="J90" s="240">
        <v>50</v>
      </c>
      <c r="K90" s="252"/>
    </row>
    <row r="91" spans="2:11" s="1" customFormat="1" ht="15" customHeight="1">
      <c r="B91" s="263"/>
      <c r="C91" s="240" t="s">
        <v>391</v>
      </c>
      <c r="D91" s="240"/>
      <c r="E91" s="240"/>
      <c r="F91" s="261" t="s">
        <v>370</v>
      </c>
      <c r="G91" s="262"/>
      <c r="H91" s="240" t="s">
        <v>391</v>
      </c>
      <c r="I91" s="240" t="s">
        <v>366</v>
      </c>
      <c r="J91" s="240">
        <v>50</v>
      </c>
      <c r="K91" s="252"/>
    </row>
    <row r="92" spans="2:11" s="1" customFormat="1" ht="15" customHeight="1">
      <c r="B92" s="263"/>
      <c r="C92" s="240" t="s">
        <v>392</v>
      </c>
      <c r="D92" s="240"/>
      <c r="E92" s="240"/>
      <c r="F92" s="261" t="s">
        <v>370</v>
      </c>
      <c r="G92" s="262"/>
      <c r="H92" s="240" t="s">
        <v>393</v>
      </c>
      <c r="I92" s="240" t="s">
        <v>366</v>
      </c>
      <c r="J92" s="240">
        <v>255</v>
      </c>
      <c r="K92" s="252"/>
    </row>
    <row r="93" spans="2:11" s="1" customFormat="1" ht="15" customHeight="1">
      <c r="B93" s="263"/>
      <c r="C93" s="240" t="s">
        <v>394</v>
      </c>
      <c r="D93" s="240"/>
      <c r="E93" s="240"/>
      <c r="F93" s="261" t="s">
        <v>364</v>
      </c>
      <c r="G93" s="262"/>
      <c r="H93" s="240" t="s">
        <v>395</v>
      </c>
      <c r="I93" s="240" t="s">
        <v>396</v>
      </c>
      <c r="J93" s="240"/>
      <c r="K93" s="252"/>
    </row>
    <row r="94" spans="2:11" s="1" customFormat="1" ht="15" customHeight="1">
      <c r="B94" s="263"/>
      <c r="C94" s="240" t="s">
        <v>397</v>
      </c>
      <c r="D94" s="240"/>
      <c r="E94" s="240"/>
      <c r="F94" s="261" t="s">
        <v>364</v>
      </c>
      <c r="G94" s="262"/>
      <c r="H94" s="240" t="s">
        <v>398</v>
      </c>
      <c r="I94" s="240" t="s">
        <v>399</v>
      </c>
      <c r="J94" s="240"/>
      <c r="K94" s="252"/>
    </row>
    <row r="95" spans="2:11" s="1" customFormat="1" ht="15" customHeight="1">
      <c r="B95" s="263"/>
      <c r="C95" s="240" t="s">
        <v>400</v>
      </c>
      <c r="D95" s="240"/>
      <c r="E95" s="240"/>
      <c r="F95" s="261" t="s">
        <v>364</v>
      </c>
      <c r="G95" s="262"/>
      <c r="H95" s="240" t="s">
        <v>400</v>
      </c>
      <c r="I95" s="240" t="s">
        <v>399</v>
      </c>
      <c r="J95" s="240"/>
      <c r="K95" s="252"/>
    </row>
    <row r="96" spans="2:11" s="1" customFormat="1" ht="15" customHeight="1">
      <c r="B96" s="263"/>
      <c r="C96" s="240" t="s">
        <v>38</v>
      </c>
      <c r="D96" s="240"/>
      <c r="E96" s="240"/>
      <c r="F96" s="261" t="s">
        <v>364</v>
      </c>
      <c r="G96" s="262"/>
      <c r="H96" s="240" t="s">
        <v>401</v>
      </c>
      <c r="I96" s="240" t="s">
        <v>399</v>
      </c>
      <c r="J96" s="240"/>
      <c r="K96" s="252"/>
    </row>
    <row r="97" spans="2:11" s="1" customFormat="1" ht="15" customHeight="1">
      <c r="B97" s="263"/>
      <c r="C97" s="240" t="s">
        <v>48</v>
      </c>
      <c r="D97" s="240"/>
      <c r="E97" s="240"/>
      <c r="F97" s="261" t="s">
        <v>364</v>
      </c>
      <c r="G97" s="262"/>
      <c r="H97" s="240" t="s">
        <v>402</v>
      </c>
      <c r="I97" s="240" t="s">
        <v>399</v>
      </c>
      <c r="J97" s="240"/>
      <c r="K97" s="252"/>
    </row>
    <row r="98" spans="2:11" s="1" customFormat="1" ht="15" customHeight="1">
      <c r="B98" s="266"/>
      <c r="C98" s="267"/>
      <c r="D98" s="267"/>
      <c r="E98" s="267"/>
      <c r="F98" s="267"/>
      <c r="G98" s="267"/>
      <c r="H98" s="267"/>
      <c r="I98" s="267"/>
      <c r="J98" s="267"/>
      <c r="K98" s="268"/>
    </row>
    <row r="99" spans="2:11" s="1" customFormat="1" ht="18.75" customHeight="1">
      <c r="B99" s="269"/>
      <c r="C99" s="270"/>
      <c r="D99" s="270"/>
      <c r="E99" s="270"/>
      <c r="F99" s="270"/>
      <c r="G99" s="270"/>
      <c r="H99" s="270"/>
      <c r="I99" s="270"/>
      <c r="J99" s="270"/>
      <c r="K99" s="269"/>
    </row>
    <row r="100" spans="2:11" s="1" customFormat="1" ht="18.75" customHeight="1">
      <c r="B100" s="247"/>
      <c r="C100" s="247"/>
      <c r="D100" s="247"/>
      <c r="E100" s="247"/>
      <c r="F100" s="247"/>
      <c r="G100" s="247"/>
      <c r="H100" s="247"/>
      <c r="I100" s="247"/>
      <c r="J100" s="247"/>
      <c r="K100" s="247"/>
    </row>
    <row r="101" spans="2:11" s="1" customFormat="1" ht="7.5" customHeight="1">
      <c r="B101" s="248"/>
      <c r="C101" s="249"/>
      <c r="D101" s="249"/>
      <c r="E101" s="249"/>
      <c r="F101" s="249"/>
      <c r="G101" s="249"/>
      <c r="H101" s="249"/>
      <c r="I101" s="249"/>
      <c r="J101" s="249"/>
      <c r="K101" s="250"/>
    </row>
    <row r="102" spans="2:11" s="1" customFormat="1" ht="45" customHeight="1">
      <c r="B102" s="251"/>
      <c r="C102" s="359" t="s">
        <v>403</v>
      </c>
      <c r="D102" s="359"/>
      <c r="E102" s="359"/>
      <c r="F102" s="359"/>
      <c r="G102" s="359"/>
      <c r="H102" s="359"/>
      <c r="I102" s="359"/>
      <c r="J102" s="359"/>
      <c r="K102" s="252"/>
    </row>
    <row r="103" spans="2:11" s="1" customFormat="1" ht="17.25" customHeight="1">
      <c r="B103" s="251"/>
      <c r="C103" s="253" t="s">
        <v>358</v>
      </c>
      <c r="D103" s="253"/>
      <c r="E103" s="253"/>
      <c r="F103" s="253" t="s">
        <v>359</v>
      </c>
      <c r="G103" s="254"/>
      <c r="H103" s="253" t="s">
        <v>54</v>
      </c>
      <c r="I103" s="253" t="s">
        <v>57</v>
      </c>
      <c r="J103" s="253" t="s">
        <v>360</v>
      </c>
      <c r="K103" s="252"/>
    </row>
    <row r="104" spans="2:11" s="1" customFormat="1" ht="17.25" customHeight="1">
      <c r="B104" s="251"/>
      <c r="C104" s="255" t="s">
        <v>361</v>
      </c>
      <c r="D104" s="255"/>
      <c r="E104" s="255"/>
      <c r="F104" s="256" t="s">
        <v>362</v>
      </c>
      <c r="G104" s="257"/>
      <c r="H104" s="255"/>
      <c r="I104" s="255"/>
      <c r="J104" s="255" t="s">
        <v>363</v>
      </c>
      <c r="K104" s="252"/>
    </row>
    <row r="105" spans="2:11" s="1" customFormat="1" ht="5.25" customHeight="1">
      <c r="B105" s="251"/>
      <c r="C105" s="253"/>
      <c r="D105" s="253"/>
      <c r="E105" s="253"/>
      <c r="F105" s="253"/>
      <c r="G105" s="271"/>
      <c r="H105" s="253"/>
      <c r="I105" s="253"/>
      <c r="J105" s="253"/>
      <c r="K105" s="252"/>
    </row>
    <row r="106" spans="2:11" s="1" customFormat="1" ht="15" customHeight="1">
      <c r="B106" s="251"/>
      <c r="C106" s="240" t="s">
        <v>53</v>
      </c>
      <c r="D106" s="260"/>
      <c r="E106" s="260"/>
      <c r="F106" s="261" t="s">
        <v>364</v>
      </c>
      <c r="G106" s="240"/>
      <c r="H106" s="240" t="s">
        <v>404</v>
      </c>
      <c r="I106" s="240" t="s">
        <v>366</v>
      </c>
      <c r="J106" s="240">
        <v>20</v>
      </c>
      <c r="K106" s="252"/>
    </row>
    <row r="107" spans="2:11" s="1" customFormat="1" ht="15" customHeight="1">
      <c r="B107" s="251"/>
      <c r="C107" s="240" t="s">
        <v>367</v>
      </c>
      <c r="D107" s="240"/>
      <c r="E107" s="240"/>
      <c r="F107" s="261" t="s">
        <v>364</v>
      </c>
      <c r="G107" s="240"/>
      <c r="H107" s="240" t="s">
        <v>404</v>
      </c>
      <c r="I107" s="240" t="s">
        <v>366</v>
      </c>
      <c r="J107" s="240">
        <v>120</v>
      </c>
      <c r="K107" s="252"/>
    </row>
    <row r="108" spans="2:11" s="1" customFormat="1" ht="15" customHeight="1">
      <c r="B108" s="263"/>
      <c r="C108" s="240" t="s">
        <v>369</v>
      </c>
      <c r="D108" s="240"/>
      <c r="E108" s="240"/>
      <c r="F108" s="261" t="s">
        <v>370</v>
      </c>
      <c r="G108" s="240"/>
      <c r="H108" s="240" t="s">
        <v>404</v>
      </c>
      <c r="I108" s="240" t="s">
        <v>366</v>
      </c>
      <c r="J108" s="240">
        <v>50</v>
      </c>
      <c r="K108" s="252"/>
    </row>
    <row r="109" spans="2:11" s="1" customFormat="1" ht="15" customHeight="1">
      <c r="B109" s="263"/>
      <c r="C109" s="240" t="s">
        <v>372</v>
      </c>
      <c r="D109" s="240"/>
      <c r="E109" s="240"/>
      <c r="F109" s="261" t="s">
        <v>364</v>
      </c>
      <c r="G109" s="240"/>
      <c r="H109" s="240" t="s">
        <v>404</v>
      </c>
      <c r="I109" s="240" t="s">
        <v>374</v>
      </c>
      <c r="J109" s="240"/>
      <c r="K109" s="252"/>
    </row>
    <row r="110" spans="2:11" s="1" customFormat="1" ht="15" customHeight="1">
      <c r="B110" s="263"/>
      <c r="C110" s="240" t="s">
        <v>383</v>
      </c>
      <c r="D110" s="240"/>
      <c r="E110" s="240"/>
      <c r="F110" s="261" t="s">
        <v>370</v>
      </c>
      <c r="G110" s="240"/>
      <c r="H110" s="240" t="s">
        <v>404</v>
      </c>
      <c r="I110" s="240" t="s">
        <v>366</v>
      </c>
      <c r="J110" s="240">
        <v>50</v>
      </c>
      <c r="K110" s="252"/>
    </row>
    <row r="111" spans="2:11" s="1" customFormat="1" ht="15" customHeight="1">
      <c r="B111" s="263"/>
      <c r="C111" s="240" t="s">
        <v>391</v>
      </c>
      <c r="D111" s="240"/>
      <c r="E111" s="240"/>
      <c r="F111" s="261" t="s">
        <v>370</v>
      </c>
      <c r="G111" s="240"/>
      <c r="H111" s="240" t="s">
        <v>404</v>
      </c>
      <c r="I111" s="240" t="s">
        <v>366</v>
      </c>
      <c r="J111" s="240">
        <v>50</v>
      </c>
      <c r="K111" s="252"/>
    </row>
    <row r="112" spans="2:11" s="1" customFormat="1" ht="15" customHeight="1">
      <c r="B112" s="263"/>
      <c r="C112" s="240" t="s">
        <v>389</v>
      </c>
      <c r="D112" s="240"/>
      <c r="E112" s="240"/>
      <c r="F112" s="261" t="s">
        <v>370</v>
      </c>
      <c r="G112" s="240"/>
      <c r="H112" s="240" t="s">
        <v>404</v>
      </c>
      <c r="I112" s="240" t="s">
        <v>366</v>
      </c>
      <c r="J112" s="240">
        <v>50</v>
      </c>
      <c r="K112" s="252"/>
    </row>
    <row r="113" spans="2:11" s="1" customFormat="1" ht="15" customHeight="1">
      <c r="B113" s="263"/>
      <c r="C113" s="240" t="s">
        <v>53</v>
      </c>
      <c r="D113" s="240"/>
      <c r="E113" s="240"/>
      <c r="F113" s="261" t="s">
        <v>364</v>
      </c>
      <c r="G113" s="240"/>
      <c r="H113" s="240" t="s">
        <v>405</v>
      </c>
      <c r="I113" s="240" t="s">
        <v>366</v>
      </c>
      <c r="J113" s="240">
        <v>20</v>
      </c>
      <c r="K113" s="252"/>
    </row>
    <row r="114" spans="2:11" s="1" customFormat="1" ht="15" customHeight="1">
      <c r="B114" s="263"/>
      <c r="C114" s="240" t="s">
        <v>406</v>
      </c>
      <c r="D114" s="240"/>
      <c r="E114" s="240"/>
      <c r="F114" s="261" t="s">
        <v>364</v>
      </c>
      <c r="G114" s="240"/>
      <c r="H114" s="240" t="s">
        <v>407</v>
      </c>
      <c r="I114" s="240" t="s">
        <v>366</v>
      </c>
      <c r="J114" s="240">
        <v>120</v>
      </c>
      <c r="K114" s="252"/>
    </row>
    <row r="115" spans="2:11" s="1" customFormat="1" ht="15" customHeight="1">
      <c r="B115" s="263"/>
      <c r="C115" s="240" t="s">
        <v>38</v>
      </c>
      <c r="D115" s="240"/>
      <c r="E115" s="240"/>
      <c r="F115" s="261" t="s">
        <v>364</v>
      </c>
      <c r="G115" s="240"/>
      <c r="H115" s="240" t="s">
        <v>408</v>
      </c>
      <c r="I115" s="240" t="s">
        <v>399</v>
      </c>
      <c r="J115" s="240"/>
      <c r="K115" s="252"/>
    </row>
    <row r="116" spans="2:11" s="1" customFormat="1" ht="15" customHeight="1">
      <c r="B116" s="263"/>
      <c r="C116" s="240" t="s">
        <v>48</v>
      </c>
      <c r="D116" s="240"/>
      <c r="E116" s="240"/>
      <c r="F116" s="261" t="s">
        <v>364</v>
      </c>
      <c r="G116" s="240"/>
      <c r="H116" s="240" t="s">
        <v>409</v>
      </c>
      <c r="I116" s="240" t="s">
        <v>399</v>
      </c>
      <c r="J116" s="240"/>
      <c r="K116" s="252"/>
    </row>
    <row r="117" spans="2:11" s="1" customFormat="1" ht="15" customHeight="1">
      <c r="B117" s="263"/>
      <c r="C117" s="240" t="s">
        <v>57</v>
      </c>
      <c r="D117" s="240"/>
      <c r="E117" s="240"/>
      <c r="F117" s="261" t="s">
        <v>364</v>
      </c>
      <c r="G117" s="240"/>
      <c r="H117" s="240" t="s">
        <v>410</v>
      </c>
      <c r="I117" s="240" t="s">
        <v>411</v>
      </c>
      <c r="J117" s="240"/>
      <c r="K117" s="252"/>
    </row>
    <row r="118" spans="2:11" s="1" customFormat="1" ht="15" customHeight="1">
      <c r="B118" s="266"/>
      <c r="C118" s="272"/>
      <c r="D118" s="272"/>
      <c r="E118" s="272"/>
      <c r="F118" s="272"/>
      <c r="G118" s="272"/>
      <c r="H118" s="272"/>
      <c r="I118" s="272"/>
      <c r="J118" s="272"/>
      <c r="K118" s="268"/>
    </row>
    <row r="119" spans="2:11" s="1" customFormat="1" ht="18.75" customHeight="1">
      <c r="B119" s="273"/>
      <c r="C119" s="274"/>
      <c r="D119" s="274"/>
      <c r="E119" s="274"/>
      <c r="F119" s="275"/>
      <c r="G119" s="274"/>
      <c r="H119" s="274"/>
      <c r="I119" s="274"/>
      <c r="J119" s="274"/>
      <c r="K119" s="273"/>
    </row>
    <row r="120" spans="2:11" s="1" customFormat="1" ht="18.75" customHeight="1">
      <c r="B120" s="247"/>
      <c r="C120" s="247"/>
      <c r="D120" s="247"/>
      <c r="E120" s="247"/>
      <c r="F120" s="247"/>
      <c r="G120" s="247"/>
      <c r="H120" s="247"/>
      <c r="I120" s="247"/>
      <c r="J120" s="247"/>
      <c r="K120" s="247"/>
    </row>
    <row r="121" spans="2:11" s="1" customFormat="1" ht="7.5" customHeight="1">
      <c r="B121" s="276"/>
      <c r="C121" s="277"/>
      <c r="D121" s="277"/>
      <c r="E121" s="277"/>
      <c r="F121" s="277"/>
      <c r="G121" s="277"/>
      <c r="H121" s="277"/>
      <c r="I121" s="277"/>
      <c r="J121" s="277"/>
      <c r="K121" s="278"/>
    </row>
    <row r="122" spans="2:11" s="1" customFormat="1" ht="45" customHeight="1">
      <c r="B122" s="279"/>
      <c r="C122" s="360" t="s">
        <v>412</v>
      </c>
      <c r="D122" s="360"/>
      <c r="E122" s="360"/>
      <c r="F122" s="360"/>
      <c r="G122" s="360"/>
      <c r="H122" s="360"/>
      <c r="I122" s="360"/>
      <c r="J122" s="360"/>
      <c r="K122" s="280"/>
    </row>
    <row r="123" spans="2:11" s="1" customFormat="1" ht="17.25" customHeight="1">
      <c r="B123" s="281"/>
      <c r="C123" s="253" t="s">
        <v>358</v>
      </c>
      <c r="D123" s="253"/>
      <c r="E123" s="253"/>
      <c r="F123" s="253" t="s">
        <v>359</v>
      </c>
      <c r="G123" s="254"/>
      <c r="H123" s="253" t="s">
        <v>54</v>
      </c>
      <c r="I123" s="253" t="s">
        <v>57</v>
      </c>
      <c r="J123" s="253" t="s">
        <v>360</v>
      </c>
      <c r="K123" s="282"/>
    </row>
    <row r="124" spans="2:11" s="1" customFormat="1" ht="17.25" customHeight="1">
      <c r="B124" s="281"/>
      <c r="C124" s="255" t="s">
        <v>361</v>
      </c>
      <c r="D124" s="255"/>
      <c r="E124" s="255"/>
      <c r="F124" s="256" t="s">
        <v>362</v>
      </c>
      <c r="G124" s="257"/>
      <c r="H124" s="255"/>
      <c r="I124" s="255"/>
      <c r="J124" s="255" t="s">
        <v>363</v>
      </c>
      <c r="K124" s="282"/>
    </row>
    <row r="125" spans="2:11" s="1" customFormat="1" ht="5.25" customHeight="1">
      <c r="B125" s="283"/>
      <c r="C125" s="258"/>
      <c r="D125" s="258"/>
      <c r="E125" s="258"/>
      <c r="F125" s="258"/>
      <c r="G125" s="284"/>
      <c r="H125" s="258"/>
      <c r="I125" s="258"/>
      <c r="J125" s="258"/>
      <c r="K125" s="285"/>
    </row>
    <row r="126" spans="2:11" s="1" customFormat="1" ht="15" customHeight="1">
      <c r="B126" s="283"/>
      <c r="C126" s="240" t="s">
        <v>367</v>
      </c>
      <c r="D126" s="260"/>
      <c r="E126" s="260"/>
      <c r="F126" s="261" t="s">
        <v>364</v>
      </c>
      <c r="G126" s="240"/>
      <c r="H126" s="240" t="s">
        <v>404</v>
      </c>
      <c r="I126" s="240" t="s">
        <v>366</v>
      </c>
      <c r="J126" s="240">
        <v>120</v>
      </c>
      <c r="K126" s="286"/>
    </row>
    <row r="127" spans="2:11" s="1" customFormat="1" ht="15" customHeight="1">
      <c r="B127" s="283"/>
      <c r="C127" s="240" t="s">
        <v>413</v>
      </c>
      <c r="D127" s="240"/>
      <c r="E127" s="240"/>
      <c r="F127" s="261" t="s">
        <v>364</v>
      </c>
      <c r="G127" s="240"/>
      <c r="H127" s="240" t="s">
        <v>414</v>
      </c>
      <c r="I127" s="240" t="s">
        <v>366</v>
      </c>
      <c r="J127" s="240" t="s">
        <v>415</v>
      </c>
      <c r="K127" s="286"/>
    </row>
    <row r="128" spans="2:11" s="1" customFormat="1" ht="15" customHeight="1">
      <c r="B128" s="283"/>
      <c r="C128" s="240" t="s">
        <v>312</v>
      </c>
      <c r="D128" s="240"/>
      <c r="E128" s="240"/>
      <c r="F128" s="261" t="s">
        <v>364</v>
      </c>
      <c r="G128" s="240"/>
      <c r="H128" s="240" t="s">
        <v>416</v>
      </c>
      <c r="I128" s="240" t="s">
        <v>366</v>
      </c>
      <c r="J128" s="240" t="s">
        <v>415</v>
      </c>
      <c r="K128" s="286"/>
    </row>
    <row r="129" spans="2:11" s="1" customFormat="1" ht="15" customHeight="1">
      <c r="B129" s="283"/>
      <c r="C129" s="240" t="s">
        <v>375</v>
      </c>
      <c r="D129" s="240"/>
      <c r="E129" s="240"/>
      <c r="F129" s="261" t="s">
        <v>370</v>
      </c>
      <c r="G129" s="240"/>
      <c r="H129" s="240" t="s">
        <v>376</v>
      </c>
      <c r="I129" s="240" t="s">
        <v>366</v>
      </c>
      <c r="J129" s="240">
        <v>15</v>
      </c>
      <c r="K129" s="286"/>
    </row>
    <row r="130" spans="2:11" s="1" customFormat="1" ht="15" customHeight="1">
      <c r="B130" s="283"/>
      <c r="C130" s="264" t="s">
        <v>377</v>
      </c>
      <c r="D130" s="264"/>
      <c r="E130" s="264"/>
      <c r="F130" s="265" t="s">
        <v>370</v>
      </c>
      <c r="G130" s="264"/>
      <c r="H130" s="264" t="s">
        <v>378</v>
      </c>
      <c r="I130" s="264" t="s">
        <v>366</v>
      </c>
      <c r="J130" s="264">
        <v>15</v>
      </c>
      <c r="K130" s="286"/>
    </row>
    <row r="131" spans="2:11" s="1" customFormat="1" ht="15" customHeight="1">
      <c r="B131" s="283"/>
      <c r="C131" s="264" t="s">
        <v>379</v>
      </c>
      <c r="D131" s="264"/>
      <c r="E131" s="264"/>
      <c r="F131" s="265" t="s">
        <v>370</v>
      </c>
      <c r="G131" s="264"/>
      <c r="H131" s="264" t="s">
        <v>380</v>
      </c>
      <c r="I131" s="264" t="s">
        <v>366</v>
      </c>
      <c r="J131" s="264">
        <v>20</v>
      </c>
      <c r="K131" s="286"/>
    </row>
    <row r="132" spans="2:11" s="1" customFormat="1" ht="15" customHeight="1">
      <c r="B132" s="283"/>
      <c r="C132" s="264" t="s">
        <v>381</v>
      </c>
      <c r="D132" s="264"/>
      <c r="E132" s="264"/>
      <c r="F132" s="265" t="s">
        <v>370</v>
      </c>
      <c r="G132" s="264"/>
      <c r="H132" s="264" t="s">
        <v>382</v>
      </c>
      <c r="I132" s="264" t="s">
        <v>366</v>
      </c>
      <c r="J132" s="264">
        <v>20</v>
      </c>
      <c r="K132" s="286"/>
    </row>
    <row r="133" spans="2:11" s="1" customFormat="1" ht="15" customHeight="1">
      <c r="B133" s="283"/>
      <c r="C133" s="240" t="s">
        <v>369</v>
      </c>
      <c r="D133" s="240"/>
      <c r="E133" s="240"/>
      <c r="F133" s="261" t="s">
        <v>370</v>
      </c>
      <c r="G133" s="240"/>
      <c r="H133" s="240" t="s">
        <v>404</v>
      </c>
      <c r="I133" s="240" t="s">
        <v>366</v>
      </c>
      <c r="J133" s="240">
        <v>50</v>
      </c>
      <c r="K133" s="286"/>
    </row>
    <row r="134" spans="2:11" s="1" customFormat="1" ht="15" customHeight="1">
      <c r="B134" s="283"/>
      <c r="C134" s="240" t="s">
        <v>383</v>
      </c>
      <c r="D134" s="240"/>
      <c r="E134" s="240"/>
      <c r="F134" s="261" t="s">
        <v>370</v>
      </c>
      <c r="G134" s="240"/>
      <c r="H134" s="240" t="s">
        <v>404</v>
      </c>
      <c r="I134" s="240" t="s">
        <v>366</v>
      </c>
      <c r="J134" s="240">
        <v>50</v>
      </c>
      <c r="K134" s="286"/>
    </row>
    <row r="135" spans="2:11" s="1" customFormat="1" ht="15" customHeight="1">
      <c r="B135" s="283"/>
      <c r="C135" s="240" t="s">
        <v>389</v>
      </c>
      <c r="D135" s="240"/>
      <c r="E135" s="240"/>
      <c r="F135" s="261" t="s">
        <v>370</v>
      </c>
      <c r="G135" s="240"/>
      <c r="H135" s="240" t="s">
        <v>404</v>
      </c>
      <c r="I135" s="240" t="s">
        <v>366</v>
      </c>
      <c r="J135" s="240">
        <v>50</v>
      </c>
      <c r="K135" s="286"/>
    </row>
    <row r="136" spans="2:11" s="1" customFormat="1" ht="15" customHeight="1">
      <c r="B136" s="283"/>
      <c r="C136" s="240" t="s">
        <v>391</v>
      </c>
      <c r="D136" s="240"/>
      <c r="E136" s="240"/>
      <c r="F136" s="261" t="s">
        <v>370</v>
      </c>
      <c r="G136" s="240"/>
      <c r="H136" s="240" t="s">
        <v>404</v>
      </c>
      <c r="I136" s="240" t="s">
        <v>366</v>
      </c>
      <c r="J136" s="240">
        <v>50</v>
      </c>
      <c r="K136" s="286"/>
    </row>
    <row r="137" spans="2:11" s="1" customFormat="1" ht="15" customHeight="1">
      <c r="B137" s="283"/>
      <c r="C137" s="240" t="s">
        <v>392</v>
      </c>
      <c r="D137" s="240"/>
      <c r="E137" s="240"/>
      <c r="F137" s="261" t="s">
        <v>370</v>
      </c>
      <c r="G137" s="240"/>
      <c r="H137" s="240" t="s">
        <v>417</v>
      </c>
      <c r="I137" s="240" t="s">
        <v>366</v>
      </c>
      <c r="J137" s="240">
        <v>255</v>
      </c>
      <c r="K137" s="286"/>
    </row>
    <row r="138" spans="2:11" s="1" customFormat="1" ht="15" customHeight="1">
      <c r="B138" s="283"/>
      <c r="C138" s="240" t="s">
        <v>394</v>
      </c>
      <c r="D138" s="240"/>
      <c r="E138" s="240"/>
      <c r="F138" s="261" t="s">
        <v>364</v>
      </c>
      <c r="G138" s="240"/>
      <c r="H138" s="240" t="s">
        <v>418</v>
      </c>
      <c r="I138" s="240" t="s">
        <v>396</v>
      </c>
      <c r="J138" s="240"/>
      <c r="K138" s="286"/>
    </row>
    <row r="139" spans="2:11" s="1" customFormat="1" ht="15" customHeight="1">
      <c r="B139" s="283"/>
      <c r="C139" s="240" t="s">
        <v>397</v>
      </c>
      <c r="D139" s="240"/>
      <c r="E139" s="240"/>
      <c r="F139" s="261" t="s">
        <v>364</v>
      </c>
      <c r="G139" s="240"/>
      <c r="H139" s="240" t="s">
        <v>419</v>
      </c>
      <c r="I139" s="240" t="s">
        <v>399</v>
      </c>
      <c r="J139" s="240"/>
      <c r="K139" s="286"/>
    </row>
    <row r="140" spans="2:11" s="1" customFormat="1" ht="15" customHeight="1">
      <c r="B140" s="283"/>
      <c r="C140" s="240" t="s">
        <v>400</v>
      </c>
      <c r="D140" s="240"/>
      <c r="E140" s="240"/>
      <c r="F140" s="261" t="s">
        <v>364</v>
      </c>
      <c r="G140" s="240"/>
      <c r="H140" s="240" t="s">
        <v>400</v>
      </c>
      <c r="I140" s="240" t="s">
        <v>399</v>
      </c>
      <c r="J140" s="240"/>
      <c r="K140" s="286"/>
    </row>
    <row r="141" spans="2:11" s="1" customFormat="1" ht="15" customHeight="1">
      <c r="B141" s="283"/>
      <c r="C141" s="240" t="s">
        <v>38</v>
      </c>
      <c r="D141" s="240"/>
      <c r="E141" s="240"/>
      <c r="F141" s="261" t="s">
        <v>364</v>
      </c>
      <c r="G141" s="240"/>
      <c r="H141" s="240" t="s">
        <v>420</v>
      </c>
      <c r="I141" s="240" t="s">
        <v>399</v>
      </c>
      <c r="J141" s="240"/>
      <c r="K141" s="286"/>
    </row>
    <row r="142" spans="2:11" s="1" customFormat="1" ht="15" customHeight="1">
      <c r="B142" s="283"/>
      <c r="C142" s="240" t="s">
        <v>421</v>
      </c>
      <c r="D142" s="240"/>
      <c r="E142" s="240"/>
      <c r="F142" s="261" t="s">
        <v>364</v>
      </c>
      <c r="G142" s="240"/>
      <c r="H142" s="240" t="s">
        <v>422</v>
      </c>
      <c r="I142" s="240" t="s">
        <v>399</v>
      </c>
      <c r="J142" s="240"/>
      <c r="K142" s="286"/>
    </row>
    <row r="143" spans="2:11" s="1" customFormat="1" ht="15" customHeight="1">
      <c r="B143" s="287"/>
      <c r="C143" s="288"/>
      <c r="D143" s="288"/>
      <c r="E143" s="288"/>
      <c r="F143" s="288"/>
      <c r="G143" s="288"/>
      <c r="H143" s="288"/>
      <c r="I143" s="288"/>
      <c r="J143" s="288"/>
      <c r="K143" s="289"/>
    </row>
    <row r="144" spans="2:11" s="1" customFormat="1" ht="18.75" customHeight="1">
      <c r="B144" s="274"/>
      <c r="C144" s="274"/>
      <c r="D144" s="274"/>
      <c r="E144" s="274"/>
      <c r="F144" s="275"/>
      <c r="G144" s="274"/>
      <c r="H144" s="274"/>
      <c r="I144" s="274"/>
      <c r="J144" s="274"/>
      <c r="K144" s="274"/>
    </row>
    <row r="145" spans="2:11" s="1" customFormat="1" ht="18.75" customHeight="1">
      <c r="B145" s="247"/>
      <c r="C145" s="247"/>
      <c r="D145" s="247"/>
      <c r="E145" s="247"/>
      <c r="F145" s="247"/>
      <c r="G145" s="247"/>
      <c r="H145" s="247"/>
      <c r="I145" s="247"/>
      <c r="J145" s="247"/>
      <c r="K145" s="247"/>
    </row>
    <row r="146" spans="2:11" s="1" customFormat="1" ht="7.5" customHeight="1">
      <c r="B146" s="248"/>
      <c r="C146" s="249"/>
      <c r="D146" s="249"/>
      <c r="E146" s="249"/>
      <c r="F146" s="249"/>
      <c r="G146" s="249"/>
      <c r="H146" s="249"/>
      <c r="I146" s="249"/>
      <c r="J146" s="249"/>
      <c r="K146" s="250"/>
    </row>
    <row r="147" spans="2:11" s="1" customFormat="1" ht="45" customHeight="1">
      <c r="B147" s="251"/>
      <c r="C147" s="359" t="s">
        <v>423</v>
      </c>
      <c r="D147" s="359"/>
      <c r="E147" s="359"/>
      <c r="F147" s="359"/>
      <c r="G147" s="359"/>
      <c r="H147" s="359"/>
      <c r="I147" s="359"/>
      <c r="J147" s="359"/>
      <c r="K147" s="252"/>
    </row>
    <row r="148" spans="2:11" s="1" customFormat="1" ht="17.25" customHeight="1">
      <c r="B148" s="251"/>
      <c r="C148" s="253" t="s">
        <v>358</v>
      </c>
      <c r="D148" s="253"/>
      <c r="E148" s="253"/>
      <c r="F148" s="253" t="s">
        <v>359</v>
      </c>
      <c r="G148" s="254"/>
      <c r="H148" s="253" t="s">
        <v>54</v>
      </c>
      <c r="I148" s="253" t="s">
        <v>57</v>
      </c>
      <c r="J148" s="253" t="s">
        <v>360</v>
      </c>
      <c r="K148" s="252"/>
    </row>
    <row r="149" spans="2:11" s="1" customFormat="1" ht="17.25" customHeight="1">
      <c r="B149" s="251"/>
      <c r="C149" s="255" t="s">
        <v>361</v>
      </c>
      <c r="D149" s="255"/>
      <c r="E149" s="255"/>
      <c r="F149" s="256" t="s">
        <v>362</v>
      </c>
      <c r="G149" s="257"/>
      <c r="H149" s="255"/>
      <c r="I149" s="255"/>
      <c r="J149" s="255" t="s">
        <v>363</v>
      </c>
      <c r="K149" s="252"/>
    </row>
    <row r="150" spans="2:11" s="1" customFormat="1" ht="5.25" customHeight="1">
      <c r="B150" s="263"/>
      <c r="C150" s="258"/>
      <c r="D150" s="258"/>
      <c r="E150" s="258"/>
      <c r="F150" s="258"/>
      <c r="G150" s="259"/>
      <c r="H150" s="258"/>
      <c r="I150" s="258"/>
      <c r="J150" s="258"/>
      <c r="K150" s="286"/>
    </row>
    <row r="151" spans="2:11" s="1" customFormat="1" ht="15" customHeight="1">
      <c r="B151" s="263"/>
      <c r="C151" s="290" t="s">
        <v>367</v>
      </c>
      <c r="D151" s="240"/>
      <c r="E151" s="240"/>
      <c r="F151" s="291" t="s">
        <v>364</v>
      </c>
      <c r="G151" s="240"/>
      <c r="H151" s="290" t="s">
        <v>404</v>
      </c>
      <c r="I151" s="290" t="s">
        <v>366</v>
      </c>
      <c r="J151" s="290">
        <v>120</v>
      </c>
      <c r="K151" s="286"/>
    </row>
    <row r="152" spans="2:11" s="1" customFormat="1" ht="15" customHeight="1">
      <c r="B152" s="263"/>
      <c r="C152" s="290" t="s">
        <v>413</v>
      </c>
      <c r="D152" s="240"/>
      <c r="E152" s="240"/>
      <c r="F152" s="291" t="s">
        <v>364</v>
      </c>
      <c r="G152" s="240"/>
      <c r="H152" s="290" t="s">
        <v>424</v>
      </c>
      <c r="I152" s="290" t="s">
        <v>366</v>
      </c>
      <c r="J152" s="290" t="s">
        <v>415</v>
      </c>
      <c r="K152" s="286"/>
    </row>
    <row r="153" spans="2:11" s="1" customFormat="1" ht="15" customHeight="1">
      <c r="B153" s="263"/>
      <c r="C153" s="290" t="s">
        <v>312</v>
      </c>
      <c r="D153" s="240"/>
      <c r="E153" s="240"/>
      <c r="F153" s="291" t="s">
        <v>364</v>
      </c>
      <c r="G153" s="240"/>
      <c r="H153" s="290" t="s">
        <v>425</v>
      </c>
      <c r="I153" s="290" t="s">
        <v>366</v>
      </c>
      <c r="J153" s="290" t="s">
        <v>415</v>
      </c>
      <c r="K153" s="286"/>
    </row>
    <row r="154" spans="2:11" s="1" customFormat="1" ht="15" customHeight="1">
      <c r="B154" s="263"/>
      <c r="C154" s="290" t="s">
        <v>369</v>
      </c>
      <c r="D154" s="240"/>
      <c r="E154" s="240"/>
      <c r="F154" s="291" t="s">
        <v>370</v>
      </c>
      <c r="G154" s="240"/>
      <c r="H154" s="290" t="s">
        <v>404</v>
      </c>
      <c r="I154" s="290" t="s">
        <v>366</v>
      </c>
      <c r="J154" s="290">
        <v>50</v>
      </c>
      <c r="K154" s="286"/>
    </row>
    <row r="155" spans="2:11" s="1" customFormat="1" ht="15" customHeight="1">
      <c r="B155" s="263"/>
      <c r="C155" s="290" t="s">
        <v>372</v>
      </c>
      <c r="D155" s="240"/>
      <c r="E155" s="240"/>
      <c r="F155" s="291" t="s">
        <v>364</v>
      </c>
      <c r="G155" s="240"/>
      <c r="H155" s="290" t="s">
        <v>404</v>
      </c>
      <c r="I155" s="290" t="s">
        <v>374</v>
      </c>
      <c r="J155" s="290"/>
      <c r="K155" s="286"/>
    </row>
    <row r="156" spans="2:11" s="1" customFormat="1" ht="15" customHeight="1">
      <c r="B156" s="263"/>
      <c r="C156" s="290" t="s">
        <v>383</v>
      </c>
      <c r="D156" s="240"/>
      <c r="E156" s="240"/>
      <c r="F156" s="291" t="s">
        <v>370</v>
      </c>
      <c r="G156" s="240"/>
      <c r="H156" s="290" t="s">
        <v>404</v>
      </c>
      <c r="I156" s="290" t="s">
        <v>366</v>
      </c>
      <c r="J156" s="290">
        <v>50</v>
      </c>
      <c r="K156" s="286"/>
    </row>
    <row r="157" spans="2:11" s="1" customFormat="1" ht="15" customHeight="1">
      <c r="B157" s="263"/>
      <c r="C157" s="290" t="s">
        <v>391</v>
      </c>
      <c r="D157" s="240"/>
      <c r="E157" s="240"/>
      <c r="F157" s="291" t="s">
        <v>370</v>
      </c>
      <c r="G157" s="240"/>
      <c r="H157" s="290" t="s">
        <v>404</v>
      </c>
      <c r="I157" s="290" t="s">
        <v>366</v>
      </c>
      <c r="J157" s="290">
        <v>50</v>
      </c>
      <c r="K157" s="286"/>
    </row>
    <row r="158" spans="2:11" s="1" customFormat="1" ht="15" customHeight="1">
      <c r="B158" s="263"/>
      <c r="C158" s="290" t="s">
        <v>389</v>
      </c>
      <c r="D158" s="240"/>
      <c r="E158" s="240"/>
      <c r="F158" s="291" t="s">
        <v>370</v>
      </c>
      <c r="G158" s="240"/>
      <c r="H158" s="290" t="s">
        <v>404</v>
      </c>
      <c r="I158" s="290" t="s">
        <v>366</v>
      </c>
      <c r="J158" s="290">
        <v>50</v>
      </c>
      <c r="K158" s="286"/>
    </row>
    <row r="159" spans="2:11" s="1" customFormat="1" ht="15" customHeight="1">
      <c r="B159" s="263"/>
      <c r="C159" s="290" t="s">
        <v>90</v>
      </c>
      <c r="D159" s="240"/>
      <c r="E159" s="240"/>
      <c r="F159" s="291" t="s">
        <v>364</v>
      </c>
      <c r="G159" s="240"/>
      <c r="H159" s="290" t="s">
        <v>426</v>
      </c>
      <c r="I159" s="290" t="s">
        <v>366</v>
      </c>
      <c r="J159" s="290" t="s">
        <v>427</v>
      </c>
      <c r="K159" s="286"/>
    </row>
    <row r="160" spans="2:11" s="1" customFormat="1" ht="15" customHeight="1">
      <c r="B160" s="263"/>
      <c r="C160" s="290" t="s">
        <v>428</v>
      </c>
      <c r="D160" s="240"/>
      <c r="E160" s="240"/>
      <c r="F160" s="291" t="s">
        <v>364</v>
      </c>
      <c r="G160" s="240"/>
      <c r="H160" s="290" t="s">
        <v>429</v>
      </c>
      <c r="I160" s="290" t="s">
        <v>399</v>
      </c>
      <c r="J160" s="290"/>
      <c r="K160" s="286"/>
    </row>
    <row r="161" spans="2:11" s="1" customFormat="1" ht="15" customHeight="1">
      <c r="B161" s="292"/>
      <c r="C161" s="272"/>
      <c r="D161" s="272"/>
      <c r="E161" s="272"/>
      <c r="F161" s="272"/>
      <c r="G161" s="272"/>
      <c r="H161" s="272"/>
      <c r="I161" s="272"/>
      <c r="J161" s="272"/>
      <c r="K161" s="293"/>
    </row>
    <row r="162" spans="2:11" s="1" customFormat="1" ht="18.75" customHeight="1">
      <c r="B162" s="274"/>
      <c r="C162" s="284"/>
      <c r="D162" s="284"/>
      <c r="E162" s="284"/>
      <c r="F162" s="294"/>
      <c r="G162" s="284"/>
      <c r="H162" s="284"/>
      <c r="I162" s="284"/>
      <c r="J162" s="284"/>
      <c r="K162" s="274"/>
    </row>
    <row r="163" spans="2:11" s="1" customFormat="1" ht="18.75" customHeight="1">
      <c r="B163" s="247"/>
      <c r="C163" s="247"/>
      <c r="D163" s="247"/>
      <c r="E163" s="247"/>
      <c r="F163" s="247"/>
      <c r="G163" s="247"/>
      <c r="H163" s="247"/>
      <c r="I163" s="247"/>
      <c r="J163" s="247"/>
      <c r="K163" s="247"/>
    </row>
    <row r="164" spans="2:11" s="1" customFormat="1" ht="7.5" customHeight="1">
      <c r="B164" s="229"/>
      <c r="C164" s="230"/>
      <c r="D164" s="230"/>
      <c r="E164" s="230"/>
      <c r="F164" s="230"/>
      <c r="G164" s="230"/>
      <c r="H164" s="230"/>
      <c r="I164" s="230"/>
      <c r="J164" s="230"/>
      <c r="K164" s="231"/>
    </row>
    <row r="165" spans="2:11" s="1" customFormat="1" ht="45" customHeight="1">
      <c r="B165" s="232"/>
      <c r="C165" s="360" t="s">
        <v>430</v>
      </c>
      <c r="D165" s="360"/>
      <c r="E165" s="360"/>
      <c r="F165" s="360"/>
      <c r="G165" s="360"/>
      <c r="H165" s="360"/>
      <c r="I165" s="360"/>
      <c r="J165" s="360"/>
      <c r="K165" s="233"/>
    </row>
    <row r="166" spans="2:11" s="1" customFormat="1" ht="17.25" customHeight="1">
      <c r="B166" s="232"/>
      <c r="C166" s="253" t="s">
        <v>358</v>
      </c>
      <c r="D166" s="253"/>
      <c r="E166" s="253"/>
      <c r="F166" s="253" t="s">
        <v>359</v>
      </c>
      <c r="G166" s="295"/>
      <c r="H166" s="296" t="s">
        <v>54</v>
      </c>
      <c r="I166" s="296" t="s">
        <v>57</v>
      </c>
      <c r="J166" s="253" t="s">
        <v>360</v>
      </c>
      <c r="K166" s="233"/>
    </row>
    <row r="167" spans="2:11" s="1" customFormat="1" ht="17.25" customHeight="1">
      <c r="B167" s="234"/>
      <c r="C167" s="255" t="s">
        <v>361</v>
      </c>
      <c r="D167" s="255"/>
      <c r="E167" s="255"/>
      <c r="F167" s="256" t="s">
        <v>362</v>
      </c>
      <c r="G167" s="297"/>
      <c r="H167" s="298"/>
      <c r="I167" s="298"/>
      <c r="J167" s="255" t="s">
        <v>363</v>
      </c>
      <c r="K167" s="235"/>
    </row>
    <row r="168" spans="2:11" s="1" customFormat="1" ht="5.25" customHeight="1">
      <c r="B168" s="263"/>
      <c r="C168" s="258"/>
      <c r="D168" s="258"/>
      <c r="E168" s="258"/>
      <c r="F168" s="258"/>
      <c r="G168" s="259"/>
      <c r="H168" s="258"/>
      <c r="I168" s="258"/>
      <c r="J168" s="258"/>
      <c r="K168" s="286"/>
    </row>
    <row r="169" spans="2:11" s="1" customFormat="1" ht="15" customHeight="1">
      <c r="B169" s="263"/>
      <c r="C169" s="240" t="s">
        <v>367</v>
      </c>
      <c r="D169" s="240"/>
      <c r="E169" s="240"/>
      <c r="F169" s="261" t="s">
        <v>364</v>
      </c>
      <c r="G169" s="240"/>
      <c r="H169" s="240" t="s">
        <v>404</v>
      </c>
      <c r="I169" s="240" t="s">
        <v>366</v>
      </c>
      <c r="J169" s="240">
        <v>120</v>
      </c>
      <c r="K169" s="286"/>
    </row>
    <row r="170" spans="2:11" s="1" customFormat="1" ht="15" customHeight="1">
      <c r="B170" s="263"/>
      <c r="C170" s="240" t="s">
        <v>413</v>
      </c>
      <c r="D170" s="240"/>
      <c r="E170" s="240"/>
      <c r="F170" s="261" t="s">
        <v>364</v>
      </c>
      <c r="G170" s="240"/>
      <c r="H170" s="240" t="s">
        <v>414</v>
      </c>
      <c r="I170" s="240" t="s">
        <v>366</v>
      </c>
      <c r="J170" s="240" t="s">
        <v>415</v>
      </c>
      <c r="K170" s="286"/>
    </row>
    <row r="171" spans="2:11" s="1" customFormat="1" ht="15" customHeight="1">
      <c r="B171" s="263"/>
      <c r="C171" s="240" t="s">
        <v>312</v>
      </c>
      <c r="D171" s="240"/>
      <c r="E171" s="240"/>
      <c r="F171" s="261" t="s">
        <v>364</v>
      </c>
      <c r="G171" s="240"/>
      <c r="H171" s="240" t="s">
        <v>431</v>
      </c>
      <c r="I171" s="240" t="s">
        <v>366</v>
      </c>
      <c r="J171" s="240" t="s">
        <v>415</v>
      </c>
      <c r="K171" s="286"/>
    </row>
    <row r="172" spans="2:11" s="1" customFormat="1" ht="15" customHeight="1">
      <c r="B172" s="263"/>
      <c r="C172" s="240" t="s">
        <v>369</v>
      </c>
      <c r="D172" s="240"/>
      <c r="E172" s="240"/>
      <c r="F172" s="261" t="s">
        <v>370</v>
      </c>
      <c r="G172" s="240"/>
      <c r="H172" s="240" t="s">
        <v>431</v>
      </c>
      <c r="I172" s="240" t="s">
        <v>366</v>
      </c>
      <c r="J172" s="240">
        <v>50</v>
      </c>
      <c r="K172" s="286"/>
    </row>
    <row r="173" spans="2:11" s="1" customFormat="1" ht="15" customHeight="1">
      <c r="B173" s="263"/>
      <c r="C173" s="240" t="s">
        <v>372</v>
      </c>
      <c r="D173" s="240"/>
      <c r="E173" s="240"/>
      <c r="F173" s="261" t="s">
        <v>364</v>
      </c>
      <c r="G173" s="240"/>
      <c r="H173" s="240" t="s">
        <v>431</v>
      </c>
      <c r="I173" s="240" t="s">
        <v>374</v>
      </c>
      <c r="J173" s="240"/>
      <c r="K173" s="286"/>
    </row>
    <row r="174" spans="2:11" s="1" customFormat="1" ht="15" customHeight="1">
      <c r="B174" s="263"/>
      <c r="C174" s="240" t="s">
        <v>383</v>
      </c>
      <c r="D174" s="240"/>
      <c r="E174" s="240"/>
      <c r="F174" s="261" t="s">
        <v>370</v>
      </c>
      <c r="G174" s="240"/>
      <c r="H174" s="240" t="s">
        <v>431</v>
      </c>
      <c r="I174" s="240" t="s">
        <v>366</v>
      </c>
      <c r="J174" s="240">
        <v>50</v>
      </c>
      <c r="K174" s="286"/>
    </row>
    <row r="175" spans="2:11" s="1" customFormat="1" ht="15" customHeight="1">
      <c r="B175" s="263"/>
      <c r="C175" s="240" t="s">
        <v>391</v>
      </c>
      <c r="D175" s="240"/>
      <c r="E175" s="240"/>
      <c r="F175" s="261" t="s">
        <v>370</v>
      </c>
      <c r="G175" s="240"/>
      <c r="H175" s="240" t="s">
        <v>431</v>
      </c>
      <c r="I175" s="240" t="s">
        <v>366</v>
      </c>
      <c r="J175" s="240">
        <v>50</v>
      </c>
      <c r="K175" s="286"/>
    </row>
    <row r="176" spans="2:11" s="1" customFormat="1" ht="15" customHeight="1">
      <c r="B176" s="263"/>
      <c r="C176" s="240" t="s">
        <v>389</v>
      </c>
      <c r="D176" s="240"/>
      <c r="E176" s="240"/>
      <c r="F176" s="261" t="s">
        <v>370</v>
      </c>
      <c r="G176" s="240"/>
      <c r="H176" s="240" t="s">
        <v>431</v>
      </c>
      <c r="I176" s="240" t="s">
        <v>366</v>
      </c>
      <c r="J176" s="240">
        <v>50</v>
      </c>
      <c r="K176" s="286"/>
    </row>
    <row r="177" spans="2:11" s="1" customFormat="1" ht="15" customHeight="1">
      <c r="B177" s="263"/>
      <c r="C177" s="240" t="s">
        <v>104</v>
      </c>
      <c r="D177" s="240"/>
      <c r="E177" s="240"/>
      <c r="F177" s="261" t="s">
        <v>364</v>
      </c>
      <c r="G177" s="240"/>
      <c r="H177" s="240" t="s">
        <v>432</v>
      </c>
      <c r="I177" s="240" t="s">
        <v>433</v>
      </c>
      <c r="J177" s="240"/>
      <c r="K177" s="286"/>
    </row>
    <row r="178" spans="2:11" s="1" customFormat="1" ht="15" customHeight="1">
      <c r="B178" s="263"/>
      <c r="C178" s="240" t="s">
        <v>57</v>
      </c>
      <c r="D178" s="240"/>
      <c r="E178" s="240"/>
      <c r="F178" s="261" t="s">
        <v>364</v>
      </c>
      <c r="G178" s="240"/>
      <c r="H178" s="240" t="s">
        <v>434</v>
      </c>
      <c r="I178" s="240" t="s">
        <v>435</v>
      </c>
      <c r="J178" s="240">
        <v>1</v>
      </c>
      <c r="K178" s="286"/>
    </row>
    <row r="179" spans="2:11" s="1" customFormat="1" ht="15" customHeight="1">
      <c r="B179" s="263"/>
      <c r="C179" s="240" t="s">
        <v>53</v>
      </c>
      <c r="D179" s="240"/>
      <c r="E179" s="240"/>
      <c r="F179" s="261" t="s">
        <v>364</v>
      </c>
      <c r="G179" s="240"/>
      <c r="H179" s="240" t="s">
        <v>436</v>
      </c>
      <c r="I179" s="240" t="s">
        <v>366</v>
      </c>
      <c r="J179" s="240">
        <v>20</v>
      </c>
      <c r="K179" s="286"/>
    </row>
    <row r="180" spans="2:11" s="1" customFormat="1" ht="15" customHeight="1">
      <c r="B180" s="263"/>
      <c r="C180" s="240" t="s">
        <v>54</v>
      </c>
      <c r="D180" s="240"/>
      <c r="E180" s="240"/>
      <c r="F180" s="261" t="s">
        <v>364</v>
      </c>
      <c r="G180" s="240"/>
      <c r="H180" s="240" t="s">
        <v>437</v>
      </c>
      <c r="I180" s="240" t="s">
        <v>366</v>
      </c>
      <c r="J180" s="240">
        <v>255</v>
      </c>
      <c r="K180" s="286"/>
    </row>
    <row r="181" spans="2:11" s="1" customFormat="1" ht="15" customHeight="1">
      <c r="B181" s="263"/>
      <c r="C181" s="240" t="s">
        <v>105</v>
      </c>
      <c r="D181" s="240"/>
      <c r="E181" s="240"/>
      <c r="F181" s="261" t="s">
        <v>364</v>
      </c>
      <c r="G181" s="240"/>
      <c r="H181" s="240" t="s">
        <v>328</v>
      </c>
      <c r="I181" s="240" t="s">
        <v>366</v>
      </c>
      <c r="J181" s="240">
        <v>10</v>
      </c>
      <c r="K181" s="286"/>
    </row>
    <row r="182" spans="2:11" s="1" customFormat="1" ht="15" customHeight="1">
      <c r="B182" s="263"/>
      <c r="C182" s="240" t="s">
        <v>106</v>
      </c>
      <c r="D182" s="240"/>
      <c r="E182" s="240"/>
      <c r="F182" s="261" t="s">
        <v>364</v>
      </c>
      <c r="G182" s="240"/>
      <c r="H182" s="240" t="s">
        <v>438</v>
      </c>
      <c r="I182" s="240" t="s">
        <v>399</v>
      </c>
      <c r="J182" s="240"/>
      <c r="K182" s="286"/>
    </row>
    <row r="183" spans="2:11" s="1" customFormat="1" ht="15" customHeight="1">
      <c r="B183" s="263"/>
      <c r="C183" s="240" t="s">
        <v>439</v>
      </c>
      <c r="D183" s="240"/>
      <c r="E183" s="240"/>
      <c r="F183" s="261" t="s">
        <v>364</v>
      </c>
      <c r="G183" s="240"/>
      <c r="H183" s="240" t="s">
        <v>440</v>
      </c>
      <c r="I183" s="240" t="s">
        <v>399</v>
      </c>
      <c r="J183" s="240"/>
      <c r="K183" s="286"/>
    </row>
    <row r="184" spans="2:11" s="1" customFormat="1" ht="15" customHeight="1">
      <c r="B184" s="263"/>
      <c r="C184" s="240" t="s">
        <v>428</v>
      </c>
      <c r="D184" s="240"/>
      <c r="E184" s="240"/>
      <c r="F184" s="261" t="s">
        <v>364</v>
      </c>
      <c r="G184" s="240"/>
      <c r="H184" s="240" t="s">
        <v>441</v>
      </c>
      <c r="I184" s="240" t="s">
        <v>399</v>
      </c>
      <c r="J184" s="240"/>
      <c r="K184" s="286"/>
    </row>
    <row r="185" spans="2:11" s="1" customFormat="1" ht="15" customHeight="1">
      <c r="B185" s="263"/>
      <c r="C185" s="240" t="s">
        <v>108</v>
      </c>
      <c r="D185" s="240"/>
      <c r="E185" s="240"/>
      <c r="F185" s="261" t="s">
        <v>370</v>
      </c>
      <c r="G185" s="240"/>
      <c r="H185" s="240" t="s">
        <v>442</v>
      </c>
      <c r="I185" s="240" t="s">
        <v>366</v>
      </c>
      <c r="J185" s="240">
        <v>50</v>
      </c>
      <c r="K185" s="286"/>
    </row>
    <row r="186" spans="2:11" s="1" customFormat="1" ht="15" customHeight="1">
      <c r="B186" s="263"/>
      <c r="C186" s="240" t="s">
        <v>443</v>
      </c>
      <c r="D186" s="240"/>
      <c r="E186" s="240"/>
      <c r="F186" s="261" t="s">
        <v>370</v>
      </c>
      <c r="G186" s="240"/>
      <c r="H186" s="240" t="s">
        <v>444</v>
      </c>
      <c r="I186" s="240" t="s">
        <v>445</v>
      </c>
      <c r="J186" s="240"/>
      <c r="K186" s="286"/>
    </row>
    <row r="187" spans="2:11" s="1" customFormat="1" ht="15" customHeight="1">
      <c r="B187" s="263"/>
      <c r="C187" s="240" t="s">
        <v>446</v>
      </c>
      <c r="D187" s="240"/>
      <c r="E187" s="240"/>
      <c r="F187" s="261" t="s">
        <v>370</v>
      </c>
      <c r="G187" s="240"/>
      <c r="H187" s="240" t="s">
        <v>447</v>
      </c>
      <c r="I187" s="240" t="s">
        <v>445</v>
      </c>
      <c r="J187" s="240"/>
      <c r="K187" s="286"/>
    </row>
    <row r="188" spans="2:11" s="1" customFormat="1" ht="15" customHeight="1">
      <c r="B188" s="263"/>
      <c r="C188" s="240" t="s">
        <v>448</v>
      </c>
      <c r="D188" s="240"/>
      <c r="E188" s="240"/>
      <c r="F188" s="261" t="s">
        <v>370</v>
      </c>
      <c r="G188" s="240"/>
      <c r="H188" s="240" t="s">
        <v>449</v>
      </c>
      <c r="I188" s="240" t="s">
        <v>445</v>
      </c>
      <c r="J188" s="240"/>
      <c r="K188" s="286"/>
    </row>
    <row r="189" spans="2:11" s="1" customFormat="1" ht="15" customHeight="1">
      <c r="B189" s="263"/>
      <c r="C189" s="299" t="s">
        <v>450</v>
      </c>
      <c r="D189" s="240"/>
      <c r="E189" s="240"/>
      <c r="F189" s="261" t="s">
        <v>370</v>
      </c>
      <c r="G189" s="240"/>
      <c r="H189" s="240" t="s">
        <v>451</v>
      </c>
      <c r="I189" s="240" t="s">
        <v>452</v>
      </c>
      <c r="J189" s="300" t="s">
        <v>453</v>
      </c>
      <c r="K189" s="286"/>
    </row>
    <row r="190" spans="2:11" s="1" customFormat="1" ht="15" customHeight="1">
      <c r="B190" s="263"/>
      <c r="C190" s="299" t="s">
        <v>42</v>
      </c>
      <c r="D190" s="240"/>
      <c r="E190" s="240"/>
      <c r="F190" s="261" t="s">
        <v>364</v>
      </c>
      <c r="G190" s="240"/>
      <c r="H190" s="237" t="s">
        <v>454</v>
      </c>
      <c r="I190" s="240" t="s">
        <v>455</v>
      </c>
      <c r="J190" s="240"/>
      <c r="K190" s="286"/>
    </row>
    <row r="191" spans="2:11" s="1" customFormat="1" ht="15" customHeight="1">
      <c r="B191" s="263"/>
      <c r="C191" s="299" t="s">
        <v>456</v>
      </c>
      <c r="D191" s="240"/>
      <c r="E191" s="240"/>
      <c r="F191" s="261" t="s">
        <v>364</v>
      </c>
      <c r="G191" s="240"/>
      <c r="H191" s="240" t="s">
        <v>457</v>
      </c>
      <c r="I191" s="240" t="s">
        <v>399</v>
      </c>
      <c r="J191" s="240"/>
      <c r="K191" s="286"/>
    </row>
    <row r="192" spans="2:11" s="1" customFormat="1" ht="15" customHeight="1">
      <c r="B192" s="263"/>
      <c r="C192" s="299" t="s">
        <v>458</v>
      </c>
      <c r="D192" s="240"/>
      <c r="E192" s="240"/>
      <c r="F192" s="261" t="s">
        <v>364</v>
      </c>
      <c r="G192" s="240"/>
      <c r="H192" s="240" t="s">
        <v>459</v>
      </c>
      <c r="I192" s="240" t="s">
        <v>399</v>
      </c>
      <c r="J192" s="240"/>
      <c r="K192" s="286"/>
    </row>
    <row r="193" spans="2:11" s="1" customFormat="1" ht="15" customHeight="1">
      <c r="B193" s="263"/>
      <c r="C193" s="299" t="s">
        <v>460</v>
      </c>
      <c r="D193" s="240"/>
      <c r="E193" s="240"/>
      <c r="F193" s="261" t="s">
        <v>370</v>
      </c>
      <c r="G193" s="240"/>
      <c r="H193" s="240" t="s">
        <v>461</v>
      </c>
      <c r="I193" s="240" t="s">
        <v>399</v>
      </c>
      <c r="J193" s="240"/>
      <c r="K193" s="286"/>
    </row>
    <row r="194" spans="2:11" s="1" customFormat="1" ht="15" customHeight="1">
      <c r="B194" s="292"/>
      <c r="C194" s="301"/>
      <c r="D194" s="272"/>
      <c r="E194" s="272"/>
      <c r="F194" s="272"/>
      <c r="G194" s="272"/>
      <c r="H194" s="272"/>
      <c r="I194" s="272"/>
      <c r="J194" s="272"/>
      <c r="K194" s="293"/>
    </row>
    <row r="195" spans="2:11" s="1" customFormat="1" ht="18.75" customHeight="1">
      <c r="B195" s="274"/>
      <c r="C195" s="284"/>
      <c r="D195" s="284"/>
      <c r="E195" s="284"/>
      <c r="F195" s="294"/>
      <c r="G195" s="284"/>
      <c r="H195" s="284"/>
      <c r="I195" s="284"/>
      <c r="J195" s="284"/>
      <c r="K195" s="274"/>
    </row>
    <row r="196" spans="2:11" s="1" customFormat="1" ht="18.75" customHeight="1">
      <c r="B196" s="274"/>
      <c r="C196" s="284"/>
      <c r="D196" s="284"/>
      <c r="E196" s="284"/>
      <c r="F196" s="294"/>
      <c r="G196" s="284"/>
      <c r="H196" s="284"/>
      <c r="I196" s="284"/>
      <c r="J196" s="284"/>
      <c r="K196" s="274"/>
    </row>
    <row r="197" spans="2:11" s="1" customFormat="1" ht="18.75" customHeight="1">
      <c r="B197" s="247"/>
      <c r="C197" s="247"/>
      <c r="D197" s="247"/>
      <c r="E197" s="247"/>
      <c r="F197" s="247"/>
      <c r="G197" s="247"/>
      <c r="H197" s="247"/>
      <c r="I197" s="247"/>
      <c r="J197" s="247"/>
      <c r="K197" s="247"/>
    </row>
    <row r="198" spans="2:11" s="1" customFormat="1" ht="13.5">
      <c r="B198" s="229"/>
      <c r="C198" s="230"/>
      <c r="D198" s="230"/>
      <c r="E198" s="230"/>
      <c r="F198" s="230"/>
      <c r="G198" s="230"/>
      <c r="H198" s="230"/>
      <c r="I198" s="230"/>
      <c r="J198" s="230"/>
      <c r="K198" s="231"/>
    </row>
    <row r="199" spans="2:11" s="1" customFormat="1" ht="21">
      <c r="B199" s="232"/>
      <c r="C199" s="360" t="s">
        <v>462</v>
      </c>
      <c r="D199" s="360"/>
      <c r="E199" s="360"/>
      <c r="F199" s="360"/>
      <c r="G199" s="360"/>
      <c r="H199" s="360"/>
      <c r="I199" s="360"/>
      <c r="J199" s="360"/>
      <c r="K199" s="233"/>
    </row>
    <row r="200" spans="2:11" s="1" customFormat="1" ht="25.5" customHeight="1">
      <c r="B200" s="232"/>
      <c r="C200" s="302" t="s">
        <v>463</v>
      </c>
      <c r="D200" s="302"/>
      <c r="E200" s="302"/>
      <c r="F200" s="302" t="s">
        <v>464</v>
      </c>
      <c r="G200" s="303"/>
      <c r="H200" s="361" t="s">
        <v>465</v>
      </c>
      <c r="I200" s="361"/>
      <c r="J200" s="361"/>
      <c r="K200" s="233"/>
    </row>
    <row r="201" spans="2:11" s="1" customFormat="1" ht="5.25" customHeight="1">
      <c r="B201" s="263"/>
      <c r="C201" s="258"/>
      <c r="D201" s="258"/>
      <c r="E201" s="258"/>
      <c r="F201" s="258"/>
      <c r="G201" s="284"/>
      <c r="H201" s="258"/>
      <c r="I201" s="258"/>
      <c r="J201" s="258"/>
      <c r="K201" s="286"/>
    </row>
    <row r="202" spans="2:11" s="1" customFormat="1" ht="15" customHeight="1">
      <c r="B202" s="263"/>
      <c r="C202" s="240" t="s">
        <v>455</v>
      </c>
      <c r="D202" s="240"/>
      <c r="E202" s="240"/>
      <c r="F202" s="261" t="s">
        <v>43</v>
      </c>
      <c r="G202" s="240"/>
      <c r="H202" s="362" t="s">
        <v>466</v>
      </c>
      <c r="I202" s="362"/>
      <c r="J202" s="362"/>
      <c r="K202" s="286"/>
    </row>
    <row r="203" spans="2:11" s="1" customFormat="1" ht="15" customHeight="1">
      <c r="B203" s="263"/>
      <c r="C203" s="240"/>
      <c r="D203" s="240"/>
      <c r="E203" s="240"/>
      <c r="F203" s="261" t="s">
        <v>44</v>
      </c>
      <c r="G203" s="240"/>
      <c r="H203" s="362" t="s">
        <v>467</v>
      </c>
      <c r="I203" s="362"/>
      <c r="J203" s="362"/>
      <c r="K203" s="286"/>
    </row>
    <row r="204" spans="2:11" s="1" customFormat="1" ht="15" customHeight="1">
      <c r="B204" s="263"/>
      <c r="C204" s="240"/>
      <c r="D204" s="240"/>
      <c r="E204" s="240"/>
      <c r="F204" s="261" t="s">
        <v>47</v>
      </c>
      <c r="G204" s="240"/>
      <c r="H204" s="362" t="s">
        <v>468</v>
      </c>
      <c r="I204" s="362"/>
      <c r="J204" s="362"/>
      <c r="K204" s="286"/>
    </row>
    <row r="205" spans="2:11" s="1" customFormat="1" ht="15" customHeight="1">
      <c r="B205" s="263"/>
      <c r="C205" s="240"/>
      <c r="D205" s="240"/>
      <c r="E205" s="240"/>
      <c r="F205" s="261" t="s">
        <v>45</v>
      </c>
      <c r="G205" s="240"/>
      <c r="H205" s="362" t="s">
        <v>469</v>
      </c>
      <c r="I205" s="362"/>
      <c r="J205" s="362"/>
      <c r="K205" s="286"/>
    </row>
    <row r="206" spans="2:11" s="1" customFormat="1" ht="15" customHeight="1">
      <c r="B206" s="263"/>
      <c r="C206" s="240"/>
      <c r="D206" s="240"/>
      <c r="E206" s="240"/>
      <c r="F206" s="261" t="s">
        <v>46</v>
      </c>
      <c r="G206" s="240"/>
      <c r="H206" s="362" t="s">
        <v>470</v>
      </c>
      <c r="I206" s="362"/>
      <c r="J206" s="362"/>
      <c r="K206" s="286"/>
    </row>
    <row r="207" spans="2:11" s="1" customFormat="1" ht="15" customHeight="1">
      <c r="B207" s="263"/>
      <c r="C207" s="240"/>
      <c r="D207" s="240"/>
      <c r="E207" s="240"/>
      <c r="F207" s="261"/>
      <c r="G207" s="240"/>
      <c r="H207" s="240"/>
      <c r="I207" s="240"/>
      <c r="J207" s="240"/>
      <c r="K207" s="286"/>
    </row>
    <row r="208" spans="2:11" s="1" customFormat="1" ht="15" customHeight="1">
      <c r="B208" s="263"/>
      <c r="C208" s="240" t="s">
        <v>411</v>
      </c>
      <c r="D208" s="240"/>
      <c r="E208" s="240"/>
      <c r="F208" s="261" t="s">
        <v>79</v>
      </c>
      <c r="G208" s="240"/>
      <c r="H208" s="362" t="s">
        <v>471</v>
      </c>
      <c r="I208" s="362"/>
      <c r="J208" s="362"/>
      <c r="K208" s="286"/>
    </row>
    <row r="209" spans="2:11" s="1" customFormat="1" ht="15" customHeight="1">
      <c r="B209" s="263"/>
      <c r="C209" s="240"/>
      <c r="D209" s="240"/>
      <c r="E209" s="240"/>
      <c r="F209" s="261" t="s">
        <v>308</v>
      </c>
      <c r="G209" s="240"/>
      <c r="H209" s="362" t="s">
        <v>309</v>
      </c>
      <c r="I209" s="362"/>
      <c r="J209" s="362"/>
      <c r="K209" s="286"/>
    </row>
    <row r="210" spans="2:11" s="1" customFormat="1" ht="15" customHeight="1">
      <c r="B210" s="263"/>
      <c r="C210" s="240"/>
      <c r="D210" s="240"/>
      <c r="E210" s="240"/>
      <c r="F210" s="261" t="s">
        <v>306</v>
      </c>
      <c r="G210" s="240"/>
      <c r="H210" s="362" t="s">
        <v>472</v>
      </c>
      <c r="I210" s="362"/>
      <c r="J210" s="362"/>
      <c r="K210" s="286"/>
    </row>
    <row r="211" spans="2:11" s="1" customFormat="1" ht="15" customHeight="1">
      <c r="B211" s="304"/>
      <c r="C211" s="240"/>
      <c r="D211" s="240"/>
      <c r="E211" s="240"/>
      <c r="F211" s="261" t="s">
        <v>310</v>
      </c>
      <c r="G211" s="299"/>
      <c r="H211" s="363" t="s">
        <v>311</v>
      </c>
      <c r="I211" s="363"/>
      <c r="J211" s="363"/>
      <c r="K211" s="305"/>
    </row>
    <row r="212" spans="2:11" s="1" customFormat="1" ht="15" customHeight="1">
      <c r="B212" s="304"/>
      <c r="C212" s="240"/>
      <c r="D212" s="240"/>
      <c r="E212" s="240"/>
      <c r="F212" s="261" t="s">
        <v>241</v>
      </c>
      <c r="G212" s="299"/>
      <c r="H212" s="363" t="s">
        <v>473</v>
      </c>
      <c r="I212" s="363"/>
      <c r="J212" s="363"/>
      <c r="K212" s="305"/>
    </row>
    <row r="213" spans="2:11" s="1" customFormat="1" ht="15" customHeight="1">
      <c r="B213" s="304"/>
      <c r="C213" s="240"/>
      <c r="D213" s="240"/>
      <c r="E213" s="240"/>
      <c r="F213" s="261"/>
      <c r="G213" s="299"/>
      <c r="H213" s="290"/>
      <c r="I213" s="290"/>
      <c r="J213" s="290"/>
      <c r="K213" s="305"/>
    </row>
    <row r="214" spans="2:11" s="1" customFormat="1" ht="15" customHeight="1">
      <c r="B214" s="304"/>
      <c r="C214" s="240" t="s">
        <v>435</v>
      </c>
      <c r="D214" s="240"/>
      <c r="E214" s="240"/>
      <c r="F214" s="261">
        <v>1</v>
      </c>
      <c r="G214" s="299"/>
      <c r="H214" s="363" t="s">
        <v>474</v>
      </c>
      <c r="I214" s="363"/>
      <c r="J214" s="363"/>
      <c r="K214" s="305"/>
    </row>
    <row r="215" spans="2:11" s="1" customFormat="1" ht="15" customHeight="1">
      <c r="B215" s="304"/>
      <c r="C215" s="240"/>
      <c r="D215" s="240"/>
      <c r="E215" s="240"/>
      <c r="F215" s="261">
        <v>2</v>
      </c>
      <c r="G215" s="299"/>
      <c r="H215" s="363" t="s">
        <v>475</v>
      </c>
      <c r="I215" s="363"/>
      <c r="J215" s="363"/>
      <c r="K215" s="305"/>
    </row>
    <row r="216" spans="2:11" s="1" customFormat="1" ht="15" customHeight="1">
      <c r="B216" s="304"/>
      <c r="C216" s="240"/>
      <c r="D216" s="240"/>
      <c r="E216" s="240"/>
      <c r="F216" s="261">
        <v>3</v>
      </c>
      <c r="G216" s="299"/>
      <c r="H216" s="363" t="s">
        <v>476</v>
      </c>
      <c r="I216" s="363"/>
      <c r="J216" s="363"/>
      <c r="K216" s="305"/>
    </row>
    <row r="217" spans="2:11" s="1" customFormat="1" ht="15" customHeight="1">
      <c r="B217" s="304"/>
      <c r="C217" s="240"/>
      <c r="D217" s="240"/>
      <c r="E217" s="240"/>
      <c r="F217" s="261">
        <v>4</v>
      </c>
      <c r="G217" s="299"/>
      <c r="H217" s="363" t="s">
        <v>477</v>
      </c>
      <c r="I217" s="363"/>
      <c r="J217" s="363"/>
      <c r="K217" s="305"/>
    </row>
    <row r="218" spans="2:11" s="1" customFormat="1" ht="12.75" customHeight="1">
      <c r="B218" s="306"/>
      <c r="C218" s="307"/>
      <c r="D218" s="307"/>
      <c r="E218" s="307"/>
      <c r="F218" s="307"/>
      <c r="G218" s="307"/>
      <c r="H218" s="307"/>
      <c r="I218" s="307"/>
      <c r="J218" s="307"/>
      <c r="K218" s="308"/>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01 - Rekonstrukce UMT a r...</vt:lpstr>
      <vt:lpstr>02 - Rekonstrukce umělého...</vt:lpstr>
      <vt:lpstr>Pokyny pro vyplnění</vt:lpstr>
      <vt:lpstr>'01 - Rekonstrukce UMT a r...'!Názvy_tisku</vt:lpstr>
      <vt:lpstr>'02 - Rekonstrukce umělého...'!Názvy_tisku</vt:lpstr>
      <vt:lpstr>'Rekapitulace stavby'!Názvy_tisku</vt:lpstr>
      <vt:lpstr>'01 - Rekonstrukce UMT a r...'!Oblast_tisku</vt:lpstr>
      <vt:lpstr>'02 - Rekonstrukce umělého...'!Oblast_tisku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DESKTOP-2FHCJ8N\acer</dc:creator>
  <cp:lastModifiedBy>Jakub Mráz</cp:lastModifiedBy>
  <dcterms:created xsi:type="dcterms:W3CDTF">2022-01-05T10:31:41Z</dcterms:created>
  <dcterms:modified xsi:type="dcterms:W3CDTF">2022-01-25T12:38:35Z</dcterms:modified>
</cp:coreProperties>
</file>