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O 01  Obnova původn..." sheetId="2" r:id="rId2"/>
    <sheet name="02 - SO 02   Převedení de..." sheetId="3" r:id="rId3"/>
    <sheet name="03 - Vedlejší a ostatní n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 01  Obnova původn...'!$C$85:$K$167</definedName>
    <definedName name="_xlnm.Print_Area" localSheetId="1">'01 - SO 01  Obnova původn...'!$C$4:$J$39,'01 - SO 01  Obnova původn...'!$C$45:$J$67,'01 - SO 01  Obnova původn...'!$C$73:$K$167</definedName>
    <definedName name="_xlnm.Print_Titles" localSheetId="1">'01 - SO 01  Obnova původn...'!$85:$85</definedName>
    <definedName name="_xlnm._FilterDatabase" localSheetId="2" hidden="1">'02 - SO 02   Převedení de...'!$C$84:$K$232</definedName>
    <definedName name="_xlnm.Print_Area" localSheetId="2">'02 - SO 02   Převedení de...'!$C$4:$J$39,'02 - SO 02   Převedení de...'!$C$45:$J$66,'02 - SO 02   Převedení de...'!$C$72:$K$232</definedName>
    <definedName name="_xlnm.Print_Titles" localSheetId="2">'02 - SO 02   Převedení de...'!$84:$84</definedName>
    <definedName name="_xlnm._FilterDatabase" localSheetId="3" hidden="1">'03 - Vedlejší a ostatní n...'!$C$79:$K$107</definedName>
    <definedName name="_xlnm.Print_Area" localSheetId="3">'03 - Vedlejší a ostatní n...'!$C$4:$J$39,'03 - Vedlejší a ostatní n...'!$C$45:$J$61,'03 - Vedlejší a ostatní n...'!$C$67:$K$107</definedName>
    <definedName name="_xlnm.Print_Titles" localSheetId="3">'03 - Vedlejší a ostatní n...'!$79:$79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BH84"/>
  <c r="BG84"/>
  <c r="BF84"/>
  <c r="T84"/>
  <c r="R84"/>
  <c r="P84"/>
  <c r="BK84"/>
  <c r="J84"/>
  <c r="BE84"/>
  <c r="BI82"/>
  <c r="F37"/>
  <c i="1" r="BD57"/>
  <c i="4" r="BH82"/>
  <c r="F36"/>
  <c i="1" r="BC57"/>
  <c i="4" r="BG82"/>
  <c r="F35"/>
  <c i="1" r="BB57"/>
  <c i="4" r="BF82"/>
  <c r="J34"/>
  <c i="1" r="AW57"/>
  <c i="4" r="F34"/>
  <c i="1" r="BA57"/>
  <c i="4" r="T82"/>
  <c r="T81"/>
  <c r="T80"/>
  <c r="R82"/>
  <c r="R81"/>
  <c r="R80"/>
  <c r="P82"/>
  <c r="P81"/>
  <c r="P80"/>
  <c i="1" r="AU57"/>
  <c i="4" r="BK82"/>
  <c r="BK81"/>
  <c r="J81"/>
  <c r="BK80"/>
  <c r="J80"/>
  <c r="J59"/>
  <c r="J30"/>
  <c i="1" r="AG57"/>
  <c i="4" r="J82"/>
  <c r="BE82"/>
  <c r="J33"/>
  <c i="1" r="AV57"/>
  <c i="4" r="F33"/>
  <c i="1" r="AZ57"/>
  <c i="4" r="J60"/>
  <c r="J76"/>
  <c r="F74"/>
  <c r="E72"/>
  <c r="J54"/>
  <c r="F52"/>
  <c r="E50"/>
  <c r="J39"/>
  <c r="J24"/>
  <c r="E24"/>
  <c r="J77"/>
  <c r="J55"/>
  <c r="J23"/>
  <c r="J18"/>
  <c r="E18"/>
  <c r="F77"/>
  <c r="F55"/>
  <c r="J17"/>
  <c r="J15"/>
  <c r="E15"/>
  <c r="F76"/>
  <c r="F54"/>
  <c r="J14"/>
  <c r="J12"/>
  <c r="J74"/>
  <c r="J52"/>
  <c r="E7"/>
  <c r="E70"/>
  <c r="E48"/>
  <c i="3" r="J37"/>
  <c r="J36"/>
  <c i="1" r="AY56"/>
  <c i="3" r="J35"/>
  <c i="1" r="AX56"/>
  <c i="3" r="BI232"/>
  <c r="BH232"/>
  <c r="BG232"/>
  <c r="BF232"/>
  <c r="T232"/>
  <c r="T231"/>
  <c r="R232"/>
  <c r="R231"/>
  <c r="P232"/>
  <c r="P231"/>
  <c r="BK232"/>
  <c r="BK231"/>
  <c r="J231"/>
  <c r="J232"/>
  <c r="BE232"/>
  <c r="J65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64"/>
  <c r="BI187"/>
  <c r="BH187"/>
  <c r="BG187"/>
  <c r="BF187"/>
  <c r="T187"/>
  <c r="R187"/>
  <c r="P187"/>
  <c r="BK187"/>
  <c r="J187"/>
  <c r="BE187"/>
  <c r="BI181"/>
  <c r="BH181"/>
  <c r="BG181"/>
  <c r="BF181"/>
  <c r="T181"/>
  <c r="T180"/>
  <c r="R181"/>
  <c r="R180"/>
  <c r="P181"/>
  <c r="P180"/>
  <c r="BK181"/>
  <c r="BK180"/>
  <c r="J180"/>
  <c r="J181"/>
  <c r="BE181"/>
  <c r="J63"/>
  <c r="BI178"/>
  <c r="BH178"/>
  <c r="BG178"/>
  <c r="BF178"/>
  <c r="T178"/>
  <c r="T177"/>
  <c r="R178"/>
  <c r="R177"/>
  <c r="P178"/>
  <c r="P177"/>
  <c r="BK178"/>
  <c r="BK177"/>
  <c r="J177"/>
  <c r="J178"/>
  <c r="BE178"/>
  <c r="J62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56"/>
  <c i="3" r="BH88"/>
  <c r="F36"/>
  <c i="1" r="BC56"/>
  <c i="3" r="BG88"/>
  <c r="F35"/>
  <c i="1" r="BB56"/>
  <c i="3" r="BF88"/>
  <c r="J34"/>
  <c i="1" r="AW56"/>
  <c i="3" r="F34"/>
  <c i="1" r="BA56"/>
  <c i="3" r="T88"/>
  <c r="T87"/>
  <c r="T86"/>
  <c r="T85"/>
  <c r="R88"/>
  <c r="R87"/>
  <c r="R86"/>
  <c r="R85"/>
  <c r="P88"/>
  <c r="P87"/>
  <c r="P86"/>
  <c r="P85"/>
  <c i="1" r="AU56"/>
  <c i="3" r="BK88"/>
  <c r="BK87"/>
  <c r="J87"/>
  <c r="BK86"/>
  <c r="J86"/>
  <c r="BK85"/>
  <c r="J85"/>
  <c r="J59"/>
  <c r="J30"/>
  <c i="1" r="AG56"/>
  <c i="3" r="J88"/>
  <c r="BE88"/>
  <c r="J33"/>
  <c i="1" r="AV56"/>
  <c i="3" r="F33"/>
  <c i="1" r="AZ56"/>
  <c i="3"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2" r="J37"/>
  <c r="J36"/>
  <c i="1" r="AY55"/>
  <c i="2" r="J35"/>
  <c i="1" r="AX55"/>
  <c i="2" r="BI167"/>
  <c r="BH167"/>
  <c r="BG167"/>
  <c r="BF167"/>
  <c r="T167"/>
  <c r="T166"/>
  <c r="R167"/>
  <c r="R166"/>
  <c r="P167"/>
  <c r="P166"/>
  <c r="BK167"/>
  <c r="BK166"/>
  <c r="J166"/>
  <c r="J167"/>
  <c r="BE167"/>
  <c r="J66"/>
  <c r="BI163"/>
  <c r="BH163"/>
  <c r="BG163"/>
  <c r="BF163"/>
  <c r="T163"/>
  <c r="T162"/>
  <c r="R163"/>
  <c r="R162"/>
  <c r="P163"/>
  <c r="P162"/>
  <c r="BK163"/>
  <c r="BK162"/>
  <c r="J162"/>
  <c r="J163"/>
  <c r="BE163"/>
  <c r="J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4"/>
  <c r="BI144"/>
  <c r="BH144"/>
  <c r="BG144"/>
  <c r="BF144"/>
  <c r="T144"/>
  <c r="R144"/>
  <c r="P144"/>
  <c r="BK144"/>
  <c r="J144"/>
  <c r="BE144"/>
  <c r="BI141"/>
  <c r="BH141"/>
  <c r="BG141"/>
  <c r="BF141"/>
  <c r="T141"/>
  <c r="T140"/>
  <c r="R141"/>
  <c r="R140"/>
  <c r="P141"/>
  <c r="P140"/>
  <c r="BK141"/>
  <c r="BK140"/>
  <c r="J140"/>
  <c r="J141"/>
  <c r="BE141"/>
  <c r="J63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T132"/>
  <c r="R133"/>
  <c r="R132"/>
  <c r="P133"/>
  <c r="P132"/>
  <c r="BK133"/>
  <c r="BK132"/>
  <c r="J132"/>
  <c r="J133"/>
  <c r="BE133"/>
  <c r="J6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<sst xmlns="http://schemas.openxmlformats.org/spreadsheetml/2006/main">
  <si>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</si>
  <si>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</si>
  <si>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</si>
  <si>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</si>
  <si>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</si>
  <si>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{2fe33caa-3bcf-4eae-96e1-e45e804e17fd}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</si>
  <si>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</si>
  <si>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</si>
  <si>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</si>
  <si>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</si>
  <si>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</si>
  <si>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</si>
  <si>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</si>
  <si>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</si>
  <si>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346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</si>
  <si>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</si>
  <si>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</si>
  <si>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DOMAŽLICE - ŘEŠENÍ DEŠŤOVÝCH VOD Z AREÁLU ZIMNÍHO STADIONU</t>
  </si>
  <si>
    <t>KSO:</t>
  </si>
  <si>
    <t>CC-CZ:</t>
  </si>
  <si>
    <t>Místo:</t>
  </si>
  <si>
    <t>Domažlice</t>
  </si>
  <si>
    <t>Datum:</t>
  </si>
  <si>
    <t>24. 5. 2019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</si>
  <si>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</si>
  <si>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</si>
  <si>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</si>
  <si>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</si>
  <si>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</si>
  <si>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</si>
  <si>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</si>
  <si>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MEPOS Ing. Tanczošová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</si>
  <si>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</si>
  <si>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</si>
  <si>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</si>
  <si>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</si>
  <si>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</si>
  <si>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</si>
  <si>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</si>
  <si>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</si>
  <si>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</si>
  <si>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</si>
  <si>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</si>
  <si>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</si>
  <si>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</si>
  <si>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</si>
  <si>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</si>
  <si>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</si>
  <si>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</si>
  <si>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</si>
  <si>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</si>
  <si>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</si>
  <si>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</si>
  <si>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</si>
  <si>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</si>
  <si>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</si>
  <si>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</si>
  <si>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</si>
  <si>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</si>
  <si>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</si>
  <si>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</si>
  <si>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</si>
  <si>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</si>
  <si>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</si>
  <si>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</si>
  <si>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</si>
  <si>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</si>
  <si>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</si>
  <si>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</si>
  <si>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</si>
  <si>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</si>
  <si>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</si>
  <si>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</si>
  <si>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</si>
  <si>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</si>
  <si>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  Obnova původní údolní nivy</t>
  </si>
  <si>
    <t>ING</t>
  </si>
  <si>
    <t>1</t>
  </si>
  <si>
    <t>{009c23b9-7531-44d5-bc8a-96e2bcd9a0fc}</t>
  </si>
  <si>
    <t>2</t>
  </si>
  <si>
    <t>02</t>
  </si>
  <si>
    <t xml:space="preserve">SO 02   Převedení dešťových vod ze zimního stadionu</t>
  </si>
  <si>
    <t>{9b43553a-5736-45e3-8b59-797a923c8e3b}</t>
  </si>
  <si>
    <t>03</t>
  </si>
  <si>
    <t>Vedlejší a ostatní náklady</t>
  </si>
  <si>
    <t>VON</t>
  </si>
  <si>
    <t>{cba1910b-522f-451f-b8ea-2b2c85a08627}</t>
  </si>
  <si>
    <t>KRYCÍ LIST SOUPISU PRACÍ</t>
  </si>
  <si>
    <t>Objekt:</t>
  </si>
  <si>
    <t xml:space="preserve">01 - SO 01  Obnova původní údolní nivy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</si>
  <si>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</si>
  <si>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</si>
  <si>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</si>
  <si>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</si>
  <si>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</si>
  <si>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</si>
  <si>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</si>
  <si>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</si>
  <si>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</si>
  <si>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</si>
  <si>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</si>
  <si>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</si>
  <si>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</si>
  <si>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</si>
  <si>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</si>
  <si>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</si>
  <si>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</si>
  <si>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</si>
  <si>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</si>
  <si>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</si>
  <si>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</si>
  <si>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</si>
  <si>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</si>
  <si>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</si>
  <si>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</si>
  <si>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</si>
  <si>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</si>
  <si>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</si>
  <si>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</si>
  <si>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</si>
  <si>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</si>
  <si>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</si>
  <si>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</si>
  <si>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2019 01</t>
  </si>
  <si>
    <t>4</t>
  </si>
  <si>
    <t>1637477370</t>
  </si>
  <si>
    <t>VV</t>
  </si>
  <si>
    <t>120*4,0</t>
  </si>
  <si>
    <t>115101301</t>
  </si>
  <si>
    <t>Pohotovost čerpací soupravy pro dopravní výšku do 10 m přítok do 500 l/min</t>
  </si>
  <si>
    <t>den</t>
  </si>
  <si>
    <t>-1824112006</t>
  </si>
  <si>
    <t>"cca 4 měsíců "4*30</t>
  </si>
  <si>
    <t>3</t>
  </si>
  <si>
    <t>111201101</t>
  </si>
  <si>
    <t>Odstranění křovin a stromů průměru kmene do 100 mm i s kořeny z celkové plochy do 1000 m2</t>
  </si>
  <si>
    <t>m2</t>
  </si>
  <si>
    <t>-1783930162</t>
  </si>
  <si>
    <t>750,0</t>
  </si>
  <si>
    <t>122201102</t>
  </si>
  <si>
    <t>Odkopávky a prokopávky nezapažené v hornině tř. 3 objem do 1000 m3 s naložením na dopravní prostředek</t>
  </si>
  <si>
    <t>m3</t>
  </si>
  <si>
    <t>794566320</t>
  </si>
  <si>
    <t>"kubatorový list"</t>
  </si>
  <si>
    <t xml:space="preserve">"MVN zátopa"   1070,0-546,1</t>
  </si>
  <si>
    <t>5</t>
  </si>
  <si>
    <t>124203101</t>
  </si>
  <si>
    <t>Vykopávky do 1000 m3 pro koryta vodotečí v hornině tř. 3 s naložením na dopravní prostředek</t>
  </si>
  <si>
    <t>-1719686071</t>
  </si>
  <si>
    <t>"příloha 2.1 "</t>
  </si>
  <si>
    <t xml:space="preserve">"výkop koryta vodoteče "  163,0*(1,0+4,0)/2*0,7</t>
  </si>
  <si>
    <t xml:space="preserve">"výkop pro těsnící zářezy"  8,0*(1,0+3,0)/2*2,0*8</t>
  </si>
  <si>
    <t xml:space="preserve">"čelní výust - betonový pas"  5,0*1,2*0,8</t>
  </si>
  <si>
    <t>Součet</t>
  </si>
  <si>
    <t>6</t>
  </si>
  <si>
    <t>172103000R</t>
  </si>
  <si>
    <t xml:space="preserve">Zřízení těsnicích zářezů z vhodné zeminy </t>
  </si>
  <si>
    <t>-2087295220</t>
  </si>
  <si>
    <t>"výpočet v pol. 122201102"</t>
  </si>
  <si>
    <t>256,0</t>
  </si>
  <si>
    <t>7</t>
  </si>
  <si>
    <t>174101103R</t>
  </si>
  <si>
    <t>Zásyp koryta vodoteče sypaninou se zhutněním</t>
  </si>
  <si>
    <t>-953637113</t>
  </si>
  <si>
    <t>"původní koryto vodoteče"</t>
  </si>
  <si>
    <t>368,0</t>
  </si>
  <si>
    <t>8</t>
  </si>
  <si>
    <t>182101101</t>
  </si>
  <si>
    <t>Svahování v zářezech v hornině tř. 1 až 4</t>
  </si>
  <si>
    <t>571241036</t>
  </si>
  <si>
    <t>"koryto vodoteče" 2*163,0*1,1</t>
  </si>
  <si>
    <t>9</t>
  </si>
  <si>
    <t>182201101</t>
  </si>
  <si>
    <t>Svahování násypů</t>
  </si>
  <si>
    <t>1532851978</t>
  </si>
  <si>
    <t>"svahy tůní"</t>
  </si>
  <si>
    <t>1325,0</t>
  </si>
  <si>
    <t>10</t>
  </si>
  <si>
    <t>162201102</t>
  </si>
  <si>
    <t xml:space="preserve">Vodorovné přemístění výkopku </t>
  </si>
  <si>
    <t>-334031180</t>
  </si>
  <si>
    <t>"přebytečná zemina uložena na deponii v blízkosti polosuchého poldru</t>
  </si>
  <si>
    <t xml:space="preserve">" bilance zeminy - výpočet v pol. 122201102,124203101, 162301101R  "</t>
  </si>
  <si>
    <t>523,9+546,1</t>
  </si>
  <si>
    <t>-(256,0+368+75,0)</t>
  </si>
  <si>
    <t>11</t>
  </si>
  <si>
    <t>162301101R</t>
  </si>
  <si>
    <t xml:space="preserve">Vodorovné přemístění zeminy - ornice přes 50 m do 500 m </t>
  </si>
  <si>
    <t>-729047337</t>
  </si>
  <si>
    <t>"použije vhodná zemina k zatravnění"</t>
  </si>
  <si>
    <t>75,0</t>
  </si>
  <si>
    <t>12</t>
  </si>
  <si>
    <t>167101102R</t>
  </si>
  <si>
    <t xml:space="preserve">Nakládání zeminy -  ornice na mezideponii</t>
  </si>
  <si>
    <t>700890446</t>
  </si>
  <si>
    <t>13</t>
  </si>
  <si>
    <t>181301111</t>
  </si>
  <si>
    <t>Rozprostření ornice tl vrstvy do 100 mm pl přes 500 m2 v rovině nebo ve svahu do 1:5</t>
  </si>
  <si>
    <t>2014889542</t>
  </si>
  <si>
    <t>14</t>
  </si>
  <si>
    <t>181451121</t>
  </si>
  <si>
    <t>Založení lučního trávníku výsevem plochy přes 1000 m2 v rovině a ve svahu do 1:5</t>
  </si>
  <si>
    <t>416050501</t>
  </si>
  <si>
    <t>M</t>
  </si>
  <si>
    <t>00572472</t>
  </si>
  <si>
    <t>osivo směs travní krajinná-rovinná</t>
  </si>
  <si>
    <t>kg</t>
  </si>
  <si>
    <t>-990787027</t>
  </si>
  <si>
    <t>750,0*0,025</t>
  </si>
  <si>
    <t>Zakládání</t>
  </si>
  <si>
    <t>16</t>
  </si>
  <si>
    <t>212752000R</t>
  </si>
  <si>
    <t>Trativod z drenážních trubek plastových flexibilních D do 100 mm včetně lože otevřený výkop</t>
  </si>
  <si>
    <t>m</t>
  </si>
  <si>
    <t>588236490</t>
  </si>
  <si>
    <t>"svodné dreny - vč. přepojení na stávající odvodnění"</t>
  </si>
  <si>
    <t>130,0</t>
  </si>
  <si>
    <t>17</t>
  </si>
  <si>
    <t>213141111</t>
  </si>
  <si>
    <t>Zřízení vrstvy z geotextilie v rovině nebo ve sklonu do 1:5 š do 3 m</t>
  </si>
  <si>
    <t>-969704548</t>
  </si>
  <si>
    <t xml:space="preserve">" čelní výusť"  3,5</t>
  </si>
  <si>
    <t>18</t>
  </si>
  <si>
    <t>69311035</t>
  </si>
  <si>
    <t>geotextilie filtrační</t>
  </si>
  <si>
    <t>-175438437</t>
  </si>
  <si>
    <t>3,5</t>
  </si>
  <si>
    <t>Svislé a kompletní konstrukce</t>
  </si>
  <si>
    <t>19</t>
  </si>
  <si>
    <t>321213345</t>
  </si>
  <si>
    <t xml:space="preserve">Zdivo  z lomového kamene vodních staveb obkladní s vyspárováním</t>
  </si>
  <si>
    <t>-1885198319</t>
  </si>
  <si>
    <t>"příloha D.13- čelní výust "</t>
  </si>
  <si>
    <t xml:space="preserve">"kamenný pas"  6,0*0,6*0,6</t>
  </si>
  <si>
    <t>20</t>
  </si>
  <si>
    <t>321311116</t>
  </si>
  <si>
    <t>Konstrukce vodních staveb z betonu prostého mrazuvzdorného tř. C 30/37 , XC3, XF3 (S1)</t>
  </si>
  <si>
    <t>-1856353902</t>
  </si>
  <si>
    <t>"příloha D.13 - čelní výust"</t>
  </si>
  <si>
    <t>"zajišťovací betonový pas"</t>
  </si>
  <si>
    <t>5,0*1,2*0,8</t>
  </si>
  <si>
    <t>Vodorovné konstrukce</t>
  </si>
  <si>
    <t>462511270</t>
  </si>
  <si>
    <t>Zához z lomového kamene bez proštěrkování z terénu hmotnost do 200 kg</t>
  </si>
  <si>
    <t>1612045165</t>
  </si>
  <si>
    <t>12,0*4,0*0,3</t>
  </si>
  <si>
    <t>22</t>
  </si>
  <si>
    <t>462519002</t>
  </si>
  <si>
    <t>Příplatek za urovnání ploch záhozu z lomového kamene hmotnost do 200 kg</t>
  </si>
  <si>
    <t>1503676411</t>
  </si>
  <si>
    <t>12,0*4,0</t>
  </si>
  <si>
    <t>23</t>
  </si>
  <si>
    <t>463212111</t>
  </si>
  <si>
    <t>Rovnanina z lomového kamene upraveného s vyklínováním spár úlomky kamene</t>
  </si>
  <si>
    <t>1611357830</t>
  </si>
  <si>
    <t>(5,0*4,0*0,4)+(5,0*1,1*0,5)</t>
  </si>
  <si>
    <t>24</t>
  </si>
  <si>
    <t>457541111</t>
  </si>
  <si>
    <t>Podkladní vrstvy ze štěrkodrti tl. 100</t>
  </si>
  <si>
    <t>31251248</t>
  </si>
  <si>
    <t>"příloha d.13 - čelní výust"</t>
  </si>
  <si>
    <t xml:space="preserve">"pod rovnaninu"  (5,0*4,0*0,10)+(5,0*1,1*0,10)</t>
  </si>
  <si>
    <t>25</t>
  </si>
  <si>
    <t>462511370R</t>
  </si>
  <si>
    <t xml:space="preserve">Stabilizační pás z velkých lomových kamenů  200-500 kg uložených na štět s vyklínováním</t>
  </si>
  <si>
    <t>-1710125265</t>
  </si>
  <si>
    <t>"příloha D.1, D.9"</t>
  </si>
  <si>
    <t>10*6,0*0,8*0,5</t>
  </si>
  <si>
    <t>Trubní vedení</t>
  </si>
  <si>
    <t>26</t>
  </si>
  <si>
    <t>879230000R</t>
  </si>
  <si>
    <t xml:space="preserve">Seříznutí potrubí DN 400 </t>
  </si>
  <si>
    <t>-234595457</t>
  </si>
  <si>
    <t xml:space="preserve">"příloha D.13 - výustní objekt - potrubí dešťových vod ze zimního stadionu cca" </t>
  </si>
  <si>
    <t>1,6</t>
  </si>
  <si>
    <t>998</t>
  </si>
  <si>
    <t>Přesun hmot</t>
  </si>
  <si>
    <t>27</t>
  </si>
  <si>
    <t>998332011</t>
  </si>
  <si>
    <t xml:space="preserve">Přesun hmot pro úpravy vodních toků </t>
  </si>
  <si>
    <t>t</t>
  </si>
  <si>
    <t>581236932</t>
  </si>
  <si>
    <t xml:space="preserve">02 - SO 02   Převedení dešťových vod ze zimního stadionu</t>
  </si>
  <si>
    <t>-938852601</t>
  </si>
  <si>
    <t>60,0*2,0</t>
  </si>
  <si>
    <t>1911073682</t>
  </si>
  <si>
    <t>60,0</t>
  </si>
  <si>
    <t>119001401</t>
  </si>
  <si>
    <t>Dočasné zajištění potrubí vodovodu</t>
  </si>
  <si>
    <t>1873808002</t>
  </si>
  <si>
    <t>1,3</t>
  </si>
  <si>
    <t>119001423</t>
  </si>
  <si>
    <t xml:space="preserve">Dočasné zajištění kabelů </t>
  </si>
  <si>
    <t>-1769498619</t>
  </si>
  <si>
    <t xml:space="preserve">"příloha D.4 -   cca 15,0 m podél (  st. 0,164-0,177)"</t>
  </si>
  <si>
    <t>15,0</t>
  </si>
  <si>
    <t>120001101</t>
  </si>
  <si>
    <t>Příplatek za ztížení odkopávky nebo prokkopávky v blízkosti inženýrských sítí</t>
  </si>
  <si>
    <t>949730728</t>
  </si>
  <si>
    <t>"výpočet v pol.119001401, 119001423"</t>
  </si>
  <si>
    <t>15,0*1,0</t>
  </si>
  <si>
    <t>1,3*1,5</t>
  </si>
  <si>
    <t>121101101</t>
  </si>
  <si>
    <t>Sejmutí ornice s přemístěním na vzdálenost do 50 m</t>
  </si>
  <si>
    <t>-618635927</t>
  </si>
  <si>
    <t>"příloha D.10 - zatravněný povrch "</t>
  </si>
  <si>
    <t>"rýha vč. pojezdového pruhu cca 3,0m"</t>
  </si>
  <si>
    <t>177,5*3,0*0,10</t>
  </si>
  <si>
    <t>132201202</t>
  </si>
  <si>
    <t>Hloubení rýh š do 2000 mm v hornině tř. 3 objemu do 1000 m3 s naložením na dopravní prostředek</t>
  </si>
  <si>
    <t>420238448</t>
  </si>
  <si>
    <t>"příloha D.13, D.11"</t>
  </si>
  <si>
    <t>4,0*1,0*0,9</t>
  </si>
  <si>
    <t>11,9*(1,0+4,46)/2*1,1</t>
  </si>
  <si>
    <t>115,2*(4,46+4,62+4,36+4,15)/4*1,1</t>
  </si>
  <si>
    <t>30,6*(4,15+3,89+3,15)/3*1,1</t>
  </si>
  <si>
    <t>15,8*(3,15+2,95)/2*1,1</t>
  </si>
  <si>
    <t xml:space="preserve">"+ připojení přípojky UV 3,3 m"    5,3</t>
  </si>
  <si>
    <t xml:space="preserve">"+ rozšíření pro čelní výust"   12,0</t>
  </si>
  <si>
    <t xml:space="preserve">"- ornice"  -177,5*1,1*0,10</t>
  </si>
  <si>
    <t>Mezisoučet</t>
  </si>
  <si>
    <t>"zatřídění hor. 3-50%, hor.4-50%"</t>
  </si>
  <si>
    <t>773,0/100*50</t>
  </si>
  <si>
    <t>132301202</t>
  </si>
  <si>
    <t>Hloubení rýh š do 2000 mm v hornině tř. 4 objemu do 1000 m3 s naložením na dopravní prostředek</t>
  </si>
  <si>
    <t>-598455556</t>
  </si>
  <si>
    <t>"výpočet v pol. 132201202"</t>
  </si>
  <si>
    <t>151101102</t>
  </si>
  <si>
    <t>Zřízení příložného pažení a rozepření stěn rýh hl do 4 m</t>
  </si>
  <si>
    <t>-251106540</t>
  </si>
  <si>
    <t>11,9*(1,0+4,46)/2*2</t>
  </si>
  <si>
    <t>151101112</t>
  </si>
  <si>
    <t>Odstranění příložného pažení a rozepření stěn rýh hl do 4 m</t>
  </si>
  <si>
    <t>-1475146820</t>
  </si>
  <si>
    <t>65,0</t>
  </si>
  <si>
    <t>151101103</t>
  </si>
  <si>
    <t>Zřízení příložného pažení a rozepření stěn rýh hl do 8 m</t>
  </si>
  <si>
    <t>-1216668852</t>
  </si>
  <si>
    <t>115,2*(4,46+4,62+4,36+4,15)/4*2</t>
  </si>
  <si>
    <t>30,6*(4,15+3,89+3,15)/3*2</t>
  </si>
  <si>
    <t>15,8*(3,15+2,95)/2*2</t>
  </si>
  <si>
    <t>2,0*2,95*2</t>
  </si>
  <si>
    <t>151101113</t>
  </si>
  <si>
    <t>Odstranění příložného pažení a rozepření stěn rýh hl do 8 m</t>
  </si>
  <si>
    <t>496894947</t>
  </si>
  <si>
    <t>1349,7</t>
  </si>
  <si>
    <t>161101102</t>
  </si>
  <si>
    <t>Svislé přemístění výkopku z horniny tř. 1 až 4 hl výkopu do 4 m</t>
  </si>
  <si>
    <t>1855889997</t>
  </si>
  <si>
    <t>"ceník 800-1, příloha 8, tabulka II - 55%</t>
  </si>
  <si>
    <t>773,0/100*55</t>
  </si>
  <si>
    <t>162301101</t>
  </si>
  <si>
    <t>Vodorovné přemístění do 500 m výkopku z horniny tř. 1 až 4</t>
  </si>
  <si>
    <t>1743853853</t>
  </si>
  <si>
    <t>"výpočet v pol.174101101 - výkopek na mezideponii a zpět na zásyp"</t>
  </si>
  <si>
    <t>577,5+577,5</t>
  </si>
  <si>
    <t>167101102</t>
  </si>
  <si>
    <t>Nakládání výkopku z hornin tř. 1 až 4 přes 100 m3</t>
  </si>
  <si>
    <t>1852937604</t>
  </si>
  <si>
    <t>"na mezideponii pro zásyp"</t>
  </si>
  <si>
    <t>577,5</t>
  </si>
  <si>
    <t>174101101</t>
  </si>
  <si>
    <t>Zásyp rýhy nebo kolem objektů sypaninou se zhutněním</t>
  </si>
  <si>
    <t>-1250378539</t>
  </si>
  <si>
    <t xml:space="preserve">"příloha D.11 "     773,0</t>
  </si>
  <si>
    <t>"-štěrkopískové lože"</t>
  </si>
  <si>
    <t>-177,5*1,1*0,10</t>
  </si>
  <si>
    <t>"- obsyp štěrkopískem"</t>
  </si>
  <si>
    <t xml:space="preserve"> -177,5*1,1*0,70</t>
  </si>
  <si>
    <t xml:space="preserve">"- OP šachet"  -27,3</t>
  </si>
  <si>
    <t xml:space="preserve">"- OP čelní výust"  -12,0</t>
  </si>
  <si>
    <t xml:space="preserve">"přebytečná zemina  195,5  m3 "</t>
  </si>
  <si>
    <t>175151101</t>
  </si>
  <si>
    <t xml:space="preserve">Obsypání potrubí </t>
  </si>
  <si>
    <t>857780350</t>
  </si>
  <si>
    <t>"příloha D.11 "</t>
  </si>
  <si>
    <t>177,5*1,1*0,70</t>
  </si>
  <si>
    <t xml:space="preserve">"- potrubí DN 400"  - 177,5*0,145</t>
  </si>
  <si>
    <t>583312000</t>
  </si>
  <si>
    <t>štěrkopísek</t>
  </si>
  <si>
    <t>-354803602</t>
  </si>
  <si>
    <t>111,0*1,9</t>
  </si>
  <si>
    <t>162201102R</t>
  </si>
  <si>
    <t xml:space="preserve">Vodorovné přemístění ornice do 50 m </t>
  </si>
  <si>
    <t>1764206451</t>
  </si>
  <si>
    <t>" mezideponie"</t>
  </si>
  <si>
    <t>53,3</t>
  </si>
  <si>
    <t xml:space="preserve">Nakládání  ornice na mezideponii</t>
  </si>
  <si>
    <t>338702623</t>
  </si>
  <si>
    <t>-985143643</t>
  </si>
  <si>
    <t>177,5*3,0</t>
  </si>
  <si>
    <t>1092739430</t>
  </si>
  <si>
    <t>532,5</t>
  </si>
  <si>
    <t>-172481150</t>
  </si>
  <si>
    <t>532,5*0,025</t>
  </si>
  <si>
    <t>181951102</t>
  </si>
  <si>
    <t>Úprava pláně v hornině tř. 1 až 4 se zhutněním</t>
  </si>
  <si>
    <t>1651112644</t>
  </si>
  <si>
    <t>184800002R</t>
  </si>
  <si>
    <t>Odstranění ochrany stromů bedněním</t>
  </si>
  <si>
    <t>1957611515</t>
  </si>
  <si>
    <t>184810001R</t>
  </si>
  <si>
    <t>Zřízení ochrany stromů bedněním</t>
  </si>
  <si>
    <t>802647</t>
  </si>
  <si>
    <t>171000001R</t>
  </si>
  <si>
    <t>Hutnící zkoušky</t>
  </si>
  <si>
    <t>kus</t>
  </si>
  <si>
    <t>1237957772</t>
  </si>
  <si>
    <t>3,0</t>
  </si>
  <si>
    <t>28</t>
  </si>
  <si>
    <t>212752212</t>
  </si>
  <si>
    <t>-1582987026</t>
  </si>
  <si>
    <t>173,5</t>
  </si>
  <si>
    <t>29</t>
  </si>
  <si>
    <t>451573111</t>
  </si>
  <si>
    <t>Lože pod potrubí otevřený výkop ze štěrkopísku</t>
  </si>
  <si>
    <t>-64456672</t>
  </si>
  <si>
    <t xml:space="preserve">"příloha D.11 -  pod potrubí "</t>
  </si>
  <si>
    <t>177,5*1,1*0,10</t>
  </si>
  <si>
    <t>"pod šachty"</t>
  </si>
  <si>
    <t>5*2,0*2,0*0,10</t>
  </si>
  <si>
    <t>30</t>
  </si>
  <si>
    <t>452311131</t>
  </si>
  <si>
    <t xml:space="preserve">Podkladní desky z betonu prostého tř. C 12/15  XC1 otevřený výkop</t>
  </si>
  <si>
    <t>827998912</t>
  </si>
  <si>
    <t>"příloha D.5 - šachty"</t>
  </si>
  <si>
    <t>5*1,5*1,5*0,10</t>
  </si>
  <si>
    <t>31</t>
  </si>
  <si>
    <t>871390310</t>
  </si>
  <si>
    <t>Montáž kanalizačního potrubí hladkého plnostěnného SN 10 z polypropylenu DN 400</t>
  </si>
  <si>
    <t>-1191721369</t>
  </si>
  <si>
    <t>177,5+3,3</t>
  </si>
  <si>
    <t>32</t>
  </si>
  <si>
    <t>28617007</t>
  </si>
  <si>
    <t>trubka kanalizační PP plnostěnná třívrstvá DN 400x1000 mm SN 10</t>
  </si>
  <si>
    <t>-1909548614</t>
  </si>
  <si>
    <t>180,8</t>
  </si>
  <si>
    <t>33</t>
  </si>
  <si>
    <t>877390440</t>
  </si>
  <si>
    <t>Montáž šachtových vložek na kanalizačním potrubí z PP trub DN 400</t>
  </si>
  <si>
    <t>932208198</t>
  </si>
  <si>
    <t>10,0</t>
  </si>
  <si>
    <t>34</t>
  </si>
  <si>
    <t>28617484</t>
  </si>
  <si>
    <t>vložka šachtová kanalizace PP korugované DN 400</t>
  </si>
  <si>
    <t>-1290628181</t>
  </si>
  <si>
    <t>35</t>
  </si>
  <si>
    <t>892000000R</t>
  </si>
  <si>
    <t>Kamerová prohlídka</t>
  </si>
  <si>
    <t>380779917</t>
  </si>
  <si>
    <t>177,5</t>
  </si>
  <si>
    <t>36</t>
  </si>
  <si>
    <t>892392121</t>
  </si>
  <si>
    <t>Tlaková zkouška vzduchem potrubí DN 400 těsnícím vakem ucpávkovým</t>
  </si>
  <si>
    <t>úsek</t>
  </si>
  <si>
    <t>-248367774</t>
  </si>
  <si>
    <t>4,0</t>
  </si>
  <si>
    <t>37</t>
  </si>
  <si>
    <t>877265000R</t>
  </si>
  <si>
    <t>Přepojení stávající UV do nově vybudované šachty</t>
  </si>
  <si>
    <t>kpl</t>
  </si>
  <si>
    <t>2040589514</t>
  </si>
  <si>
    <t>1,0</t>
  </si>
  <si>
    <t>38</t>
  </si>
  <si>
    <t>894411131</t>
  </si>
  <si>
    <t>Zřízení šachet kanalizačních z betonových dílců na potrubí DN nad 300 do 400 dno beton tř. C 25/30</t>
  </si>
  <si>
    <t>-307268992</t>
  </si>
  <si>
    <t>"příloha D.12 - tabulka šachet Š1, Š2, Š3, Š4, Š5"</t>
  </si>
  <si>
    <t>5,0</t>
  </si>
  <si>
    <t>39</t>
  </si>
  <si>
    <t>59224062</t>
  </si>
  <si>
    <t>dno betonové šachtové kulaté DN 1000 x 800 x150</t>
  </si>
  <si>
    <t>2108390063</t>
  </si>
  <si>
    <t>40</t>
  </si>
  <si>
    <t>59224070</t>
  </si>
  <si>
    <t>skruž betonová DN 1000x1000x120 PS</t>
  </si>
  <si>
    <t>345990724</t>
  </si>
  <si>
    <t>8,0</t>
  </si>
  <si>
    <t>41</t>
  </si>
  <si>
    <t>59224068</t>
  </si>
  <si>
    <t xml:space="preserve">skruž betonová DN 1000x500x120  PS </t>
  </si>
  <si>
    <t>-732871337</t>
  </si>
  <si>
    <t>2,0</t>
  </si>
  <si>
    <t>42</t>
  </si>
  <si>
    <t>59224066</t>
  </si>
  <si>
    <t xml:space="preserve">skruž betonová DN 1000x250x120  PS</t>
  </si>
  <si>
    <t>619688332</t>
  </si>
  <si>
    <t>43</t>
  </si>
  <si>
    <t>59224312</t>
  </si>
  <si>
    <t xml:space="preserve">kónus šachetní betonový kapsové plastové stupadlo 1000/600/120 </t>
  </si>
  <si>
    <t>-605598815</t>
  </si>
  <si>
    <t>44</t>
  </si>
  <si>
    <t>59224176</t>
  </si>
  <si>
    <t>prstenec šachtový vyrovnávací betonový 625x120x80mm</t>
  </si>
  <si>
    <t>-2078625717</t>
  </si>
  <si>
    <t>45</t>
  </si>
  <si>
    <t>59224187</t>
  </si>
  <si>
    <t>prstenec šachtový vyrovnávací betonový 625x120x100mm</t>
  </si>
  <si>
    <t>1993837422</t>
  </si>
  <si>
    <t>6,0</t>
  </si>
  <si>
    <t>46</t>
  </si>
  <si>
    <t>59224188</t>
  </si>
  <si>
    <t>prstenec šachtový vyrovnávací betonový 625x120x120mm</t>
  </si>
  <si>
    <t>2137212850</t>
  </si>
  <si>
    <t>47</t>
  </si>
  <si>
    <t>59224348</t>
  </si>
  <si>
    <t>těsnění elastomerové pro spojení šachetních dílů DN 1000</t>
  </si>
  <si>
    <t>1021093176</t>
  </si>
  <si>
    <t>22,0</t>
  </si>
  <si>
    <t>48</t>
  </si>
  <si>
    <t>899104112</t>
  </si>
  <si>
    <t>Osazení poklopů včetně rámů pro třídu zatížení D400</t>
  </si>
  <si>
    <t>1537580480</t>
  </si>
  <si>
    <t xml:space="preserve">"tabulka šachet  - Š1-Š5"</t>
  </si>
  <si>
    <t>49</t>
  </si>
  <si>
    <t>28661935</t>
  </si>
  <si>
    <t>poklop šachtový litinový dno DN 600 pro třídu zatížení D400</t>
  </si>
  <si>
    <t>958463938</t>
  </si>
  <si>
    <t>50</t>
  </si>
  <si>
    <t>998276101</t>
  </si>
  <si>
    <t>Přesun hmot pro trubní vedení z trub z plastických hmot otevřený výkop</t>
  </si>
  <si>
    <t>1253649727</t>
  </si>
  <si>
    <t>03 - Vedlejší a ostatní náklady</t>
  </si>
  <si>
    <t>VRN - Vedlejší rozpočtové náklady</t>
  </si>
  <si>
    <t>VRN</t>
  </si>
  <si>
    <t>Vedlejší rozpočtové náklady</t>
  </si>
  <si>
    <t>012103000</t>
  </si>
  <si>
    <t>Geodetické práce před výstavbou - vytýčení stavby</t>
  </si>
  <si>
    <t>CS ÚRS 2017 01</t>
  </si>
  <si>
    <t>1024</t>
  </si>
  <si>
    <t>-1720119570</t>
  </si>
  <si>
    <t>012303000</t>
  </si>
  <si>
    <t>Geodetické zaměření skutečného provedení stavby</t>
  </si>
  <si>
    <t>CS ÚRS 2016 02</t>
  </si>
  <si>
    <t>1810679071</t>
  </si>
  <si>
    <t>" vč nákladů na provedení skutečného zaměření stavby v rozsahu nezbytném pro zápis změny do katastru nemovitostí"</t>
  </si>
  <si>
    <t>013254001</t>
  </si>
  <si>
    <t xml:space="preserve">Dokumentace skutečného  provedení stavby</t>
  </si>
  <si>
    <t>1025925032</t>
  </si>
  <si>
    <t>"zpracování a předání DSPS 3x paré+ 1xCD, ZSPS 3x paré+ 1x CD, fotodokumentace"</t>
  </si>
  <si>
    <t>012203000</t>
  </si>
  <si>
    <t>Vytýčení podzemních sítí</t>
  </si>
  <si>
    <t>Kpl</t>
  </si>
  <si>
    <t>2063880574</t>
  </si>
  <si>
    <t>032103000</t>
  </si>
  <si>
    <t>Zařízení staveniště</t>
  </si>
  <si>
    <t>CS ÚRS 2014 01</t>
  </si>
  <si>
    <t>1988810368</t>
  </si>
  <si>
    <t>"zajištění a zabezpečení staveniště, zřízení a následná likvidace staveniště vč. přístupů, skladu atd."</t>
  </si>
  <si>
    <t>091504000</t>
  </si>
  <si>
    <t>Náklady související s publikační činností</t>
  </si>
  <si>
    <t>278007564</t>
  </si>
  <si>
    <t xml:space="preserve">"zajištění umístění štítku o povolení stavby na viditelném místě" </t>
  </si>
  <si>
    <t>" oznámení o zahájení prací oblastnímu inspektorátu práce "</t>
  </si>
  <si>
    <t>043103000</t>
  </si>
  <si>
    <t xml:space="preserve">Inženýrská čínnost  a ostatní měření, zkoušky</t>
  </si>
  <si>
    <t>-292994102</t>
  </si>
  <si>
    <t>"zajištění a provedení zkoušek a rozborů nutných pro řádné provádění a dokončení díla dle PD"</t>
  </si>
  <si>
    <t>034203000</t>
  </si>
  <si>
    <t>Havarijní a protipovodňový plán</t>
  </si>
  <si>
    <t>kpl…</t>
  </si>
  <si>
    <t>-1335222452</t>
  </si>
  <si>
    <t>"provedení opatření vyplývajících z havarijního a protipovodňového plánu, aktualizace povodňového a havarijního plánu"</t>
  </si>
  <si>
    <t>013254000</t>
  </si>
  <si>
    <t>Dotčené pozemky</t>
  </si>
  <si>
    <t>-362586507</t>
  </si>
  <si>
    <t>"protokolární předání stavbou dotčených pozemků a komunikací, uvedení do původního stavu a předání zpět jejich vlastníkům"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</si>
</sst>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4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346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DOMAŽLICE - ŘEŠENÍ DEŠŤOVÝCH VOD Z AREÁLU ZIMNÍHO STADIONU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Domažlice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24. 5. 2019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MEPOS Ing. Tanczošová</v>
      </c>
      <c r="AN49" s="38"/>
      <c r="AO49" s="38"/>
      <c r="AP49" s="38"/>
      <c r="AQ49" s="38"/>
      <c r="AR49" s="42"/>
      <c r="AS49" s="68" t="s">
        <v>49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50</v>
      </c>
      <c r="D52" s="81"/>
      <c r="E52" s="81"/>
      <c r="F52" s="81"/>
      <c r="G52" s="81"/>
      <c r="H52" s="82"/>
      <c r="I52" s="83" t="s">
        <v>51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52</v>
      </c>
      <c r="AH52" s="81"/>
      <c r="AI52" s="81"/>
      <c r="AJ52" s="81"/>
      <c r="AK52" s="81"/>
      <c r="AL52" s="81"/>
      <c r="AM52" s="81"/>
      <c r="AN52" s="83" t="s">
        <v>53</v>
      </c>
      <c r="AO52" s="81"/>
      <c r="AP52" s="85"/>
      <c r="AQ52" s="86" t="s">
        <v>54</v>
      </c>
      <c r="AR52" s="42"/>
      <c r="AS52" s="87" t="s">
        <v>55</v>
      </c>
      <c r="AT52" s="88" t="s">
        <v>56</v>
      </c>
      <c r="AU52" s="88" t="s">
        <v>57</v>
      </c>
      <c r="AV52" s="88" t="s">
        <v>58</v>
      </c>
      <c r="AW52" s="88" t="s">
        <v>59</v>
      </c>
      <c r="AX52" s="88" t="s">
        <v>60</v>
      </c>
      <c r="AY52" s="88" t="s">
        <v>61</v>
      </c>
      <c r="AZ52" s="88" t="s">
        <v>62</v>
      </c>
      <c r="BA52" s="88" t="s">
        <v>63</v>
      </c>
      <c r="BB52" s="88" t="s">
        <v>64</v>
      </c>
      <c r="BC52" s="88" t="s">
        <v>65</v>
      </c>
      <c r="BD52" s="89" t="s">
        <v>66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ROUND(SUM(AS55:AS57),2)</f>
        <v>0</v>
      </c>
      <c r="AT54" s="101">
        <f>ROUND(SUM(AV54:AW54),2)</f>
        <v>0</v>
      </c>
      <c r="AU54" s="102">
        <f>ROUND(SUM(AU55:AU57),5)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ROUND(SUM(AZ55:AZ57),2)</f>
        <v>0</v>
      </c>
      <c r="BA54" s="101">
        <f>ROUND(SUM(BA55:BA57),2)</f>
        <v>0</v>
      </c>
      <c r="BB54" s="101">
        <f>ROUND(SUM(BB55:BB57),2)</f>
        <v>0</v>
      </c>
      <c r="BC54" s="101">
        <f>ROUND(SUM(BC55:BC57),2)</f>
        <v>0</v>
      </c>
      <c r="BD54" s="103">
        <f>ROUND(SUM(BD55:BD57),2)</f>
        <v>0</v>
      </c>
      <c r="BS54" s="104" t="s">
        <v>68</v>
      </c>
      <c r="BT54" s="104" t="s">
        <v>69</v>
      </c>
      <c r="BU54" s="105" t="s">
        <v>70</v>
      </c>
      <c r="BV54" s="104" t="s">
        <v>71</v>
      </c>
      <c r="BW54" s="104" t="s">
        <v>5</v>
      </c>
      <c r="BX54" s="104" t="s">
        <v>72</v>
      </c>
      <c r="CL54" s="104" t="s">
        <v>1</v>
      </c>
    </row>
    <row r="55" s="5" customFormat="1" ht="16.5" customHeight="1">
      <c r="A55" s="106" t="s">
        <v>73</v>
      </c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SO 01  Obnova původn...'!J30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76</v>
      </c>
      <c r="AR55" s="113"/>
      <c r="AS55" s="114">
        <v>0</v>
      </c>
      <c r="AT55" s="115">
        <f>ROUND(SUM(AV55:AW55),2)</f>
        <v>0</v>
      </c>
      <c r="AU55" s="116">
        <f>'01 - SO 01  Obnova původn...'!P86</f>
        <v>0</v>
      </c>
      <c r="AV55" s="115">
        <f>'01 - SO 01  Obnova původn...'!J33</f>
        <v>0</v>
      </c>
      <c r="AW55" s="115">
        <f>'01 - SO 01  Obnova původn...'!J34</f>
        <v>0</v>
      </c>
      <c r="AX55" s="115">
        <f>'01 - SO 01  Obnova původn...'!J35</f>
        <v>0</v>
      </c>
      <c r="AY55" s="115">
        <f>'01 - SO 01  Obnova původn...'!J36</f>
        <v>0</v>
      </c>
      <c r="AZ55" s="115">
        <f>'01 - SO 01  Obnova původn...'!F33</f>
        <v>0</v>
      </c>
      <c r="BA55" s="115">
        <f>'01 - SO 01  Obnova původn...'!F34</f>
        <v>0</v>
      </c>
      <c r="BB55" s="115">
        <f>'01 - SO 01  Obnova původn...'!F35</f>
        <v>0</v>
      </c>
      <c r="BC55" s="115">
        <f>'01 - SO 01  Obnova původn...'!F36</f>
        <v>0</v>
      </c>
      <c r="BD55" s="117">
        <f>'01 - SO 01  Obnova původn...'!F37</f>
        <v>0</v>
      </c>
      <c r="BT55" s="118" t="s">
        <v>77</v>
      </c>
      <c r="BV55" s="118" t="s">
        <v>71</v>
      </c>
      <c r="BW55" s="118" t="s">
        <v>78</v>
      </c>
      <c r="BX55" s="118" t="s">
        <v>5</v>
      </c>
      <c r="CL55" s="118" t="s">
        <v>1</v>
      </c>
      <c r="CM55" s="118" t="s">
        <v>79</v>
      </c>
    </row>
    <row r="56" s="5" customFormat="1" ht="27" customHeight="1">
      <c r="A56" s="106" t="s">
        <v>73</v>
      </c>
      <c r="B56" s="107"/>
      <c r="C56" s="108"/>
      <c r="D56" s="109" t="s">
        <v>80</v>
      </c>
      <c r="E56" s="109"/>
      <c r="F56" s="109"/>
      <c r="G56" s="109"/>
      <c r="H56" s="109"/>
      <c r="I56" s="110"/>
      <c r="J56" s="109" t="s">
        <v>81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SO 02   Převedení de...'!J30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76</v>
      </c>
      <c r="AR56" s="113"/>
      <c r="AS56" s="114">
        <v>0</v>
      </c>
      <c r="AT56" s="115">
        <f>ROUND(SUM(AV56:AW56),2)</f>
        <v>0</v>
      </c>
      <c r="AU56" s="116">
        <f>'02 - SO 02   Převedení de...'!P85</f>
        <v>0</v>
      </c>
      <c r="AV56" s="115">
        <f>'02 - SO 02   Převedení de...'!J33</f>
        <v>0</v>
      </c>
      <c r="AW56" s="115">
        <f>'02 - SO 02   Převedení de...'!J34</f>
        <v>0</v>
      </c>
      <c r="AX56" s="115">
        <f>'02 - SO 02   Převedení de...'!J35</f>
        <v>0</v>
      </c>
      <c r="AY56" s="115">
        <f>'02 - SO 02   Převedení de...'!J36</f>
        <v>0</v>
      </c>
      <c r="AZ56" s="115">
        <f>'02 - SO 02   Převedení de...'!F33</f>
        <v>0</v>
      </c>
      <c r="BA56" s="115">
        <f>'02 - SO 02   Převedení de...'!F34</f>
        <v>0</v>
      </c>
      <c r="BB56" s="115">
        <f>'02 - SO 02   Převedení de...'!F35</f>
        <v>0</v>
      </c>
      <c r="BC56" s="115">
        <f>'02 - SO 02   Převedení de...'!F36</f>
        <v>0</v>
      </c>
      <c r="BD56" s="117">
        <f>'02 - SO 02   Převedení de...'!F37</f>
        <v>0</v>
      </c>
      <c r="BT56" s="118" t="s">
        <v>77</v>
      </c>
      <c r="BV56" s="118" t="s">
        <v>71</v>
      </c>
      <c r="BW56" s="118" t="s">
        <v>82</v>
      </c>
      <c r="BX56" s="118" t="s">
        <v>5</v>
      </c>
      <c r="CL56" s="118" t="s">
        <v>1</v>
      </c>
      <c r="CM56" s="118" t="s">
        <v>79</v>
      </c>
    </row>
    <row r="57" s="5" customFormat="1" ht="16.5" customHeight="1">
      <c r="A57" s="106" t="s">
        <v>73</v>
      </c>
      <c r="B57" s="107"/>
      <c r="C57" s="108"/>
      <c r="D57" s="109" t="s">
        <v>83</v>
      </c>
      <c r="E57" s="109"/>
      <c r="F57" s="109"/>
      <c r="G57" s="109"/>
      <c r="H57" s="109"/>
      <c r="I57" s="110"/>
      <c r="J57" s="109" t="s">
        <v>84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'03 - Vedlejší a ostatní n...'!J30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85</v>
      </c>
      <c r="AR57" s="113"/>
      <c r="AS57" s="119">
        <v>0</v>
      </c>
      <c r="AT57" s="120">
        <f>ROUND(SUM(AV57:AW57),2)</f>
        <v>0</v>
      </c>
      <c r="AU57" s="121">
        <f>'03 - Vedlejší a ostatní n...'!P80</f>
        <v>0</v>
      </c>
      <c r="AV57" s="120">
        <f>'03 - Vedlejší a ostatní n...'!J33</f>
        <v>0</v>
      </c>
      <c r="AW57" s="120">
        <f>'03 - Vedlejší a ostatní n...'!J34</f>
        <v>0</v>
      </c>
      <c r="AX57" s="120">
        <f>'03 - Vedlejší a ostatní n...'!J35</f>
        <v>0</v>
      </c>
      <c r="AY57" s="120">
        <f>'03 - Vedlejší a ostatní n...'!J36</f>
        <v>0</v>
      </c>
      <c r="AZ57" s="120">
        <f>'03 - Vedlejší a ostatní n...'!F33</f>
        <v>0</v>
      </c>
      <c r="BA57" s="120">
        <f>'03 - Vedlejší a ostatní n...'!F34</f>
        <v>0</v>
      </c>
      <c r="BB57" s="120">
        <f>'03 - Vedlejší a ostatní n...'!F35</f>
        <v>0</v>
      </c>
      <c r="BC57" s="120">
        <f>'03 - Vedlejší a ostatní n...'!F36</f>
        <v>0</v>
      </c>
      <c r="BD57" s="122">
        <f>'03 - Vedlejší a ostatní n...'!F37</f>
        <v>0</v>
      </c>
      <c r="BT57" s="118" t="s">
        <v>77</v>
      </c>
      <c r="BV57" s="118" t="s">
        <v>71</v>
      </c>
      <c r="BW57" s="118" t="s">
        <v>86</v>
      </c>
      <c r="BX57" s="118" t="s">
        <v>5</v>
      </c>
      <c r="CL57" s="118" t="s">
        <v>1</v>
      </c>
      <c r="CM57" s="118" t="s">
        <v>79</v>
      </c>
    </row>
    <row r="58" s="1" customFormat="1" ht="30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</row>
    <row r="59" s="1" customFormat="1" ht="6.96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42"/>
    </row>
  </sheetData>
  <sheetProtection sheet="1" formatColumns="0" formatRows="0" objects="1" scenarios="1" spinCount="100000" saltValue="LNJEJXNNW0z3MQE/bgI0gJadCYmqQ4qy7J7P4uHSd3FD4rMKGLz9cCD/qeQtxOLfi2rr1K5vd8UXYy5NWFUgTw==" hashValue="r9ySpSX+JBjMif4FACmz1XPSv/UCqujtidqalfqwgtDCuvWqqoU5uq8W9BIg9K2daDjG8G/x+DBu4GPT/AjEt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SO 01  Obnova původn...'!C2" display="/"/>
    <hyperlink ref="A56" location="'02 - SO 02   Převedení de...'!C2" display="/"/>
    <hyperlink ref="A57" location="'03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DOMAŽLICE - ŘEŠENÍ DEŠŤOVÝCH VOD Z AREÁLU ZIMNÍHO STADIONU</v>
      </c>
      <c r="F7" s="128"/>
      <c r="G7" s="128"/>
      <c r="H7" s="128"/>
      <c r="L7" s="19"/>
    </row>
    <row r="8" s="1" customFormat="1" ht="12" customHeight="1">
      <c r="B8" s="42"/>
      <c r="D8" s="128" t="s">
        <v>88</v>
      </c>
      <c r="I8" s="130"/>
      <c r="L8" s="42"/>
    </row>
    <row r="9" s="1" customFormat="1" ht="36.96" customHeight="1">
      <c r="B9" s="42"/>
      <c r="E9" s="131" t="s">
        <v>89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24. 5. 2019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ROUND((SUM(BE86:BE167)),  2)</f>
        <v>0</v>
      </c>
      <c r="I33" s="143">
        <v>0.20999999999999999</v>
      </c>
      <c r="J33" s="142">
        <f>ROUND(((SUM(BE86:BE167))*I33),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ROUND((SUM(BF86:BF167)),  2)</f>
        <v>0</v>
      </c>
      <c r="I34" s="143">
        <v>0.14999999999999999</v>
      </c>
      <c r="J34" s="142">
        <f>ROUND(((SUM(BF86:BF167))*I34),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ROUND((SUM(BG86:BG167)),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ROUND((SUM(BH86:BH167)),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ROUND((SUM(BI86:BI167)),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90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DOMAŽLICE - ŘEŠENÍ DEŠŤOVÝCH VOD Z AREÁLU ZIMNÍHO STADIONU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88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01 - SO 01  Obnova původní údolní nivy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Domažlice</v>
      </c>
      <c r="G52" s="38"/>
      <c r="H52" s="38"/>
      <c r="I52" s="132" t="s">
        <v>22</v>
      </c>
      <c r="J52" s="66" t="str">
        <f>IF(J12="","",J12)</f>
        <v>24. 5. 2019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>MEPOS Ing. Tanczošová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91</v>
      </c>
      <c r="D57" s="160"/>
      <c r="E57" s="160"/>
      <c r="F57" s="160"/>
      <c r="G57" s="160"/>
      <c r="H57" s="160"/>
      <c r="I57" s="161"/>
      <c r="J57" s="162" t="s">
        <v>92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93</v>
      </c>
      <c r="D59" s="38"/>
      <c r="E59" s="38"/>
      <c r="F59" s="38"/>
      <c r="G59" s="38"/>
      <c r="H59" s="38"/>
      <c r="I59" s="130"/>
      <c r="J59" s="97">
        <f>J86</f>
        <v>0</v>
      </c>
      <c r="K59" s="38"/>
      <c r="L59" s="42"/>
      <c r="AU59" s="16" t="s">
        <v>94</v>
      </c>
    </row>
    <row r="60" s="7" customFormat="1" ht="24.96" customHeight="1">
      <c r="B60" s="164"/>
      <c r="C60" s="165"/>
      <c r="D60" s="166" t="s">
        <v>95</v>
      </c>
      <c r="E60" s="167"/>
      <c r="F60" s="167"/>
      <c r="G60" s="167"/>
      <c r="H60" s="167"/>
      <c r="I60" s="168"/>
      <c r="J60" s="169">
        <f>J87</f>
        <v>0</v>
      </c>
      <c r="K60" s="165"/>
      <c r="L60" s="170"/>
    </row>
    <row r="61" s="8" customFormat="1" ht="19.92" customHeight="1">
      <c r="B61" s="171"/>
      <c r="C61" s="172"/>
      <c r="D61" s="173" t="s">
        <v>96</v>
      </c>
      <c r="E61" s="174"/>
      <c r="F61" s="174"/>
      <c r="G61" s="174"/>
      <c r="H61" s="174"/>
      <c r="I61" s="175"/>
      <c r="J61" s="176">
        <f>J88</f>
        <v>0</v>
      </c>
      <c r="K61" s="172"/>
      <c r="L61" s="177"/>
    </row>
    <row r="62" s="8" customFormat="1" ht="19.92" customHeight="1">
      <c r="B62" s="171"/>
      <c r="C62" s="172"/>
      <c r="D62" s="173" t="s">
        <v>97</v>
      </c>
      <c r="E62" s="174"/>
      <c r="F62" s="174"/>
      <c r="G62" s="174"/>
      <c r="H62" s="174"/>
      <c r="I62" s="175"/>
      <c r="J62" s="176">
        <f>J132</f>
        <v>0</v>
      </c>
      <c r="K62" s="172"/>
      <c r="L62" s="177"/>
    </row>
    <row r="63" s="8" customFormat="1" ht="19.92" customHeight="1">
      <c r="B63" s="171"/>
      <c r="C63" s="172"/>
      <c r="D63" s="173" t="s">
        <v>98</v>
      </c>
      <c r="E63" s="174"/>
      <c r="F63" s="174"/>
      <c r="G63" s="174"/>
      <c r="H63" s="174"/>
      <c r="I63" s="175"/>
      <c r="J63" s="176">
        <f>J140</f>
        <v>0</v>
      </c>
      <c r="K63" s="172"/>
      <c r="L63" s="177"/>
    </row>
    <row r="64" s="8" customFormat="1" ht="19.92" customHeight="1">
      <c r="B64" s="171"/>
      <c r="C64" s="172"/>
      <c r="D64" s="173" t="s">
        <v>99</v>
      </c>
      <c r="E64" s="174"/>
      <c r="F64" s="174"/>
      <c r="G64" s="174"/>
      <c r="H64" s="174"/>
      <c r="I64" s="175"/>
      <c r="J64" s="176">
        <f>J148</f>
        <v>0</v>
      </c>
      <c r="K64" s="172"/>
      <c r="L64" s="177"/>
    </row>
    <row r="65" s="8" customFormat="1" ht="19.92" customHeight="1">
      <c r="B65" s="171"/>
      <c r="C65" s="172"/>
      <c r="D65" s="173" t="s">
        <v>100</v>
      </c>
      <c r="E65" s="174"/>
      <c r="F65" s="174"/>
      <c r="G65" s="174"/>
      <c r="H65" s="174"/>
      <c r="I65" s="175"/>
      <c r="J65" s="176">
        <f>J162</f>
        <v>0</v>
      </c>
      <c r="K65" s="172"/>
      <c r="L65" s="177"/>
    </row>
    <row r="66" s="8" customFormat="1" ht="19.92" customHeight="1">
      <c r="B66" s="171"/>
      <c r="C66" s="172"/>
      <c r="D66" s="173" t="s">
        <v>101</v>
      </c>
      <c r="E66" s="174"/>
      <c r="F66" s="174"/>
      <c r="G66" s="174"/>
      <c r="H66" s="174"/>
      <c r="I66" s="175"/>
      <c r="J66" s="176">
        <f>J166</f>
        <v>0</v>
      </c>
      <c r="K66" s="172"/>
      <c r="L66" s="177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30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54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57"/>
      <c r="J72" s="59"/>
      <c r="K72" s="59"/>
      <c r="L72" s="42"/>
    </row>
    <row r="73" s="1" customFormat="1" ht="24.96" customHeight="1">
      <c r="B73" s="37"/>
      <c r="C73" s="22" t="s">
        <v>102</v>
      </c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2" customHeight="1">
      <c r="B75" s="37"/>
      <c r="C75" s="31" t="s">
        <v>16</v>
      </c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16.5" customHeight="1">
      <c r="B76" s="37"/>
      <c r="C76" s="38"/>
      <c r="D76" s="38"/>
      <c r="E76" s="158" t="str">
        <f>E7</f>
        <v>DOMAŽLICE - ŘEŠENÍ DEŠŤOVÝCH VOD Z AREÁLU ZIMNÍHO STADIONU</v>
      </c>
      <c r="F76" s="31"/>
      <c r="G76" s="31"/>
      <c r="H76" s="31"/>
      <c r="I76" s="130"/>
      <c r="J76" s="38"/>
      <c r="K76" s="38"/>
      <c r="L76" s="42"/>
    </row>
    <row r="77" s="1" customFormat="1" ht="12" customHeight="1">
      <c r="B77" s="37"/>
      <c r="C77" s="31" t="s">
        <v>88</v>
      </c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 xml:space="preserve">01 - SO 01  Obnova původní údolní nivy</v>
      </c>
      <c r="F78" s="38"/>
      <c r="G78" s="38"/>
      <c r="H78" s="38"/>
      <c r="I78" s="130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12" customHeight="1">
      <c r="B80" s="37"/>
      <c r="C80" s="31" t="s">
        <v>20</v>
      </c>
      <c r="D80" s="38"/>
      <c r="E80" s="38"/>
      <c r="F80" s="26" t="str">
        <f>F12</f>
        <v>Domažlice</v>
      </c>
      <c r="G80" s="38"/>
      <c r="H80" s="38"/>
      <c r="I80" s="132" t="s">
        <v>22</v>
      </c>
      <c r="J80" s="66" t="str">
        <f>IF(J12="","",J12)</f>
        <v>24. 5. 2019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3.65" customHeight="1">
      <c r="B82" s="37"/>
      <c r="C82" s="31" t="s">
        <v>24</v>
      </c>
      <c r="D82" s="38"/>
      <c r="E82" s="38"/>
      <c r="F82" s="26" t="str">
        <f>E15</f>
        <v xml:space="preserve"> </v>
      </c>
      <c r="G82" s="38"/>
      <c r="H82" s="38"/>
      <c r="I82" s="132" t="s">
        <v>30</v>
      </c>
      <c r="J82" s="35" t="str">
        <f>E21</f>
        <v>MEPOS Ing. Tanczošová</v>
      </c>
      <c r="K82" s="38"/>
      <c r="L82" s="42"/>
    </row>
    <row r="83" s="1" customFormat="1" ht="13.65" customHeight="1">
      <c r="B83" s="37"/>
      <c r="C83" s="31" t="s">
        <v>28</v>
      </c>
      <c r="D83" s="38"/>
      <c r="E83" s="38"/>
      <c r="F83" s="26" t="str">
        <f>IF(E18="","",E18)</f>
        <v>Vyplň údaj</v>
      </c>
      <c r="G83" s="38"/>
      <c r="H83" s="38"/>
      <c r="I83" s="132" t="s">
        <v>33</v>
      </c>
      <c r="J83" s="35" t="str">
        <f>E24</f>
        <v xml:space="preserve"> 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9" customFormat="1" ht="29.28" customHeight="1">
      <c r="B85" s="178"/>
      <c r="C85" s="179" t="s">
        <v>103</v>
      </c>
      <c r="D85" s="180" t="s">
        <v>54</v>
      </c>
      <c r="E85" s="180" t="s">
        <v>50</v>
      </c>
      <c r="F85" s="180" t="s">
        <v>51</v>
      </c>
      <c r="G85" s="180" t="s">
        <v>104</v>
      </c>
      <c r="H85" s="180" t="s">
        <v>105</v>
      </c>
      <c r="I85" s="181" t="s">
        <v>106</v>
      </c>
      <c r="J85" s="180" t="s">
        <v>92</v>
      </c>
      <c r="K85" s="182" t="s">
        <v>107</v>
      </c>
      <c r="L85" s="183"/>
      <c r="M85" s="87" t="s">
        <v>1</v>
      </c>
      <c r="N85" s="88" t="s">
        <v>39</v>
      </c>
      <c r="O85" s="88" t="s">
        <v>108</v>
      </c>
      <c r="P85" s="88" t="s">
        <v>109</v>
      </c>
      <c r="Q85" s="88" t="s">
        <v>110</v>
      </c>
      <c r="R85" s="88" t="s">
        <v>111</v>
      </c>
      <c r="S85" s="88" t="s">
        <v>112</v>
      </c>
      <c r="T85" s="89" t="s">
        <v>113</v>
      </c>
    </row>
    <row r="86" s="1" customFormat="1" ht="22.8" customHeight="1">
      <c r="B86" s="37"/>
      <c r="C86" s="94" t="s">
        <v>114</v>
      </c>
      <c r="D86" s="38"/>
      <c r="E86" s="38"/>
      <c r="F86" s="38"/>
      <c r="G86" s="38"/>
      <c r="H86" s="38"/>
      <c r="I86" s="130"/>
      <c r="J86" s="184">
        <f>BK86</f>
        <v>0</v>
      </c>
      <c r="K86" s="38"/>
      <c r="L86" s="42"/>
      <c r="M86" s="90"/>
      <c r="N86" s="91"/>
      <c r="O86" s="91"/>
      <c r="P86" s="185">
        <f>P87</f>
        <v>0</v>
      </c>
      <c r="Q86" s="91"/>
      <c r="R86" s="185">
        <f>R87</f>
        <v>86.684072</v>
      </c>
      <c r="S86" s="91"/>
      <c r="T86" s="186">
        <f>T87</f>
        <v>0</v>
      </c>
      <c r="AT86" s="16" t="s">
        <v>68</v>
      </c>
      <c r="AU86" s="16" t="s">
        <v>94</v>
      </c>
      <c r="BK86" s="187">
        <f>BK87</f>
        <v>0</v>
      </c>
    </row>
    <row r="87" s="10" customFormat="1" ht="25.92" customHeight="1">
      <c r="B87" s="188"/>
      <c r="C87" s="189"/>
      <c r="D87" s="190" t="s">
        <v>68</v>
      </c>
      <c r="E87" s="191" t="s">
        <v>115</v>
      </c>
      <c r="F87" s="191" t="s">
        <v>116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P88+P132+P140+P148+P162+P166</f>
        <v>0</v>
      </c>
      <c r="Q87" s="196"/>
      <c r="R87" s="197">
        <f>R88+R132+R140+R148+R162+R166</f>
        <v>86.684072</v>
      </c>
      <c r="S87" s="196"/>
      <c r="T87" s="198">
        <f>T88+T132+T140+T148+T162+T166</f>
        <v>0</v>
      </c>
      <c r="AR87" s="199" t="s">
        <v>77</v>
      </c>
      <c r="AT87" s="200" t="s">
        <v>68</v>
      </c>
      <c r="AU87" s="200" t="s">
        <v>69</v>
      </c>
      <c r="AY87" s="199" t="s">
        <v>117</v>
      </c>
      <c r="BK87" s="201">
        <f>BK88+BK132+BK140+BK148+BK162+BK166</f>
        <v>0</v>
      </c>
    </row>
    <row r="88" s="10" customFormat="1" ht="22.8" customHeight="1">
      <c r="B88" s="188"/>
      <c r="C88" s="189"/>
      <c r="D88" s="190" t="s">
        <v>68</v>
      </c>
      <c r="E88" s="202" t="s">
        <v>77</v>
      </c>
      <c r="F88" s="202" t="s">
        <v>118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SUM(P89:P131)</f>
        <v>0</v>
      </c>
      <c r="Q88" s="196"/>
      <c r="R88" s="197">
        <f>SUM(R89:R131)</f>
        <v>0.018800000000000001</v>
      </c>
      <c r="S88" s="196"/>
      <c r="T88" s="198">
        <f>SUM(T89:T131)</f>
        <v>0</v>
      </c>
      <c r="AR88" s="199" t="s">
        <v>77</v>
      </c>
      <c r="AT88" s="200" t="s">
        <v>68</v>
      </c>
      <c r="AU88" s="200" t="s">
        <v>77</v>
      </c>
      <c r="AY88" s="199" t="s">
        <v>117</v>
      </c>
      <c r="BK88" s="201">
        <f>SUM(BK89:BK131)</f>
        <v>0</v>
      </c>
    </row>
    <row r="89" s="1" customFormat="1" ht="16.5" customHeight="1">
      <c r="B89" s="37"/>
      <c r="C89" s="204" t="s">
        <v>77</v>
      </c>
      <c r="D89" s="204" t="s">
        <v>119</v>
      </c>
      <c r="E89" s="205" t="s">
        <v>120</v>
      </c>
      <c r="F89" s="206" t="s">
        <v>121</v>
      </c>
      <c r="G89" s="207" t="s">
        <v>122</v>
      </c>
      <c r="H89" s="208">
        <v>480</v>
      </c>
      <c r="I89" s="209"/>
      <c r="J89" s="208">
        <f>ROUND(I89*H89,2)</f>
        <v>0</v>
      </c>
      <c r="K89" s="206" t="s">
        <v>123</v>
      </c>
      <c r="L89" s="42"/>
      <c r="M89" s="210" t="s">
        <v>1</v>
      </c>
      <c r="N89" s="211" t="s">
        <v>40</v>
      </c>
      <c r="O89" s="78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6" t="s">
        <v>124</v>
      </c>
      <c r="AT89" s="16" t="s">
        <v>119</v>
      </c>
      <c r="AU89" s="16" t="s">
        <v>79</v>
      </c>
      <c r="AY89" s="16" t="s">
        <v>117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6" t="s">
        <v>77</v>
      </c>
      <c r="BK89" s="214">
        <f>ROUND(I89*H89,2)</f>
        <v>0</v>
      </c>
      <c r="BL89" s="16" t="s">
        <v>124</v>
      </c>
      <c r="BM89" s="16" t="s">
        <v>125</v>
      </c>
    </row>
    <row r="90" s="11" customFormat="1">
      <c r="B90" s="215"/>
      <c r="C90" s="216"/>
      <c r="D90" s="217" t="s">
        <v>126</v>
      </c>
      <c r="E90" s="218" t="s">
        <v>1</v>
      </c>
      <c r="F90" s="219" t="s">
        <v>127</v>
      </c>
      <c r="G90" s="216"/>
      <c r="H90" s="220">
        <v>480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126</v>
      </c>
      <c r="AU90" s="226" t="s">
        <v>79</v>
      </c>
      <c r="AV90" s="11" t="s">
        <v>79</v>
      </c>
      <c r="AW90" s="11" t="s">
        <v>32</v>
      </c>
      <c r="AX90" s="11" t="s">
        <v>77</v>
      </c>
      <c r="AY90" s="226" t="s">
        <v>117</v>
      </c>
    </row>
    <row r="91" s="1" customFormat="1" ht="16.5" customHeight="1">
      <c r="B91" s="37"/>
      <c r="C91" s="204" t="s">
        <v>79</v>
      </c>
      <c r="D91" s="204" t="s">
        <v>119</v>
      </c>
      <c r="E91" s="205" t="s">
        <v>128</v>
      </c>
      <c r="F91" s="206" t="s">
        <v>129</v>
      </c>
      <c r="G91" s="207" t="s">
        <v>130</v>
      </c>
      <c r="H91" s="208">
        <v>120</v>
      </c>
      <c r="I91" s="209"/>
      <c r="J91" s="208">
        <f>ROUND(I91*H91,2)</f>
        <v>0</v>
      </c>
      <c r="K91" s="206" t="s">
        <v>123</v>
      </c>
      <c r="L91" s="42"/>
      <c r="M91" s="210" t="s">
        <v>1</v>
      </c>
      <c r="N91" s="211" t="s">
        <v>40</v>
      </c>
      <c r="O91" s="78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6" t="s">
        <v>124</v>
      </c>
      <c r="AT91" s="16" t="s">
        <v>119</v>
      </c>
      <c r="AU91" s="16" t="s">
        <v>79</v>
      </c>
      <c r="AY91" s="16" t="s">
        <v>117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6" t="s">
        <v>77</v>
      </c>
      <c r="BK91" s="214">
        <f>ROUND(I91*H91,2)</f>
        <v>0</v>
      </c>
      <c r="BL91" s="16" t="s">
        <v>124</v>
      </c>
      <c r="BM91" s="16" t="s">
        <v>131</v>
      </c>
    </row>
    <row r="92" s="11" customFormat="1">
      <c r="B92" s="215"/>
      <c r="C92" s="216"/>
      <c r="D92" s="217" t="s">
        <v>126</v>
      </c>
      <c r="E92" s="218" t="s">
        <v>1</v>
      </c>
      <c r="F92" s="219" t="s">
        <v>132</v>
      </c>
      <c r="G92" s="216"/>
      <c r="H92" s="220">
        <v>120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126</v>
      </c>
      <c r="AU92" s="226" t="s">
        <v>79</v>
      </c>
      <c r="AV92" s="11" t="s">
        <v>79</v>
      </c>
      <c r="AW92" s="11" t="s">
        <v>32</v>
      </c>
      <c r="AX92" s="11" t="s">
        <v>77</v>
      </c>
      <c r="AY92" s="226" t="s">
        <v>117</v>
      </c>
    </row>
    <row r="93" s="1" customFormat="1" ht="16.5" customHeight="1">
      <c r="B93" s="37"/>
      <c r="C93" s="204" t="s">
        <v>133</v>
      </c>
      <c r="D93" s="204" t="s">
        <v>119</v>
      </c>
      <c r="E93" s="205" t="s">
        <v>134</v>
      </c>
      <c r="F93" s="206" t="s">
        <v>135</v>
      </c>
      <c r="G93" s="207" t="s">
        <v>136</v>
      </c>
      <c r="H93" s="208">
        <v>750</v>
      </c>
      <c r="I93" s="209"/>
      <c r="J93" s="208">
        <f>ROUND(I93*H93,2)</f>
        <v>0</v>
      </c>
      <c r="K93" s="206" t="s">
        <v>123</v>
      </c>
      <c r="L93" s="42"/>
      <c r="M93" s="210" t="s">
        <v>1</v>
      </c>
      <c r="N93" s="211" t="s">
        <v>40</v>
      </c>
      <c r="O93" s="7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6" t="s">
        <v>124</v>
      </c>
      <c r="AT93" s="16" t="s">
        <v>119</v>
      </c>
      <c r="AU93" s="16" t="s">
        <v>79</v>
      </c>
      <c r="AY93" s="16" t="s">
        <v>117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6" t="s">
        <v>77</v>
      </c>
      <c r="BK93" s="214">
        <f>ROUND(I93*H93,2)</f>
        <v>0</v>
      </c>
      <c r="BL93" s="16" t="s">
        <v>124</v>
      </c>
      <c r="BM93" s="16" t="s">
        <v>137</v>
      </c>
    </row>
    <row r="94" s="11" customFormat="1">
      <c r="B94" s="215"/>
      <c r="C94" s="216"/>
      <c r="D94" s="217" t="s">
        <v>126</v>
      </c>
      <c r="E94" s="218" t="s">
        <v>1</v>
      </c>
      <c r="F94" s="219" t="s">
        <v>138</v>
      </c>
      <c r="G94" s="216"/>
      <c r="H94" s="220">
        <v>750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126</v>
      </c>
      <c r="AU94" s="226" t="s">
        <v>79</v>
      </c>
      <c r="AV94" s="11" t="s">
        <v>79</v>
      </c>
      <c r="AW94" s="11" t="s">
        <v>32</v>
      </c>
      <c r="AX94" s="11" t="s">
        <v>77</v>
      </c>
      <c r="AY94" s="226" t="s">
        <v>117</v>
      </c>
    </row>
    <row r="95" s="1" customFormat="1" ht="16.5" customHeight="1">
      <c r="B95" s="37"/>
      <c r="C95" s="204" t="s">
        <v>124</v>
      </c>
      <c r="D95" s="204" t="s">
        <v>119</v>
      </c>
      <c r="E95" s="205" t="s">
        <v>139</v>
      </c>
      <c r="F95" s="206" t="s">
        <v>140</v>
      </c>
      <c r="G95" s="207" t="s">
        <v>141</v>
      </c>
      <c r="H95" s="208">
        <v>523.89999999999998</v>
      </c>
      <c r="I95" s="209"/>
      <c r="J95" s="208">
        <f>ROUND(I95*H95,2)</f>
        <v>0</v>
      </c>
      <c r="K95" s="206" t="s">
        <v>123</v>
      </c>
      <c r="L95" s="42"/>
      <c r="M95" s="210" t="s">
        <v>1</v>
      </c>
      <c r="N95" s="211" t="s">
        <v>40</v>
      </c>
      <c r="O95" s="7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6" t="s">
        <v>124</v>
      </c>
      <c r="AT95" s="16" t="s">
        <v>119</v>
      </c>
      <c r="AU95" s="16" t="s">
        <v>79</v>
      </c>
      <c r="AY95" s="16" t="s">
        <v>117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6" t="s">
        <v>77</v>
      </c>
      <c r="BK95" s="214">
        <f>ROUND(I95*H95,2)</f>
        <v>0</v>
      </c>
      <c r="BL95" s="16" t="s">
        <v>124</v>
      </c>
      <c r="BM95" s="16" t="s">
        <v>142</v>
      </c>
    </row>
    <row r="96" s="12" customFormat="1">
      <c r="B96" s="227"/>
      <c r="C96" s="228"/>
      <c r="D96" s="217" t="s">
        <v>126</v>
      </c>
      <c r="E96" s="229" t="s">
        <v>1</v>
      </c>
      <c r="F96" s="230" t="s">
        <v>143</v>
      </c>
      <c r="G96" s="228"/>
      <c r="H96" s="229" t="s">
        <v>1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126</v>
      </c>
      <c r="AU96" s="236" t="s">
        <v>79</v>
      </c>
      <c r="AV96" s="12" t="s">
        <v>77</v>
      </c>
      <c r="AW96" s="12" t="s">
        <v>32</v>
      </c>
      <c r="AX96" s="12" t="s">
        <v>69</v>
      </c>
      <c r="AY96" s="236" t="s">
        <v>117</v>
      </c>
    </row>
    <row r="97" s="11" customFormat="1">
      <c r="B97" s="215"/>
      <c r="C97" s="216"/>
      <c r="D97" s="217" t="s">
        <v>126</v>
      </c>
      <c r="E97" s="218" t="s">
        <v>1</v>
      </c>
      <c r="F97" s="219" t="s">
        <v>144</v>
      </c>
      <c r="G97" s="216"/>
      <c r="H97" s="220">
        <v>523.89999999999998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126</v>
      </c>
      <c r="AU97" s="226" t="s">
        <v>79</v>
      </c>
      <c r="AV97" s="11" t="s">
        <v>79</v>
      </c>
      <c r="AW97" s="11" t="s">
        <v>32</v>
      </c>
      <c r="AX97" s="11" t="s">
        <v>77</v>
      </c>
      <c r="AY97" s="226" t="s">
        <v>117</v>
      </c>
    </row>
    <row r="98" s="1" customFormat="1" ht="16.5" customHeight="1">
      <c r="B98" s="37"/>
      <c r="C98" s="204" t="s">
        <v>145</v>
      </c>
      <c r="D98" s="204" t="s">
        <v>119</v>
      </c>
      <c r="E98" s="205" t="s">
        <v>146</v>
      </c>
      <c r="F98" s="206" t="s">
        <v>147</v>
      </c>
      <c r="G98" s="207" t="s">
        <v>141</v>
      </c>
      <c r="H98" s="208">
        <v>546.10000000000002</v>
      </c>
      <c r="I98" s="209"/>
      <c r="J98" s="208">
        <f>ROUND(I98*H98,2)</f>
        <v>0</v>
      </c>
      <c r="K98" s="206" t="s">
        <v>123</v>
      </c>
      <c r="L98" s="42"/>
      <c r="M98" s="210" t="s">
        <v>1</v>
      </c>
      <c r="N98" s="211" t="s">
        <v>40</v>
      </c>
      <c r="O98" s="78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16" t="s">
        <v>124</v>
      </c>
      <c r="AT98" s="16" t="s">
        <v>119</v>
      </c>
      <c r="AU98" s="16" t="s">
        <v>79</v>
      </c>
      <c r="AY98" s="16" t="s">
        <v>117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6" t="s">
        <v>77</v>
      </c>
      <c r="BK98" s="214">
        <f>ROUND(I98*H98,2)</f>
        <v>0</v>
      </c>
      <c r="BL98" s="16" t="s">
        <v>124</v>
      </c>
      <c r="BM98" s="16" t="s">
        <v>148</v>
      </c>
    </row>
    <row r="99" s="12" customFormat="1">
      <c r="B99" s="227"/>
      <c r="C99" s="228"/>
      <c r="D99" s="217" t="s">
        <v>126</v>
      </c>
      <c r="E99" s="229" t="s">
        <v>1</v>
      </c>
      <c r="F99" s="230" t="s">
        <v>149</v>
      </c>
      <c r="G99" s="228"/>
      <c r="H99" s="229" t="s">
        <v>1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126</v>
      </c>
      <c r="AU99" s="236" t="s">
        <v>79</v>
      </c>
      <c r="AV99" s="12" t="s">
        <v>77</v>
      </c>
      <c r="AW99" s="12" t="s">
        <v>32</v>
      </c>
      <c r="AX99" s="12" t="s">
        <v>69</v>
      </c>
      <c r="AY99" s="236" t="s">
        <v>117</v>
      </c>
    </row>
    <row r="100" s="11" customFormat="1">
      <c r="B100" s="215"/>
      <c r="C100" s="216"/>
      <c r="D100" s="217" t="s">
        <v>126</v>
      </c>
      <c r="E100" s="218" t="s">
        <v>1</v>
      </c>
      <c r="F100" s="219" t="s">
        <v>150</v>
      </c>
      <c r="G100" s="216"/>
      <c r="H100" s="220">
        <v>285.30000000000001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126</v>
      </c>
      <c r="AU100" s="226" t="s">
        <v>79</v>
      </c>
      <c r="AV100" s="11" t="s">
        <v>79</v>
      </c>
      <c r="AW100" s="11" t="s">
        <v>32</v>
      </c>
      <c r="AX100" s="11" t="s">
        <v>69</v>
      </c>
      <c r="AY100" s="226" t="s">
        <v>117</v>
      </c>
    </row>
    <row r="101" s="11" customFormat="1">
      <c r="B101" s="215"/>
      <c r="C101" s="216"/>
      <c r="D101" s="217" t="s">
        <v>126</v>
      </c>
      <c r="E101" s="218" t="s">
        <v>1</v>
      </c>
      <c r="F101" s="219" t="s">
        <v>151</v>
      </c>
      <c r="G101" s="216"/>
      <c r="H101" s="220">
        <v>256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126</v>
      </c>
      <c r="AU101" s="226" t="s">
        <v>79</v>
      </c>
      <c r="AV101" s="11" t="s">
        <v>79</v>
      </c>
      <c r="AW101" s="11" t="s">
        <v>32</v>
      </c>
      <c r="AX101" s="11" t="s">
        <v>69</v>
      </c>
      <c r="AY101" s="226" t="s">
        <v>117</v>
      </c>
    </row>
    <row r="102" s="11" customFormat="1">
      <c r="B102" s="215"/>
      <c r="C102" s="216"/>
      <c r="D102" s="217" t="s">
        <v>126</v>
      </c>
      <c r="E102" s="218" t="s">
        <v>1</v>
      </c>
      <c r="F102" s="219" t="s">
        <v>152</v>
      </c>
      <c r="G102" s="216"/>
      <c r="H102" s="220">
        <v>4.7999999999999998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126</v>
      </c>
      <c r="AU102" s="226" t="s">
        <v>79</v>
      </c>
      <c r="AV102" s="11" t="s">
        <v>79</v>
      </c>
      <c r="AW102" s="11" t="s">
        <v>32</v>
      </c>
      <c r="AX102" s="11" t="s">
        <v>69</v>
      </c>
      <c r="AY102" s="226" t="s">
        <v>117</v>
      </c>
    </row>
    <row r="103" s="13" customFormat="1">
      <c r="B103" s="237"/>
      <c r="C103" s="238"/>
      <c r="D103" s="217" t="s">
        <v>126</v>
      </c>
      <c r="E103" s="239" t="s">
        <v>1</v>
      </c>
      <c r="F103" s="240" t="s">
        <v>153</v>
      </c>
      <c r="G103" s="238"/>
      <c r="H103" s="241">
        <v>546.09999999999991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AT103" s="247" t="s">
        <v>126</v>
      </c>
      <c r="AU103" s="247" t="s">
        <v>79</v>
      </c>
      <c r="AV103" s="13" t="s">
        <v>124</v>
      </c>
      <c r="AW103" s="13" t="s">
        <v>32</v>
      </c>
      <c r="AX103" s="13" t="s">
        <v>77</v>
      </c>
      <c r="AY103" s="247" t="s">
        <v>117</v>
      </c>
    </row>
    <row r="104" s="1" customFormat="1" ht="16.5" customHeight="1">
      <c r="B104" s="37"/>
      <c r="C104" s="204" t="s">
        <v>154</v>
      </c>
      <c r="D104" s="204" t="s">
        <v>119</v>
      </c>
      <c r="E104" s="205" t="s">
        <v>155</v>
      </c>
      <c r="F104" s="206" t="s">
        <v>156</v>
      </c>
      <c r="G104" s="207" t="s">
        <v>141</v>
      </c>
      <c r="H104" s="208">
        <v>256</v>
      </c>
      <c r="I104" s="209"/>
      <c r="J104" s="208">
        <f>ROUND(I104*H104,2)</f>
        <v>0</v>
      </c>
      <c r="K104" s="206" t="s">
        <v>1</v>
      </c>
      <c r="L104" s="42"/>
      <c r="M104" s="210" t="s">
        <v>1</v>
      </c>
      <c r="N104" s="211" t="s">
        <v>40</v>
      </c>
      <c r="O104" s="78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6" t="s">
        <v>124</v>
      </c>
      <c r="AT104" s="16" t="s">
        <v>119</v>
      </c>
      <c r="AU104" s="16" t="s">
        <v>79</v>
      </c>
      <c r="AY104" s="16" t="s">
        <v>117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6" t="s">
        <v>77</v>
      </c>
      <c r="BK104" s="214">
        <f>ROUND(I104*H104,2)</f>
        <v>0</v>
      </c>
      <c r="BL104" s="16" t="s">
        <v>124</v>
      </c>
      <c r="BM104" s="16" t="s">
        <v>157</v>
      </c>
    </row>
    <row r="105" s="12" customFormat="1">
      <c r="B105" s="227"/>
      <c r="C105" s="228"/>
      <c r="D105" s="217" t="s">
        <v>126</v>
      </c>
      <c r="E105" s="229" t="s">
        <v>1</v>
      </c>
      <c r="F105" s="230" t="s">
        <v>158</v>
      </c>
      <c r="G105" s="228"/>
      <c r="H105" s="229" t="s">
        <v>1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126</v>
      </c>
      <c r="AU105" s="236" t="s">
        <v>79</v>
      </c>
      <c r="AV105" s="12" t="s">
        <v>77</v>
      </c>
      <c r="AW105" s="12" t="s">
        <v>32</v>
      </c>
      <c r="AX105" s="12" t="s">
        <v>69</v>
      </c>
      <c r="AY105" s="236" t="s">
        <v>117</v>
      </c>
    </row>
    <row r="106" s="11" customFormat="1">
      <c r="B106" s="215"/>
      <c r="C106" s="216"/>
      <c r="D106" s="217" t="s">
        <v>126</v>
      </c>
      <c r="E106" s="218" t="s">
        <v>1</v>
      </c>
      <c r="F106" s="219" t="s">
        <v>159</v>
      </c>
      <c r="G106" s="216"/>
      <c r="H106" s="220">
        <v>256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126</v>
      </c>
      <c r="AU106" s="226" t="s">
        <v>79</v>
      </c>
      <c r="AV106" s="11" t="s">
        <v>79</v>
      </c>
      <c r="AW106" s="11" t="s">
        <v>32</v>
      </c>
      <c r="AX106" s="11" t="s">
        <v>77</v>
      </c>
      <c r="AY106" s="226" t="s">
        <v>117</v>
      </c>
    </row>
    <row r="107" s="1" customFormat="1" ht="16.5" customHeight="1">
      <c r="B107" s="37"/>
      <c r="C107" s="204" t="s">
        <v>160</v>
      </c>
      <c r="D107" s="204" t="s">
        <v>119</v>
      </c>
      <c r="E107" s="205" t="s">
        <v>161</v>
      </c>
      <c r="F107" s="206" t="s">
        <v>162</v>
      </c>
      <c r="G107" s="207" t="s">
        <v>141</v>
      </c>
      <c r="H107" s="208">
        <v>368</v>
      </c>
      <c r="I107" s="209"/>
      <c r="J107" s="208">
        <f>ROUND(I107*H107,2)</f>
        <v>0</v>
      </c>
      <c r="K107" s="206" t="s">
        <v>1</v>
      </c>
      <c r="L107" s="42"/>
      <c r="M107" s="210" t="s">
        <v>1</v>
      </c>
      <c r="N107" s="211" t="s">
        <v>40</v>
      </c>
      <c r="O107" s="7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6" t="s">
        <v>124</v>
      </c>
      <c r="AT107" s="16" t="s">
        <v>119</v>
      </c>
      <c r="AU107" s="16" t="s">
        <v>79</v>
      </c>
      <c r="AY107" s="16" t="s">
        <v>117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6" t="s">
        <v>77</v>
      </c>
      <c r="BK107" s="214">
        <f>ROUND(I107*H107,2)</f>
        <v>0</v>
      </c>
      <c r="BL107" s="16" t="s">
        <v>124</v>
      </c>
      <c r="BM107" s="16" t="s">
        <v>163</v>
      </c>
    </row>
    <row r="108" s="12" customFormat="1">
      <c r="B108" s="227"/>
      <c r="C108" s="228"/>
      <c r="D108" s="217" t="s">
        <v>126</v>
      </c>
      <c r="E108" s="229" t="s">
        <v>1</v>
      </c>
      <c r="F108" s="230" t="s">
        <v>164</v>
      </c>
      <c r="G108" s="228"/>
      <c r="H108" s="229" t="s">
        <v>1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126</v>
      </c>
      <c r="AU108" s="236" t="s">
        <v>79</v>
      </c>
      <c r="AV108" s="12" t="s">
        <v>77</v>
      </c>
      <c r="AW108" s="12" t="s">
        <v>32</v>
      </c>
      <c r="AX108" s="12" t="s">
        <v>69</v>
      </c>
      <c r="AY108" s="236" t="s">
        <v>117</v>
      </c>
    </row>
    <row r="109" s="11" customFormat="1">
      <c r="B109" s="215"/>
      <c r="C109" s="216"/>
      <c r="D109" s="217" t="s">
        <v>126</v>
      </c>
      <c r="E109" s="218" t="s">
        <v>1</v>
      </c>
      <c r="F109" s="219" t="s">
        <v>165</v>
      </c>
      <c r="G109" s="216"/>
      <c r="H109" s="220">
        <v>368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126</v>
      </c>
      <c r="AU109" s="226" t="s">
        <v>79</v>
      </c>
      <c r="AV109" s="11" t="s">
        <v>79</v>
      </c>
      <c r="AW109" s="11" t="s">
        <v>32</v>
      </c>
      <c r="AX109" s="11" t="s">
        <v>77</v>
      </c>
      <c r="AY109" s="226" t="s">
        <v>117</v>
      </c>
    </row>
    <row r="110" s="1" customFormat="1" ht="16.5" customHeight="1">
      <c r="B110" s="37"/>
      <c r="C110" s="204" t="s">
        <v>166</v>
      </c>
      <c r="D110" s="204" t="s">
        <v>119</v>
      </c>
      <c r="E110" s="205" t="s">
        <v>167</v>
      </c>
      <c r="F110" s="206" t="s">
        <v>168</v>
      </c>
      <c r="G110" s="207" t="s">
        <v>136</v>
      </c>
      <c r="H110" s="208">
        <v>358.60000000000002</v>
      </c>
      <c r="I110" s="209"/>
      <c r="J110" s="208">
        <f>ROUND(I110*H110,2)</f>
        <v>0</v>
      </c>
      <c r="K110" s="206" t="s">
        <v>123</v>
      </c>
      <c r="L110" s="42"/>
      <c r="M110" s="210" t="s">
        <v>1</v>
      </c>
      <c r="N110" s="211" t="s">
        <v>40</v>
      </c>
      <c r="O110" s="78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16" t="s">
        <v>124</v>
      </c>
      <c r="AT110" s="16" t="s">
        <v>119</v>
      </c>
      <c r="AU110" s="16" t="s">
        <v>79</v>
      </c>
      <c r="AY110" s="16" t="s">
        <v>117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6" t="s">
        <v>77</v>
      </c>
      <c r="BK110" s="214">
        <f>ROUND(I110*H110,2)</f>
        <v>0</v>
      </c>
      <c r="BL110" s="16" t="s">
        <v>124</v>
      </c>
      <c r="BM110" s="16" t="s">
        <v>169</v>
      </c>
    </row>
    <row r="111" s="11" customFormat="1">
      <c r="B111" s="215"/>
      <c r="C111" s="216"/>
      <c r="D111" s="217" t="s">
        <v>126</v>
      </c>
      <c r="E111" s="218" t="s">
        <v>1</v>
      </c>
      <c r="F111" s="219" t="s">
        <v>170</v>
      </c>
      <c r="G111" s="216"/>
      <c r="H111" s="220">
        <v>358.60000000000002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126</v>
      </c>
      <c r="AU111" s="226" t="s">
        <v>79</v>
      </c>
      <c r="AV111" s="11" t="s">
        <v>79</v>
      </c>
      <c r="AW111" s="11" t="s">
        <v>32</v>
      </c>
      <c r="AX111" s="11" t="s">
        <v>77</v>
      </c>
      <c r="AY111" s="226" t="s">
        <v>117</v>
      </c>
    </row>
    <row r="112" s="1" customFormat="1" ht="16.5" customHeight="1">
      <c r="B112" s="37"/>
      <c r="C112" s="204" t="s">
        <v>171</v>
      </c>
      <c r="D112" s="204" t="s">
        <v>119</v>
      </c>
      <c r="E112" s="205" t="s">
        <v>172</v>
      </c>
      <c r="F112" s="206" t="s">
        <v>173</v>
      </c>
      <c r="G112" s="207" t="s">
        <v>136</v>
      </c>
      <c r="H112" s="208">
        <v>1325</v>
      </c>
      <c r="I112" s="209"/>
      <c r="J112" s="208">
        <f>ROUND(I112*H112,2)</f>
        <v>0</v>
      </c>
      <c r="K112" s="206" t="s">
        <v>123</v>
      </c>
      <c r="L112" s="42"/>
      <c r="M112" s="210" t="s">
        <v>1</v>
      </c>
      <c r="N112" s="211" t="s">
        <v>40</v>
      </c>
      <c r="O112" s="78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16" t="s">
        <v>124</v>
      </c>
      <c r="AT112" s="16" t="s">
        <v>119</v>
      </c>
      <c r="AU112" s="16" t="s">
        <v>79</v>
      </c>
      <c r="AY112" s="16" t="s">
        <v>117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6" t="s">
        <v>77</v>
      </c>
      <c r="BK112" s="214">
        <f>ROUND(I112*H112,2)</f>
        <v>0</v>
      </c>
      <c r="BL112" s="16" t="s">
        <v>124</v>
      </c>
      <c r="BM112" s="16" t="s">
        <v>174</v>
      </c>
    </row>
    <row r="113" s="12" customFormat="1">
      <c r="B113" s="227"/>
      <c r="C113" s="228"/>
      <c r="D113" s="217" t="s">
        <v>126</v>
      </c>
      <c r="E113" s="229" t="s">
        <v>1</v>
      </c>
      <c r="F113" s="230" t="s">
        <v>175</v>
      </c>
      <c r="G113" s="228"/>
      <c r="H113" s="229" t="s">
        <v>1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126</v>
      </c>
      <c r="AU113" s="236" t="s">
        <v>79</v>
      </c>
      <c r="AV113" s="12" t="s">
        <v>77</v>
      </c>
      <c r="AW113" s="12" t="s">
        <v>32</v>
      </c>
      <c r="AX113" s="12" t="s">
        <v>69</v>
      </c>
      <c r="AY113" s="236" t="s">
        <v>117</v>
      </c>
    </row>
    <row r="114" s="11" customFormat="1">
      <c r="B114" s="215"/>
      <c r="C114" s="216"/>
      <c r="D114" s="217" t="s">
        <v>126</v>
      </c>
      <c r="E114" s="218" t="s">
        <v>1</v>
      </c>
      <c r="F114" s="219" t="s">
        <v>176</v>
      </c>
      <c r="G114" s="216"/>
      <c r="H114" s="220">
        <v>1325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126</v>
      </c>
      <c r="AU114" s="226" t="s">
        <v>79</v>
      </c>
      <c r="AV114" s="11" t="s">
        <v>79</v>
      </c>
      <c r="AW114" s="11" t="s">
        <v>32</v>
      </c>
      <c r="AX114" s="11" t="s">
        <v>77</v>
      </c>
      <c r="AY114" s="226" t="s">
        <v>117</v>
      </c>
    </row>
    <row r="115" s="1" customFormat="1" ht="16.5" customHeight="1">
      <c r="B115" s="37"/>
      <c r="C115" s="204" t="s">
        <v>177</v>
      </c>
      <c r="D115" s="204" t="s">
        <v>119</v>
      </c>
      <c r="E115" s="205" t="s">
        <v>178</v>
      </c>
      <c r="F115" s="206" t="s">
        <v>179</v>
      </c>
      <c r="G115" s="207" t="s">
        <v>141</v>
      </c>
      <c r="H115" s="208">
        <v>371</v>
      </c>
      <c r="I115" s="209"/>
      <c r="J115" s="208">
        <f>ROUND(I115*H115,2)</f>
        <v>0</v>
      </c>
      <c r="K115" s="206" t="s">
        <v>123</v>
      </c>
      <c r="L115" s="42"/>
      <c r="M115" s="210" t="s">
        <v>1</v>
      </c>
      <c r="N115" s="211" t="s">
        <v>40</v>
      </c>
      <c r="O115" s="78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16" t="s">
        <v>124</v>
      </c>
      <c r="AT115" s="16" t="s">
        <v>119</v>
      </c>
      <c r="AU115" s="16" t="s">
        <v>79</v>
      </c>
      <c r="AY115" s="16" t="s">
        <v>117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6" t="s">
        <v>77</v>
      </c>
      <c r="BK115" s="214">
        <f>ROUND(I115*H115,2)</f>
        <v>0</v>
      </c>
      <c r="BL115" s="16" t="s">
        <v>124</v>
      </c>
      <c r="BM115" s="16" t="s">
        <v>180</v>
      </c>
    </row>
    <row r="116" s="12" customFormat="1">
      <c r="B116" s="227"/>
      <c r="C116" s="228"/>
      <c r="D116" s="217" t="s">
        <v>126</v>
      </c>
      <c r="E116" s="229" t="s">
        <v>1</v>
      </c>
      <c r="F116" s="230" t="s">
        <v>181</v>
      </c>
      <c r="G116" s="228"/>
      <c r="H116" s="229" t="s">
        <v>1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126</v>
      </c>
      <c r="AU116" s="236" t="s">
        <v>79</v>
      </c>
      <c r="AV116" s="12" t="s">
        <v>77</v>
      </c>
      <c r="AW116" s="12" t="s">
        <v>32</v>
      </c>
      <c r="AX116" s="12" t="s">
        <v>69</v>
      </c>
      <c r="AY116" s="236" t="s">
        <v>117</v>
      </c>
    </row>
    <row r="117" s="12" customFormat="1">
      <c r="B117" s="227"/>
      <c r="C117" s="228"/>
      <c r="D117" s="217" t="s">
        <v>126</v>
      </c>
      <c r="E117" s="229" t="s">
        <v>1</v>
      </c>
      <c r="F117" s="230" t="s">
        <v>182</v>
      </c>
      <c r="G117" s="228"/>
      <c r="H117" s="229" t="s">
        <v>1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126</v>
      </c>
      <c r="AU117" s="236" t="s">
        <v>79</v>
      </c>
      <c r="AV117" s="12" t="s">
        <v>77</v>
      </c>
      <c r="AW117" s="12" t="s">
        <v>32</v>
      </c>
      <c r="AX117" s="12" t="s">
        <v>69</v>
      </c>
      <c r="AY117" s="236" t="s">
        <v>117</v>
      </c>
    </row>
    <row r="118" s="11" customFormat="1">
      <c r="B118" s="215"/>
      <c r="C118" s="216"/>
      <c r="D118" s="217" t="s">
        <v>126</v>
      </c>
      <c r="E118" s="218" t="s">
        <v>1</v>
      </c>
      <c r="F118" s="219" t="s">
        <v>183</v>
      </c>
      <c r="G118" s="216"/>
      <c r="H118" s="220">
        <v>1070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126</v>
      </c>
      <c r="AU118" s="226" t="s">
        <v>79</v>
      </c>
      <c r="AV118" s="11" t="s">
        <v>79</v>
      </c>
      <c r="AW118" s="11" t="s">
        <v>32</v>
      </c>
      <c r="AX118" s="11" t="s">
        <v>69</v>
      </c>
      <c r="AY118" s="226" t="s">
        <v>117</v>
      </c>
    </row>
    <row r="119" s="11" customFormat="1">
      <c r="B119" s="215"/>
      <c r="C119" s="216"/>
      <c r="D119" s="217" t="s">
        <v>126</v>
      </c>
      <c r="E119" s="218" t="s">
        <v>1</v>
      </c>
      <c r="F119" s="219" t="s">
        <v>184</v>
      </c>
      <c r="G119" s="216"/>
      <c r="H119" s="220">
        <v>-699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126</v>
      </c>
      <c r="AU119" s="226" t="s">
        <v>79</v>
      </c>
      <c r="AV119" s="11" t="s">
        <v>79</v>
      </c>
      <c r="AW119" s="11" t="s">
        <v>32</v>
      </c>
      <c r="AX119" s="11" t="s">
        <v>69</v>
      </c>
      <c r="AY119" s="226" t="s">
        <v>117</v>
      </c>
    </row>
    <row r="120" s="13" customFormat="1">
      <c r="B120" s="237"/>
      <c r="C120" s="238"/>
      <c r="D120" s="217" t="s">
        <v>126</v>
      </c>
      <c r="E120" s="239" t="s">
        <v>1</v>
      </c>
      <c r="F120" s="240" t="s">
        <v>153</v>
      </c>
      <c r="G120" s="238"/>
      <c r="H120" s="241">
        <v>371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126</v>
      </c>
      <c r="AU120" s="247" t="s">
        <v>79</v>
      </c>
      <c r="AV120" s="13" t="s">
        <v>124</v>
      </c>
      <c r="AW120" s="13" t="s">
        <v>32</v>
      </c>
      <c r="AX120" s="13" t="s">
        <v>77</v>
      </c>
      <c r="AY120" s="247" t="s">
        <v>117</v>
      </c>
    </row>
    <row r="121" s="1" customFormat="1" ht="16.5" customHeight="1">
      <c r="B121" s="37"/>
      <c r="C121" s="204" t="s">
        <v>185</v>
      </c>
      <c r="D121" s="204" t="s">
        <v>119</v>
      </c>
      <c r="E121" s="205" t="s">
        <v>186</v>
      </c>
      <c r="F121" s="206" t="s">
        <v>187</v>
      </c>
      <c r="G121" s="207" t="s">
        <v>141</v>
      </c>
      <c r="H121" s="208">
        <v>75</v>
      </c>
      <c r="I121" s="209"/>
      <c r="J121" s="208">
        <f>ROUND(I121*H121,2)</f>
        <v>0</v>
      </c>
      <c r="K121" s="206" t="s">
        <v>1</v>
      </c>
      <c r="L121" s="42"/>
      <c r="M121" s="210" t="s">
        <v>1</v>
      </c>
      <c r="N121" s="211" t="s">
        <v>40</v>
      </c>
      <c r="O121" s="78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16" t="s">
        <v>124</v>
      </c>
      <c r="AT121" s="16" t="s">
        <v>119</v>
      </c>
      <c r="AU121" s="16" t="s">
        <v>79</v>
      </c>
      <c r="AY121" s="16" t="s">
        <v>117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6" t="s">
        <v>77</v>
      </c>
      <c r="BK121" s="214">
        <f>ROUND(I121*H121,2)</f>
        <v>0</v>
      </c>
      <c r="BL121" s="16" t="s">
        <v>124</v>
      </c>
      <c r="BM121" s="16" t="s">
        <v>188</v>
      </c>
    </row>
    <row r="122" s="12" customFormat="1">
      <c r="B122" s="227"/>
      <c r="C122" s="228"/>
      <c r="D122" s="217" t="s">
        <v>126</v>
      </c>
      <c r="E122" s="229" t="s">
        <v>1</v>
      </c>
      <c r="F122" s="230" t="s">
        <v>189</v>
      </c>
      <c r="G122" s="228"/>
      <c r="H122" s="229" t="s">
        <v>1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126</v>
      </c>
      <c r="AU122" s="236" t="s">
        <v>79</v>
      </c>
      <c r="AV122" s="12" t="s">
        <v>77</v>
      </c>
      <c r="AW122" s="12" t="s">
        <v>32</v>
      </c>
      <c r="AX122" s="12" t="s">
        <v>69</v>
      </c>
      <c r="AY122" s="236" t="s">
        <v>117</v>
      </c>
    </row>
    <row r="123" s="11" customFormat="1">
      <c r="B123" s="215"/>
      <c r="C123" s="216"/>
      <c r="D123" s="217" t="s">
        <v>126</v>
      </c>
      <c r="E123" s="218" t="s">
        <v>1</v>
      </c>
      <c r="F123" s="219" t="s">
        <v>190</v>
      </c>
      <c r="G123" s="216"/>
      <c r="H123" s="220">
        <v>75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126</v>
      </c>
      <c r="AU123" s="226" t="s">
        <v>79</v>
      </c>
      <c r="AV123" s="11" t="s">
        <v>79</v>
      </c>
      <c r="AW123" s="11" t="s">
        <v>32</v>
      </c>
      <c r="AX123" s="11" t="s">
        <v>77</v>
      </c>
      <c r="AY123" s="226" t="s">
        <v>117</v>
      </c>
    </row>
    <row r="124" s="1" customFormat="1" ht="16.5" customHeight="1">
      <c r="B124" s="37"/>
      <c r="C124" s="204" t="s">
        <v>191</v>
      </c>
      <c r="D124" s="204" t="s">
        <v>119</v>
      </c>
      <c r="E124" s="205" t="s">
        <v>192</v>
      </c>
      <c r="F124" s="206" t="s">
        <v>193</v>
      </c>
      <c r="G124" s="207" t="s">
        <v>141</v>
      </c>
      <c r="H124" s="208">
        <v>75</v>
      </c>
      <c r="I124" s="209"/>
      <c r="J124" s="208">
        <f>ROUND(I124*H124,2)</f>
        <v>0</v>
      </c>
      <c r="K124" s="206" t="s">
        <v>1</v>
      </c>
      <c r="L124" s="42"/>
      <c r="M124" s="210" t="s">
        <v>1</v>
      </c>
      <c r="N124" s="211" t="s">
        <v>40</v>
      </c>
      <c r="O124" s="78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6" t="s">
        <v>124</v>
      </c>
      <c r="AT124" s="16" t="s">
        <v>119</v>
      </c>
      <c r="AU124" s="16" t="s">
        <v>79</v>
      </c>
      <c r="AY124" s="16" t="s">
        <v>117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6" t="s">
        <v>77</v>
      </c>
      <c r="BK124" s="214">
        <f>ROUND(I124*H124,2)</f>
        <v>0</v>
      </c>
      <c r="BL124" s="16" t="s">
        <v>124</v>
      </c>
      <c r="BM124" s="16" t="s">
        <v>194</v>
      </c>
    </row>
    <row r="125" s="11" customFormat="1">
      <c r="B125" s="215"/>
      <c r="C125" s="216"/>
      <c r="D125" s="217" t="s">
        <v>126</v>
      </c>
      <c r="E125" s="218" t="s">
        <v>1</v>
      </c>
      <c r="F125" s="219" t="s">
        <v>190</v>
      </c>
      <c r="G125" s="216"/>
      <c r="H125" s="220">
        <v>75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126</v>
      </c>
      <c r="AU125" s="226" t="s">
        <v>79</v>
      </c>
      <c r="AV125" s="11" t="s">
        <v>79</v>
      </c>
      <c r="AW125" s="11" t="s">
        <v>32</v>
      </c>
      <c r="AX125" s="11" t="s">
        <v>77</v>
      </c>
      <c r="AY125" s="226" t="s">
        <v>117</v>
      </c>
    </row>
    <row r="126" s="1" customFormat="1" ht="16.5" customHeight="1">
      <c r="B126" s="37"/>
      <c r="C126" s="204" t="s">
        <v>195</v>
      </c>
      <c r="D126" s="204" t="s">
        <v>119</v>
      </c>
      <c r="E126" s="205" t="s">
        <v>196</v>
      </c>
      <c r="F126" s="206" t="s">
        <v>197</v>
      </c>
      <c r="G126" s="207" t="s">
        <v>136</v>
      </c>
      <c r="H126" s="208">
        <v>750</v>
      </c>
      <c r="I126" s="209"/>
      <c r="J126" s="208">
        <f>ROUND(I126*H126,2)</f>
        <v>0</v>
      </c>
      <c r="K126" s="206" t="s">
        <v>123</v>
      </c>
      <c r="L126" s="42"/>
      <c r="M126" s="210" t="s">
        <v>1</v>
      </c>
      <c r="N126" s="211" t="s">
        <v>40</v>
      </c>
      <c r="O126" s="78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16" t="s">
        <v>124</v>
      </c>
      <c r="AT126" s="16" t="s">
        <v>119</v>
      </c>
      <c r="AU126" s="16" t="s">
        <v>79</v>
      </c>
      <c r="AY126" s="16" t="s">
        <v>117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6" t="s">
        <v>77</v>
      </c>
      <c r="BK126" s="214">
        <f>ROUND(I126*H126,2)</f>
        <v>0</v>
      </c>
      <c r="BL126" s="16" t="s">
        <v>124</v>
      </c>
      <c r="BM126" s="16" t="s">
        <v>198</v>
      </c>
    </row>
    <row r="127" s="11" customFormat="1">
      <c r="B127" s="215"/>
      <c r="C127" s="216"/>
      <c r="D127" s="217" t="s">
        <v>126</v>
      </c>
      <c r="E127" s="218" t="s">
        <v>1</v>
      </c>
      <c r="F127" s="219" t="s">
        <v>138</v>
      </c>
      <c r="G127" s="216"/>
      <c r="H127" s="220">
        <v>750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126</v>
      </c>
      <c r="AU127" s="226" t="s">
        <v>79</v>
      </c>
      <c r="AV127" s="11" t="s">
        <v>79</v>
      </c>
      <c r="AW127" s="11" t="s">
        <v>32</v>
      </c>
      <c r="AX127" s="11" t="s">
        <v>77</v>
      </c>
      <c r="AY127" s="226" t="s">
        <v>117</v>
      </c>
    </row>
    <row r="128" s="1" customFormat="1" ht="16.5" customHeight="1">
      <c r="B128" s="37"/>
      <c r="C128" s="204" t="s">
        <v>199</v>
      </c>
      <c r="D128" s="204" t="s">
        <v>119</v>
      </c>
      <c r="E128" s="205" t="s">
        <v>200</v>
      </c>
      <c r="F128" s="206" t="s">
        <v>201</v>
      </c>
      <c r="G128" s="207" t="s">
        <v>136</v>
      </c>
      <c r="H128" s="208">
        <v>750</v>
      </c>
      <c r="I128" s="209"/>
      <c r="J128" s="208">
        <f>ROUND(I128*H128,2)</f>
        <v>0</v>
      </c>
      <c r="K128" s="206" t="s">
        <v>123</v>
      </c>
      <c r="L128" s="42"/>
      <c r="M128" s="210" t="s">
        <v>1</v>
      </c>
      <c r="N128" s="211" t="s">
        <v>40</v>
      </c>
      <c r="O128" s="78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16" t="s">
        <v>124</v>
      </c>
      <c r="AT128" s="16" t="s">
        <v>119</v>
      </c>
      <c r="AU128" s="16" t="s">
        <v>79</v>
      </c>
      <c r="AY128" s="16" t="s">
        <v>117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6" t="s">
        <v>77</v>
      </c>
      <c r="BK128" s="214">
        <f>ROUND(I128*H128,2)</f>
        <v>0</v>
      </c>
      <c r="BL128" s="16" t="s">
        <v>124</v>
      </c>
      <c r="BM128" s="16" t="s">
        <v>202</v>
      </c>
    </row>
    <row r="129" s="11" customFormat="1">
      <c r="B129" s="215"/>
      <c r="C129" s="216"/>
      <c r="D129" s="217" t="s">
        <v>126</v>
      </c>
      <c r="E129" s="218" t="s">
        <v>1</v>
      </c>
      <c r="F129" s="219" t="s">
        <v>138</v>
      </c>
      <c r="G129" s="216"/>
      <c r="H129" s="220">
        <v>750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126</v>
      </c>
      <c r="AU129" s="226" t="s">
        <v>79</v>
      </c>
      <c r="AV129" s="11" t="s">
        <v>79</v>
      </c>
      <c r="AW129" s="11" t="s">
        <v>32</v>
      </c>
      <c r="AX129" s="11" t="s">
        <v>77</v>
      </c>
      <c r="AY129" s="226" t="s">
        <v>117</v>
      </c>
    </row>
    <row r="130" s="1" customFormat="1" ht="16.5" customHeight="1">
      <c r="B130" s="37"/>
      <c r="C130" s="248" t="s">
        <v>8</v>
      </c>
      <c r="D130" s="248" t="s">
        <v>203</v>
      </c>
      <c r="E130" s="249" t="s">
        <v>204</v>
      </c>
      <c r="F130" s="250" t="s">
        <v>205</v>
      </c>
      <c r="G130" s="251" t="s">
        <v>206</v>
      </c>
      <c r="H130" s="252">
        <v>18.800000000000001</v>
      </c>
      <c r="I130" s="253"/>
      <c r="J130" s="252">
        <f>ROUND(I130*H130,2)</f>
        <v>0</v>
      </c>
      <c r="K130" s="250" t="s">
        <v>123</v>
      </c>
      <c r="L130" s="254"/>
      <c r="M130" s="255" t="s">
        <v>1</v>
      </c>
      <c r="N130" s="256" t="s">
        <v>40</v>
      </c>
      <c r="O130" s="78"/>
      <c r="P130" s="212">
        <f>O130*H130</f>
        <v>0</v>
      </c>
      <c r="Q130" s="212">
        <v>0.001</v>
      </c>
      <c r="R130" s="212">
        <f>Q130*H130</f>
        <v>0.018800000000000001</v>
      </c>
      <c r="S130" s="212">
        <v>0</v>
      </c>
      <c r="T130" s="213">
        <f>S130*H130</f>
        <v>0</v>
      </c>
      <c r="AR130" s="16" t="s">
        <v>166</v>
      </c>
      <c r="AT130" s="16" t="s">
        <v>203</v>
      </c>
      <c r="AU130" s="16" t="s">
        <v>79</v>
      </c>
      <c r="AY130" s="16" t="s">
        <v>117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6" t="s">
        <v>77</v>
      </c>
      <c r="BK130" s="214">
        <f>ROUND(I130*H130,2)</f>
        <v>0</v>
      </c>
      <c r="BL130" s="16" t="s">
        <v>124</v>
      </c>
      <c r="BM130" s="16" t="s">
        <v>207</v>
      </c>
    </row>
    <row r="131" s="11" customFormat="1">
      <c r="B131" s="215"/>
      <c r="C131" s="216"/>
      <c r="D131" s="217" t="s">
        <v>126</v>
      </c>
      <c r="E131" s="218" t="s">
        <v>1</v>
      </c>
      <c r="F131" s="219" t="s">
        <v>208</v>
      </c>
      <c r="G131" s="216"/>
      <c r="H131" s="220">
        <v>18.800000000000001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126</v>
      </c>
      <c r="AU131" s="226" t="s">
        <v>79</v>
      </c>
      <c r="AV131" s="11" t="s">
        <v>79</v>
      </c>
      <c r="AW131" s="11" t="s">
        <v>32</v>
      </c>
      <c r="AX131" s="11" t="s">
        <v>77</v>
      </c>
      <c r="AY131" s="226" t="s">
        <v>117</v>
      </c>
    </row>
    <row r="132" s="10" customFormat="1" ht="22.8" customHeight="1">
      <c r="B132" s="188"/>
      <c r="C132" s="189"/>
      <c r="D132" s="190" t="s">
        <v>68</v>
      </c>
      <c r="E132" s="202" t="s">
        <v>79</v>
      </c>
      <c r="F132" s="202" t="s">
        <v>209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SUM(P133:P139)</f>
        <v>0</v>
      </c>
      <c r="Q132" s="196"/>
      <c r="R132" s="197">
        <f>SUM(R133:R139)</f>
        <v>29.455080000000002</v>
      </c>
      <c r="S132" s="196"/>
      <c r="T132" s="198">
        <f>SUM(T133:T139)</f>
        <v>0</v>
      </c>
      <c r="AR132" s="199" t="s">
        <v>77</v>
      </c>
      <c r="AT132" s="200" t="s">
        <v>68</v>
      </c>
      <c r="AU132" s="200" t="s">
        <v>77</v>
      </c>
      <c r="AY132" s="199" t="s">
        <v>117</v>
      </c>
      <c r="BK132" s="201">
        <f>SUM(BK133:BK139)</f>
        <v>0</v>
      </c>
    </row>
    <row r="133" s="1" customFormat="1" ht="16.5" customHeight="1">
      <c r="B133" s="37"/>
      <c r="C133" s="204" t="s">
        <v>210</v>
      </c>
      <c r="D133" s="204" t="s">
        <v>119</v>
      </c>
      <c r="E133" s="205" t="s">
        <v>211</v>
      </c>
      <c r="F133" s="206" t="s">
        <v>212</v>
      </c>
      <c r="G133" s="207" t="s">
        <v>213</v>
      </c>
      <c r="H133" s="208">
        <v>130</v>
      </c>
      <c r="I133" s="209"/>
      <c r="J133" s="208">
        <f>ROUND(I133*H133,2)</f>
        <v>0</v>
      </c>
      <c r="K133" s="206" t="s">
        <v>123</v>
      </c>
      <c r="L133" s="42"/>
      <c r="M133" s="210" t="s">
        <v>1</v>
      </c>
      <c r="N133" s="211" t="s">
        <v>40</v>
      </c>
      <c r="O133" s="78"/>
      <c r="P133" s="212">
        <f>O133*H133</f>
        <v>0</v>
      </c>
      <c r="Q133" s="212">
        <v>0.22656999999999999</v>
      </c>
      <c r="R133" s="212">
        <f>Q133*H133</f>
        <v>29.4541</v>
      </c>
      <c r="S133" s="212">
        <v>0</v>
      </c>
      <c r="T133" s="213">
        <f>S133*H133</f>
        <v>0</v>
      </c>
      <c r="AR133" s="16" t="s">
        <v>124</v>
      </c>
      <c r="AT133" s="16" t="s">
        <v>119</v>
      </c>
      <c r="AU133" s="16" t="s">
        <v>79</v>
      </c>
      <c r="AY133" s="16" t="s">
        <v>117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6" t="s">
        <v>77</v>
      </c>
      <c r="BK133" s="214">
        <f>ROUND(I133*H133,2)</f>
        <v>0</v>
      </c>
      <c r="BL133" s="16" t="s">
        <v>124</v>
      </c>
      <c r="BM133" s="16" t="s">
        <v>214</v>
      </c>
    </row>
    <row r="134" s="12" customFormat="1">
      <c r="B134" s="227"/>
      <c r="C134" s="228"/>
      <c r="D134" s="217" t="s">
        <v>126</v>
      </c>
      <c r="E134" s="229" t="s">
        <v>1</v>
      </c>
      <c r="F134" s="230" t="s">
        <v>215</v>
      </c>
      <c r="G134" s="228"/>
      <c r="H134" s="229" t="s">
        <v>1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126</v>
      </c>
      <c r="AU134" s="236" t="s">
        <v>79</v>
      </c>
      <c r="AV134" s="12" t="s">
        <v>77</v>
      </c>
      <c r="AW134" s="12" t="s">
        <v>32</v>
      </c>
      <c r="AX134" s="12" t="s">
        <v>69</v>
      </c>
      <c r="AY134" s="236" t="s">
        <v>117</v>
      </c>
    </row>
    <row r="135" s="11" customFormat="1">
      <c r="B135" s="215"/>
      <c r="C135" s="216"/>
      <c r="D135" s="217" t="s">
        <v>126</v>
      </c>
      <c r="E135" s="218" t="s">
        <v>1</v>
      </c>
      <c r="F135" s="219" t="s">
        <v>216</v>
      </c>
      <c r="G135" s="216"/>
      <c r="H135" s="220">
        <v>130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126</v>
      </c>
      <c r="AU135" s="226" t="s">
        <v>79</v>
      </c>
      <c r="AV135" s="11" t="s">
        <v>79</v>
      </c>
      <c r="AW135" s="11" t="s">
        <v>32</v>
      </c>
      <c r="AX135" s="11" t="s">
        <v>77</v>
      </c>
      <c r="AY135" s="226" t="s">
        <v>117</v>
      </c>
    </row>
    <row r="136" s="1" customFormat="1" ht="16.5" customHeight="1">
      <c r="B136" s="37"/>
      <c r="C136" s="204" t="s">
        <v>217</v>
      </c>
      <c r="D136" s="204" t="s">
        <v>119</v>
      </c>
      <c r="E136" s="205" t="s">
        <v>218</v>
      </c>
      <c r="F136" s="206" t="s">
        <v>219</v>
      </c>
      <c r="G136" s="207" t="s">
        <v>136</v>
      </c>
      <c r="H136" s="208">
        <v>3.5</v>
      </c>
      <c r="I136" s="209"/>
      <c r="J136" s="208">
        <f>ROUND(I136*H136,2)</f>
        <v>0</v>
      </c>
      <c r="K136" s="206" t="s">
        <v>123</v>
      </c>
      <c r="L136" s="42"/>
      <c r="M136" s="210" t="s">
        <v>1</v>
      </c>
      <c r="N136" s="211" t="s">
        <v>40</v>
      </c>
      <c r="O136" s="78"/>
      <c r="P136" s="212">
        <f>O136*H136</f>
        <v>0</v>
      </c>
      <c r="Q136" s="212">
        <v>0.00010000000000000001</v>
      </c>
      <c r="R136" s="212">
        <f>Q136*H136</f>
        <v>0.00035</v>
      </c>
      <c r="S136" s="212">
        <v>0</v>
      </c>
      <c r="T136" s="213">
        <f>S136*H136</f>
        <v>0</v>
      </c>
      <c r="AR136" s="16" t="s">
        <v>124</v>
      </c>
      <c r="AT136" s="16" t="s">
        <v>119</v>
      </c>
      <c r="AU136" s="16" t="s">
        <v>79</v>
      </c>
      <c r="AY136" s="16" t="s">
        <v>117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77</v>
      </c>
      <c r="BK136" s="214">
        <f>ROUND(I136*H136,2)</f>
        <v>0</v>
      </c>
      <c r="BL136" s="16" t="s">
        <v>124</v>
      </c>
      <c r="BM136" s="16" t="s">
        <v>220</v>
      </c>
    </row>
    <row r="137" s="11" customFormat="1">
      <c r="B137" s="215"/>
      <c r="C137" s="216"/>
      <c r="D137" s="217" t="s">
        <v>126</v>
      </c>
      <c r="E137" s="218" t="s">
        <v>1</v>
      </c>
      <c r="F137" s="219" t="s">
        <v>221</v>
      </c>
      <c r="G137" s="216"/>
      <c r="H137" s="220">
        <v>3.5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126</v>
      </c>
      <c r="AU137" s="226" t="s">
        <v>79</v>
      </c>
      <c r="AV137" s="11" t="s">
        <v>79</v>
      </c>
      <c r="AW137" s="11" t="s">
        <v>32</v>
      </c>
      <c r="AX137" s="11" t="s">
        <v>77</v>
      </c>
      <c r="AY137" s="226" t="s">
        <v>117</v>
      </c>
    </row>
    <row r="138" s="1" customFormat="1" ht="16.5" customHeight="1">
      <c r="B138" s="37"/>
      <c r="C138" s="248" t="s">
        <v>222</v>
      </c>
      <c r="D138" s="248" t="s">
        <v>203</v>
      </c>
      <c r="E138" s="249" t="s">
        <v>223</v>
      </c>
      <c r="F138" s="250" t="s">
        <v>224</v>
      </c>
      <c r="G138" s="251" t="s">
        <v>136</v>
      </c>
      <c r="H138" s="252">
        <v>3.5</v>
      </c>
      <c r="I138" s="253"/>
      <c r="J138" s="252">
        <f>ROUND(I138*H138,2)</f>
        <v>0</v>
      </c>
      <c r="K138" s="250" t="s">
        <v>123</v>
      </c>
      <c r="L138" s="254"/>
      <c r="M138" s="255" t="s">
        <v>1</v>
      </c>
      <c r="N138" s="256" t="s">
        <v>40</v>
      </c>
      <c r="O138" s="78"/>
      <c r="P138" s="212">
        <f>O138*H138</f>
        <v>0</v>
      </c>
      <c r="Q138" s="212">
        <v>0.00018000000000000001</v>
      </c>
      <c r="R138" s="212">
        <f>Q138*H138</f>
        <v>0.00063000000000000003</v>
      </c>
      <c r="S138" s="212">
        <v>0</v>
      </c>
      <c r="T138" s="213">
        <f>S138*H138</f>
        <v>0</v>
      </c>
      <c r="AR138" s="16" t="s">
        <v>166</v>
      </c>
      <c r="AT138" s="16" t="s">
        <v>203</v>
      </c>
      <c r="AU138" s="16" t="s">
        <v>79</v>
      </c>
      <c r="AY138" s="16" t="s">
        <v>117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77</v>
      </c>
      <c r="BK138" s="214">
        <f>ROUND(I138*H138,2)</f>
        <v>0</v>
      </c>
      <c r="BL138" s="16" t="s">
        <v>124</v>
      </c>
      <c r="BM138" s="16" t="s">
        <v>225</v>
      </c>
    </row>
    <row r="139" s="11" customFormat="1">
      <c r="B139" s="215"/>
      <c r="C139" s="216"/>
      <c r="D139" s="217" t="s">
        <v>126</v>
      </c>
      <c r="E139" s="218" t="s">
        <v>1</v>
      </c>
      <c r="F139" s="219" t="s">
        <v>226</v>
      </c>
      <c r="G139" s="216"/>
      <c r="H139" s="220">
        <v>3.5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126</v>
      </c>
      <c r="AU139" s="226" t="s">
        <v>79</v>
      </c>
      <c r="AV139" s="11" t="s">
        <v>79</v>
      </c>
      <c r="AW139" s="11" t="s">
        <v>32</v>
      </c>
      <c r="AX139" s="11" t="s">
        <v>77</v>
      </c>
      <c r="AY139" s="226" t="s">
        <v>117</v>
      </c>
    </row>
    <row r="140" s="10" customFormat="1" ht="22.8" customHeight="1">
      <c r="B140" s="188"/>
      <c r="C140" s="189"/>
      <c r="D140" s="190" t="s">
        <v>68</v>
      </c>
      <c r="E140" s="202" t="s">
        <v>133</v>
      </c>
      <c r="F140" s="202" t="s">
        <v>227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SUM(P141:P147)</f>
        <v>0</v>
      </c>
      <c r="Q140" s="196"/>
      <c r="R140" s="197">
        <f>SUM(R141:R147)</f>
        <v>0</v>
      </c>
      <c r="S140" s="196"/>
      <c r="T140" s="198">
        <f>SUM(T141:T147)</f>
        <v>0</v>
      </c>
      <c r="AR140" s="199" t="s">
        <v>77</v>
      </c>
      <c r="AT140" s="200" t="s">
        <v>68</v>
      </c>
      <c r="AU140" s="200" t="s">
        <v>77</v>
      </c>
      <c r="AY140" s="199" t="s">
        <v>117</v>
      </c>
      <c r="BK140" s="201">
        <f>SUM(BK141:BK147)</f>
        <v>0</v>
      </c>
    </row>
    <row r="141" s="1" customFormat="1" ht="16.5" customHeight="1">
      <c r="B141" s="37"/>
      <c r="C141" s="204" t="s">
        <v>228</v>
      </c>
      <c r="D141" s="204" t="s">
        <v>119</v>
      </c>
      <c r="E141" s="205" t="s">
        <v>229</v>
      </c>
      <c r="F141" s="206" t="s">
        <v>230</v>
      </c>
      <c r="G141" s="207" t="s">
        <v>141</v>
      </c>
      <c r="H141" s="208">
        <v>2.2000000000000002</v>
      </c>
      <c r="I141" s="209"/>
      <c r="J141" s="208">
        <f>ROUND(I141*H141,2)</f>
        <v>0</v>
      </c>
      <c r="K141" s="206" t="s">
        <v>123</v>
      </c>
      <c r="L141" s="42"/>
      <c r="M141" s="210" t="s">
        <v>1</v>
      </c>
      <c r="N141" s="211" t="s">
        <v>40</v>
      </c>
      <c r="O141" s="78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16" t="s">
        <v>124</v>
      </c>
      <c r="AT141" s="16" t="s">
        <v>119</v>
      </c>
      <c r="AU141" s="16" t="s">
        <v>79</v>
      </c>
      <c r="AY141" s="16" t="s">
        <v>117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77</v>
      </c>
      <c r="BK141" s="214">
        <f>ROUND(I141*H141,2)</f>
        <v>0</v>
      </c>
      <c r="BL141" s="16" t="s">
        <v>124</v>
      </c>
      <c r="BM141" s="16" t="s">
        <v>231</v>
      </c>
    </row>
    <row r="142" s="12" customFormat="1">
      <c r="B142" s="227"/>
      <c r="C142" s="228"/>
      <c r="D142" s="217" t="s">
        <v>126</v>
      </c>
      <c r="E142" s="229" t="s">
        <v>1</v>
      </c>
      <c r="F142" s="230" t="s">
        <v>232</v>
      </c>
      <c r="G142" s="228"/>
      <c r="H142" s="229" t="s">
        <v>1</v>
      </c>
      <c r="I142" s="231"/>
      <c r="J142" s="228"/>
      <c r="K142" s="228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126</v>
      </c>
      <c r="AU142" s="236" t="s">
        <v>79</v>
      </c>
      <c r="AV142" s="12" t="s">
        <v>77</v>
      </c>
      <c r="AW142" s="12" t="s">
        <v>32</v>
      </c>
      <c r="AX142" s="12" t="s">
        <v>69</v>
      </c>
      <c r="AY142" s="236" t="s">
        <v>117</v>
      </c>
    </row>
    <row r="143" s="11" customFormat="1">
      <c r="B143" s="215"/>
      <c r="C143" s="216"/>
      <c r="D143" s="217" t="s">
        <v>126</v>
      </c>
      <c r="E143" s="218" t="s">
        <v>1</v>
      </c>
      <c r="F143" s="219" t="s">
        <v>233</v>
      </c>
      <c r="G143" s="216"/>
      <c r="H143" s="220">
        <v>2.2000000000000002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126</v>
      </c>
      <c r="AU143" s="226" t="s">
        <v>79</v>
      </c>
      <c r="AV143" s="11" t="s">
        <v>79</v>
      </c>
      <c r="AW143" s="11" t="s">
        <v>32</v>
      </c>
      <c r="AX143" s="11" t="s">
        <v>77</v>
      </c>
      <c r="AY143" s="226" t="s">
        <v>117</v>
      </c>
    </row>
    <row r="144" s="1" customFormat="1" ht="16.5" customHeight="1">
      <c r="B144" s="37"/>
      <c r="C144" s="204" t="s">
        <v>234</v>
      </c>
      <c r="D144" s="204" t="s">
        <v>119</v>
      </c>
      <c r="E144" s="205" t="s">
        <v>235</v>
      </c>
      <c r="F144" s="206" t="s">
        <v>236</v>
      </c>
      <c r="G144" s="207" t="s">
        <v>141</v>
      </c>
      <c r="H144" s="208">
        <v>4.7999999999999998</v>
      </c>
      <c r="I144" s="209"/>
      <c r="J144" s="208">
        <f>ROUND(I144*H144,2)</f>
        <v>0</v>
      </c>
      <c r="K144" s="206" t="s">
        <v>123</v>
      </c>
      <c r="L144" s="42"/>
      <c r="M144" s="210" t="s">
        <v>1</v>
      </c>
      <c r="N144" s="211" t="s">
        <v>40</v>
      </c>
      <c r="O144" s="78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16" t="s">
        <v>124</v>
      </c>
      <c r="AT144" s="16" t="s">
        <v>119</v>
      </c>
      <c r="AU144" s="16" t="s">
        <v>79</v>
      </c>
      <c r="AY144" s="16" t="s">
        <v>117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77</v>
      </c>
      <c r="BK144" s="214">
        <f>ROUND(I144*H144,2)</f>
        <v>0</v>
      </c>
      <c r="BL144" s="16" t="s">
        <v>124</v>
      </c>
      <c r="BM144" s="16" t="s">
        <v>237</v>
      </c>
    </row>
    <row r="145" s="12" customFormat="1">
      <c r="B145" s="227"/>
      <c r="C145" s="228"/>
      <c r="D145" s="217" t="s">
        <v>126</v>
      </c>
      <c r="E145" s="229" t="s">
        <v>1</v>
      </c>
      <c r="F145" s="230" t="s">
        <v>238</v>
      </c>
      <c r="G145" s="228"/>
      <c r="H145" s="229" t="s">
        <v>1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126</v>
      </c>
      <c r="AU145" s="236" t="s">
        <v>79</v>
      </c>
      <c r="AV145" s="12" t="s">
        <v>77</v>
      </c>
      <c r="AW145" s="12" t="s">
        <v>32</v>
      </c>
      <c r="AX145" s="12" t="s">
        <v>69</v>
      </c>
      <c r="AY145" s="236" t="s">
        <v>117</v>
      </c>
    </row>
    <row r="146" s="12" customFormat="1">
      <c r="B146" s="227"/>
      <c r="C146" s="228"/>
      <c r="D146" s="217" t="s">
        <v>126</v>
      </c>
      <c r="E146" s="229" t="s">
        <v>1</v>
      </c>
      <c r="F146" s="230" t="s">
        <v>239</v>
      </c>
      <c r="G146" s="228"/>
      <c r="H146" s="229" t="s">
        <v>1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126</v>
      </c>
      <c r="AU146" s="236" t="s">
        <v>79</v>
      </c>
      <c r="AV146" s="12" t="s">
        <v>77</v>
      </c>
      <c r="AW146" s="12" t="s">
        <v>32</v>
      </c>
      <c r="AX146" s="12" t="s">
        <v>69</v>
      </c>
      <c r="AY146" s="236" t="s">
        <v>117</v>
      </c>
    </row>
    <row r="147" s="11" customFormat="1">
      <c r="B147" s="215"/>
      <c r="C147" s="216"/>
      <c r="D147" s="217" t="s">
        <v>126</v>
      </c>
      <c r="E147" s="218" t="s">
        <v>1</v>
      </c>
      <c r="F147" s="219" t="s">
        <v>240</v>
      </c>
      <c r="G147" s="216"/>
      <c r="H147" s="220">
        <v>4.7999999999999998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126</v>
      </c>
      <c r="AU147" s="226" t="s">
        <v>79</v>
      </c>
      <c r="AV147" s="11" t="s">
        <v>79</v>
      </c>
      <c r="AW147" s="11" t="s">
        <v>32</v>
      </c>
      <c r="AX147" s="11" t="s">
        <v>77</v>
      </c>
      <c r="AY147" s="226" t="s">
        <v>117</v>
      </c>
    </row>
    <row r="148" s="10" customFormat="1" ht="22.8" customHeight="1">
      <c r="B148" s="188"/>
      <c r="C148" s="189"/>
      <c r="D148" s="190" t="s">
        <v>68</v>
      </c>
      <c r="E148" s="202" t="s">
        <v>124</v>
      </c>
      <c r="F148" s="202" t="s">
        <v>241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SUM(P149:P161)</f>
        <v>0</v>
      </c>
      <c r="Q148" s="196"/>
      <c r="R148" s="197">
        <f>SUM(R149:R161)</f>
        <v>57.210191999999999</v>
      </c>
      <c r="S148" s="196"/>
      <c r="T148" s="198">
        <f>SUM(T149:T161)</f>
        <v>0</v>
      </c>
      <c r="AR148" s="199" t="s">
        <v>77</v>
      </c>
      <c r="AT148" s="200" t="s">
        <v>68</v>
      </c>
      <c r="AU148" s="200" t="s">
        <v>77</v>
      </c>
      <c r="AY148" s="199" t="s">
        <v>117</v>
      </c>
      <c r="BK148" s="201">
        <f>SUM(BK149:BK161)</f>
        <v>0</v>
      </c>
    </row>
    <row r="149" s="1" customFormat="1" ht="16.5" customHeight="1">
      <c r="B149" s="37"/>
      <c r="C149" s="204" t="s">
        <v>7</v>
      </c>
      <c r="D149" s="204" t="s">
        <v>119</v>
      </c>
      <c r="E149" s="205" t="s">
        <v>242</v>
      </c>
      <c r="F149" s="206" t="s">
        <v>243</v>
      </c>
      <c r="G149" s="207" t="s">
        <v>141</v>
      </c>
      <c r="H149" s="208">
        <v>14.4</v>
      </c>
      <c r="I149" s="209"/>
      <c r="J149" s="208">
        <f>ROUND(I149*H149,2)</f>
        <v>0</v>
      </c>
      <c r="K149" s="206" t="s">
        <v>123</v>
      </c>
      <c r="L149" s="42"/>
      <c r="M149" s="210" t="s">
        <v>1</v>
      </c>
      <c r="N149" s="211" t="s">
        <v>40</v>
      </c>
      <c r="O149" s="78"/>
      <c r="P149" s="212">
        <f>O149*H149</f>
        <v>0</v>
      </c>
      <c r="Q149" s="212">
        <v>2.13408</v>
      </c>
      <c r="R149" s="212">
        <f>Q149*H149</f>
        <v>30.730751999999999</v>
      </c>
      <c r="S149" s="212">
        <v>0</v>
      </c>
      <c r="T149" s="213">
        <f>S149*H149</f>
        <v>0</v>
      </c>
      <c r="AR149" s="16" t="s">
        <v>124</v>
      </c>
      <c r="AT149" s="16" t="s">
        <v>119</v>
      </c>
      <c r="AU149" s="16" t="s">
        <v>79</v>
      </c>
      <c r="AY149" s="16" t="s">
        <v>117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77</v>
      </c>
      <c r="BK149" s="214">
        <f>ROUND(I149*H149,2)</f>
        <v>0</v>
      </c>
      <c r="BL149" s="16" t="s">
        <v>124</v>
      </c>
      <c r="BM149" s="16" t="s">
        <v>244</v>
      </c>
    </row>
    <row r="150" s="11" customFormat="1">
      <c r="B150" s="215"/>
      <c r="C150" s="216"/>
      <c r="D150" s="217" t="s">
        <v>126</v>
      </c>
      <c r="E150" s="218" t="s">
        <v>1</v>
      </c>
      <c r="F150" s="219" t="s">
        <v>245</v>
      </c>
      <c r="G150" s="216"/>
      <c r="H150" s="220">
        <v>14.4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126</v>
      </c>
      <c r="AU150" s="226" t="s">
        <v>79</v>
      </c>
      <c r="AV150" s="11" t="s">
        <v>79</v>
      </c>
      <c r="AW150" s="11" t="s">
        <v>32</v>
      </c>
      <c r="AX150" s="11" t="s">
        <v>77</v>
      </c>
      <c r="AY150" s="226" t="s">
        <v>117</v>
      </c>
    </row>
    <row r="151" s="1" customFormat="1" ht="16.5" customHeight="1">
      <c r="B151" s="37"/>
      <c r="C151" s="204" t="s">
        <v>246</v>
      </c>
      <c r="D151" s="204" t="s">
        <v>119</v>
      </c>
      <c r="E151" s="205" t="s">
        <v>247</v>
      </c>
      <c r="F151" s="206" t="s">
        <v>248</v>
      </c>
      <c r="G151" s="207" t="s">
        <v>136</v>
      </c>
      <c r="H151" s="208">
        <v>48</v>
      </c>
      <c r="I151" s="209"/>
      <c r="J151" s="208">
        <f>ROUND(I151*H151,2)</f>
        <v>0</v>
      </c>
      <c r="K151" s="206" t="s">
        <v>123</v>
      </c>
      <c r="L151" s="42"/>
      <c r="M151" s="210" t="s">
        <v>1</v>
      </c>
      <c r="N151" s="211" t="s">
        <v>40</v>
      </c>
      <c r="O151" s="78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16" t="s">
        <v>124</v>
      </c>
      <c r="AT151" s="16" t="s">
        <v>119</v>
      </c>
      <c r="AU151" s="16" t="s">
        <v>79</v>
      </c>
      <c r="AY151" s="16" t="s">
        <v>117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77</v>
      </c>
      <c r="BK151" s="214">
        <f>ROUND(I151*H151,2)</f>
        <v>0</v>
      </c>
      <c r="BL151" s="16" t="s">
        <v>124</v>
      </c>
      <c r="BM151" s="16" t="s">
        <v>249</v>
      </c>
    </row>
    <row r="152" s="11" customFormat="1">
      <c r="B152" s="215"/>
      <c r="C152" s="216"/>
      <c r="D152" s="217" t="s">
        <v>126</v>
      </c>
      <c r="E152" s="218" t="s">
        <v>1</v>
      </c>
      <c r="F152" s="219" t="s">
        <v>250</v>
      </c>
      <c r="G152" s="216"/>
      <c r="H152" s="220">
        <v>48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126</v>
      </c>
      <c r="AU152" s="226" t="s">
        <v>79</v>
      </c>
      <c r="AV152" s="11" t="s">
        <v>79</v>
      </c>
      <c r="AW152" s="11" t="s">
        <v>32</v>
      </c>
      <c r="AX152" s="11" t="s">
        <v>77</v>
      </c>
      <c r="AY152" s="226" t="s">
        <v>117</v>
      </c>
    </row>
    <row r="153" s="1" customFormat="1" ht="16.5" customHeight="1">
      <c r="B153" s="37"/>
      <c r="C153" s="204" t="s">
        <v>251</v>
      </c>
      <c r="D153" s="204" t="s">
        <v>119</v>
      </c>
      <c r="E153" s="205" t="s">
        <v>252</v>
      </c>
      <c r="F153" s="206" t="s">
        <v>253</v>
      </c>
      <c r="G153" s="207" t="s">
        <v>141</v>
      </c>
      <c r="H153" s="208">
        <v>10.800000000000001</v>
      </c>
      <c r="I153" s="209"/>
      <c r="J153" s="208">
        <f>ROUND(I153*H153,2)</f>
        <v>0</v>
      </c>
      <c r="K153" s="206" t="s">
        <v>123</v>
      </c>
      <c r="L153" s="42"/>
      <c r="M153" s="210" t="s">
        <v>1</v>
      </c>
      <c r="N153" s="211" t="s">
        <v>40</v>
      </c>
      <c r="O153" s="78"/>
      <c r="P153" s="212">
        <f>O153*H153</f>
        <v>0</v>
      </c>
      <c r="Q153" s="212">
        <v>1.9967999999999999</v>
      </c>
      <c r="R153" s="212">
        <f>Q153*H153</f>
        <v>21.565439999999999</v>
      </c>
      <c r="S153" s="212">
        <v>0</v>
      </c>
      <c r="T153" s="213">
        <f>S153*H153</f>
        <v>0</v>
      </c>
      <c r="AR153" s="16" t="s">
        <v>124</v>
      </c>
      <c r="AT153" s="16" t="s">
        <v>119</v>
      </c>
      <c r="AU153" s="16" t="s">
        <v>79</v>
      </c>
      <c r="AY153" s="16" t="s">
        <v>117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77</v>
      </c>
      <c r="BK153" s="214">
        <f>ROUND(I153*H153,2)</f>
        <v>0</v>
      </c>
      <c r="BL153" s="16" t="s">
        <v>124</v>
      </c>
      <c r="BM153" s="16" t="s">
        <v>254</v>
      </c>
    </row>
    <row r="154" s="12" customFormat="1">
      <c r="B154" s="227"/>
      <c r="C154" s="228"/>
      <c r="D154" s="217" t="s">
        <v>126</v>
      </c>
      <c r="E154" s="229" t="s">
        <v>1</v>
      </c>
      <c r="F154" s="230" t="s">
        <v>238</v>
      </c>
      <c r="G154" s="228"/>
      <c r="H154" s="229" t="s">
        <v>1</v>
      </c>
      <c r="I154" s="231"/>
      <c r="J154" s="228"/>
      <c r="K154" s="228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126</v>
      </c>
      <c r="AU154" s="236" t="s">
        <v>79</v>
      </c>
      <c r="AV154" s="12" t="s">
        <v>77</v>
      </c>
      <c r="AW154" s="12" t="s">
        <v>32</v>
      </c>
      <c r="AX154" s="12" t="s">
        <v>69</v>
      </c>
      <c r="AY154" s="236" t="s">
        <v>117</v>
      </c>
    </row>
    <row r="155" s="11" customFormat="1">
      <c r="B155" s="215"/>
      <c r="C155" s="216"/>
      <c r="D155" s="217" t="s">
        <v>126</v>
      </c>
      <c r="E155" s="218" t="s">
        <v>1</v>
      </c>
      <c r="F155" s="219" t="s">
        <v>255</v>
      </c>
      <c r="G155" s="216"/>
      <c r="H155" s="220">
        <v>10.800000000000001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126</v>
      </c>
      <c r="AU155" s="226" t="s">
        <v>79</v>
      </c>
      <c r="AV155" s="11" t="s">
        <v>79</v>
      </c>
      <c r="AW155" s="11" t="s">
        <v>32</v>
      </c>
      <c r="AX155" s="11" t="s">
        <v>77</v>
      </c>
      <c r="AY155" s="226" t="s">
        <v>117</v>
      </c>
    </row>
    <row r="156" s="1" customFormat="1" ht="16.5" customHeight="1">
      <c r="B156" s="37"/>
      <c r="C156" s="204" t="s">
        <v>256</v>
      </c>
      <c r="D156" s="204" t="s">
        <v>119</v>
      </c>
      <c r="E156" s="205" t="s">
        <v>257</v>
      </c>
      <c r="F156" s="206" t="s">
        <v>258</v>
      </c>
      <c r="G156" s="207" t="s">
        <v>141</v>
      </c>
      <c r="H156" s="208">
        <v>2.6000000000000001</v>
      </c>
      <c r="I156" s="209"/>
      <c r="J156" s="208">
        <f>ROUND(I156*H156,2)</f>
        <v>0</v>
      </c>
      <c r="K156" s="206" t="s">
        <v>123</v>
      </c>
      <c r="L156" s="42"/>
      <c r="M156" s="210" t="s">
        <v>1</v>
      </c>
      <c r="N156" s="211" t="s">
        <v>40</v>
      </c>
      <c r="O156" s="78"/>
      <c r="P156" s="212">
        <f>O156*H156</f>
        <v>0</v>
      </c>
      <c r="Q156" s="212">
        <v>1.8899999999999999</v>
      </c>
      <c r="R156" s="212">
        <f>Q156*H156</f>
        <v>4.9139999999999997</v>
      </c>
      <c r="S156" s="212">
        <v>0</v>
      </c>
      <c r="T156" s="213">
        <f>S156*H156</f>
        <v>0</v>
      </c>
      <c r="AR156" s="16" t="s">
        <v>124</v>
      </c>
      <c r="AT156" s="16" t="s">
        <v>119</v>
      </c>
      <c r="AU156" s="16" t="s">
        <v>79</v>
      </c>
      <c r="AY156" s="16" t="s">
        <v>117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77</v>
      </c>
      <c r="BK156" s="214">
        <f>ROUND(I156*H156,2)</f>
        <v>0</v>
      </c>
      <c r="BL156" s="16" t="s">
        <v>124</v>
      </c>
      <c r="BM156" s="16" t="s">
        <v>259</v>
      </c>
    </row>
    <row r="157" s="12" customFormat="1">
      <c r="B157" s="227"/>
      <c r="C157" s="228"/>
      <c r="D157" s="217" t="s">
        <v>126</v>
      </c>
      <c r="E157" s="229" t="s">
        <v>1</v>
      </c>
      <c r="F157" s="230" t="s">
        <v>260</v>
      </c>
      <c r="G157" s="228"/>
      <c r="H157" s="229" t="s">
        <v>1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126</v>
      </c>
      <c r="AU157" s="236" t="s">
        <v>79</v>
      </c>
      <c r="AV157" s="12" t="s">
        <v>77</v>
      </c>
      <c r="AW157" s="12" t="s">
        <v>32</v>
      </c>
      <c r="AX157" s="12" t="s">
        <v>69</v>
      </c>
      <c r="AY157" s="236" t="s">
        <v>117</v>
      </c>
    </row>
    <row r="158" s="11" customFormat="1">
      <c r="B158" s="215"/>
      <c r="C158" s="216"/>
      <c r="D158" s="217" t="s">
        <v>126</v>
      </c>
      <c r="E158" s="218" t="s">
        <v>1</v>
      </c>
      <c r="F158" s="219" t="s">
        <v>261</v>
      </c>
      <c r="G158" s="216"/>
      <c r="H158" s="220">
        <v>2.6000000000000001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126</v>
      </c>
      <c r="AU158" s="226" t="s">
        <v>79</v>
      </c>
      <c r="AV158" s="11" t="s">
        <v>79</v>
      </c>
      <c r="AW158" s="11" t="s">
        <v>32</v>
      </c>
      <c r="AX158" s="11" t="s">
        <v>77</v>
      </c>
      <c r="AY158" s="226" t="s">
        <v>117</v>
      </c>
    </row>
    <row r="159" s="1" customFormat="1" ht="16.5" customHeight="1">
      <c r="B159" s="37"/>
      <c r="C159" s="204" t="s">
        <v>262</v>
      </c>
      <c r="D159" s="204" t="s">
        <v>119</v>
      </c>
      <c r="E159" s="205" t="s">
        <v>263</v>
      </c>
      <c r="F159" s="206" t="s">
        <v>264</v>
      </c>
      <c r="G159" s="207" t="s">
        <v>141</v>
      </c>
      <c r="H159" s="208">
        <v>24</v>
      </c>
      <c r="I159" s="209"/>
      <c r="J159" s="208">
        <f>ROUND(I159*H159,2)</f>
        <v>0</v>
      </c>
      <c r="K159" s="206" t="s">
        <v>1</v>
      </c>
      <c r="L159" s="42"/>
      <c r="M159" s="210" t="s">
        <v>1</v>
      </c>
      <c r="N159" s="211" t="s">
        <v>40</v>
      </c>
      <c r="O159" s="78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16" t="s">
        <v>124</v>
      </c>
      <c r="AT159" s="16" t="s">
        <v>119</v>
      </c>
      <c r="AU159" s="16" t="s">
        <v>79</v>
      </c>
      <c r="AY159" s="16" t="s">
        <v>117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77</v>
      </c>
      <c r="BK159" s="214">
        <f>ROUND(I159*H159,2)</f>
        <v>0</v>
      </c>
      <c r="BL159" s="16" t="s">
        <v>124</v>
      </c>
      <c r="BM159" s="16" t="s">
        <v>265</v>
      </c>
    </row>
    <row r="160" s="12" customFormat="1">
      <c r="B160" s="227"/>
      <c r="C160" s="228"/>
      <c r="D160" s="217" t="s">
        <v>126</v>
      </c>
      <c r="E160" s="229" t="s">
        <v>1</v>
      </c>
      <c r="F160" s="230" t="s">
        <v>266</v>
      </c>
      <c r="G160" s="228"/>
      <c r="H160" s="229" t="s">
        <v>1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126</v>
      </c>
      <c r="AU160" s="236" t="s">
        <v>79</v>
      </c>
      <c r="AV160" s="12" t="s">
        <v>77</v>
      </c>
      <c r="AW160" s="12" t="s">
        <v>32</v>
      </c>
      <c r="AX160" s="12" t="s">
        <v>69</v>
      </c>
      <c r="AY160" s="236" t="s">
        <v>117</v>
      </c>
    </row>
    <row r="161" s="11" customFormat="1">
      <c r="B161" s="215"/>
      <c r="C161" s="216"/>
      <c r="D161" s="217" t="s">
        <v>126</v>
      </c>
      <c r="E161" s="218" t="s">
        <v>1</v>
      </c>
      <c r="F161" s="219" t="s">
        <v>267</v>
      </c>
      <c r="G161" s="216"/>
      <c r="H161" s="220">
        <v>24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126</v>
      </c>
      <c r="AU161" s="226" t="s">
        <v>79</v>
      </c>
      <c r="AV161" s="11" t="s">
        <v>79</v>
      </c>
      <c r="AW161" s="11" t="s">
        <v>32</v>
      </c>
      <c r="AX161" s="11" t="s">
        <v>77</v>
      </c>
      <c r="AY161" s="226" t="s">
        <v>117</v>
      </c>
    </row>
    <row r="162" s="10" customFormat="1" ht="22.8" customHeight="1">
      <c r="B162" s="188"/>
      <c r="C162" s="189"/>
      <c r="D162" s="190" t="s">
        <v>68</v>
      </c>
      <c r="E162" s="202" t="s">
        <v>166</v>
      </c>
      <c r="F162" s="202" t="s">
        <v>268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SUM(P163:P165)</f>
        <v>0</v>
      </c>
      <c r="Q162" s="196"/>
      <c r="R162" s="197">
        <f>SUM(R163:R165)</f>
        <v>0</v>
      </c>
      <c r="S162" s="196"/>
      <c r="T162" s="198">
        <f>SUM(T163:T165)</f>
        <v>0</v>
      </c>
      <c r="AR162" s="199" t="s">
        <v>77</v>
      </c>
      <c r="AT162" s="200" t="s">
        <v>68</v>
      </c>
      <c r="AU162" s="200" t="s">
        <v>77</v>
      </c>
      <c r="AY162" s="199" t="s">
        <v>117</v>
      </c>
      <c r="BK162" s="201">
        <f>SUM(BK163:BK165)</f>
        <v>0</v>
      </c>
    </row>
    <row r="163" s="1" customFormat="1" ht="16.5" customHeight="1">
      <c r="B163" s="37"/>
      <c r="C163" s="204" t="s">
        <v>269</v>
      </c>
      <c r="D163" s="204" t="s">
        <v>119</v>
      </c>
      <c r="E163" s="205" t="s">
        <v>270</v>
      </c>
      <c r="F163" s="206" t="s">
        <v>271</v>
      </c>
      <c r="G163" s="207" t="s">
        <v>213</v>
      </c>
      <c r="H163" s="208">
        <v>1.6000000000000001</v>
      </c>
      <c r="I163" s="209"/>
      <c r="J163" s="208">
        <f>ROUND(I163*H163,2)</f>
        <v>0</v>
      </c>
      <c r="K163" s="206" t="s">
        <v>1</v>
      </c>
      <c r="L163" s="42"/>
      <c r="M163" s="210" t="s">
        <v>1</v>
      </c>
      <c r="N163" s="211" t="s">
        <v>40</v>
      </c>
      <c r="O163" s="78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16" t="s">
        <v>124</v>
      </c>
      <c r="AT163" s="16" t="s">
        <v>119</v>
      </c>
      <c r="AU163" s="16" t="s">
        <v>79</v>
      </c>
      <c r="AY163" s="16" t="s">
        <v>117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77</v>
      </c>
      <c r="BK163" s="214">
        <f>ROUND(I163*H163,2)</f>
        <v>0</v>
      </c>
      <c r="BL163" s="16" t="s">
        <v>124</v>
      </c>
      <c r="BM163" s="16" t="s">
        <v>272</v>
      </c>
    </row>
    <row r="164" s="12" customFormat="1">
      <c r="B164" s="227"/>
      <c r="C164" s="228"/>
      <c r="D164" s="217" t="s">
        <v>126</v>
      </c>
      <c r="E164" s="229" t="s">
        <v>1</v>
      </c>
      <c r="F164" s="230" t="s">
        <v>273</v>
      </c>
      <c r="G164" s="228"/>
      <c r="H164" s="229" t="s">
        <v>1</v>
      </c>
      <c r="I164" s="231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126</v>
      </c>
      <c r="AU164" s="236" t="s">
        <v>79</v>
      </c>
      <c r="AV164" s="12" t="s">
        <v>77</v>
      </c>
      <c r="AW164" s="12" t="s">
        <v>32</v>
      </c>
      <c r="AX164" s="12" t="s">
        <v>69</v>
      </c>
      <c r="AY164" s="236" t="s">
        <v>117</v>
      </c>
    </row>
    <row r="165" s="11" customFormat="1">
      <c r="B165" s="215"/>
      <c r="C165" s="216"/>
      <c r="D165" s="217" t="s">
        <v>126</v>
      </c>
      <c r="E165" s="218" t="s">
        <v>1</v>
      </c>
      <c r="F165" s="219" t="s">
        <v>274</v>
      </c>
      <c r="G165" s="216"/>
      <c r="H165" s="220">
        <v>1.6000000000000001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126</v>
      </c>
      <c r="AU165" s="226" t="s">
        <v>79</v>
      </c>
      <c r="AV165" s="11" t="s">
        <v>79</v>
      </c>
      <c r="AW165" s="11" t="s">
        <v>32</v>
      </c>
      <c r="AX165" s="11" t="s">
        <v>77</v>
      </c>
      <c r="AY165" s="226" t="s">
        <v>117</v>
      </c>
    </row>
    <row r="166" s="10" customFormat="1" ht="22.8" customHeight="1">
      <c r="B166" s="188"/>
      <c r="C166" s="189"/>
      <c r="D166" s="190" t="s">
        <v>68</v>
      </c>
      <c r="E166" s="202" t="s">
        <v>275</v>
      </c>
      <c r="F166" s="202" t="s">
        <v>276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P167</f>
        <v>0</v>
      </c>
      <c r="Q166" s="196"/>
      <c r="R166" s="197">
        <f>R167</f>
        <v>0</v>
      </c>
      <c r="S166" s="196"/>
      <c r="T166" s="198">
        <f>T167</f>
        <v>0</v>
      </c>
      <c r="AR166" s="199" t="s">
        <v>77</v>
      </c>
      <c r="AT166" s="200" t="s">
        <v>68</v>
      </c>
      <c r="AU166" s="200" t="s">
        <v>77</v>
      </c>
      <c r="AY166" s="199" t="s">
        <v>117</v>
      </c>
      <c r="BK166" s="201">
        <f>BK167</f>
        <v>0</v>
      </c>
    </row>
    <row r="167" s="1" customFormat="1" ht="16.5" customHeight="1">
      <c r="B167" s="37"/>
      <c r="C167" s="204" t="s">
        <v>277</v>
      </c>
      <c r="D167" s="204" t="s">
        <v>119</v>
      </c>
      <c r="E167" s="205" t="s">
        <v>278</v>
      </c>
      <c r="F167" s="206" t="s">
        <v>279</v>
      </c>
      <c r="G167" s="207" t="s">
        <v>280</v>
      </c>
      <c r="H167" s="208">
        <v>86.700000000000003</v>
      </c>
      <c r="I167" s="209"/>
      <c r="J167" s="208">
        <f>ROUND(I167*H167,2)</f>
        <v>0</v>
      </c>
      <c r="K167" s="206" t="s">
        <v>123</v>
      </c>
      <c r="L167" s="42"/>
      <c r="M167" s="257" t="s">
        <v>1</v>
      </c>
      <c r="N167" s="258" t="s">
        <v>40</v>
      </c>
      <c r="O167" s="259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AR167" s="16" t="s">
        <v>124</v>
      </c>
      <c r="AT167" s="16" t="s">
        <v>119</v>
      </c>
      <c r="AU167" s="16" t="s">
        <v>79</v>
      </c>
      <c r="AY167" s="16" t="s">
        <v>117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77</v>
      </c>
      <c r="BK167" s="214">
        <f>ROUND(I167*H167,2)</f>
        <v>0</v>
      </c>
      <c r="BL167" s="16" t="s">
        <v>124</v>
      </c>
      <c r="BM167" s="16" t="s">
        <v>281</v>
      </c>
    </row>
    <row r="168" s="1" customFormat="1" ht="6.96" customHeight="1">
      <c r="B168" s="56"/>
      <c r="C168" s="57"/>
      <c r="D168" s="57"/>
      <c r="E168" s="57"/>
      <c r="F168" s="57"/>
      <c r="G168" s="57"/>
      <c r="H168" s="57"/>
      <c r="I168" s="154"/>
      <c r="J168" s="57"/>
      <c r="K168" s="57"/>
      <c r="L168" s="42"/>
    </row>
  </sheetData>
  <sheetProtection sheet="1" autoFilter="0" formatColumns="0" formatRows="0" objects="1" scenarios="1" spinCount="100000" saltValue="Wna0xyUutWnLF0pU1qIxVKGUhimg2TTRVClV6x0C1YZ0GWRuTe+E4BZKn+MxjfIq+1ABEMrzT1npOR0WDX0hNw==" hashValue="pAWb/1O7Bm6sMRvvy2F8tF8+8A2IgqqJMqKLty9Zh8r4StajxxUz3oBFPSa7UqXwMcaAqltNuz0kIILHB95Psw==" algorithmName="SHA-512" password="CC35"/>
  <autoFilter ref="C85:K16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DOMAŽLICE - ŘEŠENÍ DEŠŤOVÝCH VOD Z AREÁLU ZIMNÍHO STADIONU</v>
      </c>
      <c r="F7" s="128"/>
      <c r="G7" s="128"/>
      <c r="H7" s="128"/>
      <c r="L7" s="19"/>
    </row>
    <row r="8" s="1" customFormat="1" ht="12" customHeight="1">
      <c r="B8" s="42"/>
      <c r="D8" s="128" t="s">
        <v>88</v>
      </c>
      <c r="I8" s="130"/>
      <c r="L8" s="42"/>
    </row>
    <row r="9" s="1" customFormat="1" ht="36.96" customHeight="1">
      <c r="B9" s="42"/>
      <c r="E9" s="131" t="s">
        <v>282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24. 5. 2019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ROUND(J85,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ROUND((SUM(BE85:BE232)),  2)</f>
        <v>0</v>
      </c>
      <c r="I33" s="143">
        <v>0.20999999999999999</v>
      </c>
      <c r="J33" s="142">
        <f>ROUND(((SUM(BE85:BE232))*I33),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ROUND((SUM(BF85:BF232)),  2)</f>
        <v>0</v>
      </c>
      <c r="I34" s="143">
        <v>0.14999999999999999</v>
      </c>
      <c r="J34" s="142">
        <f>ROUND(((SUM(BF85:BF232))*I34),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ROUND((SUM(BG85:BG232)),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ROUND((SUM(BH85:BH232)),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ROUND((SUM(BI85:BI232)),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90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DOMAŽLICE - ŘEŠENÍ DEŠŤOVÝCH VOD Z AREÁLU ZIMNÍHO STADIONU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88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02 - SO 02   Převedení dešťových vod ze zimního stadionu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Domažlice</v>
      </c>
      <c r="G52" s="38"/>
      <c r="H52" s="38"/>
      <c r="I52" s="132" t="s">
        <v>22</v>
      </c>
      <c r="J52" s="66" t="str">
        <f>IF(J12="","",J12)</f>
        <v>24. 5. 2019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>MEPOS Ing. Tanczošová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91</v>
      </c>
      <c r="D57" s="160"/>
      <c r="E57" s="160"/>
      <c r="F57" s="160"/>
      <c r="G57" s="160"/>
      <c r="H57" s="160"/>
      <c r="I57" s="161"/>
      <c r="J57" s="162" t="s">
        <v>92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93</v>
      </c>
      <c r="D59" s="38"/>
      <c r="E59" s="38"/>
      <c r="F59" s="38"/>
      <c r="G59" s="38"/>
      <c r="H59" s="38"/>
      <c r="I59" s="130"/>
      <c r="J59" s="97">
        <f>J85</f>
        <v>0</v>
      </c>
      <c r="K59" s="38"/>
      <c r="L59" s="42"/>
      <c r="AU59" s="16" t="s">
        <v>94</v>
      </c>
    </row>
    <row r="60" s="7" customFormat="1" ht="24.96" customHeight="1">
      <c r="B60" s="164"/>
      <c r="C60" s="165"/>
      <c r="D60" s="166" t="s">
        <v>95</v>
      </c>
      <c r="E60" s="167"/>
      <c r="F60" s="167"/>
      <c r="G60" s="167"/>
      <c r="H60" s="167"/>
      <c r="I60" s="168"/>
      <c r="J60" s="169">
        <f>J86</f>
        <v>0</v>
      </c>
      <c r="K60" s="165"/>
      <c r="L60" s="170"/>
    </row>
    <row r="61" s="8" customFormat="1" ht="19.92" customHeight="1">
      <c r="B61" s="171"/>
      <c r="C61" s="172"/>
      <c r="D61" s="173" t="s">
        <v>96</v>
      </c>
      <c r="E61" s="174"/>
      <c r="F61" s="174"/>
      <c r="G61" s="174"/>
      <c r="H61" s="174"/>
      <c r="I61" s="175"/>
      <c r="J61" s="176">
        <f>J87</f>
        <v>0</v>
      </c>
      <c r="K61" s="172"/>
      <c r="L61" s="177"/>
    </row>
    <row r="62" s="8" customFormat="1" ht="19.92" customHeight="1">
      <c r="B62" s="171"/>
      <c r="C62" s="172"/>
      <c r="D62" s="173" t="s">
        <v>97</v>
      </c>
      <c r="E62" s="174"/>
      <c r="F62" s="174"/>
      <c r="G62" s="174"/>
      <c r="H62" s="174"/>
      <c r="I62" s="175"/>
      <c r="J62" s="176">
        <f>J177</f>
        <v>0</v>
      </c>
      <c r="K62" s="172"/>
      <c r="L62" s="177"/>
    </row>
    <row r="63" s="8" customFormat="1" ht="19.92" customHeight="1">
      <c r="B63" s="171"/>
      <c r="C63" s="172"/>
      <c r="D63" s="173" t="s">
        <v>99</v>
      </c>
      <c r="E63" s="174"/>
      <c r="F63" s="174"/>
      <c r="G63" s="174"/>
      <c r="H63" s="174"/>
      <c r="I63" s="175"/>
      <c r="J63" s="176">
        <f>J180</f>
        <v>0</v>
      </c>
      <c r="K63" s="172"/>
      <c r="L63" s="177"/>
    </row>
    <row r="64" s="8" customFormat="1" ht="19.92" customHeight="1">
      <c r="B64" s="171"/>
      <c r="C64" s="172"/>
      <c r="D64" s="173" t="s">
        <v>100</v>
      </c>
      <c r="E64" s="174"/>
      <c r="F64" s="174"/>
      <c r="G64" s="174"/>
      <c r="H64" s="174"/>
      <c r="I64" s="175"/>
      <c r="J64" s="176">
        <f>J190</f>
        <v>0</v>
      </c>
      <c r="K64" s="172"/>
      <c r="L64" s="177"/>
    </row>
    <row r="65" s="8" customFormat="1" ht="19.92" customHeight="1">
      <c r="B65" s="171"/>
      <c r="C65" s="172"/>
      <c r="D65" s="173" t="s">
        <v>101</v>
      </c>
      <c r="E65" s="174"/>
      <c r="F65" s="174"/>
      <c r="G65" s="174"/>
      <c r="H65" s="174"/>
      <c r="I65" s="175"/>
      <c r="J65" s="176">
        <f>J231</f>
        <v>0</v>
      </c>
      <c r="K65" s="172"/>
      <c r="L65" s="177"/>
    </row>
    <row r="66" s="1" customFormat="1" ht="21.84" customHeight="1">
      <c r="B66" s="37"/>
      <c r="C66" s="38"/>
      <c r="D66" s="38"/>
      <c r="E66" s="38"/>
      <c r="F66" s="38"/>
      <c r="G66" s="38"/>
      <c r="H66" s="38"/>
      <c r="I66" s="130"/>
      <c r="J66" s="38"/>
      <c r="K66" s="38"/>
      <c r="L66" s="42"/>
    </row>
    <row r="67" s="1" customFormat="1" ht="6.96" customHeight="1">
      <c r="B67" s="56"/>
      <c r="C67" s="57"/>
      <c r="D67" s="57"/>
      <c r="E67" s="57"/>
      <c r="F67" s="57"/>
      <c r="G67" s="57"/>
      <c r="H67" s="57"/>
      <c r="I67" s="154"/>
      <c r="J67" s="57"/>
      <c r="K67" s="57"/>
      <c r="L67" s="42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57"/>
      <c r="J71" s="59"/>
      <c r="K71" s="59"/>
      <c r="L71" s="42"/>
    </row>
    <row r="72" s="1" customFormat="1" ht="24.96" customHeight="1">
      <c r="B72" s="37"/>
      <c r="C72" s="22" t="s">
        <v>102</v>
      </c>
      <c r="D72" s="38"/>
      <c r="E72" s="38"/>
      <c r="F72" s="38"/>
      <c r="G72" s="38"/>
      <c r="H72" s="38"/>
      <c r="I72" s="130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12" customHeight="1">
      <c r="B74" s="37"/>
      <c r="C74" s="31" t="s">
        <v>16</v>
      </c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6.5" customHeight="1">
      <c r="B75" s="37"/>
      <c r="C75" s="38"/>
      <c r="D75" s="38"/>
      <c r="E75" s="158" t="str">
        <f>E7</f>
        <v>DOMAŽLICE - ŘEŠENÍ DEŠŤOVÝCH VOD Z AREÁLU ZIMNÍHO STADIONU</v>
      </c>
      <c r="F75" s="31"/>
      <c r="G75" s="31"/>
      <c r="H75" s="31"/>
      <c r="I75" s="130"/>
      <c r="J75" s="38"/>
      <c r="K75" s="38"/>
      <c r="L75" s="42"/>
    </row>
    <row r="76" s="1" customFormat="1" ht="12" customHeight="1">
      <c r="B76" s="37"/>
      <c r="C76" s="31" t="s">
        <v>88</v>
      </c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6.5" customHeight="1">
      <c r="B77" s="37"/>
      <c r="C77" s="38"/>
      <c r="D77" s="38"/>
      <c r="E77" s="63" t="str">
        <f>E9</f>
        <v xml:space="preserve">02 - SO 02   Převedení dešťových vod ze zimního stadionu</v>
      </c>
      <c r="F77" s="38"/>
      <c r="G77" s="38"/>
      <c r="H77" s="38"/>
      <c r="I77" s="130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1" customFormat="1" ht="12" customHeight="1">
      <c r="B79" s="37"/>
      <c r="C79" s="31" t="s">
        <v>20</v>
      </c>
      <c r="D79" s="38"/>
      <c r="E79" s="38"/>
      <c r="F79" s="26" t="str">
        <f>F12</f>
        <v>Domažlice</v>
      </c>
      <c r="G79" s="38"/>
      <c r="H79" s="38"/>
      <c r="I79" s="132" t="s">
        <v>22</v>
      </c>
      <c r="J79" s="66" t="str">
        <f>IF(J12="","",J12)</f>
        <v>24. 5. 2019</v>
      </c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3.65" customHeight="1">
      <c r="B81" s="37"/>
      <c r="C81" s="31" t="s">
        <v>24</v>
      </c>
      <c r="D81" s="38"/>
      <c r="E81" s="38"/>
      <c r="F81" s="26" t="str">
        <f>E15</f>
        <v xml:space="preserve"> </v>
      </c>
      <c r="G81" s="38"/>
      <c r="H81" s="38"/>
      <c r="I81" s="132" t="s">
        <v>30</v>
      </c>
      <c r="J81" s="35" t="str">
        <f>E21</f>
        <v>MEPOS Ing. Tanczošová</v>
      </c>
      <c r="K81" s="38"/>
      <c r="L81" s="42"/>
    </row>
    <row r="82" s="1" customFormat="1" ht="13.65" customHeight="1">
      <c r="B82" s="37"/>
      <c r="C82" s="31" t="s">
        <v>28</v>
      </c>
      <c r="D82" s="38"/>
      <c r="E82" s="38"/>
      <c r="F82" s="26" t="str">
        <f>IF(E18="","",E18)</f>
        <v>Vyplň údaj</v>
      </c>
      <c r="G82" s="38"/>
      <c r="H82" s="38"/>
      <c r="I82" s="132" t="s">
        <v>33</v>
      </c>
      <c r="J82" s="35" t="str">
        <f>E24</f>
        <v xml:space="preserve"> </v>
      </c>
      <c r="K82" s="38"/>
      <c r="L82" s="42"/>
    </row>
    <row r="83" s="1" customFormat="1" ht="10.32" customHeight="1"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42"/>
    </row>
    <row r="84" s="9" customFormat="1" ht="29.28" customHeight="1">
      <c r="B84" s="178"/>
      <c r="C84" s="179" t="s">
        <v>103</v>
      </c>
      <c r="D84" s="180" t="s">
        <v>54</v>
      </c>
      <c r="E84" s="180" t="s">
        <v>50</v>
      </c>
      <c r="F84" s="180" t="s">
        <v>51</v>
      </c>
      <c r="G84" s="180" t="s">
        <v>104</v>
      </c>
      <c r="H84" s="180" t="s">
        <v>105</v>
      </c>
      <c r="I84" s="181" t="s">
        <v>106</v>
      </c>
      <c r="J84" s="180" t="s">
        <v>92</v>
      </c>
      <c r="K84" s="182" t="s">
        <v>107</v>
      </c>
      <c r="L84" s="183"/>
      <c r="M84" s="87" t="s">
        <v>1</v>
      </c>
      <c r="N84" s="88" t="s">
        <v>39</v>
      </c>
      <c r="O84" s="88" t="s">
        <v>108</v>
      </c>
      <c r="P84" s="88" t="s">
        <v>109</v>
      </c>
      <c r="Q84" s="88" t="s">
        <v>110</v>
      </c>
      <c r="R84" s="88" t="s">
        <v>111</v>
      </c>
      <c r="S84" s="88" t="s">
        <v>112</v>
      </c>
      <c r="T84" s="89" t="s">
        <v>113</v>
      </c>
    </row>
    <row r="85" s="1" customFormat="1" ht="22.8" customHeight="1">
      <c r="B85" s="37"/>
      <c r="C85" s="94" t="s">
        <v>114</v>
      </c>
      <c r="D85" s="38"/>
      <c r="E85" s="38"/>
      <c r="F85" s="38"/>
      <c r="G85" s="38"/>
      <c r="H85" s="38"/>
      <c r="I85" s="130"/>
      <c r="J85" s="184">
        <f>BK85</f>
        <v>0</v>
      </c>
      <c r="K85" s="38"/>
      <c r="L85" s="42"/>
      <c r="M85" s="90"/>
      <c r="N85" s="91"/>
      <c r="O85" s="91"/>
      <c r="P85" s="185">
        <f>P86</f>
        <v>0</v>
      </c>
      <c r="Q85" s="91"/>
      <c r="R85" s="185">
        <f>R86</f>
        <v>80.692335999999983</v>
      </c>
      <c r="S85" s="91"/>
      <c r="T85" s="186">
        <f>T86</f>
        <v>0</v>
      </c>
      <c r="AT85" s="16" t="s">
        <v>68</v>
      </c>
      <c r="AU85" s="16" t="s">
        <v>94</v>
      </c>
      <c r="BK85" s="187">
        <f>BK86</f>
        <v>0</v>
      </c>
    </row>
    <row r="86" s="10" customFormat="1" ht="25.92" customHeight="1">
      <c r="B86" s="188"/>
      <c r="C86" s="189"/>
      <c r="D86" s="190" t="s">
        <v>68</v>
      </c>
      <c r="E86" s="191" t="s">
        <v>115</v>
      </c>
      <c r="F86" s="191" t="s">
        <v>116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P87+P177+P180+P190+P231</f>
        <v>0</v>
      </c>
      <c r="Q86" s="196"/>
      <c r="R86" s="197">
        <f>R87+R177+R180+R190+R231</f>
        <v>80.692335999999983</v>
      </c>
      <c r="S86" s="196"/>
      <c r="T86" s="198">
        <f>T87+T177+T180+T190+T231</f>
        <v>0</v>
      </c>
      <c r="AR86" s="199" t="s">
        <v>77</v>
      </c>
      <c r="AT86" s="200" t="s">
        <v>68</v>
      </c>
      <c r="AU86" s="200" t="s">
        <v>69</v>
      </c>
      <c r="AY86" s="199" t="s">
        <v>117</v>
      </c>
      <c r="BK86" s="201">
        <f>BK87+BK177+BK180+BK190+BK231</f>
        <v>0</v>
      </c>
    </row>
    <row r="87" s="10" customFormat="1" ht="22.8" customHeight="1">
      <c r="B87" s="188"/>
      <c r="C87" s="189"/>
      <c r="D87" s="190" t="s">
        <v>68</v>
      </c>
      <c r="E87" s="202" t="s">
        <v>77</v>
      </c>
      <c r="F87" s="202" t="s">
        <v>118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SUM(P88:P176)</f>
        <v>0</v>
      </c>
      <c r="Q87" s="196"/>
      <c r="R87" s="197">
        <f>SUM(R88:R176)</f>
        <v>3.3022270000000002</v>
      </c>
      <c r="S87" s="196"/>
      <c r="T87" s="198">
        <f>SUM(T88:T176)</f>
        <v>0</v>
      </c>
      <c r="AR87" s="199" t="s">
        <v>77</v>
      </c>
      <c r="AT87" s="200" t="s">
        <v>68</v>
      </c>
      <c r="AU87" s="200" t="s">
        <v>77</v>
      </c>
      <c r="AY87" s="199" t="s">
        <v>117</v>
      </c>
      <c r="BK87" s="201">
        <f>SUM(BK88:BK176)</f>
        <v>0</v>
      </c>
    </row>
    <row r="88" s="1" customFormat="1" ht="16.5" customHeight="1">
      <c r="B88" s="37"/>
      <c r="C88" s="204" t="s">
        <v>77</v>
      </c>
      <c r="D88" s="204" t="s">
        <v>119</v>
      </c>
      <c r="E88" s="205" t="s">
        <v>120</v>
      </c>
      <c r="F88" s="206" t="s">
        <v>121</v>
      </c>
      <c r="G88" s="207" t="s">
        <v>122</v>
      </c>
      <c r="H88" s="208">
        <v>120</v>
      </c>
      <c r="I88" s="209"/>
      <c r="J88" s="208">
        <f>ROUND(I88*H88,2)</f>
        <v>0</v>
      </c>
      <c r="K88" s="206" t="s">
        <v>123</v>
      </c>
      <c r="L88" s="42"/>
      <c r="M88" s="210" t="s">
        <v>1</v>
      </c>
      <c r="N88" s="211" t="s">
        <v>40</v>
      </c>
      <c r="O88" s="78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6" t="s">
        <v>124</v>
      </c>
      <c r="AT88" s="16" t="s">
        <v>119</v>
      </c>
      <c r="AU88" s="16" t="s">
        <v>79</v>
      </c>
      <c r="AY88" s="16" t="s">
        <v>117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6" t="s">
        <v>77</v>
      </c>
      <c r="BK88" s="214">
        <f>ROUND(I88*H88,2)</f>
        <v>0</v>
      </c>
      <c r="BL88" s="16" t="s">
        <v>124</v>
      </c>
      <c r="BM88" s="16" t="s">
        <v>283</v>
      </c>
    </row>
    <row r="89" s="11" customFormat="1">
      <c r="B89" s="215"/>
      <c r="C89" s="216"/>
      <c r="D89" s="217" t="s">
        <v>126</v>
      </c>
      <c r="E89" s="218" t="s">
        <v>1</v>
      </c>
      <c r="F89" s="219" t="s">
        <v>284</v>
      </c>
      <c r="G89" s="216"/>
      <c r="H89" s="220">
        <v>120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126</v>
      </c>
      <c r="AU89" s="226" t="s">
        <v>79</v>
      </c>
      <c r="AV89" s="11" t="s">
        <v>79</v>
      </c>
      <c r="AW89" s="11" t="s">
        <v>32</v>
      </c>
      <c r="AX89" s="11" t="s">
        <v>77</v>
      </c>
      <c r="AY89" s="226" t="s">
        <v>117</v>
      </c>
    </row>
    <row r="90" s="1" customFormat="1" ht="16.5" customHeight="1">
      <c r="B90" s="37"/>
      <c r="C90" s="204" t="s">
        <v>79</v>
      </c>
      <c r="D90" s="204" t="s">
        <v>119</v>
      </c>
      <c r="E90" s="205" t="s">
        <v>128</v>
      </c>
      <c r="F90" s="206" t="s">
        <v>129</v>
      </c>
      <c r="G90" s="207" t="s">
        <v>130</v>
      </c>
      <c r="H90" s="208">
        <v>60</v>
      </c>
      <c r="I90" s="209"/>
      <c r="J90" s="208">
        <f>ROUND(I90*H90,2)</f>
        <v>0</v>
      </c>
      <c r="K90" s="206" t="s">
        <v>123</v>
      </c>
      <c r="L90" s="42"/>
      <c r="M90" s="210" t="s">
        <v>1</v>
      </c>
      <c r="N90" s="211" t="s">
        <v>40</v>
      </c>
      <c r="O90" s="7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6" t="s">
        <v>124</v>
      </c>
      <c r="AT90" s="16" t="s">
        <v>119</v>
      </c>
      <c r="AU90" s="16" t="s">
        <v>79</v>
      </c>
      <c r="AY90" s="16" t="s">
        <v>117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6" t="s">
        <v>77</v>
      </c>
      <c r="BK90" s="214">
        <f>ROUND(I90*H90,2)</f>
        <v>0</v>
      </c>
      <c r="BL90" s="16" t="s">
        <v>124</v>
      </c>
      <c r="BM90" s="16" t="s">
        <v>285</v>
      </c>
    </row>
    <row r="91" s="11" customFormat="1">
      <c r="B91" s="215"/>
      <c r="C91" s="216"/>
      <c r="D91" s="217" t="s">
        <v>126</v>
      </c>
      <c r="E91" s="218" t="s">
        <v>1</v>
      </c>
      <c r="F91" s="219" t="s">
        <v>286</v>
      </c>
      <c r="G91" s="216"/>
      <c r="H91" s="220">
        <v>60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126</v>
      </c>
      <c r="AU91" s="226" t="s">
        <v>79</v>
      </c>
      <c r="AV91" s="11" t="s">
        <v>79</v>
      </c>
      <c r="AW91" s="11" t="s">
        <v>32</v>
      </c>
      <c r="AX91" s="11" t="s">
        <v>77</v>
      </c>
      <c r="AY91" s="226" t="s">
        <v>117</v>
      </c>
    </row>
    <row r="92" s="1" customFormat="1" ht="16.5" customHeight="1">
      <c r="B92" s="37"/>
      <c r="C92" s="204" t="s">
        <v>133</v>
      </c>
      <c r="D92" s="204" t="s">
        <v>119</v>
      </c>
      <c r="E92" s="205" t="s">
        <v>287</v>
      </c>
      <c r="F92" s="206" t="s">
        <v>288</v>
      </c>
      <c r="G92" s="207" t="s">
        <v>213</v>
      </c>
      <c r="H92" s="208">
        <v>1.3</v>
      </c>
      <c r="I92" s="209"/>
      <c r="J92" s="208">
        <f>ROUND(I92*H92,2)</f>
        <v>0</v>
      </c>
      <c r="K92" s="206" t="s">
        <v>123</v>
      </c>
      <c r="L92" s="42"/>
      <c r="M92" s="210" t="s">
        <v>1</v>
      </c>
      <c r="N92" s="211" t="s">
        <v>40</v>
      </c>
      <c r="O92" s="78"/>
      <c r="P92" s="212">
        <f>O92*H92</f>
        <v>0</v>
      </c>
      <c r="Q92" s="212">
        <v>0.0086800000000000002</v>
      </c>
      <c r="R92" s="212">
        <f>Q92*H92</f>
        <v>0.011284000000000001</v>
      </c>
      <c r="S92" s="212">
        <v>0</v>
      </c>
      <c r="T92" s="213">
        <f>S92*H92</f>
        <v>0</v>
      </c>
      <c r="AR92" s="16" t="s">
        <v>124</v>
      </c>
      <c r="AT92" s="16" t="s">
        <v>119</v>
      </c>
      <c r="AU92" s="16" t="s">
        <v>79</v>
      </c>
      <c r="AY92" s="16" t="s">
        <v>117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6" t="s">
        <v>77</v>
      </c>
      <c r="BK92" s="214">
        <f>ROUND(I92*H92,2)</f>
        <v>0</v>
      </c>
      <c r="BL92" s="16" t="s">
        <v>124</v>
      </c>
      <c r="BM92" s="16" t="s">
        <v>289</v>
      </c>
    </row>
    <row r="93" s="11" customFormat="1">
      <c r="B93" s="215"/>
      <c r="C93" s="216"/>
      <c r="D93" s="217" t="s">
        <v>126</v>
      </c>
      <c r="E93" s="218" t="s">
        <v>1</v>
      </c>
      <c r="F93" s="219" t="s">
        <v>290</v>
      </c>
      <c r="G93" s="216"/>
      <c r="H93" s="220">
        <v>1.3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126</v>
      </c>
      <c r="AU93" s="226" t="s">
        <v>79</v>
      </c>
      <c r="AV93" s="11" t="s">
        <v>79</v>
      </c>
      <c r="AW93" s="11" t="s">
        <v>32</v>
      </c>
      <c r="AX93" s="11" t="s">
        <v>77</v>
      </c>
      <c r="AY93" s="226" t="s">
        <v>117</v>
      </c>
    </row>
    <row r="94" s="1" customFormat="1" ht="16.5" customHeight="1">
      <c r="B94" s="37"/>
      <c r="C94" s="204" t="s">
        <v>124</v>
      </c>
      <c r="D94" s="204" t="s">
        <v>119</v>
      </c>
      <c r="E94" s="205" t="s">
        <v>291</v>
      </c>
      <c r="F94" s="206" t="s">
        <v>292</v>
      </c>
      <c r="G94" s="207" t="s">
        <v>213</v>
      </c>
      <c r="H94" s="208">
        <v>15</v>
      </c>
      <c r="I94" s="209"/>
      <c r="J94" s="208">
        <f>ROUND(I94*H94,2)</f>
        <v>0</v>
      </c>
      <c r="K94" s="206" t="s">
        <v>123</v>
      </c>
      <c r="L94" s="42"/>
      <c r="M94" s="210" t="s">
        <v>1</v>
      </c>
      <c r="N94" s="211" t="s">
        <v>40</v>
      </c>
      <c r="O94" s="78"/>
      <c r="P94" s="212">
        <f>O94*H94</f>
        <v>0</v>
      </c>
      <c r="Q94" s="212">
        <v>0.10775</v>
      </c>
      <c r="R94" s="212">
        <f>Q94*H94</f>
        <v>1.61625</v>
      </c>
      <c r="S94" s="212">
        <v>0</v>
      </c>
      <c r="T94" s="213">
        <f>S94*H94</f>
        <v>0</v>
      </c>
      <c r="AR94" s="16" t="s">
        <v>124</v>
      </c>
      <c r="AT94" s="16" t="s">
        <v>119</v>
      </c>
      <c r="AU94" s="16" t="s">
        <v>79</v>
      </c>
      <c r="AY94" s="16" t="s">
        <v>117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6" t="s">
        <v>77</v>
      </c>
      <c r="BK94" s="214">
        <f>ROUND(I94*H94,2)</f>
        <v>0</v>
      </c>
      <c r="BL94" s="16" t="s">
        <v>124</v>
      </c>
      <c r="BM94" s="16" t="s">
        <v>293</v>
      </c>
    </row>
    <row r="95" s="12" customFormat="1">
      <c r="B95" s="227"/>
      <c r="C95" s="228"/>
      <c r="D95" s="217" t="s">
        <v>126</v>
      </c>
      <c r="E95" s="229" t="s">
        <v>1</v>
      </c>
      <c r="F95" s="230" t="s">
        <v>294</v>
      </c>
      <c r="G95" s="228"/>
      <c r="H95" s="229" t="s">
        <v>1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AT95" s="236" t="s">
        <v>126</v>
      </c>
      <c r="AU95" s="236" t="s">
        <v>79</v>
      </c>
      <c r="AV95" s="12" t="s">
        <v>77</v>
      </c>
      <c r="AW95" s="12" t="s">
        <v>32</v>
      </c>
      <c r="AX95" s="12" t="s">
        <v>69</v>
      </c>
      <c r="AY95" s="236" t="s">
        <v>117</v>
      </c>
    </row>
    <row r="96" s="11" customFormat="1">
      <c r="B96" s="215"/>
      <c r="C96" s="216"/>
      <c r="D96" s="217" t="s">
        <v>126</v>
      </c>
      <c r="E96" s="218" t="s">
        <v>1</v>
      </c>
      <c r="F96" s="219" t="s">
        <v>295</v>
      </c>
      <c r="G96" s="216"/>
      <c r="H96" s="220">
        <v>15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126</v>
      </c>
      <c r="AU96" s="226" t="s">
        <v>79</v>
      </c>
      <c r="AV96" s="11" t="s">
        <v>79</v>
      </c>
      <c r="AW96" s="11" t="s">
        <v>32</v>
      </c>
      <c r="AX96" s="11" t="s">
        <v>77</v>
      </c>
      <c r="AY96" s="226" t="s">
        <v>117</v>
      </c>
    </row>
    <row r="97" s="1" customFormat="1" ht="16.5" customHeight="1">
      <c r="B97" s="37"/>
      <c r="C97" s="204" t="s">
        <v>145</v>
      </c>
      <c r="D97" s="204" t="s">
        <v>119</v>
      </c>
      <c r="E97" s="205" t="s">
        <v>296</v>
      </c>
      <c r="F97" s="206" t="s">
        <v>297</v>
      </c>
      <c r="G97" s="207" t="s">
        <v>141</v>
      </c>
      <c r="H97" s="208">
        <v>17</v>
      </c>
      <c r="I97" s="209"/>
      <c r="J97" s="208">
        <f>ROUND(I97*H97,2)</f>
        <v>0</v>
      </c>
      <c r="K97" s="206" t="s">
        <v>123</v>
      </c>
      <c r="L97" s="42"/>
      <c r="M97" s="210" t="s">
        <v>1</v>
      </c>
      <c r="N97" s="211" t="s">
        <v>40</v>
      </c>
      <c r="O97" s="78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16" t="s">
        <v>124</v>
      </c>
      <c r="AT97" s="16" t="s">
        <v>119</v>
      </c>
      <c r="AU97" s="16" t="s">
        <v>79</v>
      </c>
      <c r="AY97" s="16" t="s">
        <v>117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6" t="s">
        <v>77</v>
      </c>
      <c r="BK97" s="214">
        <f>ROUND(I97*H97,2)</f>
        <v>0</v>
      </c>
      <c r="BL97" s="16" t="s">
        <v>124</v>
      </c>
      <c r="BM97" s="16" t="s">
        <v>298</v>
      </c>
    </row>
    <row r="98" s="12" customFormat="1">
      <c r="B98" s="227"/>
      <c r="C98" s="228"/>
      <c r="D98" s="217" t="s">
        <v>126</v>
      </c>
      <c r="E98" s="229" t="s">
        <v>1</v>
      </c>
      <c r="F98" s="230" t="s">
        <v>299</v>
      </c>
      <c r="G98" s="228"/>
      <c r="H98" s="229" t="s">
        <v>1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126</v>
      </c>
      <c r="AU98" s="236" t="s">
        <v>79</v>
      </c>
      <c r="AV98" s="12" t="s">
        <v>77</v>
      </c>
      <c r="AW98" s="12" t="s">
        <v>32</v>
      </c>
      <c r="AX98" s="12" t="s">
        <v>69</v>
      </c>
      <c r="AY98" s="236" t="s">
        <v>117</v>
      </c>
    </row>
    <row r="99" s="11" customFormat="1">
      <c r="B99" s="215"/>
      <c r="C99" s="216"/>
      <c r="D99" s="217" t="s">
        <v>126</v>
      </c>
      <c r="E99" s="218" t="s">
        <v>1</v>
      </c>
      <c r="F99" s="219" t="s">
        <v>300</v>
      </c>
      <c r="G99" s="216"/>
      <c r="H99" s="220">
        <v>15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126</v>
      </c>
      <c r="AU99" s="226" t="s">
        <v>79</v>
      </c>
      <c r="AV99" s="11" t="s">
        <v>79</v>
      </c>
      <c r="AW99" s="11" t="s">
        <v>32</v>
      </c>
      <c r="AX99" s="11" t="s">
        <v>69</v>
      </c>
      <c r="AY99" s="226" t="s">
        <v>117</v>
      </c>
    </row>
    <row r="100" s="11" customFormat="1">
      <c r="B100" s="215"/>
      <c r="C100" s="216"/>
      <c r="D100" s="217" t="s">
        <v>126</v>
      </c>
      <c r="E100" s="218" t="s">
        <v>1</v>
      </c>
      <c r="F100" s="219" t="s">
        <v>301</v>
      </c>
      <c r="G100" s="216"/>
      <c r="H100" s="220">
        <v>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126</v>
      </c>
      <c r="AU100" s="226" t="s">
        <v>79</v>
      </c>
      <c r="AV100" s="11" t="s">
        <v>79</v>
      </c>
      <c r="AW100" s="11" t="s">
        <v>32</v>
      </c>
      <c r="AX100" s="11" t="s">
        <v>69</v>
      </c>
      <c r="AY100" s="226" t="s">
        <v>117</v>
      </c>
    </row>
    <row r="101" s="13" customFormat="1">
      <c r="B101" s="237"/>
      <c r="C101" s="238"/>
      <c r="D101" s="217" t="s">
        <v>126</v>
      </c>
      <c r="E101" s="239" t="s">
        <v>1</v>
      </c>
      <c r="F101" s="240" t="s">
        <v>153</v>
      </c>
      <c r="G101" s="238"/>
      <c r="H101" s="241">
        <v>17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126</v>
      </c>
      <c r="AU101" s="247" t="s">
        <v>79</v>
      </c>
      <c r="AV101" s="13" t="s">
        <v>124</v>
      </c>
      <c r="AW101" s="13" t="s">
        <v>32</v>
      </c>
      <c r="AX101" s="13" t="s">
        <v>77</v>
      </c>
      <c r="AY101" s="247" t="s">
        <v>117</v>
      </c>
    </row>
    <row r="102" s="1" customFormat="1" ht="16.5" customHeight="1">
      <c r="B102" s="37"/>
      <c r="C102" s="204" t="s">
        <v>154</v>
      </c>
      <c r="D102" s="204" t="s">
        <v>119</v>
      </c>
      <c r="E102" s="205" t="s">
        <v>302</v>
      </c>
      <c r="F102" s="206" t="s">
        <v>303</v>
      </c>
      <c r="G102" s="207" t="s">
        <v>141</v>
      </c>
      <c r="H102" s="208">
        <v>53.299999999999997</v>
      </c>
      <c r="I102" s="209"/>
      <c r="J102" s="208">
        <f>ROUND(I102*H102,2)</f>
        <v>0</v>
      </c>
      <c r="K102" s="206" t="s">
        <v>123</v>
      </c>
      <c r="L102" s="42"/>
      <c r="M102" s="210" t="s">
        <v>1</v>
      </c>
      <c r="N102" s="211" t="s">
        <v>40</v>
      </c>
      <c r="O102" s="7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6" t="s">
        <v>124</v>
      </c>
      <c r="AT102" s="16" t="s">
        <v>119</v>
      </c>
      <c r="AU102" s="16" t="s">
        <v>79</v>
      </c>
      <c r="AY102" s="16" t="s">
        <v>117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6" t="s">
        <v>77</v>
      </c>
      <c r="BK102" s="214">
        <f>ROUND(I102*H102,2)</f>
        <v>0</v>
      </c>
      <c r="BL102" s="16" t="s">
        <v>124</v>
      </c>
      <c r="BM102" s="16" t="s">
        <v>304</v>
      </c>
    </row>
    <row r="103" s="12" customFormat="1">
      <c r="B103" s="227"/>
      <c r="C103" s="228"/>
      <c r="D103" s="217" t="s">
        <v>126</v>
      </c>
      <c r="E103" s="229" t="s">
        <v>1</v>
      </c>
      <c r="F103" s="230" t="s">
        <v>305</v>
      </c>
      <c r="G103" s="228"/>
      <c r="H103" s="229" t="s">
        <v>1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126</v>
      </c>
      <c r="AU103" s="236" t="s">
        <v>79</v>
      </c>
      <c r="AV103" s="12" t="s">
        <v>77</v>
      </c>
      <c r="AW103" s="12" t="s">
        <v>32</v>
      </c>
      <c r="AX103" s="12" t="s">
        <v>69</v>
      </c>
      <c r="AY103" s="236" t="s">
        <v>117</v>
      </c>
    </row>
    <row r="104" s="12" customFormat="1">
      <c r="B104" s="227"/>
      <c r="C104" s="228"/>
      <c r="D104" s="217" t="s">
        <v>126</v>
      </c>
      <c r="E104" s="229" t="s">
        <v>1</v>
      </c>
      <c r="F104" s="230" t="s">
        <v>306</v>
      </c>
      <c r="G104" s="228"/>
      <c r="H104" s="229" t="s">
        <v>1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126</v>
      </c>
      <c r="AU104" s="236" t="s">
        <v>79</v>
      </c>
      <c r="AV104" s="12" t="s">
        <v>77</v>
      </c>
      <c r="AW104" s="12" t="s">
        <v>32</v>
      </c>
      <c r="AX104" s="12" t="s">
        <v>69</v>
      </c>
      <c r="AY104" s="236" t="s">
        <v>117</v>
      </c>
    </row>
    <row r="105" s="11" customFormat="1">
      <c r="B105" s="215"/>
      <c r="C105" s="216"/>
      <c r="D105" s="217" t="s">
        <v>126</v>
      </c>
      <c r="E105" s="218" t="s">
        <v>1</v>
      </c>
      <c r="F105" s="219" t="s">
        <v>307</v>
      </c>
      <c r="G105" s="216"/>
      <c r="H105" s="220">
        <v>53.299999999999997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126</v>
      </c>
      <c r="AU105" s="226" t="s">
        <v>79</v>
      </c>
      <c r="AV105" s="11" t="s">
        <v>79</v>
      </c>
      <c r="AW105" s="11" t="s">
        <v>32</v>
      </c>
      <c r="AX105" s="11" t="s">
        <v>77</v>
      </c>
      <c r="AY105" s="226" t="s">
        <v>117</v>
      </c>
    </row>
    <row r="106" s="1" customFormat="1" ht="16.5" customHeight="1">
      <c r="B106" s="37"/>
      <c r="C106" s="204" t="s">
        <v>160</v>
      </c>
      <c r="D106" s="204" t="s">
        <v>119</v>
      </c>
      <c r="E106" s="205" t="s">
        <v>308</v>
      </c>
      <c r="F106" s="206" t="s">
        <v>309</v>
      </c>
      <c r="G106" s="207" t="s">
        <v>141</v>
      </c>
      <c r="H106" s="208">
        <v>386.5</v>
      </c>
      <c r="I106" s="209"/>
      <c r="J106" s="208">
        <f>ROUND(I106*H106,2)</f>
        <v>0</v>
      </c>
      <c r="K106" s="206" t="s">
        <v>123</v>
      </c>
      <c r="L106" s="42"/>
      <c r="M106" s="210" t="s">
        <v>1</v>
      </c>
      <c r="N106" s="211" t="s">
        <v>40</v>
      </c>
      <c r="O106" s="78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16" t="s">
        <v>124</v>
      </c>
      <c r="AT106" s="16" t="s">
        <v>119</v>
      </c>
      <c r="AU106" s="16" t="s">
        <v>79</v>
      </c>
      <c r="AY106" s="16" t="s">
        <v>117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6" t="s">
        <v>77</v>
      </c>
      <c r="BK106" s="214">
        <f>ROUND(I106*H106,2)</f>
        <v>0</v>
      </c>
      <c r="BL106" s="16" t="s">
        <v>124</v>
      </c>
      <c r="BM106" s="16" t="s">
        <v>310</v>
      </c>
    </row>
    <row r="107" s="12" customFormat="1">
      <c r="B107" s="227"/>
      <c r="C107" s="228"/>
      <c r="D107" s="217" t="s">
        <v>126</v>
      </c>
      <c r="E107" s="229" t="s">
        <v>1</v>
      </c>
      <c r="F107" s="230" t="s">
        <v>311</v>
      </c>
      <c r="G107" s="228"/>
      <c r="H107" s="229" t="s">
        <v>1</v>
      </c>
      <c r="I107" s="231"/>
      <c r="J107" s="228"/>
      <c r="K107" s="228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126</v>
      </c>
      <c r="AU107" s="236" t="s">
        <v>79</v>
      </c>
      <c r="AV107" s="12" t="s">
        <v>77</v>
      </c>
      <c r="AW107" s="12" t="s">
        <v>32</v>
      </c>
      <c r="AX107" s="12" t="s">
        <v>69</v>
      </c>
      <c r="AY107" s="236" t="s">
        <v>117</v>
      </c>
    </row>
    <row r="108" s="11" customFormat="1">
      <c r="B108" s="215"/>
      <c r="C108" s="216"/>
      <c r="D108" s="217" t="s">
        <v>126</v>
      </c>
      <c r="E108" s="218" t="s">
        <v>1</v>
      </c>
      <c r="F108" s="219" t="s">
        <v>312</v>
      </c>
      <c r="G108" s="216"/>
      <c r="H108" s="220">
        <v>3.6000000000000001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126</v>
      </c>
      <c r="AU108" s="226" t="s">
        <v>79</v>
      </c>
      <c r="AV108" s="11" t="s">
        <v>79</v>
      </c>
      <c r="AW108" s="11" t="s">
        <v>32</v>
      </c>
      <c r="AX108" s="11" t="s">
        <v>69</v>
      </c>
      <c r="AY108" s="226" t="s">
        <v>117</v>
      </c>
    </row>
    <row r="109" s="11" customFormat="1">
      <c r="B109" s="215"/>
      <c r="C109" s="216"/>
      <c r="D109" s="217" t="s">
        <v>126</v>
      </c>
      <c r="E109" s="218" t="s">
        <v>1</v>
      </c>
      <c r="F109" s="219" t="s">
        <v>313</v>
      </c>
      <c r="G109" s="216"/>
      <c r="H109" s="220">
        <v>35.700000000000003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126</v>
      </c>
      <c r="AU109" s="226" t="s">
        <v>79</v>
      </c>
      <c r="AV109" s="11" t="s">
        <v>79</v>
      </c>
      <c r="AW109" s="11" t="s">
        <v>32</v>
      </c>
      <c r="AX109" s="11" t="s">
        <v>69</v>
      </c>
      <c r="AY109" s="226" t="s">
        <v>117</v>
      </c>
    </row>
    <row r="110" s="11" customFormat="1">
      <c r="B110" s="215"/>
      <c r="C110" s="216"/>
      <c r="D110" s="217" t="s">
        <v>126</v>
      </c>
      <c r="E110" s="218" t="s">
        <v>1</v>
      </c>
      <c r="F110" s="219" t="s">
        <v>314</v>
      </c>
      <c r="G110" s="216"/>
      <c r="H110" s="220">
        <v>557.29999999999995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126</v>
      </c>
      <c r="AU110" s="226" t="s">
        <v>79</v>
      </c>
      <c r="AV110" s="11" t="s">
        <v>79</v>
      </c>
      <c r="AW110" s="11" t="s">
        <v>32</v>
      </c>
      <c r="AX110" s="11" t="s">
        <v>69</v>
      </c>
      <c r="AY110" s="226" t="s">
        <v>117</v>
      </c>
    </row>
    <row r="111" s="11" customFormat="1">
      <c r="B111" s="215"/>
      <c r="C111" s="216"/>
      <c r="D111" s="217" t="s">
        <v>126</v>
      </c>
      <c r="E111" s="218" t="s">
        <v>1</v>
      </c>
      <c r="F111" s="219" t="s">
        <v>315</v>
      </c>
      <c r="G111" s="216"/>
      <c r="H111" s="220">
        <v>125.59999999999999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126</v>
      </c>
      <c r="AU111" s="226" t="s">
        <v>79</v>
      </c>
      <c r="AV111" s="11" t="s">
        <v>79</v>
      </c>
      <c r="AW111" s="11" t="s">
        <v>32</v>
      </c>
      <c r="AX111" s="11" t="s">
        <v>69</v>
      </c>
      <c r="AY111" s="226" t="s">
        <v>117</v>
      </c>
    </row>
    <row r="112" s="11" customFormat="1">
      <c r="B112" s="215"/>
      <c r="C112" s="216"/>
      <c r="D112" s="217" t="s">
        <v>126</v>
      </c>
      <c r="E112" s="218" t="s">
        <v>1</v>
      </c>
      <c r="F112" s="219" t="s">
        <v>316</v>
      </c>
      <c r="G112" s="216"/>
      <c r="H112" s="220">
        <v>53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126</v>
      </c>
      <c r="AU112" s="226" t="s">
        <v>79</v>
      </c>
      <c r="AV112" s="11" t="s">
        <v>79</v>
      </c>
      <c r="AW112" s="11" t="s">
        <v>32</v>
      </c>
      <c r="AX112" s="11" t="s">
        <v>69</v>
      </c>
      <c r="AY112" s="226" t="s">
        <v>117</v>
      </c>
    </row>
    <row r="113" s="11" customFormat="1">
      <c r="B113" s="215"/>
      <c r="C113" s="216"/>
      <c r="D113" s="217" t="s">
        <v>126</v>
      </c>
      <c r="E113" s="218" t="s">
        <v>1</v>
      </c>
      <c r="F113" s="219" t="s">
        <v>317</v>
      </c>
      <c r="G113" s="216"/>
      <c r="H113" s="220">
        <v>5.2999999999999998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126</v>
      </c>
      <c r="AU113" s="226" t="s">
        <v>79</v>
      </c>
      <c r="AV113" s="11" t="s">
        <v>79</v>
      </c>
      <c r="AW113" s="11" t="s">
        <v>32</v>
      </c>
      <c r="AX113" s="11" t="s">
        <v>69</v>
      </c>
      <c r="AY113" s="226" t="s">
        <v>117</v>
      </c>
    </row>
    <row r="114" s="11" customFormat="1">
      <c r="B114" s="215"/>
      <c r="C114" s="216"/>
      <c r="D114" s="217" t="s">
        <v>126</v>
      </c>
      <c r="E114" s="218" t="s">
        <v>1</v>
      </c>
      <c r="F114" s="219" t="s">
        <v>318</v>
      </c>
      <c r="G114" s="216"/>
      <c r="H114" s="220">
        <v>12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126</v>
      </c>
      <c r="AU114" s="226" t="s">
        <v>79</v>
      </c>
      <c r="AV114" s="11" t="s">
        <v>79</v>
      </c>
      <c r="AW114" s="11" t="s">
        <v>32</v>
      </c>
      <c r="AX114" s="11" t="s">
        <v>69</v>
      </c>
      <c r="AY114" s="226" t="s">
        <v>117</v>
      </c>
    </row>
    <row r="115" s="11" customFormat="1">
      <c r="B115" s="215"/>
      <c r="C115" s="216"/>
      <c r="D115" s="217" t="s">
        <v>126</v>
      </c>
      <c r="E115" s="218" t="s">
        <v>1</v>
      </c>
      <c r="F115" s="219" t="s">
        <v>319</v>
      </c>
      <c r="G115" s="216"/>
      <c r="H115" s="220">
        <v>-19.5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126</v>
      </c>
      <c r="AU115" s="226" t="s">
        <v>79</v>
      </c>
      <c r="AV115" s="11" t="s">
        <v>79</v>
      </c>
      <c r="AW115" s="11" t="s">
        <v>32</v>
      </c>
      <c r="AX115" s="11" t="s">
        <v>69</v>
      </c>
      <c r="AY115" s="226" t="s">
        <v>117</v>
      </c>
    </row>
    <row r="116" s="14" customFormat="1">
      <c r="B116" s="262"/>
      <c r="C116" s="263"/>
      <c r="D116" s="217" t="s">
        <v>126</v>
      </c>
      <c r="E116" s="264" t="s">
        <v>1</v>
      </c>
      <c r="F116" s="265" t="s">
        <v>320</v>
      </c>
      <c r="G116" s="263"/>
      <c r="H116" s="266">
        <v>772.99999999999989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AT116" s="272" t="s">
        <v>126</v>
      </c>
      <c r="AU116" s="272" t="s">
        <v>79</v>
      </c>
      <c r="AV116" s="14" t="s">
        <v>133</v>
      </c>
      <c r="AW116" s="14" t="s">
        <v>32</v>
      </c>
      <c r="AX116" s="14" t="s">
        <v>69</v>
      </c>
      <c r="AY116" s="272" t="s">
        <v>117</v>
      </c>
    </row>
    <row r="117" s="12" customFormat="1">
      <c r="B117" s="227"/>
      <c r="C117" s="228"/>
      <c r="D117" s="217" t="s">
        <v>126</v>
      </c>
      <c r="E117" s="229" t="s">
        <v>1</v>
      </c>
      <c r="F117" s="230" t="s">
        <v>321</v>
      </c>
      <c r="G117" s="228"/>
      <c r="H117" s="229" t="s">
        <v>1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126</v>
      </c>
      <c r="AU117" s="236" t="s">
        <v>79</v>
      </c>
      <c r="AV117" s="12" t="s">
        <v>77</v>
      </c>
      <c r="AW117" s="12" t="s">
        <v>32</v>
      </c>
      <c r="AX117" s="12" t="s">
        <v>69</v>
      </c>
      <c r="AY117" s="236" t="s">
        <v>117</v>
      </c>
    </row>
    <row r="118" s="11" customFormat="1">
      <c r="B118" s="215"/>
      <c r="C118" s="216"/>
      <c r="D118" s="217" t="s">
        <v>126</v>
      </c>
      <c r="E118" s="218" t="s">
        <v>1</v>
      </c>
      <c r="F118" s="219" t="s">
        <v>322</v>
      </c>
      <c r="G118" s="216"/>
      <c r="H118" s="220">
        <v>386.5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126</v>
      </c>
      <c r="AU118" s="226" t="s">
        <v>79</v>
      </c>
      <c r="AV118" s="11" t="s">
        <v>79</v>
      </c>
      <c r="AW118" s="11" t="s">
        <v>32</v>
      </c>
      <c r="AX118" s="11" t="s">
        <v>77</v>
      </c>
      <c r="AY118" s="226" t="s">
        <v>117</v>
      </c>
    </row>
    <row r="119" s="1" customFormat="1" ht="16.5" customHeight="1">
      <c r="B119" s="37"/>
      <c r="C119" s="204" t="s">
        <v>166</v>
      </c>
      <c r="D119" s="204" t="s">
        <v>119</v>
      </c>
      <c r="E119" s="205" t="s">
        <v>323</v>
      </c>
      <c r="F119" s="206" t="s">
        <v>324</v>
      </c>
      <c r="G119" s="207" t="s">
        <v>141</v>
      </c>
      <c r="H119" s="208">
        <v>386.5</v>
      </c>
      <c r="I119" s="209"/>
      <c r="J119" s="208">
        <f>ROUND(I119*H119,2)</f>
        <v>0</v>
      </c>
      <c r="K119" s="206" t="s">
        <v>123</v>
      </c>
      <c r="L119" s="42"/>
      <c r="M119" s="210" t="s">
        <v>1</v>
      </c>
      <c r="N119" s="211" t="s">
        <v>40</v>
      </c>
      <c r="O119" s="78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16" t="s">
        <v>124</v>
      </c>
      <c r="AT119" s="16" t="s">
        <v>119</v>
      </c>
      <c r="AU119" s="16" t="s">
        <v>79</v>
      </c>
      <c r="AY119" s="16" t="s">
        <v>117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6" t="s">
        <v>77</v>
      </c>
      <c r="BK119" s="214">
        <f>ROUND(I119*H119,2)</f>
        <v>0</v>
      </c>
      <c r="BL119" s="16" t="s">
        <v>124</v>
      </c>
      <c r="BM119" s="16" t="s">
        <v>325</v>
      </c>
    </row>
    <row r="120" s="12" customFormat="1">
      <c r="B120" s="227"/>
      <c r="C120" s="228"/>
      <c r="D120" s="217" t="s">
        <v>126</v>
      </c>
      <c r="E120" s="229" t="s">
        <v>1</v>
      </c>
      <c r="F120" s="230" t="s">
        <v>326</v>
      </c>
      <c r="G120" s="228"/>
      <c r="H120" s="229" t="s">
        <v>1</v>
      </c>
      <c r="I120" s="231"/>
      <c r="J120" s="228"/>
      <c r="K120" s="228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126</v>
      </c>
      <c r="AU120" s="236" t="s">
        <v>79</v>
      </c>
      <c r="AV120" s="12" t="s">
        <v>77</v>
      </c>
      <c r="AW120" s="12" t="s">
        <v>32</v>
      </c>
      <c r="AX120" s="12" t="s">
        <v>69</v>
      </c>
      <c r="AY120" s="236" t="s">
        <v>117</v>
      </c>
    </row>
    <row r="121" s="11" customFormat="1">
      <c r="B121" s="215"/>
      <c r="C121" s="216"/>
      <c r="D121" s="217" t="s">
        <v>126</v>
      </c>
      <c r="E121" s="218" t="s">
        <v>1</v>
      </c>
      <c r="F121" s="219" t="s">
        <v>322</v>
      </c>
      <c r="G121" s="216"/>
      <c r="H121" s="220">
        <v>386.5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126</v>
      </c>
      <c r="AU121" s="226" t="s">
        <v>79</v>
      </c>
      <c r="AV121" s="11" t="s">
        <v>79</v>
      </c>
      <c r="AW121" s="11" t="s">
        <v>32</v>
      </c>
      <c r="AX121" s="11" t="s">
        <v>77</v>
      </c>
      <c r="AY121" s="226" t="s">
        <v>117</v>
      </c>
    </row>
    <row r="122" s="1" customFormat="1" ht="16.5" customHeight="1">
      <c r="B122" s="37"/>
      <c r="C122" s="204" t="s">
        <v>171</v>
      </c>
      <c r="D122" s="204" t="s">
        <v>119</v>
      </c>
      <c r="E122" s="205" t="s">
        <v>327</v>
      </c>
      <c r="F122" s="206" t="s">
        <v>328</v>
      </c>
      <c r="G122" s="207" t="s">
        <v>136</v>
      </c>
      <c r="H122" s="208">
        <v>65</v>
      </c>
      <c r="I122" s="209"/>
      <c r="J122" s="208">
        <f>ROUND(I122*H122,2)</f>
        <v>0</v>
      </c>
      <c r="K122" s="206" t="s">
        <v>123</v>
      </c>
      <c r="L122" s="42"/>
      <c r="M122" s="210" t="s">
        <v>1</v>
      </c>
      <c r="N122" s="211" t="s">
        <v>40</v>
      </c>
      <c r="O122" s="78"/>
      <c r="P122" s="212">
        <f>O122*H122</f>
        <v>0</v>
      </c>
      <c r="Q122" s="212">
        <v>0.00084999999999999995</v>
      </c>
      <c r="R122" s="212">
        <f>Q122*H122</f>
        <v>0.055249999999999994</v>
      </c>
      <c r="S122" s="212">
        <v>0</v>
      </c>
      <c r="T122" s="213">
        <f>S122*H122</f>
        <v>0</v>
      </c>
      <c r="AR122" s="16" t="s">
        <v>124</v>
      </c>
      <c r="AT122" s="16" t="s">
        <v>119</v>
      </c>
      <c r="AU122" s="16" t="s">
        <v>79</v>
      </c>
      <c r="AY122" s="16" t="s">
        <v>117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6" t="s">
        <v>77</v>
      </c>
      <c r="BK122" s="214">
        <f>ROUND(I122*H122,2)</f>
        <v>0</v>
      </c>
      <c r="BL122" s="16" t="s">
        <v>124</v>
      </c>
      <c r="BM122" s="16" t="s">
        <v>329</v>
      </c>
    </row>
    <row r="123" s="11" customFormat="1">
      <c r="B123" s="215"/>
      <c r="C123" s="216"/>
      <c r="D123" s="217" t="s">
        <v>126</v>
      </c>
      <c r="E123" s="218" t="s">
        <v>1</v>
      </c>
      <c r="F123" s="219" t="s">
        <v>330</v>
      </c>
      <c r="G123" s="216"/>
      <c r="H123" s="220">
        <v>65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126</v>
      </c>
      <c r="AU123" s="226" t="s">
        <v>79</v>
      </c>
      <c r="AV123" s="11" t="s">
        <v>79</v>
      </c>
      <c r="AW123" s="11" t="s">
        <v>32</v>
      </c>
      <c r="AX123" s="11" t="s">
        <v>77</v>
      </c>
      <c r="AY123" s="226" t="s">
        <v>117</v>
      </c>
    </row>
    <row r="124" s="1" customFormat="1" ht="16.5" customHeight="1">
      <c r="B124" s="37"/>
      <c r="C124" s="204" t="s">
        <v>177</v>
      </c>
      <c r="D124" s="204" t="s">
        <v>119</v>
      </c>
      <c r="E124" s="205" t="s">
        <v>331</v>
      </c>
      <c r="F124" s="206" t="s">
        <v>332</v>
      </c>
      <c r="G124" s="207" t="s">
        <v>136</v>
      </c>
      <c r="H124" s="208">
        <v>65</v>
      </c>
      <c r="I124" s="209"/>
      <c r="J124" s="208">
        <f>ROUND(I124*H124,2)</f>
        <v>0</v>
      </c>
      <c r="K124" s="206" t="s">
        <v>123</v>
      </c>
      <c r="L124" s="42"/>
      <c r="M124" s="210" t="s">
        <v>1</v>
      </c>
      <c r="N124" s="211" t="s">
        <v>40</v>
      </c>
      <c r="O124" s="78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16" t="s">
        <v>124</v>
      </c>
      <c r="AT124" s="16" t="s">
        <v>119</v>
      </c>
      <c r="AU124" s="16" t="s">
        <v>79</v>
      </c>
      <c r="AY124" s="16" t="s">
        <v>117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6" t="s">
        <v>77</v>
      </c>
      <c r="BK124" s="214">
        <f>ROUND(I124*H124,2)</f>
        <v>0</v>
      </c>
      <c r="BL124" s="16" t="s">
        <v>124</v>
      </c>
      <c r="BM124" s="16" t="s">
        <v>333</v>
      </c>
    </row>
    <row r="125" s="11" customFormat="1">
      <c r="B125" s="215"/>
      <c r="C125" s="216"/>
      <c r="D125" s="217" t="s">
        <v>126</v>
      </c>
      <c r="E125" s="218" t="s">
        <v>1</v>
      </c>
      <c r="F125" s="219" t="s">
        <v>334</v>
      </c>
      <c r="G125" s="216"/>
      <c r="H125" s="220">
        <v>65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126</v>
      </c>
      <c r="AU125" s="226" t="s">
        <v>79</v>
      </c>
      <c r="AV125" s="11" t="s">
        <v>79</v>
      </c>
      <c r="AW125" s="11" t="s">
        <v>32</v>
      </c>
      <c r="AX125" s="11" t="s">
        <v>77</v>
      </c>
      <c r="AY125" s="226" t="s">
        <v>117</v>
      </c>
    </row>
    <row r="126" s="1" customFormat="1" ht="16.5" customHeight="1">
      <c r="B126" s="37"/>
      <c r="C126" s="204" t="s">
        <v>185</v>
      </c>
      <c r="D126" s="204" t="s">
        <v>119</v>
      </c>
      <c r="E126" s="205" t="s">
        <v>335</v>
      </c>
      <c r="F126" s="206" t="s">
        <v>336</v>
      </c>
      <c r="G126" s="207" t="s">
        <v>136</v>
      </c>
      <c r="H126" s="208">
        <v>1349.7000000000001</v>
      </c>
      <c r="I126" s="209"/>
      <c r="J126" s="208">
        <f>ROUND(I126*H126,2)</f>
        <v>0</v>
      </c>
      <c r="K126" s="206" t="s">
        <v>123</v>
      </c>
      <c r="L126" s="42"/>
      <c r="M126" s="210" t="s">
        <v>1</v>
      </c>
      <c r="N126" s="211" t="s">
        <v>40</v>
      </c>
      <c r="O126" s="78"/>
      <c r="P126" s="212">
        <f>O126*H126</f>
        <v>0</v>
      </c>
      <c r="Q126" s="212">
        <v>0.0011900000000000001</v>
      </c>
      <c r="R126" s="212">
        <f>Q126*H126</f>
        <v>1.6061430000000001</v>
      </c>
      <c r="S126" s="212">
        <v>0</v>
      </c>
      <c r="T126" s="213">
        <f>S126*H126</f>
        <v>0</v>
      </c>
      <c r="AR126" s="16" t="s">
        <v>124</v>
      </c>
      <c r="AT126" s="16" t="s">
        <v>119</v>
      </c>
      <c r="AU126" s="16" t="s">
        <v>79</v>
      </c>
      <c r="AY126" s="16" t="s">
        <v>117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6" t="s">
        <v>77</v>
      </c>
      <c r="BK126" s="214">
        <f>ROUND(I126*H126,2)</f>
        <v>0</v>
      </c>
      <c r="BL126" s="16" t="s">
        <v>124</v>
      </c>
      <c r="BM126" s="16" t="s">
        <v>337</v>
      </c>
    </row>
    <row r="127" s="11" customFormat="1">
      <c r="B127" s="215"/>
      <c r="C127" s="216"/>
      <c r="D127" s="217" t="s">
        <v>126</v>
      </c>
      <c r="E127" s="218" t="s">
        <v>1</v>
      </c>
      <c r="F127" s="219" t="s">
        <v>338</v>
      </c>
      <c r="G127" s="216"/>
      <c r="H127" s="220">
        <v>1013.2000000000001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126</v>
      </c>
      <c r="AU127" s="226" t="s">
        <v>79</v>
      </c>
      <c r="AV127" s="11" t="s">
        <v>79</v>
      </c>
      <c r="AW127" s="11" t="s">
        <v>32</v>
      </c>
      <c r="AX127" s="11" t="s">
        <v>69</v>
      </c>
      <c r="AY127" s="226" t="s">
        <v>117</v>
      </c>
    </row>
    <row r="128" s="11" customFormat="1">
      <c r="B128" s="215"/>
      <c r="C128" s="216"/>
      <c r="D128" s="217" t="s">
        <v>126</v>
      </c>
      <c r="E128" s="218" t="s">
        <v>1</v>
      </c>
      <c r="F128" s="219" t="s">
        <v>339</v>
      </c>
      <c r="G128" s="216"/>
      <c r="H128" s="220">
        <v>228.30000000000001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126</v>
      </c>
      <c r="AU128" s="226" t="s">
        <v>79</v>
      </c>
      <c r="AV128" s="11" t="s">
        <v>79</v>
      </c>
      <c r="AW128" s="11" t="s">
        <v>32</v>
      </c>
      <c r="AX128" s="11" t="s">
        <v>69</v>
      </c>
      <c r="AY128" s="226" t="s">
        <v>117</v>
      </c>
    </row>
    <row r="129" s="11" customFormat="1">
      <c r="B129" s="215"/>
      <c r="C129" s="216"/>
      <c r="D129" s="217" t="s">
        <v>126</v>
      </c>
      <c r="E129" s="218" t="s">
        <v>1</v>
      </c>
      <c r="F129" s="219" t="s">
        <v>340</v>
      </c>
      <c r="G129" s="216"/>
      <c r="H129" s="220">
        <v>96.400000000000006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126</v>
      </c>
      <c r="AU129" s="226" t="s">
        <v>79</v>
      </c>
      <c r="AV129" s="11" t="s">
        <v>79</v>
      </c>
      <c r="AW129" s="11" t="s">
        <v>32</v>
      </c>
      <c r="AX129" s="11" t="s">
        <v>69</v>
      </c>
      <c r="AY129" s="226" t="s">
        <v>117</v>
      </c>
    </row>
    <row r="130" s="11" customFormat="1">
      <c r="B130" s="215"/>
      <c r="C130" s="216"/>
      <c r="D130" s="217" t="s">
        <v>126</v>
      </c>
      <c r="E130" s="218" t="s">
        <v>1</v>
      </c>
      <c r="F130" s="219" t="s">
        <v>341</v>
      </c>
      <c r="G130" s="216"/>
      <c r="H130" s="220">
        <v>11.800000000000001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126</v>
      </c>
      <c r="AU130" s="226" t="s">
        <v>79</v>
      </c>
      <c r="AV130" s="11" t="s">
        <v>79</v>
      </c>
      <c r="AW130" s="11" t="s">
        <v>32</v>
      </c>
      <c r="AX130" s="11" t="s">
        <v>69</v>
      </c>
      <c r="AY130" s="226" t="s">
        <v>117</v>
      </c>
    </row>
    <row r="131" s="13" customFormat="1">
      <c r="B131" s="237"/>
      <c r="C131" s="238"/>
      <c r="D131" s="217" t="s">
        <v>126</v>
      </c>
      <c r="E131" s="239" t="s">
        <v>1</v>
      </c>
      <c r="F131" s="240" t="s">
        <v>153</v>
      </c>
      <c r="G131" s="238"/>
      <c r="H131" s="241">
        <v>1349.7000000000001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126</v>
      </c>
      <c r="AU131" s="247" t="s">
        <v>79</v>
      </c>
      <c r="AV131" s="13" t="s">
        <v>124</v>
      </c>
      <c r="AW131" s="13" t="s">
        <v>32</v>
      </c>
      <c r="AX131" s="13" t="s">
        <v>77</v>
      </c>
      <c r="AY131" s="247" t="s">
        <v>117</v>
      </c>
    </row>
    <row r="132" s="1" customFormat="1" ht="16.5" customHeight="1">
      <c r="B132" s="37"/>
      <c r="C132" s="204" t="s">
        <v>191</v>
      </c>
      <c r="D132" s="204" t="s">
        <v>119</v>
      </c>
      <c r="E132" s="205" t="s">
        <v>342</v>
      </c>
      <c r="F132" s="206" t="s">
        <v>343</v>
      </c>
      <c r="G132" s="207" t="s">
        <v>136</v>
      </c>
      <c r="H132" s="208">
        <v>1349.7000000000001</v>
      </c>
      <c r="I132" s="209"/>
      <c r="J132" s="208">
        <f>ROUND(I132*H132,2)</f>
        <v>0</v>
      </c>
      <c r="K132" s="206" t="s">
        <v>123</v>
      </c>
      <c r="L132" s="42"/>
      <c r="M132" s="210" t="s">
        <v>1</v>
      </c>
      <c r="N132" s="211" t="s">
        <v>40</v>
      </c>
      <c r="O132" s="78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6" t="s">
        <v>124</v>
      </c>
      <c r="AT132" s="16" t="s">
        <v>119</v>
      </c>
      <c r="AU132" s="16" t="s">
        <v>79</v>
      </c>
      <c r="AY132" s="16" t="s">
        <v>117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6" t="s">
        <v>77</v>
      </c>
      <c r="BK132" s="214">
        <f>ROUND(I132*H132,2)</f>
        <v>0</v>
      </c>
      <c r="BL132" s="16" t="s">
        <v>124</v>
      </c>
      <c r="BM132" s="16" t="s">
        <v>344</v>
      </c>
    </row>
    <row r="133" s="11" customFormat="1">
      <c r="B133" s="215"/>
      <c r="C133" s="216"/>
      <c r="D133" s="217" t="s">
        <v>126</v>
      </c>
      <c r="E133" s="218" t="s">
        <v>1</v>
      </c>
      <c r="F133" s="219" t="s">
        <v>345</v>
      </c>
      <c r="G133" s="216"/>
      <c r="H133" s="220">
        <v>1349.7000000000001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126</v>
      </c>
      <c r="AU133" s="226" t="s">
        <v>79</v>
      </c>
      <c r="AV133" s="11" t="s">
        <v>79</v>
      </c>
      <c r="AW133" s="11" t="s">
        <v>32</v>
      </c>
      <c r="AX133" s="11" t="s">
        <v>77</v>
      </c>
      <c r="AY133" s="226" t="s">
        <v>117</v>
      </c>
    </row>
    <row r="134" s="1" customFormat="1" ht="16.5" customHeight="1">
      <c r="B134" s="37"/>
      <c r="C134" s="204" t="s">
        <v>195</v>
      </c>
      <c r="D134" s="204" t="s">
        <v>119</v>
      </c>
      <c r="E134" s="205" t="s">
        <v>346</v>
      </c>
      <c r="F134" s="206" t="s">
        <v>347</v>
      </c>
      <c r="G134" s="207" t="s">
        <v>141</v>
      </c>
      <c r="H134" s="208">
        <v>425.19999999999999</v>
      </c>
      <c r="I134" s="209"/>
      <c r="J134" s="208">
        <f>ROUND(I134*H134,2)</f>
        <v>0</v>
      </c>
      <c r="K134" s="206" t="s">
        <v>123</v>
      </c>
      <c r="L134" s="42"/>
      <c r="M134" s="210" t="s">
        <v>1</v>
      </c>
      <c r="N134" s="211" t="s">
        <v>40</v>
      </c>
      <c r="O134" s="78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16" t="s">
        <v>124</v>
      </c>
      <c r="AT134" s="16" t="s">
        <v>119</v>
      </c>
      <c r="AU134" s="16" t="s">
        <v>79</v>
      </c>
      <c r="AY134" s="16" t="s">
        <v>117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6" t="s">
        <v>77</v>
      </c>
      <c r="BK134" s="214">
        <f>ROUND(I134*H134,2)</f>
        <v>0</v>
      </c>
      <c r="BL134" s="16" t="s">
        <v>124</v>
      </c>
      <c r="BM134" s="16" t="s">
        <v>348</v>
      </c>
    </row>
    <row r="135" s="12" customFormat="1">
      <c r="B135" s="227"/>
      <c r="C135" s="228"/>
      <c r="D135" s="217" t="s">
        <v>126</v>
      </c>
      <c r="E135" s="229" t="s">
        <v>1</v>
      </c>
      <c r="F135" s="230" t="s">
        <v>349</v>
      </c>
      <c r="G135" s="228"/>
      <c r="H135" s="229" t="s">
        <v>1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126</v>
      </c>
      <c r="AU135" s="236" t="s">
        <v>79</v>
      </c>
      <c r="AV135" s="12" t="s">
        <v>77</v>
      </c>
      <c r="AW135" s="12" t="s">
        <v>32</v>
      </c>
      <c r="AX135" s="12" t="s">
        <v>69</v>
      </c>
      <c r="AY135" s="236" t="s">
        <v>117</v>
      </c>
    </row>
    <row r="136" s="11" customFormat="1">
      <c r="B136" s="215"/>
      <c r="C136" s="216"/>
      <c r="D136" s="217" t="s">
        <v>126</v>
      </c>
      <c r="E136" s="218" t="s">
        <v>1</v>
      </c>
      <c r="F136" s="219" t="s">
        <v>350</v>
      </c>
      <c r="G136" s="216"/>
      <c r="H136" s="220">
        <v>425.19999999999999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126</v>
      </c>
      <c r="AU136" s="226" t="s">
        <v>79</v>
      </c>
      <c r="AV136" s="11" t="s">
        <v>79</v>
      </c>
      <c r="AW136" s="11" t="s">
        <v>32</v>
      </c>
      <c r="AX136" s="11" t="s">
        <v>77</v>
      </c>
      <c r="AY136" s="226" t="s">
        <v>117</v>
      </c>
    </row>
    <row r="137" s="1" customFormat="1" ht="16.5" customHeight="1">
      <c r="B137" s="37"/>
      <c r="C137" s="204" t="s">
        <v>199</v>
      </c>
      <c r="D137" s="204" t="s">
        <v>119</v>
      </c>
      <c r="E137" s="205" t="s">
        <v>351</v>
      </c>
      <c r="F137" s="206" t="s">
        <v>352</v>
      </c>
      <c r="G137" s="207" t="s">
        <v>141</v>
      </c>
      <c r="H137" s="208">
        <v>1155</v>
      </c>
      <c r="I137" s="209"/>
      <c r="J137" s="208">
        <f>ROUND(I137*H137,2)</f>
        <v>0</v>
      </c>
      <c r="K137" s="206" t="s">
        <v>123</v>
      </c>
      <c r="L137" s="42"/>
      <c r="M137" s="210" t="s">
        <v>1</v>
      </c>
      <c r="N137" s="211" t="s">
        <v>40</v>
      </c>
      <c r="O137" s="78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16" t="s">
        <v>124</v>
      </c>
      <c r="AT137" s="16" t="s">
        <v>119</v>
      </c>
      <c r="AU137" s="16" t="s">
        <v>79</v>
      </c>
      <c r="AY137" s="16" t="s">
        <v>117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77</v>
      </c>
      <c r="BK137" s="214">
        <f>ROUND(I137*H137,2)</f>
        <v>0</v>
      </c>
      <c r="BL137" s="16" t="s">
        <v>124</v>
      </c>
      <c r="BM137" s="16" t="s">
        <v>353</v>
      </c>
    </row>
    <row r="138" s="12" customFormat="1">
      <c r="B138" s="227"/>
      <c r="C138" s="228"/>
      <c r="D138" s="217" t="s">
        <v>126</v>
      </c>
      <c r="E138" s="229" t="s">
        <v>1</v>
      </c>
      <c r="F138" s="230" t="s">
        <v>354</v>
      </c>
      <c r="G138" s="228"/>
      <c r="H138" s="229" t="s">
        <v>1</v>
      </c>
      <c r="I138" s="231"/>
      <c r="J138" s="228"/>
      <c r="K138" s="228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126</v>
      </c>
      <c r="AU138" s="236" t="s">
        <v>79</v>
      </c>
      <c r="AV138" s="12" t="s">
        <v>77</v>
      </c>
      <c r="AW138" s="12" t="s">
        <v>32</v>
      </c>
      <c r="AX138" s="12" t="s">
        <v>69</v>
      </c>
      <c r="AY138" s="236" t="s">
        <v>117</v>
      </c>
    </row>
    <row r="139" s="11" customFormat="1">
      <c r="B139" s="215"/>
      <c r="C139" s="216"/>
      <c r="D139" s="217" t="s">
        <v>126</v>
      </c>
      <c r="E139" s="218" t="s">
        <v>1</v>
      </c>
      <c r="F139" s="219" t="s">
        <v>355</v>
      </c>
      <c r="G139" s="216"/>
      <c r="H139" s="220">
        <v>1155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126</v>
      </c>
      <c r="AU139" s="226" t="s">
        <v>79</v>
      </c>
      <c r="AV139" s="11" t="s">
        <v>79</v>
      </c>
      <c r="AW139" s="11" t="s">
        <v>32</v>
      </c>
      <c r="AX139" s="11" t="s">
        <v>77</v>
      </c>
      <c r="AY139" s="226" t="s">
        <v>117</v>
      </c>
    </row>
    <row r="140" s="1" customFormat="1" ht="16.5" customHeight="1">
      <c r="B140" s="37"/>
      <c r="C140" s="204" t="s">
        <v>8</v>
      </c>
      <c r="D140" s="204" t="s">
        <v>119</v>
      </c>
      <c r="E140" s="205" t="s">
        <v>356</v>
      </c>
      <c r="F140" s="206" t="s">
        <v>357</v>
      </c>
      <c r="G140" s="207" t="s">
        <v>141</v>
      </c>
      <c r="H140" s="208">
        <v>577.5</v>
      </c>
      <c r="I140" s="209"/>
      <c r="J140" s="208">
        <f>ROUND(I140*H140,2)</f>
        <v>0</v>
      </c>
      <c r="K140" s="206" t="s">
        <v>123</v>
      </c>
      <c r="L140" s="42"/>
      <c r="M140" s="210" t="s">
        <v>1</v>
      </c>
      <c r="N140" s="211" t="s">
        <v>40</v>
      </c>
      <c r="O140" s="78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16" t="s">
        <v>124</v>
      </c>
      <c r="AT140" s="16" t="s">
        <v>119</v>
      </c>
      <c r="AU140" s="16" t="s">
        <v>79</v>
      </c>
      <c r="AY140" s="16" t="s">
        <v>117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77</v>
      </c>
      <c r="BK140" s="214">
        <f>ROUND(I140*H140,2)</f>
        <v>0</v>
      </c>
      <c r="BL140" s="16" t="s">
        <v>124</v>
      </c>
      <c r="BM140" s="16" t="s">
        <v>358</v>
      </c>
    </row>
    <row r="141" s="12" customFormat="1">
      <c r="B141" s="227"/>
      <c r="C141" s="228"/>
      <c r="D141" s="217" t="s">
        <v>126</v>
      </c>
      <c r="E141" s="229" t="s">
        <v>1</v>
      </c>
      <c r="F141" s="230" t="s">
        <v>359</v>
      </c>
      <c r="G141" s="228"/>
      <c r="H141" s="229" t="s">
        <v>1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126</v>
      </c>
      <c r="AU141" s="236" t="s">
        <v>79</v>
      </c>
      <c r="AV141" s="12" t="s">
        <v>77</v>
      </c>
      <c r="AW141" s="12" t="s">
        <v>32</v>
      </c>
      <c r="AX141" s="12" t="s">
        <v>69</v>
      </c>
      <c r="AY141" s="236" t="s">
        <v>117</v>
      </c>
    </row>
    <row r="142" s="11" customFormat="1">
      <c r="B142" s="215"/>
      <c r="C142" s="216"/>
      <c r="D142" s="217" t="s">
        <v>126</v>
      </c>
      <c r="E142" s="218" t="s">
        <v>1</v>
      </c>
      <c r="F142" s="219" t="s">
        <v>360</v>
      </c>
      <c r="G142" s="216"/>
      <c r="H142" s="220">
        <v>577.5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126</v>
      </c>
      <c r="AU142" s="226" t="s">
        <v>79</v>
      </c>
      <c r="AV142" s="11" t="s">
        <v>79</v>
      </c>
      <c r="AW142" s="11" t="s">
        <v>32</v>
      </c>
      <c r="AX142" s="11" t="s">
        <v>77</v>
      </c>
      <c r="AY142" s="226" t="s">
        <v>117</v>
      </c>
    </row>
    <row r="143" s="1" customFormat="1" ht="16.5" customHeight="1">
      <c r="B143" s="37"/>
      <c r="C143" s="204" t="s">
        <v>210</v>
      </c>
      <c r="D143" s="204" t="s">
        <v>119</v>
      </c>
      <c r="E143" s="205" t="s">
        <v>361</v>
      </c>
      <c r="F143" s="206" t="s">
        <v>362</v>
      </c>
      <c r="G143" s="207" t="s">
        <v>141</v>
      </c>
      <c r="H143" s="208">
        <v>577.5</v>
      </c>
      <c r="I143" s="209"/>
      <c r="J143" s="208">
        <f>ROUND(I143*H143,2)</f>
        <v>0</v>
      </c>
      <c r="K143" s="206" t="s">
        <v>123</v>
      </c>
      <c r="L143" s="42"/>
      <c r="M143" s="210" t="s">
        <v>1</v>
      </c>
      <c r="N143" s="211" t="s">
        <v>40</v>
      </c>
      <c r="O143" s="78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AR143" s="16" t="s">
        <v>124</v>
      </c>
      <c r="AT143" s="16" t="s">
        <v>119</v>
      </c>
      <c r="AU143" s="16" t="s">
        <v>79</v>
      </c>
      <c r="AY143" s="16" t="s">
        <v>117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77</v>
      </c>
      <c r="BK143" s="214">
        <f>ROUND(I143*H143,2)</f>
        <v>0</v>
      </c>
      <c r="BL143" s="16" t="s">
        <v>124</v>
      </c>
      <c r="BM143" s="16" t="s">
        <v>363</v>
      </c>
    </row>
    <row r="144" s="11" customFormat="1">
      <c r="B144" s="215"/>
      <c r="C144" s="216"/>
      <c r="D144" s="217" t="s">
        <v>126</v>
      </c>
      <c r="E144" s="218" t="s">
        <v>1</v>
      </c>
      <c r="F144" s="219" t="s">
        <v>364</v>
      </c>
      <c r="G144" s="216"/>
      <c r="H144" s="220">
        <v>773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126</v>
      </c>
      <c r="AU144" s="226" t="s">
        <v>79</v>
      </c>
      <c r="AV144" s="11" t="s">
        <v>79</v>
      </c>
      <c r="AW144" s="11" t="s">
        <v>32</v>
      </c>
      <c r="AX144" s="11" t="s">
        <v>69</v>
      </c>
      <c r="AY144" s="226" t="s">
        <v>117</v>
      </c>
    </row>
    <row r="145" s="12" customFormat="1">
      <c r="B145" s="227"/>
      <c r="C145" s="228"/>
      <c r="D145" s="217" t="s">
        <v>126</v>
      </c>
      <c r="E145" s="229" t="s">
        <v>1</v>
      </c>
      <c r="F145" s="230" t="s">
        <v>365</v>
      </c>
      <c r="G145" s="228"/>
      <c r="H145" s="229" t="s">
        <v>1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126</v>
      </c>
      <c r="AU145" s="236" t="s">
        <v>79</v>
      </c>
      <c r="AV145" s="12" t="s">
        <v>77</v>
      </c>
      <c r="AW145" s="12" t="s">
        <v>32</v>
      </c>
      <c r="AX145" s="12" t="s">
        <v>69</v>
      </c>
      <c r="AY145" s="236" t="s">
        <v>117</v>
      </c>
    </row>
    <row r="146" s="11" customFormat="1">
      <c r="B146" s="215"/>
      <c r="C146" s="216"/>
      <c r="D146" s="217" t="s">
        <v>126</v>
      </c>
      <c r="E146" s="218" t="s">
        <v>1</v>
      </c>
      <c r="F146" s="219" t="s">
        <v>366</v>
      </c>
      <c r="G146" s="216"/>
      <c r="H146" s="220">
        <v>-19.5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126</v>
      </c>
      <c r="AU146" s="226" t="s">
        <v>79</v>
      </c>
      <c r="AV146" s="11" t="s">
        <v>79</v>
      </c>
      <c r="AW146" s="11" t="s">
        <v>32</v>
      </c>
      <c r="AX146" s="11" t="s">
        <v>69</v>
      </c>
      <c r="AY146" s="226" t="s">
        <v>117</v>
      </c>
    </row>
    <row r="147" s="12" customFormat="1">
      <c r="B147" s="227"/>
      <c r="C147" s="228"/>
      <c r="D147" s="217" t="s">
        <v>126</v>
      </c>
      <c r="E147" s="229" t="s">
        <v>1</v>
      </c>
      <c r="F147" s="230" t="s">
        <v>367</v>
      </c>
      <c r="G147" s="228"/>
      <c r="H147" s="229" t="s">
        <v>1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126</v>
      </c>
      <c r="AU147" s="236" t="s">
        <v>79</v>
      </c>
      <c r="AV147" s="12" t="s">
        <v>77</v>
      </c>
      <c r="AW147" s="12" t="s">
        <v>32</v>
      </c>
      <c r="AX147" s="12" t="s">
        <v>69</v>
      </c>
      <c r="AY147" s="236" t="s">
        <v>117</v>
      </c>
    </row>
    <row r="148" s="11" customFormat="1">
      <c r="B148" s="215"/>
      <c r="C148" s="216"/>
      <c r="D148" s="217" t="s">
        <v>126</v>
      </c>
      <c r="E148" s="218" t="s">
        <v>1</v>
      </c>
      <c r="F148" s="219" t="s">
        <v>368</v>
      </c>
      <c r="G148" s="216"/>
      <c r="H148" s="220">
        <v>-136.69999999999999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126</v>
      </c>
      <c r="AU148" s="226" t="s">
        <v>79</v>
      </c>
      <c r="AV148" s="11" t="s">
        <v>79</v>
      </c>
      <c r="AW148" s="11" t="s">
        <v>32</v>
      </c>
      <c r="AX148" s="11" t="s">
        <v>69</v>
      </c>
      <c r="AY148" s="226" t="s">
        <v>117</v>
      </c>
    </row>
    <row r="149" s="11" customFormat="1">
      <c r="B149" s="215"/>
      <c r="C149" s="216"/>
      <c r="D149" s="217" t="s">
        <v>126</v>
      </c>
      <c r="E149" s="218" t="s">
        <v>1</v>
      </c>
      <c r="F149" s="219" t="s">
        <v>369</v>
      </c>
      <c r="G149" s="216"/>
      <c r="H149" s="220">
        <v>-27.300000000000001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126</v>
      </c>
      <c r="AU149" s="226" t="s">
        <v>79</v>
      </c>
      <c r="AV149" s="11" t="s">
        <v>79</v>
      </c>
      <c r="AW149" s="11" t="s">
        <v>32</v>
      </c>
      <c r="AX149" s="11" t="s">
        <v>69</v>
      </c>
      <c r="AY149" s="226" t="s">
        <v>117</v>
      </c>
    </row>
    <row r="150" s="11" customFormat="1">
      <c r="B150" s="215"/>
      <c r="C150" s="216"/>
      <c r="D150" s="217" t="s">
        <v>126</v>
      </c>
      <c r="E150" s="218" t="s">
        <v>1</v>
      </c>
      <c r="F150" s="219" t="s">
        <v>370</v>
      </c>
      <c r="G150" s="216"/>
      <c r="H150" s="220">
        <v>-12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126</v>
      </c>
      <c r="AU150" s="226" t="s">
        <v>79</v>
      </c>
      <c r="AV150" s="11" t="s">
        <v>79</v>
      </c>
      <c r="AW150" s="11" t="s">
        <v>32</v>
      </c>
      <c r="AX150" s="11" t="s">
        <v>69</v>
      </c>
      <c r="AY150" s="226" t="s">
        <v>117</v>
      </c>
    </row>
    <row r="151" s="14" customFormat="1">
      <c r="B151" s="262"/>
      <c r="C151" s="263"/>
      <c r="D151" s="217" t="s">
        <v>126</v>
      </c>
      <c r="E151" s="264" t="s">
        <v>1</v>
      </c>
      <c r="F151" s="265" t="s">
        <v>320</v>
      </c>
      <c r="G151" s="263"/>
      <c r="H151" s="266">
        <v>577.5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AT151" s="272" t="s">
        <v>126</v>
      </c>
      <c r="AU151" s="272" t="s">
        <v>79</v>
      </c>
      <c r="AV151" s="14" t="s">
        <v>133</v>
      </c>
      <c r="AW151" s="14" t="s">
        <v>32</v>
      </c>
      <c r="AX151" s="14" t="s">
        <v>69</v>
      </c>
      <c r="AY151" s="272" t="s">
        <v>117</v>
      </c>
    </row>
    <row r="152" s="12" customFormat="1">
      <c r="B152" s="227"/>
      <c r="C152" s="228"/>
      <c r="D152" s="217" t="s">
        <v>126</v>
      </c>
      <c r="E152" s="229" t="s">
        <v>1</v>
      </c>
      <c r="F152" s="230" t="s">
        <v>371</v>
      </c>
      <c r="G152" s="228"/>
      <c r="H152" s="229" t="s">
        <v>1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126</v>
      </c>
      <c r="AU152" s="236" t="s">
        <v>79</v>
      </c>
      <c r="AV152" s="12" t="s">
        <v>77</v>
      </c>
      <c r="AW152" s="12" t="s">
        <v>32</v>
      </c>
      <c r="AX152" s="12" t="s">
        <v>69</v>
      </c>
      <c r="AY152" s="236" t="s">
        <v>117</v>
      </c>
    </row>
    <row r="153" s="13" customFormat="1">
      <c r="B153" s="237"/>
      <c r="C153" s="238"/>
      <c r="D153" s="217" t="s">
        <v>126</v>
      </c>
      <c r="E153" s="239" t="s">
        <v>1</v>
      </c>
      <c r="F153" s="240" t="s">
        <v>153</v>
      </c>
      <c r="G153" s="238"/>
      <c r="H153" s="241">
        <v>577.5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126</v>
      </c>
      <c r="AU153" s="247" t="s">
        <v>79</v>
      </c>
      <c r="AV153" s="13" t="s">
        <v>124</v>
      </c>
      <c r="AW153" s="13" t="s">
        <v>32</v>
      </c>
      <c r="AX153" s="13" t="s">
        <v>77</v>
      </c>
      <c r="AY153" s="247" t="s">
        <v>117</v>
      </c>
    </row>
    <row r="154" s="1" customFormat="1" ht="16.5" customHeight="1">
      <c r="B154" s="37"/>
      <c r="C154" s="204" t="s">
        <v>217</v>
      </c>
      <c r="D154" s="204" t="s">
        <v>119</v>
      </c>
      <c r="E154" s="205" t="s">
        <v>372</v>
      </c>
      <c r="F154" s="206" t="s">
        <v>373</v>
      </c>
      <c r="G154" s="207" t="s">
        <v>141</v>
      </c>
      <c r="H154" s="208">
        <v>111</v>
      </c>
      <c r="I154" s="209"/>
      <c r="J154" s="208">
        <f>ROUND(I154*H154,2)</f>
        <v>0</v>
      </c>
      <c r="K154" s="206" t="s">
        <v>123</v>
      </c>
      <c r="L154" s="42"/>
      <c r="M154" s="210" t="s">
        <v>1</v>
      </c>
      <c r="N154" s="211" t="s">
        <v>40</v>
      </c>
      <c r="O154" s="78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16" t="s">
        <v>124</v>
      </c>
      <c r="AT154" s="16" t="s">
        <v>119</v>
      </c>
      <c r="AU154" s="16" t="s">
        <v>79</v>
      </c>
      <c r="AY154" s="16" t="s">
        <v>117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77</v>
      </c>
      <c r="BK154" s="214">
        <f>ROUND(I154*H154,2)</f>
        <v>0</v>
      </c>
      <c r="BL154" s="16" t="s">
        <v>124</v>
      </c>
      <c r="BM154" s="16" t="s">
        <v>374</v>
      </c>
    </row>
    <row r="155" s="12" customFormat="1">
      <c r="B155" s="227"/>
      <c r="C155" s="228"/>
      <c r="D155" s="217" t="s">
        <v>126</v>
      </c>
      <c r="E155" s="229" t="s">
        <v>1</v>
      </c>
      <c r="F155" s="230" t="s">
        <v>375</v>
      </c>
      <c r="G155" s="228"/>
      <c r="H155" s="229" t="s">
        <v>1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126</v>
      </c>
      <c r="AU155" s="236" t="s">
        <v>79</v>
      </c>
      <c r="AV155" s="12" t="s">
        <v>77</v>
      </c>
      <c r="AW155" s="12" t="s">
        <v>32</v>
      </c>
      <c r="AX155" s="12" t="s">
        <v>69</v>
      </c>
      <c r="AY155" s="236" t="s">
        <v>117</v>
      </c>
    </row>
    <row r="156" s="11" customFormat="1">
      <c r="B156" s="215"/>
      <c r="C156" s="216"/>
      <c r="D156" s="217" t="s">
        <v>126</v>
      </c>
      <c r="E156" s="218" t="s">
        <v>1</v>
      </c>
      <c r="F156" s="219" t="s">
        <v>376</v>
      </c>
      <c r="G156" s="216"/>
      <c r="H156" s="220">
        <v>136.69999999999999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126</v>
      </c>
      <c r="AU156" s="226" t="s">
        <v>79</v>
      </c>
      <c r="AV156" s="11" t="s">
        <v>79</v>
      </c>
      <c r="AW156" s="11" t="s">
        <v>32</v>
      </c>
      <c r="AX156" s="11" t="s">
        <v>69</v>
      </c>
      <c r="AY156" s="226" t="s">
        <v>117</v>
      </c>
    </row>
    <row r="157" s="11" customFormat="1">
      <c r="B157" s="215"/>
      <c r="C157" s="216"/>
      <c r="D157" s="217" t="s">
        <v>126</v>
      </c>
      <c r="E157" s="218" t="s">
        <v>1</v>
      </c>
      <c r="F157" s="219" t="s">
        <v>377</v>
      </c>
      <c r="G157" s="216"/>
      <c r="H157" s="220">
        <v>-25.699999999999999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126</v>
      </c>
      <c r="AU157" s="226" t="s">
        <v>79</v>
      </c>
      <c r="AV157" s="11" t="s">
        <v>79</v>
      </c>
      <c r="AW157" s="11" t="s">
        <v>32</v>
      </c>
      <c r="AX157" s="11" t="s">
        <v>69</v>
      </c>
      <c r="AY157" s="226" t="s">
        <v>117</v>
      </c>
    </row>
    <row r="158" s="13" customFormat="1">
      <c r="B158" s="237"/>
      <c r="C158" s="238"/>
      <c r="D158" s="217" t="s">
        <v>126</v>
      </c>
      <c r="E158" s="239" t="s">
        <v>1</v>
      </c>
      <c r="F158" s="240" t="s">
        <v>153</v>
      </c>
      <c r="G158" s="238"/>
      <c r="H158" s="241">
        <v>110.99999999999999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126</v>
      </c>
      <c r="AU158" s="247" t="s">
        <v>79</v>
      </c>
      <c r="AV158" s="13" t="s">
        <v>124</v>
      </c>
      <c r="AW158" s="13" t="s">
        <v>32</v>
      </c>
      <c r="AX158" s="13" t="s">
        <v>77</v>
      </c>
      <c r="AY158" s="247" t="s">
        <v>117</v>
      </c>
    </row>
    <row r="159" s="1" customFormat="1" ht="16.5" customHeight="1">
      <c r="B159" s="37"/>
      <c r="C159" s="248" t="s">
        <v>222</v>
      </c>
      <c r="D159" s="248" t="s">
        <v>203</v>
      </c>
      <c r="E159" s="249" t="s">
        <v>378</v>
      </c>
      <c r="F159" s="250" t="s">
        <v>379</v>
      </c>
      <c r="G159" s="251" t="s">
        <v>280</v>
      </c>
      <c r="H159" s="252">
        <v>210.90000000000001</v>
      </c>
      <c r="I159" s="253"/>
      <c r="J159" s="252">
        <f>ROUND(I159*H159,2)</f>
        <v>0</v>
      </c>
      <c r="K159" s="250" t="s">
        <v>123</v>
      </c>
      <c r="L159" s="254"/>
      <c r="M159" s="255" t="s">
        <v>1</v>
      </c>
      <c r="N159" s="256" t="s">
        <v>40</v>
      </c>
      <c r="O159" s="78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16" t="s">
        <v>166</v>
      </c>
      <c r="AT159" s="16" t="s">
        <v>203</v>
      </c>
      <c r="AU159" s="16" t="s">
        <v>79</v>
      </c>
      <c r="AY159" s="16" t="s">
        <v>117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77</v>
      </c>
      <c r="BK159" s="214">
        <f>ROUND(I159*H159,2)</f>
        <v>0</v>
      </c>
      <c r="BL159" s="16" t="s">
        <v>124</v>
      </c>
      <c r="BM159" s="16" t="s">
        <v>380</v>
      </c>
    </row>
    <row r="160" s="11" customFormat="1">
      <c r="B160" s="215"/>
      <c r="C160" s="216"/>
      <c r="D160" s="217" t="s">
        <v>126</v>
      </c>
      <c r="E160" s="218" t="s">
        <v>1</v>
      </c>
      <c r="F160" s="219" t="s">
        <v>381</v>
      </c>
      <c r="G160" s="216"/>
      <c r="H160" s="220">
        <v>210.90000000000001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126</v>
      </c>
      <c r="AU160" s="226" t="s">
        <v>79</v>
      </c>
      <c r="AV160" s="11" t="s">
        <v>79</v>
      </c>
      <c r="AW160" s="11" t="s">
        <v>32</v>
      </c>
      <c r="AX160" s="11" t="s">
        <v>77</v>
      </c>
      <c r="AY160" s="226" t="s">
        <v>117</v>
      </c>
    </row>
    <row r="161" s="1" customFormat="1" ht="16.5" customHeight="1">
      <c r="B161" s="37"/>
      <c r="C161" s="204" t="s">
        <v>228</v>
      </c>
      <c r="D161" s="204" t="s">
        <v>119</v>
      </c>
      <c r="E161" s="205" t="s">
        <v>382</v>
      </c>
      <c r="F161" s="206" t="s">
        <v>383</v>
      </c>
      <c r="G161" s="207" t="s">
        <v>141</v>
      </c>
      <c r="H161" s="208">
        <v>53.299999999999997</v>
      </c>
      <c r="I161" s="209"/>
      <c r="J161" s="208">
        <f>ROUND(I161*H161,2)</f>
        <v>0</v>
      </c>
      <c r="K161" s="206" t="s">
        <v>1</v>
      </c>
      <c r="L161" s="42"/>
      <c r="M161" s="210" t="s">
        <v>1</v>
      </c>
      <c r="N161" s="211" t="s">
        <v>40</v>
      </c>
      <c r="O161" s="78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16" t="s">
        <v>124</v>
      </c>
      <c r="AT161" s="16" t="s">
        <v>119</v>
      </c>
      <c r="AU161" s="16" t="s">
        <v>79</v>
      </c>
      <c r="AY161" s="16" t="s">
        <v>117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77</v>
      </c>
      <c r="BK161" s="214">
        <f>ROUND(I161*H161,2)</f>
        <v>0</v>
      </c>
      <c r="BL161" s="16" t="s">
        <v>124</v>
      </c>
      <c r="BM161" s="16" t="s">
        <v>384</v>
      </c>
    </row>
    <row r="162" s="12" customFormat="1">
      <c r="B162" s="227"/>
      <c r="C162" s="228"/>
      <c r="D162" s="217" t="s">
        <v>126</v>
      </c>
      <c r="E162" s="229" t="s">
        <v>1</v>
      </c>
      <c r="F162" s="230" t="s">
        <v>385</v>
      </c>
      <c r="G162" s="228"/>
      <c r="H162" s="229" t="s">
        <v>1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126</v>
      </c>
      <c r="AU162" s="236" t="s">
        <v>79</v>
      </c>
      <c r="AV162" s="12" t="s">
        <v>77</v>
      </c>
      <c r="AW162" s="12" t="s">
        <v>32</v>
      </c>
      <c r="AX162" s="12" t="s">
        <v>69</v>
      </c>
      <c r="AY162" s="236" t="s">
        <v>117</v>
      </c>
    </row>
    <row r="163" s="11" customFormat="1">
      <c r="B163" s="215"/>
      <c r="C163" s="216"/>
      <c r="D163" s="217" t="s">
        <v>126</v>
      </c>
      <c r="E163" s="218" t="s">
        <v>1</v>
      </c>
      <c r="F163" s="219" t="s">
        <v>386</v>
      </c>
      <c r="G163" s="216"/>
      <c r="H163" s="220">
        <v>53.299999999999997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126</v>
      </c>
      <c r="AU163" s="226" t="s">
        <v>79</v>
      </c>
      <c r="AV163" s="11" t="s">
        <v>79</v>
      </c>
      <c r="AW163" s="11" t="s">
        <v>32</v>
      </c>
      <c r="AX163" s="11" t="s">
        <v>77</v>
      </c>
      <c r="AY163" s="226" t="s">
        <v>117</v>
      </c>
    </row>
    <row r="164" s="1" customFormat="1" ht="16.5" customHeight="1">
      <c r="B164" s="37"/>
      <c r="C164" s="204" t="s">
        <v>234</v>
      </c>
      <c r="D164" s="204" t="s">
        <v>119</v>
      </c>
      <c r="E164" s="205" t="s">
        <v>192</v>
      </c>
      <c r="F164" s="206" t="s">
        <v>387</v>
      </c>
      <c r="G164" s="207" t="s">
        <v>141</v>
      </c>
      <c r="H164" s="208">
        <v>53.299999999999997</v>
      </c>
      <c r="I164" s="209"/>
      <c r="J164" s="208">
        <f>ROUND(I164*H164,2)</f>
        <v>0</v>
      </c>
      <c r="K164" s="206" t="s">
        <v>1</v>
      </c>
      <c r="L164" s="42"/>
      <c r="M164" s="210" t="s">
        <v>1</v>
      </c>
      <c r="N164" s="211" t="s">
        <v>40</v>
      </c>
      <c r="O164" s="78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16" t="s">
        <v>124</v>
      </c>
      <c r="AT164" s="16" t="s">
        <v>119</v>
      </c>
      <c r="AU164" s="16" t="s">
        <v>79</v>
      </c>
      <c r="AY164" s="16" t="s">
        <v>117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77</v>
      </c>
      <c r="BK164" s="214">
        <f>ROUND(I164*H164,2)</f>
        <v>0</v>
      </c>
      <c r="BL164" s="16" t="s">
        <v>124</v>
      </c>
      <c r="BM164" s="16" t="s">
        <v>388</v>
      </c>
    </row>
    <row r="165" s="11" customFormat="1">
      <c r="B165" s="215"/>
      <c r="C165" s="216"/>
      <c r="D165" s="217" t="s">
        <v>126</v>
      </c>
      <c r="E165" s="218" t="s">
        <v>1</v>
      </c>
      <c r="F165" s="219" t="s">
        <v>386</v>
      </c>
      <c r="G165" s="216"/>
      <c r="H165" s="220">
        <v>53.299999999999997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126</v>
      </c>
      <c r="AU165" s="226" t="s">
        <v>79</v>
      </c>
      <c r="AV165" s="11" t="s">
        <v>79</v>
      </c>
      <c r="AW165" s="11" t="s">
        <v>32</v>
      </c>
      <c r="AX165" s="11" t="s">
        <v>77</v>
      </c>
      <c r="AY165" s="226" t="s">
        <v>117</v>
      </c>
    </row>
    <row r="166" s="1" customFormat="1" ht="16.5" customHeight="1">
      <c r="B166" s="37"/>
      <c r="C166" s="204" t="s">
        <v>7</v>
      </c>
      <c r="D166" s="204" t="s">
        <v>119</v>
      </c>
      <c r="E166" s="205" t="s">
        <v>196</v>
      </c>
      <c r="F166" s="206" t="s">
        <v>197</v>
      </c>
      <c r="G166" s="207" t="s">
        <v>136</v>
      </c>
      <c r="H166" s="208">
        <v>532.5</v>
      </c>
      <c r="I166" s="209"/>
      <c r="J166" s="208">
        <f>ROUND(I166*H166,2)</f>
        <v>0</v>
      </c>
      <c r="K166" s="206" t="s">
        <v>123</v>
      </c>
      <c r="L166" s="42"/>
      <c r="M166" s="210" t="s">
        <v>1</v>
      </c>
      <c r="N166" s="211" t="s">
        <v>40</v>
      </c>
      <c r="O166" s="78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16" t="s">
        <v>124</v>
      </c>
      <c r="AT166" s="16" t="s">
        <v>119</v>
      </c>
      <c r="AU166" s="16" t="s">
        <v>79</v>
      </c>
      <c r="AY166" s="16" t="s">
        <v>117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77</v>
      </c>
      <c r="BK166" s="214">
        <f>ROUND(I166*H166,2)</f>
        <v>0</v>
      </c>
      <c r="BL166" s="16" t="s">
        <v>124</v>
      </c>
      <c r="BM166" s="16" t="s">
        <v>389</v>
      </c>
    </row>
    <row r="167" s="11" customFormat="1">
      <c r="B167" s="215"/>
      <c r="C167" s="216"/>
      <c r="D167" s="217" t="s">
        <v>126</v>
      </c>
      <c r="E167" s="218" t="s">
        <v>1</v>
      </c>
      <c r="F167" s="219" t="s">
        <v>390</v>
      </c>
      <c r="G167" s="216"/>
      <c r="H167" s="220">
        <v>532.5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126</v>
      </c>
      <c r="AU167" s="226" t="s">
        <v>79</v>
      </c>
      <c r="AV167" s="11" t="s">
        <v>79</v>
      </c>
      <c r="AW167" s="11" t="s">
        <v>32</v>
      </c>
      <c r="AX167" s="11" t="s">
        <v>77</v>
      </c>
      <c r="AY167" s="226" t="s">
        <v>117</v>
      </c>
    </row>
    <row r="168" s="1" customFormat="1" ht="16.5" customHeight="1">
      <c r="B168" s="37"/>
      <c r="C168" s="204" t="s">
        <v>246</v>
      </c>
      <c r="D168" s="204" t="s">
        <v>119</v>
      </c>
      <c r="E168" s="205" t="s">
        <v>200</v>
      </c>
      <c r="F168" s="206" t="s">
        <v>201</v>
      </c>
      <c r="G168" s="207" t="s">
        <v>136</v>
      </c>
      <c r="H168" s="208">
        <v>532.5</v>
      </c>
      <c r="I168" s="209"/>
      <c r="J168" s="208">
        <f>ROUND(I168*H168,2)</f>
        <v>0</v>
      </c>
      <c r="K168" s="206" t="s">
        <v>123</v>
      </c>
      <c r="L168" s="42"/>
      <c r="M168" s="210" t="s">
        <v>1</v>
      </c>
      <c r="N168" s="211" t="s">
        <v>40</v>
      </c>
      <c r="O168" s="78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16" t="s">
        <v>124</v>
      </c>
      <c r="AT168" s="16" t="s">
        <v>119</v>
      </c>
      <c r="AU168" s="16" t="s">
        <v>79</v>
      </c>
      <c r="AY168" s="16" t="s">
        <v>117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77</v>
      </c>
      <c r="BK168" s="214">
        <f>ROUND(I168*H168,2)</f>
        <v>0</v>
      </c>
      <c r="BL168" s="16" t="s">
        <v>124</v>
      </c>
      <c r="BM168" s="16" t="s">
        <v>391</v>
      </c>
    </row>
    <row r="169" s="11" customFormat="1">
      <c r="B169" s="215"/>
      <c r="C169" s="216"/>
      <c r="D169" s="217" t="s">
        <v>126</v>
      </c>
      <c r="E169" s="218" t="s">
        <v>1</v>
      </c>
      <c r="F169" s="219" t="s">
        <v>392</v>
      </c>
      <c r="G169" s="216"/>
      <c r="H169" s="220">
        <v>532.5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126</v>
      </c>
      <c r="AU169" s="226" t="s">
        <v>79</v>
      </c>
      <c r="AV169" s="11" t="s">
        <v>79</v>
      </c>
      <c r="AW169" s="11" t="s">
        <v>32</v>
      </c>
      <c r="AX169" s="11" t="s">
        <v>77</v>
      </c>
      <c r="AY169" s="226" t="s">
        <v>117</v>
      </c>
    </row>
    <row r="170" s="1" customFormat="1" ht="16.5" customHeight="1">
      <c r="B170" s="37"/>
      <c r="C170" s="248" t="s">
        <v>251</v>
      </c>
      <c r="D170" s="248" t="s">
        <v>203</v>
      </c>
      <c r="E170" s="249" t="s">
        <v>204</v>
      </c>
      <c r="F170" s="250" t="s">
        <v>205</v>
      </c>
      <c r="G170" s="251" t="s">
        <v>206</v>
      </c>
      <c r="H170" s="252">
        <v>13.300000000000001</v>
      </c>
      <c r="I170" s="253"/>
      <c r="J170" s="252">
        <f>ROUND(I170*H170,2)</f>
        <v>0</v>
      </c>
      <c r="K170" s="250" t="s">
        <v>123</v>
      </c>
      <c r="L170" s="254"/>
      <c r="M170" s="255" t="s">
        <v>1</v>
      </c>
      <c r="N170" s="256" t="s">
        <v>40</v>
      </c>
      <c r="O170" s="78"/>
      <c r="P170" s="212">
        <f>O170*H170</f>
        <v>0</v>
      </c>
      <c r="Q170" s="212">
        <v>0.001</v>
      </c>
      <c r="R170" s="212">
        <f>Q170*H170</f>
        <v>0.013300000000000001</v>
      </c>
      <c r="S170" s="212">
        <v>0</v>
      </c>
      <c r="T170" s="213">
        <f>S170*H170</f>
        <v>0</v>
      </c>
      <c r="AR170" s="16" t="s">
        <v>166</v>
      </c>
      <c r="AT170" s="16" t="s">
        <v>203</v>
      </c>
      <c r="AU170" s="16" t="s">
        <v>79</v>
      </c>
      <c r="AY170" s="16" t="s">
        <v>117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6" t="s">
        <v>77</v>
      </c>
      <c r="BK170" s="214">
        <f>ROUND(I170*H170,2)</f>
        <v>0</v>
      </c>
      <c r="BL170" s="16" t="s">
        <v>124</v>
      </c>
      <c r="BM170" s="16" t="s">
        <v>393</v>
      </c>
    </row>
    <row r="171" s="11" customFormat="1">
      <c r="B171" s="215"/>
      <c r="C171" s="216"/>
      <c r="D171" s="217" t="s">
        <v>126</v>
      </c>
      <c r="E171" s="218" t="s">
        <v>1</v>
      </c>
      <c r="F171" s="219" t="s">
        <v>394</v>
      </c>
      <c r="G171" s="216"/>
      <c r="H171" s="220">
        <v>13.300000000000001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126</v>
      </c>
      <c r="AU171" s="226" t="s">
        <v>79</v>
      </c>
      <c r="AV171" s="11" t="s">
        <v>79</v>
      </c>
      <c r="AW171" s="11" t="s">
        <v>32</v>
      </c>
      <c r="AX171" s="11" t="s">
        <v>77</v>
      </c>
      <c r="AY171" s="226" t="s">
        <v>117</v>
      </c>
    </row>
    <row r="172" s="1" customFormat="1" ht="16.5" customHeight="1">
      <c r="B172" s="37"/>
      <c r="C172" s="204" t="s">
        <v>256</v>
      </c>
      <c r="D172" s="204" t="s">
        <v>119</v>
      </c>
      <c r="E172" s="205" t="s">
        <v>395</v>
      </c>
      <c r="F172" s="206" t="s">
        <v>396</v>
      </c>
      <c r="G172" s="207" t="s">
        <v>136</v>
      </c>
      <c r="H172" s="208">
        <v>0</v>
      </c>
      <c r="I172" s="209"/>
      <c r="J172" s="208">
        <f>ROUND(I172*H172,2)</f>
        <v>0</v>
      </c>
      <c r="K172" s="206" t="s">
        <v>123</v>
      </c>
      <c r="L172" s="42"/>
      <c r="M172" s="210" t="s">
        <v>1</v>
      </c>
      <c r="N172" s="211" t="s">
        <v>40</v>
      </c>
      <c r="O172" s="78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16" t="s">
        <v>124</v>
      </c>
      <c r="AT172" s="16" t="s">
        <v>119</v>
      </c>
      <c r="AU172" s="16" t="s">
        <v>79</v>
      </c>
      <c r="AY172" s="16" t="s">
        <v>117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77</v>
      </c>
      <c r="BK172" s="214">
        <f>ROUND(I172*H172,2)</f>
        <v>0</v>
      </c>
      <c r="BL172" s="16" t="s">
        <v>124</v>
      </c>
      <c r="BM172" s="16" t="s">
        <v>397</v>
      </c>
    </row>
    <row r="173" s="1" customFormat="1" ht="16.5" customHeight="1">
      <c r="B173" s="37"/>
      <c r="C173" s="204" t="s">
        <v>262</v>
      </c>
      <c r="D173" s="204" t="s">
        <v>119</v>
      </c>
      <c r="E173" s="205" t="s">
        <v>398</v>
      </c>
      <c r="F173" s="206" t="s">
        <v>399</v>
      </c>
      <c r="G173" s="207" t="s">
        <v>136</v>
      </c>
      <c r="H173" s="208">
        <v>0</v>
      </c>
      <c r="I173" s="209"/>
      <c r="J173" s="208">
        <f>ROUND(I173*H173,2)</f>
        <v>0</v>
      </c>
      <c r="K173" s="206" t="s">
        <v>1</v>
      </c>
      <c r="L173" s="42"/>
      <c r="M173" s="210" t="s">
        <v>1</v>
      </c>
      <c r="N173" s="211" t="s">
        <v>40</v>
      </c>
      <c r="O173" s="78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16" t="s">
        <v>124</v>
      </c>
      <c r="AT173" s="16" t="s">
        <v>119</v>
      </c>
      <c r="AU173" s="16" t="s">
        <v>79</v>
      </c>
      <c r="AY173" s="16" t="s">
        <v>117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6" t="s">
        <v>77</v>
      </c>
      <c r="BK173" s="214">
        <f>ROUND(I173*H173,2)</f>
        <v>0</v>
      </c>
      <c r="BL173" s="16" t="s">
        <v>124</v>
      </c>
      <c r="BM173" s="16" t="s">
        <v>400</v>
      </c>
    </row>
    <row r="174" s="1" customFormat="1" ht="16.5" customHeight="1">
      <c r="B174" s="37"/>
      <c r="C174" s="204" t="s">
        <v>269</v>
      </c>
      <c r="D174" s="204" t="s">
        <v>119</v>
      </c>
      <c r="E174" s="205" t="s">
        <v>401</v>
      </c>
      <c r="F174" s="206" t="s">
        <v>402</v>
      </c>
      <c r="G174" s="207" t="s">
        <v>136</v>
      </c>
      <c r="H174" s="208">
        <v>0</v>
      </c>
      <c r="I174" s="209"/>
      <c r="J174" s="208">
        <f>ROUND(I174*H174,2)</f>
        <v>0</v>
      </c>
      <c r="K174" s="206" t="s">
        <v>1</v>
      </c>
      <c r="L174" s="42"/>
      <c r="M174" s="210" t="s">
        <v>1</v>
      </c>
      <c r="N174" s="211" t="s">
        <v>40</v>
      </c>
      <c r="O174" s="78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16" t="s">
        <v>124</v>
      </c>
      <c r="AT174" s="16" t="s">
        <v>119</v>
      </c>
      <c r="AU174" s="16" t="s">
        <v>79</v>
      </c>
      <c r="AY174" s="16" t="s">
        <v>117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77</v>
      </c>
      <c r="BK174" s="214">
        <f>ROUND(I174*H174,2)</f>
        <v>0</v>
      </c>
      <c r="BL174" s="16" t="s">
        <v>124</v>
      </c>
      <c r="BM174" s="16" t="s">
        <v>403</v>
      </c>
    </row>
    <row r="175" s="1" customFormat="1" ht="16.5" customHeight="1">
      <c r="B175" s="37"/>
      <c r="C175" s="204" t="s">
        <v>277</v>
      </c>
      <c r="D175" s="204" t="s">
        <v>119</v>
      </c>
      <c r="E175" s="205" t="s">
        <v>404</v>
      </c>
      <c r="F175" s="206" t="s">
        <v>405</v>
      </c>
      <c r="G175" s="207" t="s">
        <v>406</v>
      </c>
      <c r="H175" s="208">
        <v>3</v>
      </c>
      <c r="I175" s="209"/>
      <c r="J175" s="208">
        <f>ROUND(I175*H175,2)</f>
        <v>0</v>
      </c>
      <c r="K175" s="206" t="s">
        <v>1</v>
      </c>
      <c r="L175" s="42"/>
      <c r="M175" s="210" t="s">
        <v>1</v>
      </c>
      <c r="N175" s="211" t="s">
        <v>40</v>
      </c>
      <c r="O175" s="78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AR175" s="16" t="s">
        <v>124</v>
      </c>
      <c r="AT175" s="16" t="s">
        <v>119</v>
      </c>
      <c r="AU175" s="16" t="s">
        <v>79</v>
      </c>
      <c r="AY175" s="16" t="s">
        <v>117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6" t="s">
        <v>77</v>
      </c>
      <c r="BK175" s="214">
        <f>ROUND(I175*H175,2)</f>
        <v>0</v>
      </c>
      <c r="BL175" s="16" t="s">
        <v>124</v>
      </c>
      <c r="BM175" s="16" t="s">
        <v>407</v>
      </c>
    </row>
    <row r="176" s="11" customFormat="1">
      <c r="B176" s="215"/>
      <c r="C176" s="216"/>
      <c r="D176" s="217" t="s">
        <v>126</v>
      </c>
      <c r="E176" s="218" t="s">
        <v>1</v>
      </c>
      <c r="F176" s="219" t="s">
        <v>408</v>
      </c>
      <c r="G176" s="216"/>
      <c r="H176" s="220">
        <v>3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126</v>
      </c>
      <c r="AU176" s="226" t="s">
        <v>79</v>
      </c>
      <c r="AV176" s="11" t="s">
        <v>79</v>
      </c>
      <c r="AW176" s="11" t="s">
        <v>32</v>
      </c>
      <c r="AX176" s="11" t="s">
        <v>77</v>
      </c>
      <c r="AY176" s="226" t="s">
        <v>117</v>
      </c>
    </row>
    <row r="177" s="10" customFormat="1" ht="22.8" customHeight="1">
      <c r="B177" s="188"/>
      <c r="C177" s="189"/>
      <c r="D177" s="190" t="s">
        <v>68</v>
      </c>
      <c r="E177" s="202" t="s">
        <v>79</v>
      </c>
      <c r="F177" s="202" t="s">
        <v>209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SUM(P178:P179)</f>
        <v>0</v>
      </c>
      <c r="Q177" s="196"/>
      <c r="R177" s="197">
        <f>SUM(R178:R179)</f>
        <v>39.309894999999997</v>
      </c>
      <c r="S177" s="196"/>
      <c r="T177" s="198">
        <f>SUM(T178:T179)</f>
        <v>0</v>
      </c>
      <c r="AR177" s="199" t="s">
        <v>77</v>
      </c>
      <c r="AT177" s="200" t="s">
        <v>68</v>
      </c>
      <c r="AU177" s="200" t="s">
        <v>77</v>
      </c>
      <c r="AY177" s="199" t="s">
        <v>117</v>
      </c>
      <c r="BK177" s="201">
        <f>SUM(BK178:BK179)</f>
        <v>0</v>
      </c>
    </row>
    <row r="178" s="1" customFormat="1" ht="16.5" customHeight="1">
      <c r="B178" s="37"/>
      <c r="C178" s="204" t="s">
        <v>409</v>
      </c>
      <c r="D178" s="204" t="s">
        <v>119</v>
      </c>
      <c r="E178" s="205" t="s">
        <v>410</v>
      </c>
      <c r="F178" s="206" t="s">
        <v>212</v>
      </c>
      <c r="G178" s="207" t="s">
        <v>213</v>
      </c>
      <c r="H178" s="208">
        <v>173.5</v>
      </c>
      <c r="I178" s="209"/>
      <c r="J178" s="208">
        <f>ROUND(I178*H178,2)</f>
        <v>0</v>
      </c>
      <c r="K178" s="206" t="s">
        <v>123</v>
      </c>
      <c r="L178" s="42"/>
      <c r="M178" s="210" t="s">
        <v>1</v>
      </c>
      <c r="N178" s="211" t="s">
        <v>40</v>
      </c>
      <c r="O178" s="78"/>
      <c r="P178" s="212">
        <f>O178*H178</f>
        <v>0</v>
      </c>
      <c r="Q178" s="212">
        <v>0.22656999999999999</v>
      </c>
      <c r="R178" s="212">
        <f>Q178*H178</f>
        <v>39.309894999999997</v>
      </c>
      <c r="S178" s="212">
        <v>0</v>
      </c>
      <c r="T178" s="213">
        <f>S178*H178</f>
        <v>0</v>
      </c>
      <c r="AR178" s="16" t="s">
        <v>124</v>
      </c>
      <c r="AT178" s="16" t="s">
        <v>119</v>
      </c>
      <c r="AU178" s="16" t="s">
        <v>79</v>
      </c>
      <c r="AY178" s="16" t="s">
        <v>117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77</v>
      </c>
      <c r="BK178" s="214">
        <f>ROUND(I178*H178,2)</f>
        <v>0</v>
      </c>
      <c r="BL178" s="16" t="s">
        <v>124</v>
      </c>
      <c r="BM178" s="16" t="s">
        <v>411</v>
      </c>
    </row>
    <row r="179" s="11" customFormat="1">
      <c r="B179" s="215"/>
      <c r="C179" s="216"/>
      <c r="D179" s="217" t="s">
        <v>126</v>
      </c>
      <c r="E179" s="218" t="s">
        <v>1</v>
      </c>
      <c r="F179" s="219" t="s">
        <v>412</v>
      </c>
      <c r="G179" s="216"/>
      <c r="H179" s="220">
        <v>173.5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126</v>
      </c>
      <c r="AU179" s="226" t="s">
        <v>79</v>
      </c>
      <c r="AV179" s="11" t="s">
        <v>79</v>
      </c>
      <c r="AW179" s="11" t="s">
        <v>32</v>
      </c>
      <c r="AX179" s="11" t="s">
        <v>77</v>
      </c>
      <c r="AY179" s="226" t="s">
        <v>117</v>
      </c>
    </row>
    <row r="180" s="10" customFormat="1" ht="22.8" customHeight="1">
      <c r="B180" s="188"/>
      <c r="C180" s="189"/>
      <c r="D180" s="190" t="s">
        <v>68</v>
      </c>
      <c r="E180" s="202" t="s">
        <v>124</v>
      </c>
      <c r="F180" s="202" t="s">
        <v>241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SUM(P181:P189)</f>
        <v>0</v>
      </c>
      <c r="Q180" s="196"/>
      <c r="R180" s="197">
        <f>SUM(R181:R189)</f>
        <v>0</v>
      </c>
      <c r="S180" s="196"/>
      <c r="T180" s="198">
        <f>SUM(T181:T189)</f>
        <v>0</v>
      </c>
      <c r="AR180" s="199" t="s">
        <v>77</v>
      </c>
      <c r="AT180" s="200" t="s">
        <v>68</v>
      </c>
      <c r="AU180" s="200" t="s">
        <v>77</v>
      </c>
      <c r="AY180" s="199" t="s">
        <v>117</v>
      </c>
      <c r="BK180" s="201">
        <f>SUM(BK181:BK189)</f>
        <v>0</v>
      </c>
    </row>
    <row r="181" s="1" customFormat="1" ht="16.5" customHeight="1">
      <c r="B181" s="37"/>
      <c r="C181" s="204" t="s">
        <v>413</v>
      </c>
      <c r="D181" s="204" t="s">
        <v>119</v>
      </c>
      <c r="E181" s="205" t="s">
        <v>414</v>
      </c>
      <c r="F181" s="206" t="s">
        <v>415</v>
      </c>
      <c r="G181" s="207" t="s">
        <v>141</v>
      </c>
      <c r="H181" s="208">
        <v>21.5</v>
      </c>
      <c r="I181" s="209"/>
      <c r="J181" s="208">
        <f>ROUND(I181*H181,2)</f>
        <v>0</v>
      </c>
      <c r="K181" s="206" t="s">
        <v>123</v>
      </c>
      <c r="L181" s="42"/>
      <c r="M181" s="210" t="s">
        <v>1</v>
      </c>
      <c r="N181" s="211" t="s">
        <v>40</v>
      </c>
      <c r="O181" s="78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AR181" s="16" t="s">
        <v>124</v>
      </c>
      <c r="AT181" s="16" t="s">
        <v>119</v>
      </c>
      <c r="AU181" s="16" t="s">
        <v>79</v>
      </c>
      <c r="AY181" s="16" t="s">
        <v>117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77</v>
      </c>
      <c r="BK181" s="214">
        <f>ROUND(I181*H181,2)</f>
        <v>0</v>
      </c>
      <c r="BL181" s="16" t="s">
        <v>124</v>
      </c>
      <c r="BM181" s="16" t="s">
        <v>416</v>
      </c>
    </row>
    <row r="182" s="12" customFormat="1">
      <c r="B182" s="227"/>
      <c r="C182" s="228"/>
      <c r="D182" s="217" t="s">
        <v>126</v>
      </c>
      <c r="E182" s="229" t="s">
        <v>1</v>
      </c>
      <c r="F182" s="230" t="s">
        <v>417</v>
      </c>
      <c r="G182" s="228"/>
      <c r="H182" s="229" t="s">
        <v>1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126</v>
      </c>
      <c r="AU182" s="236" t="s">
        <v>79</v>
      </c>
      <c r="AV182" s="12" t="s">
        <v>77</v>
      </c>
      <c r="AW182" s="12" t="s">
        <v>32</v>
      </c>
      <c r="AX182" s="12" t="s">
        <v>69</v>
      </c>
      <c r="AY182" s="236" t="s">
        <v>117</v>
      </c>
    </row>
    <row r="183" s="11" customFormat="1">
      <c r="B183" s="215"/>
      <c r="C183" s="216"/>
      <c r="D183" s="217" t="s">
        <v>126</v>
      </c>
      <c r="E183" s="218" t="s">
        <v>1</v>
      </c>
      <c r="F183" s="219" t="s">
        <v>418</v>
      </c>
      <c r="G183" s="216"/>
      <c r="H183" s="220">
        <v>19.5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126</v>
      </c>
      <c r="AU183" s="226" t="s">
        <v>79</v>
      </c>
      <c r="AV183" s="11" t="s">
        <v>79</v>
      </c>
      <c r="AW183" s="11" t="s">
        <v>32</v>
      </c>
      <c r="AX183" s="11" t="s">
        <v>69</v>
      </c>
      <c r="AY183" s="226" t="s">
        <v>117</v>
      </c>
    </row>
    <row r="184" s="12" customFormat="1">
      <c r="B184" s="227"/>
      <c r="C184" s="228"/>
      <c r="D184" s="217" t="s">
        <v>126</v>
      </c>
      <c r="E184" s="229" t="s">
        <v>1</v>
      </c>
      <c r="F184" s="230" t="s">
        <v>419</v>
      </c>
      <c r="G184" s="228"/>
      <c r="H184" s="229" t="s">
        <v>1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126</v>
      </c>
      <c r="AU184" s="236" t="s">
        <v>79</v>
      </c>
      <c r="AV184" s="12" t="s">
        <v>77</v>
      </c>
      <c r="AW184" s="12" t="s">
        <v>32</v>
      </c>
      <c r="AX184" s="12" t="s">
        <v>69</v>
      </c>
      <c r="AY184" s="236" t="s">
        <v>117</v>
      </c>
    </row>
    <row r="185" s="11" customFormat="1">
      <c r="B185" s="215"/>
      <c r="C185" s="216"/>
      <c r="D185" s="217" t="s">
        <v>126</v>
      </c>
      <c r="E185" s="218" t="s">
        <v>1</v>
      </c>
      <c r="F185" s="219" t="s">
        <v>420</v>
      </c>
      <c r="G185" s="216"/>
      <c r="H185" s="220">
        <v>2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126</v>
      </c>
      <c r="AU185" s="226" t="s">
        <v>79</v>
      </c>
      <c r="AV185" s="11" t="s">
        <v>79</v>
      </c>
      <c r="AW185" s="11" t="s">
        <v>32</v>
      </c>
      <c r="AX185" s="11" t="s">
        <v>69</v>
      </c>
      <c r="AY185" s="226" t="s">
        <v>117</v>
      </c>
    </row>
    <row r="186" s="13" customFormat="1">
      <c r="B186" s="237"/>
      <c r="C186" s="238"/>
      <c r="D186" s="217" t="s">
        <v>126</v>
      </c>
      <c r="E186" s="239" t="s">
        <v>1</v>
      </c>
      <c r="F186" s="240" t="s">
        <v>153</v>
      </c>
      <c r="G186" s="238"/>
      <c r="H186" s="241">
        <v>21.5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126</v>
      </c>
      <c r="AU186" s="247" t="s">
        <v>79</v>
      </c>
      <c r="AV186" s="13" t="s">
        <v>124</v>
      </c>
      <c r="AW186" s="13" t="s">
        <v>32</v>
      </c>
      <c r="AX186" s="13" t="s">
        <v>77</v>
      </c>
      <c r="AY186" s="247" t="s">
        <v>117</v>
      </c>
    </row>
    <row r="187" s="1" customFormat="1" ht="16.5" customHeight="1">
      <c r="B187" s="37"/>
      <c r="C187" s="204" t="s">
        <v>421</v>
      </c>
      <c r="D187" s="204" t="s">
        <v>119</v>
      </c>
      <c r="E187" s="205" t="s">
        <v>422</v>
      </c>
      <c r="F187" s="206" t="s">
        <v>423</v>
      </c>
      <c r="G187" s="207" t="s">
        <v>141</v>
      </c>
      <c r="H187" s="208">
        <v>1.1000000000000001</v>
      </c>
      <c r="I187" s="209"/>
      <c r="J187" s="208">
        <f>ROUND(I187*H187,2)</f>
        <v>0</v>
      </c>
      <c r="K187" s="206" t="s">
        <v>123</v>
      </c>
      <c r="L187" s="42"/>
      <c r="M187" s="210" t="s">
        <v>1</v>
      </c>
      <c r="N187" s="211" t="s">
        <v>40</v>
      </c>
      <c r="O187" s="78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AR187" s="16" t="s">
        <v>124</v>
      </c>
      <c r="AT187" s="16" t="s">
        <v>119</v>
      </c>
      <c r="AU187" s="16" t="s">
        <v>79</v>
      </c>
      <c r="AY187" s="16" t="s">
        <v>117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77</v>
      </c>
      <c r="BK187" s="214">
        <f>ROUND(I187*H187,2)</f>
        <v>0</v>
      </c>
      <c r="BL187" s="16" t="s">
        <v>124</v>
      </c>
      <c r="BM187" s="16" t="s">
        <v>424</v>
      </c>
    </row>
    <row r="188" s="12" customFormat="1">
      <c r="B188" s="227"/>
      <c r="C188" s="228"/>
      <c r="D188" s="217" t="s">
        <v>126</v>
      </c>
      <c r="E188" s="229" t="s">
        <v>1</v>
      </c>
      <c r="F188" s="230" t="s">
        <v>425</v>
      </c>
      <c r="G188" s="228"/>
      <c r="H188" s="229" t="s">
        <v>1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126</v>
      </c>
      <c r="AU188" s="236" t="s">
        <v>79</v>
      </c>
      <c r="AV188" s="12" t="s">
        <v>77</v>
      </c>
      <c r="AW188" s="12" t="s">
        <v>32</v>
      </c>
      <c r="AX188" s="12" t="s">
        <v>69</v>
      </c>
      <c r="AY188" s="236" t="s">
        <v>117</v>
      </c>
    </row>
    <row r="189" s="11" customFormat="1">
      <c r="B189" s="215"/>
      <c r="C189" s="216"/>
      <c r="D189" s="217" t="s">
        <v>126</v>
      </c>
      <c r="E189" s="218" t="s">
        <v>1</v>
      </c>
      <c r="F189" s="219" t="s">
        <v>426</v>
      </c>
      <c r="G189" s="216"/>
      <c r="H189" s="220">
        <v>1.1000000000000001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126</v>
      </c>
      <c r="AU189" s="226" t="s">
        <v>79</v>
      </c>
      <c r="AV189" s="11" t="s">
        <v>79</v>
      </c>
      <c r="AW189" s="11" t="s">
        <v>32</v>
      </c>
      <c r="AX189" s="11" t="s">
        <v>77</v>
      </c>
      <c r="AY189" s="226" t="s">
        <v>117</v>
      </c>
    </row>
    <row r="190" s="10" customFormat="1" ht="22.8" customHeight="1">
      <c r="B190" s="188"/>
      <c r="C190" s="189"/>
      <c r="D190" s="190" t="s">
        <v>68</v>
      </c>
      <c r="E190" s="202" t="s">
        <v>166</v>
      </c>
      <c r="F190" s="202" t="s">
        <v>268</v>
      </c>
      <c r="G190" s="189"/>
      <c r="H190" s="189"/>
      <c r="I190" s="192"/>
      <c r="J190" s="203">
        <f>BK190</f>
        <v>0</v>
      </c>
      <c r="K190" s="189"/>
      <c r="L190" s="194"/>
      <c r="M190" s="195"/>
      <c r="N190" s="196"/>
      <c r="O190" s="196"/>
      <c r="P190" s="197">
        <f>SUM(P191:P230)</f>
        <v>0</v>
      </c>
      <c r="Q190" s="196"/>
      <c r="R190" s="197">
        <f>SUM(R191:R230)</f>
        <v>38.080213999999991</v>
      </c>
      <c r="S190" s="196"/>
      <c r="T190" s="198">
        <f>SUM(T191:T230)</f>
        <v>0</v>
      </c>
      <c r="AR190" s="199" t="s">
        <v>77</v>
      </c>
      <c r="AT190" s="200" t="s">
        <v>68</v>
      </c>
      <c r="AU190" s="200" t="s">
        <v>77</v>
      </c>
      <c r="AY190" s="199" t="s">
        <v>117</v>
      </c>
      <c r="BK190" s="201">
        <f>SUM(BK191:BK230)</f>
        <v>0</v>
      </c>
    </row>
    <row r="191" s="1" customFormat="1" ht="16.5" customHeight="1">
      <c r="B191" s="37"/>
      <c r="C191" s="204" t="s">
        <v>427</v>
      </c>
      <c r="D191" s="204" t="s">
        <v>119</v>
      </c>
      <c r="E191" s="205" t="s">
        <v>428</v>
      </c>
      <c r="F191" s="206" t="s">
        <v>429</v>
      </c>
      <c r="G191" s="207" t="s">
        <v>213</v>
      </c>
      <c r="H191" s="208">
        <v>180.80000000000001</v>
      </c>
      <c r="I191" s="209"/>
      <c r="J191" s="208">
        <f>ROUND(I191*H191,2)</f>
        <v>0</v>
      </c>
      <c r="K191" s="206" t="s">
        <v>123</v>
      </c>
      <c r="L191" s="42"/>
      <c r="M191" s="210" t="s">
        <v>1</v>
      </c>
      <c r="N191" s="211" t="s">
        <v>40</v>
      </c>
      <c r="O191" s="78"/>
      <c r="P191" s="212">
        <f>O191*H191</f>
        <v>0</v>
      </c>
      <c r="Q191" s="212">
        <v>3.0000000000000001E-05</v>
      </c>
      <c r="R191" s="212">
        <f>Q191*H191</f>
        <v>0.0054240000000000009</v>
      </c>
      <c r="S191" s="212">
        <v>0</v>
      </c>
      <c r="T191" s="213">
        <f>S191*H191</f>
        <v>0</v>
      </c>
      <c r="AR191" s="16" t="s">
        <v>124</v>
      </c>
      <c r="AT191" s="16" t="s">
        <v>119</v>
      </c>
      <c r="AU191" s="16" t="s">
        <v>79</v>
      </c>
      <c r="AY191" s="16" t="s">
        <v>117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77</v>
      </c>
      <c r="BK191" s="214">
        <f>ROUND(I191*H191,2)</f>
        <v>0</v>
      </c>
      <c r="BL191" s="16" t="s">
        <v>124</v>
      </c>
      <c r="BM191" s="16" t="s">
        <v>430</v>
      </c>
    </row>
    <row r="192" s="11" customFormat="1">
      <c r="B192" s="215"/>
      <c r="C192" s="216"/>
      <c r="D192" s="217" t="s">
        <v>126</v>
      </c>
      <c r="E192" s="218" t="s">
        <v>1</v>
      </c>
      <c r="F192" s="219" t="s">
        <v>431</v>
      </c>
      <c r="G192" s="216"/>
      <c r="H192" s="220">
        <v>180.80000000000001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126</v>
      </c>
      <c r="AU192" s="226" t="s">
        <v>79</v>
      </c>
      <c r="AV192" s="11" t="s">
        <v>79</v>
      </c>
      <c r="AW192" s="11" t="s">
        <v>32</v>
      </c>
      <c r="AX192" s="11" t="s">
        <v>77</v>
      </c>
      <c r="AY192" s="226" t="s">
        <v>117</v>
      </c>
    </row>
    <row r="193" s="1" customFormat="1" ht="16.5" customHeight="1">
      <c r="B193" s="37"/>
      <c r="C193" s="248" t="s">
        <v>432</v>
      </c>
      <c r="D193" s="248" t="s">
        <v>203</v>
      </c>
      <c r="E193" s="249" t="s">
        <v>433</v>
      </c>
      <c r="F193" s="250" t="s">
        <v>434</v>
      </c>
      <c r="G193" s="251" t="s">
        <v>213</v>
      </c>
      <c r="H193" s="252">
        <v>180.80000000000001</v>
      </c>
      <c r="I193" s="253"/>
      <c r="J193" s="252">
        <f>ROUND(I193*H193,2)</f>
        <v>0</v>
      </c>
      <c r="K193" s="250" t="s">
        <v>123</v>
      </c>
      <c r="L193" s="254"/>
      <c r="M193" s="255" t="s">
        <v>1</v>
      </c>
      <c r="N193" s="256" t="s">
        <v>40</v>
      </c>
      <c r="O193" s="78"/>
      <c r="P193" s="212">
        <f>O193*H193</f>
        <v>0</v>
      </c>
      <c r="Q193" s="212">
        <v>0.0183</v>
      </c>
      <c r="R193" s="212">
        <f>Q193*H193</f>
        <v>3.3086400000000005</v>
      </c>
      <c r="S193" s="212">
        <v>0</v>
      </c>
      <c r="T193" s="213">
        <f>S193*H193</f>
        <v>0</v>
      </c>
      <c r="AR193" s="16" t="s">
        <v>166</v>
      </c>
      <c r="AT193" s="16" t="s">
        <v>203</v>
      </c>
      <c r="AU193" s="16" t="s">
        <v>79</v>
      </c>
      <c r="AY193" s="16" t="s">
        <v>117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6" t="s">
        <v>77</v>
      </c>
      <c r="BK193" s="214">
        <f>ROUND(I193*H193,2)</f>
        <v>0</v>
      </c>
      <c r="BL193" s="16" t="s">
        <v>124</v>
      </c>
      <c r="BM193" s="16" t="s">
        <v>435</v>
      </c>
    </row>
    <row r="194" s="11" customFormat="1">
      <c r="B194" s="215"/>
      <c r="C194" s="216"/>
      <c r="D194" s="217" t="s">
        <v>126</v>
      </c>
      <c r="E194" s="218" t="s">
        <v>1</v>
      </c>
      <c r="F194" s="219" t="s">
        <v>436</v>
      </c>
      <c r="G194" s="216"/>
      <c r="H194" s="220">
        <v>180.80000000000001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126</v>
      </c>
      <c r="AU194" s="226" t="s">
        <v>79</v>
      </c>
      <c r="AV194" s="11" t="s">
        <v>79</v>
      </c>
      <c r="AW194" s="11" t="s">
        <v>32</v>
      </c>
      <c r="AX194" s="11" t="s">
        <v>77</v>
      </c>
      <c r="AY194" s="226" t="s">
        <v>117</v>
      </c>
    </row>
    <row r="195" s="1" customFormat="1" ht="16.5" customHeight="1">
      <c r="B195" s="37"/>
      <c r="C195" s="204" t="s">
        <v>437</v>
      </c>
      <c r="D195" s="204" t="s">
        <v>119</v>
      </c>
      <c r="E195" s="205" t="s">
        <v>438</v>
      </c>
      <c r="F195" s="206" t="s">
        <v>439</v>
      </c>
      <c r="G195" s="207" t="s">
        <v>406</v>
      </c>
      <c r="H195" s="208">
        <v>10</v>
      </c>
      <c r="I195" s="209"/>
      <c r="J195" s="208">
        <f>ROUND(I195*H195,2)</f>
        <v>0</v>
      </c>
      <c r="K195" s="206" t="s">
        <v>123</v>
      </c>
      <c r="L195" s="42"/>
      <c r="M195" s="210" t="s">
        <v>1</v>
      </c>
      <c r="N195" s="211" t="s">
        <v>40</v>
      </c>
      <c r="O195" s="78"/>
      <c r="P195" s="212">
        <f>O195*H195</f>
        <v>0</v>
      </c>
      <c r="Q195" s="212">
        <v>0.00010000000000000001</v>
      </c>
      <c r="R195" s="212">
        <f>Q195*H195</f>
        <v>0.001</v>
      </c>
      <c r="S195" s="212">
        <v>0</v>
      </c>
      <c r="T195" s="213">
        <f>S195*H195</f>
        <v>0</v>
      </c>
      <c r="AR195" s="16" t="s">
        <v>124</v>
      </c>
      <c r="AT195" s="16" t="s">
        <v>119</v>
      </c>
      <c r="AU195" s="16" t="s">
        <v>79</v>
      </c>
      <c r="AY195" s="16" t="s">
        <v>117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77</v>
      </c>
      <c r="BK195" s="214">
        <f>ROUND(I195*H195,2)</f>
        <v>0</v>
      </c>
      <c r="BL195" s="16" t="s">
        <v>124</v>
      </c>
      <c r="BM195" s="16" t="s">
        <v>440</v>
      </c>
    </row>
    <row r="196" s="11" customFormat="1">
      <c r="B196" s="215"/>
      <c r="C196" s="216"/>
      <c r="D196" s="217" t="s">
        <v>126</v>
      </c>
      <c r="E196" s="218" t="s">
        <v>1</v>
      </c>
      <c r="F196" s="219" t="s">
        <v>441</v>
      </c>
      <c r="G196" s="216"/>
      <c r="H196" s="220">
        <v>10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126</v>
      </c>
      <c r="AU196" s="226" t="s">
        <v>79</v>
      </c>
      <c r="AV196" s="11" t="s">
        <v>79</v>
      </c>
      <c r="AW196" s="11" t="s">
        <v>32</v>
      </c>
      <c r="AX196" s="11" t="s">
        <v>77</v>
      </c>
      <c r="AY196" s="226" t="s">
        <v>117</v>
      </c>
    </row>
    <row r="197" s="1" customFormat="1" ht="16.5" customHeight="1">
      <c r="B197" s="37"/>
      <c r="C197" s="248" t="s">
        <v>442</v>
      </c>
      <c r="D197" s="248" t="s">
        <v>203</v>
      </c>
      <c r="E197" s="249" t="s">
        <v>443</v>
      </c>
      <c r="F197" s="250" t="s">
        <v>444</v>
      </c>
      <c r="G197" s="251" t="s">
        <v>406</v>
      </c>
      <c r="H197" s="252">
        <v>10</v>
      </c>
      <c r="I197" s="253"/>
      <c r="J197" s="252">
        <f>ROUND(I197*H197,2)</f>
        <v>0</v>
      </c>
      <c r="K197" s="250" t="s">
        <v>123</v>
      </c>
      <c r="L197" s="254"/>
      <c r="M197" s="255" t="s">
        <v>1</v>
      </c>
      <c r="N197" s="256" t="s">
        <v>40</v>
      </c>
      <c r="O197" s="78"/>
      <c r="P197" s="212">
        <f>O197*H197</f>
        <v>0</v>
      </c>
      <c r="Q197" s="212">
        <v>0.0023999999999999998</v>
      </c>
      <c r="R197" s="212">
        <f>Q197*H197</f>
        <v>0.023999999999999997</v>
      </c>
      <c r="S197" s="212">
        <v>0</v>
      </c>
      <c r="T197" s="213">
        <f>S197*H197</f>
        <v>0</v>
      </c>
      <c r="AR197" s="16" t="s">
        <v>166</v>
      </c>
      <c r="AT197" s="16" t="s">
        <v>203</v>
      </c>
      <c r="AU197" s="16" t="s">
        <v>79</v>
      </c>
      <c r="AY197" s="16" t="s">
        <v>117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77</v>
      </c>
      <c r="BK197" s="214">
        <f>ROUND(I197*H197,2)</f>
        <v>0</v>
      </c>
      <c r="BL197" s="16" t="s">
        <v>124</v>
      </c>
      <c r="BM197" s="16" t="s">
        <v>445</v>
      </c>
    </row>
    <row r="198" s="11" customFormat="1">
      <c r="B198" s="215"/>
      <c r="C198" s="216"/>
      <c r="D198" s="217" t="s">
        <v>126</v>
      </c>
      <c r="E198" s="218" t="s">
        <v>1</v>
      </c>
      <c r="F198" s="219" t="s">
        <v>441</v>
      </c>
      <c r="G198" s="216"/>
      <c r="H198" s="220">
        <v>10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126</v>
      </c>
      <c r="AU198" s="226" t="s">
        <v>79</v>
      </c>
      <c r="AV198" s="11" t="s">
        <v>79</v>
      </c>
      <c r="AW198" s="11" t="s">
        <v>32</v>
      </c>
      <c r="AX198" s="11" t="s">
        <v>77</v>
      </c>
      <c r="AY198" s="226" t="s">
        <v>117</v>
      </c>
    </row>
    <row r="199" s="1" customFormat="1" ht="16.5" customHeight="1">
      <c r="B199" s="37"/>
      <c r="C199" s="204" t="s">
        <v>446</v>
      </c>
      <c r="D199" s="204" t="s">
        <v>119</v>
      </c>
      <c r="E199" s="205" t="s">
        <v>447</v>
      </c>
      <c r="F199" s="206" t="s">
        <v>448</v>
      </c>
      <c r="G199" s="207" t="s">
        <v>213</v>
      </c>
      <c r="H199" s="208">
        <v>177.5</v>
      </c>
      <c r="I199" s="209"/>
      <c r="J199" s="208">
        <f>ROUND(I199*H199,2)</f>
        <v>0</v>
      </c>
      <c r="K199" s="206" t="s">
        <v>1</v>
      </c>
      <c r="L199" s="42"/>
      <c r="M199" s="210" t="s">
        <v>1</v>
      </c>
      <c r="N199" s="211" t="s">
        <v>40</v>
      </c>
      <c r="O199" s="78"/>
      <c r="P199" s="212">
        <f>O199*H199</f>
        <v>0</v>
      </c>
      <c r="Q199" s="212">
        <v>0</v>
      </c>
      <c r="R199" s="212">
        <f>Q199*H199</f>
        <v>0</v>
      </c>
      <c r="S199" s="212">
        <v>0</v>
      </c>
      <c r="T199" s="213">
        <f>S199*H199</f>
        <v>0</v>
      </c>
      <c r="AR199" s="16" t="s">
        <v>124</v>
      </c>
      <c r="AT199" s="16" t="s">
        <v>119</v>
      </c>
      <c r="AU199" s="16" t="s">
        <v>79</v>
      </c>
      <c r="AY199" s="16" t="s">
        <v>117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6" t="s">
        <v>77</v>
      </c>
      <c r="BK199" s="214">
        <f>ROUND(I199*H199,2)</f>
        <v>0</v>
      </c>
      <c r="BL199" s="16" t="s">
        <v>124</v>
      </c>
      <c r="BM199" s="16" t="s">
        <v>449</v>
      </c>
    </row>
    <row r="200" s="11" customFormat="1">
      <c r="B200" s="215"/>
      <c r="C200" s="216"/>
      <c r="D200" s="217" t="s">
        <v>126</v>
      </c>
      <c r="E200" s="218" t="s">
        <v>1</v>
      </c>
      <c r="F200" s="219" t="s">
        <v>450</v>
      </c>
      <c r="G200" s="216"/>
      <c r="H200" s="220">
        <v>177.5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126</v>
      </c>
      <c r="AU200" s="226" t="s">
        <v>79</v>
      </c>
      <c r="AV200" s="11" t="s">
        <v>79</v>
      </c>
      <c r="AW200" s="11" t="s">
        <v>32</v>
      </c>
      <c r="AX200" s="11" t="s">
        <v>77</v>
      </c>
      <c r="AY200" s="226" t="s">
        <v>117</v>
      </c>
    </row>
    <row r="201" s="1" customFormat="1" ht="16.5" customHeight="1">
      <c r="B201" s="37"/>
      <c r="C201" s="204" t="s">
        <v>451</v>
      </c>
      <c r="D201" s="204" t="s">
        <v>119</v>
      </c>
      <c r="E201" s="205" t="s">
        <v>452</v>
      </c>
      <c r="F201" s="206" t="s">
        <v>453</v>
      </c>
      <c r="G201" s="207" t="s">
        <v>454</v>
      </c>
      <c r="H201" s="208">
        <v>4</v>
      </c>
      <c r="I201" s="209"/>
      <c r="J201" s="208">
        <f>ROUND(I201*H201,2)</f>
        <v>0</v>
      </c>
      <c r="K201" s="206" t="s">
        <v>123</v>
      </c>
      <c r="L201" s="42"/>
      <c r="M201" s="210" t="s">
        <v>1</v>
      </c>
      <c r="N201" s="211" t="s">
        <v>40</v>
      </c>
      <c r="O201" s="78"/>
      <c r="P201" s="212">
        <f>O201*H201</f>
        <v>0</v>
      </c>
      <c r="Q201" s="212">
        <v>0.00025000000000000001</v>
      </c>
      <c r="R201" s="212">
        <f>Q201*H201</f>
        <v>0.001</v>
      </c>
      <c r="S201" s="212">
        <v>0</v>
      </c>
      <c r="T201" s="213">
        <f>S201*H201</f>
        <v>0</v>
      </c>
      <c r="AR201" s="16" t="s">
        <v>124</v>
      </c>
      <c r="AT201" s="16" t="s">
        <v>119</v>
      </c>
      <c r="AU201" s="16" t="s">
        <v>79</v>
      </c>
      <c r="AY201" s="16" t="s">
        <v>117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6" t="s">
        <v>77</v>
      </c>
      <c r="BK201" s="214">
        <f>ROUND(I201*H201,2)</f>
        <v>0</v>
      </c>
      <c r="BL201" s="16" t="s">
        <v>124</v>
      </c>
      <c r="BM201" s="16" t="s">
        <v>455</v>
      </c>
    </row>
    <row r="202" s="11" customFormat="1">
      <c r="B202" s="215"/>
      <c r="C202" s="216"/>
      <c r="D202" s="217" t="s">
        <v>126</v>
      </c>
      <c r="E202" s="218" t="s">
        <v>1</v>
      </c>
      <c r="F202" s="219" t="s">
        <v>456</v>
      </c>
      <c r="G202" s="216"/>
      <c r="H202" s="220">
        <v>4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126</v>
      </c>
      <c r="AU202" s="226" t="s">
        <v>79</v>
      </c>
      <c r="AV202" s="11" t="s">
        <v>79</v>
      </c>
      <c r="AW202" s="11" t="s">
        <v>32</v>
      </c>
      <c r="AX202" s="11" t="s">
        <v>77</v>
      </c>
      <c r="AY202" s="226" t="s">
        <v>117</v>
      </c>
    </row>
    <row r="203" s="1" customFormat="1" ht="16.5" customHeight="1">
      <c r="B203" s="37"/>
      <c r="C203" s="204" t="s">
        <v>457</v>
      </c>
      <c r="D203" s="204" t="s">
        <v>119</v>
      </c>
      <c r="E203" s="205" t="s">
        <v>458</v>
      </c>
      <c r="F203" s="206" t="s">
        <v>459</v>
      </c>
      <c r="G203" s="207" t="s">
        <v>460</v>
      </c>
      <c r="H203" s="208">
        <v>1</v>
      </c>
      <c r="I203" s="209"/>
      <c r="J203" s="208">
        <f>ROUND(I203*H203,2)</f>
        <v>0</v>
      </c>
      <c r="K203" s="206" t="s">
        <v>1</v>
      </c>
      <c r="L203" s="42"/>
      <c r="M203" s="210" t="s">
        <v>1</v>
      </c>
      <c r="N203" s="211" t="s">
        <v>40</v>
      </c>
      <c r="O203" s="78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AR203" s="16" t="s">
        <v>124</v>
      </c>
      <c r="AT203" s="16" t="s">
        <v>119</v>
      </c>
      <c r="AU203" s="16" t="s">
        <v>79</v>
      </c>
      <c r="AY203" s="16" t="s">
        <v>117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6" t="s">
        <v>77</v>
      </c>
      <c r="BK203" s="214">
        <f>ROUND(I203*H203,2)</f>
        <v>0</v>
      </c>
      <c r="BL203" s="16" t="s">
        <v>124</v>
      </c>
      <c r="BM203" s="16" t="s">
        <v>461</v>
      </c>
    </row>
    <row r="204" s="11" customFormat="1">
      <c r="B204" s="215"/>
      <c r="C204" s="216"/>
      <c r="D204" s="217" t="s">
        <v>126</v>
      </c>
      <c r="E204" s="218" t="s">
        <v>1</v>
      </c>
      <c r="F204" s="219" t="s">
        <v>462</v>
      </c>
      <c r="G204" s="216"/>
      <c r="H204" s="220">
        <v>1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126</v>
      </c>
      <c r="AU204" s="226" t="s">
        <v>79</v>
      </c>
      <c r="AV204" s="11" t="s">
        <v>79</v>
      </c>
      <c r="AW204" s="11" t="s">
        <v>32</v>
      </c>
      <c r="AX204" s="11" t="s">
        <v>77</v>
      </c>
      <c r="AY204" s="226" t="s">
        <v>117</v>
      </c>
    </row>
    <row r="205" s="1" customFormat="1" ht="16.5" customHeight="1">
      <c r="B205" s="37"/>
      <c r="C205" s="204" t="s">
        <v>463</v>
      </c>
      <c r="D205" s="204" t="s">
        <v>119</v>
      </c>
      <c r="E205" s="205" t="s">
        <v>464</v>
      </c>
      <c r="F205" s="206" t="s">
        <v>465</v>
      </c>
      <c r="G205" s="207" t="s">
        <v>406</v>
      </c>
      <c r="H205" s="208">
        <v>5</v>
      </c>
      <c r="I205" s="209"/>
      <c r="J205" s="208">
        <f>ROUND(I205*H205,2)</f>
        <v>0</v>
      </c>
      <c r="K205" s="206" t="s">
        <v>123</v>
      </c>
      <c r="L205" s="42"/>
      <c r="M205" s="210" t="s">
        <v>1</v>
      </c>
      <c r="N205" s="211" t="s">
        <v>40</v>
      </c>
      <c r="O205" s="78"/>
      <c r="P205" s="212">
        <f>O205*H205</f>
        <v>0</v>
      </c>
      <c r="Q205" s="212">
        <v>2.2568899999999998</v>
      </c>
      <c r="R205" s="212">
        <f>Q205*H205</f>
        <v>11.28445</v>
      </c>
      <c r="S205" s="212">
        <v>0</v>
      </c>
      <c r="T205" s="213">
        <f>S205*H205</f>
        <v>0</v>
      </c>
      <c r="AR205" s="16" t="s">
        <v>124</v>
      </c>
      <c r="AT205" s="16" t="s">
        <v>119</v>
      </c>
      <c r="AU205" s="16" t="s">
        <v>79</v>
      </c>
      <c r="AY205" s="16" t="s">
        <v>117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77</v>
      </c>
      <c r="BK205" s="214">
        <f>ROUND(I205*H205,2)</f>
        <v>0</v>
      </c>
      <c r="BL205" s="16" t="s">
        <v>124</v>
      </c>
      <c r="BM205" s="16" t="s">
        <v>466</v>
      </c>
    </row>
    <row r="206" s="12" customFormat="1">
      <c r="B206" s="227"/>
      <c r="C206" s="228"/>
      <c r="D206" s="217" t="s">
        <v>126</v>
      </c>
      <c r="E206" s="229" t="s">
        <v>1</v>
      </c>
      <c r="F206" s="230" t="s">
        <v>467</v>
      </c>
      <c r="G206" s="228"/>
      <c r="H206" s="229" t="s">
        <v>1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126</v>
      </c>
      <c r="AU206" s="236" t="s">
        <v>79</v>
      </c>
      <c r="AV206" s="12" t="s">
        <v>77</v>
      </c>
      <c r="AW206" s="12" t="s">
        <v>32</v>
      </c>
      <c r="AX206" s="12" t="s">
        <v>69</v>
      </c>
      <c r="AY206" s="236" t="s">
        <v>117</v>
      </c>
    </row>
    <row r="207" s="11" customFormat="1">
      <c r="B207" s="215"/>
      <c r="C207" s="216"/>
      <c r="D207" s="217" t="s">
        <v>126</v>
      </c>
      <c r="E207" s="218" t="s">
        <v>1</v>
      </c>
      <c r="F207" s="219" t="s">
        <v>468</v>
      </c>
      <c r="G207" s="216"/>
      <c r="H207" s="220">
        <v>5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126</v>
      </c>
      <c r="AU207" s="226" t="s">
        <v>79</v>
      </c>
      <c r="AV207" s="11" t="s">
        <v>79</v>
      </c>
      <c r="AW207" s="11" t="s">
        <v>32</v>
      </c>
      <c r="AX207" s="11" t="s">
        <v>77</v>
      </c>
      <c r="AY207" s="226" t="s">
        <v>117</v>
      </c>
    </row>
    <row r="208" s="1" customFormat="1" ht="16.5" customHeight="1">
      <c r="B208" s="37"/>
      <c r="C208" s="248" t="s">
        <v>469</v>
      </c>
      <c r="D208" s="248" t="s">
        <v>203</v>
      </c>
      <c r="E208" s="249" t="s">
        <v>470</v>
      </c>
      <c r="F208" s="250" t="s">
        <v>471</v>
      </c>
      <c r="G208" s="251" t="s">
        <v>406</v>
      </c>
      <c r="H208" s="252">
        <v>5</v>
      </c>
      <c r="I208" s="253"/>
      <c r="J208" s="252">
        <f>ROUND(I208*H208,2)</f>
        <v>0</v>
      </c>
      <c r="K208" s="250" t="s">
        <v>123</v>
      </c>
      <c r="L208" s="254"/>
      <c r="M208" s="255" t="s">
        <v>1</v>
      </c>
      <c r="N208" s="256" t="s">
        <v>40</v>
      </c>
      <c r="O208" s="78"/>
      <c r="P208" s="212">
        <f>O208*H208</f>
        <v>0</v>
      </c>
      <c r="Q208" s="212">
        <v>1.548</v>
      </c>
      <c r="R208" s="212">
        <f>Q208*H208</f>
        <v>7.7400000000000002</v>
      </c>
      <c r="S208" s="212">
        <v>0</v>
      </c>
      <c r="T208" s="213">
        <f>S208*H208</f>
        <v>0</v>
      </c>
      <c r="AR208" s="16" t="s">
        <v>166</v>
      </c>
      <c r="AT208" s="16" t="s">
        <v>203</v>
      </c>
      <c r="AU208" s="16" t="s">
        <v>79</v>
      </c>
      <c r="AY208" s="16" t="s">
        <v>117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77</v>
      </c>
      <c r="BK208" s="214">
        <f>ROUND(I208*H208,2)</f>
        <v>0</v>
      </c>
      <c r="BL208" s="16" t="s">
        <v>124</v>
      </c>
      <c r="BM208" s="16" t="s">
        <v>472</v>
      </c>
    </row>
    <row r="209" s="11" customFormat="1">
      <c r="B209" s="215"/>
      <c r="C209" s="216"/>
      <c r="D209" s="217" t="s">
        <v>126</v>
      </c>
      <c r="E209" s="218" t="s">
        <v>1</v>
      </c>
      <c r="F209" s="219" t="s">
        <v>468</v>
      </c>
      <c r="G209" s="216"/>
      <c r="H209" s="220">
        <v>5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126</v>
      </c>
      <c r="AU209" s="226" t="s">
        <v>79</v>
      </c>
      <c r="AV209" s="11" t="s">
        <v>79</v>
      </c>
      <c r="AW209" s="11" t="s">
        <v>32</v>
      </c>
      <c r="AX209" s="11" t="s">
        <v>77</v>
      </c>
      <c r="AY209" s="226" t="s">
        <v>117</v>
      </c>
    </row>
    <row r="210" s="1" customFormat="1" ht="16.5" customHeight="1">
      <c r="B210" s="37"/>
      <c r="C210" s="248" t="s">
        <v>473</v>
      </c>
      <c r="D210" s="248" t="s">
        <v>203</v>
      </c>
      <c r="E210" s="249" t="s">
        <v>474</v>
      </c>
      <c r="F210" s="250" t="s">
        <v>475</v>
      </c>
      <c r="G210" s="251" t="s">
        <v>406</v>
      </c>
      <c r="H210" s="252">
        <v>8</v>
      </c>
      <c r="I210" s="253"/>
      <c r="J210" s="252">
        <f>ROUND(I210*H210,2)</f>
        <v>0</v>
      </c>
      <c r="K210" s="250" t="s">
        <v>123</v>
      </c>
      <c r="L210" s="254"/>
      <c r="M210" s="255" t="s">
        <v>1</v>
      </c>
      <c r="N210" s="256" t="s">
        <v>40</v>
      </c>
      <c r="O210" s="78"/>
      <c r="P210" s="212">
        <f>O210*H210</f>
        <v>0</v>
      </c>
      <c r="Q210" s="212">
        <v>1.0540000000000001</v>
      </c>
      <c r="R210" s="212">
        <f>Q210*H210</f>
        <v>8.4320000000000004</v>
      </c>
      <c r="S210" s="212">
        <v>0</v>
      </c>
      <c r="T210" s="213">
        <f>S210*H210</f>
        <v>0</v>
      </c>
      <c r="AR210" s="16" t="s">
        <v>166</v>
      </c>
      <c r="AT210" s="16" t="s">
        <v>203</v>
      </c>
      <c r="AU210" s="16" t="s">
        <v>79</v>
      </c>
      <c r="AY210" s="16" t="s">
        <v>117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77</v>
      </c>
      <c r="BK210" s="214">
        <f>ROUND(I210*H210,2)</f>
        <v>0</v>
      </c>
      <c r="BL210" s="16" t="s">
        <v>124</v>
      </c>
      <c r="BM210" s="16" t="s">
        <v>476</v>
      </c>
    </row>
    <row r="211" s="11" customFormat="1">
      <c r="B211" s="215"/>
      <c r="C211" s="216"/>
      <c r="D211" s="217" t="s">
        <v>126</v>
      </c>
      <c r="E211" s="218" t="s">
        <v>1</v>
      </c>
      <c r="F211" s="219" t="s">
        <v>477</v>
      </c>
      <c r="G211" s="216"/>
      <c r="H211" s="220">
        <v>8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126</v>
      </c>
      <c r="AU211" s="226" t="s">
        <v>79</v>
      </c>
      <c r="AV211" s="11" t="s">
        <v>79</v>
      </c>
      <c r="AW211" s="11" t="s">
        <v>32</v>
      </c>
      <c r="AX211" s="11" t="s">
        <v>77</v>
      </c>
      <c r="AY211" s="226" t="s">
        <v>117</v>
      </c>
    </row>
    <row r="212" s="1" customFormat="1" ht="16.5" customHeight="1">
      <c r="B212" s="37"/>
      <c r="C212" s="248" t="s">
        <v>478</v>
      </c>
      <c r="D212" s="248" t="s">
        <v>203</v>
      </c>
      <c r="E212" s="249" t="s">
        <v>479</v>
      </c>
      <c r="F212" s="250" t="s">
        <v>480</v>
      </c>
      <c r="G212" s="251" t="s">
        <v>406</v>
      </c>
      <c r="H212" s="252">
        <v>2</v>
      </c>
      <c r="I212" s="253"/>
      <c r="J212" s="252">
        <f>ROUND(I212*H212,2)</f>
        <v>0</v>
      </c>
      <c r="K212" s="250" t="s">
        <v>123</v>
      </c>
      <c r="L212" s="254"/>
      <c r="M212" s="255" t="s">
        <v>1</v>
      </c>
      <c r="N212" s="256" t="s">
        <v>40</v>
      </c>
      <c r="O212" s="78"/>
      <c r="P212" s="212">
        <f>O212*H212</f>
        <v>0</v>
      </c>
      <c r="Q212" s="212">
        <v>0.52600000000000002</v>
      </c>
      <c r="R212" s="212">
        <f>Q212*H212</f>
        <v>1.0520000000000001</v>
      </c>
      <c r="S212" s="212">
        <v>0</v>
      </c>
      <c r="T212" s="213">
        <f>S212*H212</f>
        <v>0</v>
      </c>
      <c r="AR212" s="16" t="s">
        <v>166</v>
      </c>
      <c r="AT212" s="16" t="s">
        <v>203</v>
      </c>
      <c r="AU212" s="16" t="s">
        <v>79</v>
      </c>
      <c r="AY212" s="16" t="s">
        <v>117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6" t="s">
        <v>77</v>
      </c>
      <c r="BK212" s="214">
        <f>ROUND(I212*H212,2)</f>
        <v>0</v>
      </c>
      <c r="BL212" s="16" t="s">
        <v>124</v>
      </c>
      <c r="BM212" s="16" t="s">
        <v>481</v>
      </c>
    </row>
    <row r="213" s="11" customFormat="1">
      <c r="B213" s="215"/>
      <c r="C213" s="216"/>
      <c r="D213" s="217" t="s">
        <v>126</v>
      </c>
      <c r="E213" s="218" t="s">
        <v>1</v>
      </c>
      <c r="F213" s="219" t="s">
        <v>482</v>
      </c>
      <c r="G213" s="216"/>
      <c r="H213" s="220">
        <v>2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126</v>
      </c>
      <c r="AU213" s="226" t="s">
        <v>79</v>
      </c>
      <c r="AV213" s="11" t="s">
        <v>79</v>
      </c>
      <c r="AW213" s="11" t="s">
        <v>32</v>
      </c>
      <c r="AX213" s="11" t="s">
        <v>77</v>
      </c>
      <c r="AY213" s="226" t="s">
        <v>117</v>
      </c>
    </row>
    <row r="214" s="1" customFormat="1" ht="16.5" customHeight="1">
      <c r="B214" s="37"/>
      <c r="C214" s="248" t="s">
        <v>483</v>
      </c>
      <c r="D214" s="248" t="s">
        <v>203</v>
      </c>
      <c r="E214" s="249" t="s">
        <v>484</v>
      </c>
      <c r="F214" s="250" t="s">
        <v>485</v>
      </c>
      <c r="G214" s="251" t="s">
        <v>406</v>
      </c>
      <c r="H214" s="252">
        <v>2</v>
      </c>
      <c r="I214" s="253"/>
      <c r="J214" s="252">
        <f>ROUND(I214*H214,2)</f>
        <v>0</v>
      </c>
      <c r="K214" s="250" t="s">
        <v>123</v>
      </c>
      <c r="L214" s="254"/>
      <c r="M214" s="255" t="s">
        <v>1</v>
      </c>
      <c r="N214" s="256" t="s">
        <v>40</v>
      </c>
      <c r="O214" s="78"/>
      <c r="P214" s="212">
        <f>O214*H214</f>
        <v>0</v>
      </c>
      <c r="Q214" s="212">
        <v>0.26200000000000001</v>
      </c>
      <c r="R214" s="212">
        <f>Q214*H214</f>
        <v>0.52400000000000002</v>
      </c>
      <c r="S214" s="212">
        <v>0</v>
      </c>
      <c r="T214" s="213">
        <f>S214*H214</f>
        <v>0</v>
      </c>
      <c r="AR214" s="16" t="s">
        <v>166</v>
      </c>
      <c r="AT214" s="16" t="s">
        <v>203</v>
      </c>
      <c r="AU214" s="16" t="s">
        <v>79</v>
      </c>
      <c r="AY214" s="16" t="s">
        <v>117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6" t="s">
        <v>77</v>
      </c>
      <c r="BK214" s="214">
        <f>ROUND(I214*H214,2)</f>
        <v>0</v>
      </c>
      <c r="BL214" s="16" t="s">
        <v>124</v>
      </c>
      <c r="BM214" s="16" t="s">
        <v>486</v>
      </c>
    </row>
    <row r="215" s="11" customFormat="1">
      <c r="B215" s="215"/>
      <c r="C215" s="216"/>
      <c r="D215" s="217" t="s">
        <v>126</v>
      </c>
      <c r="E215" s="218" t="s">
        <v>1</v>
      </c>
      <c r="F215" s="219" t="s">
        <v>482</v>
      </c>
      <c r="G215" s="216"/>
      <c r="H215" s="220">
        <v>2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126</v>
      </c>
      <c r="AU215" s="226" t="s">
        <v>79</v>
      </c>
      <c r="AV215" s="11" t="s">
        <v>79</v>
      </c>
      <c r="AW215" s="11" t="s">
        <v>32</v>
      </c>
      <c r="AX215" s="11" t="s">
        <v>77</v>
      </c>
      <c r="AY215" s="226" t="s">
        <v>117</v>
      </c>
    </row>
    <row r="216" s="1" customFormat="1" ht="16.5" customHeight="1">
      <c r="B216" s="37"/>
      <c r="C216" s="248" t="s">
        <v>487</v>
      </c>
      <c r="D216" s="248" t="s">
        <v>203</v>
      </c>
      <c r="E216" s="249" t="s">
        <v>488</v>
      </c>
      <c r="F216" s="250" t="s">
        <v>489</v>
      </c>
      <c r="G216" s="251" t="s">
        <v>406</v>
      </c>
      <c r="H216" s="252">
        <v>5</v>
      </c>
      <c r="I216" s="253"/>
      <c r="J216" s="252">
        <f>ROUND(I216*H216,2)</f>
        <v>0</v>
      </c>
      <c r="K216" s="250" t="s">
        <v>123</v>
      </c>
      <c r="L216" s="254"/>
      <c r="M216" s="255" t="s">
        <v>1</v>
      </c>
      <c r="N216" s="256" t="s">
        <v>40</v>
      </c>
      <c r="O216" s="78"/>
      <c r="P216" s="212">
        <f>O216*H216</f>
        <v>0</v>
      </c>
      <c r="Q216" s="212">
        <v>0.58499999999999996</v>
      </c>
      <c r="R216" s="212">
        <f>Q216*H216</f>
        <v>2.9249999999999998</v>
      </c>
      <c r="S216" s="212">
        <v>0</v>
      </c>
      <c r="T216" s="213">
        <f>S216*H216</f>
        <v>0</v>
      </c>
      <c r="AR216" s="16" t="s">
        <v>166</v>
      </c>
      <c r="AT216" s="16" t="s">
        <v>203</v>
      </c>
      <c r="AU216" s="16" t="s">
        <v>79</v>
      </c>
      <c r="AY216" s="16" t="s">
        <v>117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6" t="s">
        <v>77</v>
      </c>
      <c r="BK216" s="214">
        <f>ROUND(I216*H216,2)</f>
        <v>0</v>
      </c>
      <c r="BL216" s="16" t="s">
        <v>124</v>
      </c>
      <c r="BM216" s="16" t="s">
        <v>490</v>
      </c>
    </row>
    <row r="217" s="11" customFormat="1">
      <c r="B217" s="215"/>
      <c r="C217" s="216"/>
      <c r="D217" s="217" t="s">
        <v>126</v>
      </c>
      <c r="E217" s="218" t="s">
        <v>1</v>
      </c>
      <c r="F217" s="219" t="s">
        <v>468</v>
      </c>
      <c r="G217" s="216"/>
      <c r="H217" s="220">
        <v>5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126</v>
      </c>
      <c r="AU217" s="226" t="s">
        <v>79</v>
      </c>
      <c r="AV217" s="11" t="s">
        <v>79</v>
      </c>
      <c r="AW217" s="11" t="s">
        <v>32</v>
      </c>
      <c r="AX217" s="11" t="s">
        <v>77</v>
      </c>
      <c r="AY217" s="226" t="s">
        <v>117</v>
      </c>
    </row>
    <row r="218" s="1" customFormat="1" ht="16.5" customHeight="1">
      <c r="B218" s="37"/>
      <c r="C218" s="248" t="s">
        <v>491</v>
      </c>
      <c r="D218" s="248" t="s">
        <v>203</v>
      </c>
      <c r="E218" s="249" t="s">
        <v>492</v>
      </c>
      <c r="F218" s="250" t="s">
        <v>493</v>
      </c>
      <c r="G218" s="251" t="s">
        <v>406</v>
      </c>
      <c r="H218" s="252">
        <v>2</v>
      </c>
      <c r="I218" s="253"/>
      <c r="J218" s="252">
        <f>ROUND(I218*H218,2)</f>
        <v>0</v>
      </c>
      <c r="K218" s="250" t="s">
        <v>123</v>
      </c>
      <c r="L218" s="254"/>
      <c r="M218" s="255" t="s">
        <v>1</v>
      </c>
      <c r="N218" s="256" t="s">
        <v>40</v>
      </c>
      <c r="O218" s="78"/>
      <c r="P218" s="212">
        <f>O218*H218</f>
        <v>0</v>
      </c>
      <c r="Q218" s="212">
        <v>0.050999999999999997</v>
      </c>
      <c r="R218" s="212">
        <f>Q218*H218</f>
        <v>0.10199999999999999</v>
      </c>
      <c r="S218" s="212">
        <v>0</v>
      </c>
      <c r="T218" s="213">
        <f>S218*H218</f>
        <v>0</v>
      </c>
      <c r="AR218" s="16" t="s">
        <v>166</v>
      </c>
      <c r="AT218" s="16" t="s">
        <v>203</v>
      </c>
      <c r="AU218" s="16" t="s">
        <v>79</v>
      </c>
      <c r="AY218" s="16" t="s">
        <v>117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6" t="s">
        <v>77</v>
      </c>
      <c r="BK218" s="214">
        <f>ROUND(I218*H218,2)</f>
        <v>0</v>
      </c>
      <c r="BL218" s="16" t="s">
        <v>124</v>
      </c>
      <c r="BM218" s="16" t="s">
        <v>494</v>
      </c>
    </row>
    <row r="219" s="11" customFormat="1">
      <c r="B219" s="215"/>
      <c r="C219" s="216"/>
      <c r="D219" s="217" t="s">
        <v>126</v>
      </c>
      <c r="E219" s="218" t="s">
        <v>1</v>
      </c>
      <c r="F219" s="219" t="s">
        <v>482</v>
      </c>
      <c r="G219" s="216"/>
      <c r="H219" s="220">
        <v>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126</v>
      </c>
      <c r="AU219" s="226" t="s">
        <v>79</v>
      </c>
      <c r="AV219" s="11" t="s">
        <v>79</v>
      </c>
      <c r="AW219" s="11" t="s">
        <v>32</v>
      </c>
      <c r="AX219" s="11" t="s">
        <v>77</v>
      </c>
      <c r="AY219" s="226" t="s">
        <v>117</v>
      </c>
    </row>
    <row r="220" s="1" customFormat="1" ht="16.5" customHeight="1">
      <c r="B220" s="37"/>
      <c r="C220" s="248" t="s">
        <v>495</v>
      </c>
      <c r="D220" s="248" t="s">
        <v>203</v>
      </c>
      <c r="E220" s="249" t="s">
        <v>496</v>
      </c>
      <c r="F220" s="250" t="s">
        <v>497</v>
      </c>
      <c r="G220" s="251" t="s">
        <v>406</v>
      </c>
      <c r="H220" s="252">
        <v>6</v>
      </c>
      <c r="I220" s="253"/>
      <c r="J220" s="252">
        <f>ROUND(I220*H220,2)</f>
        <v>0</v>
      </c>
      <c r="K220" s="250" t="s">
        <v>123</v>
      </c>
      <c r="L220" s="254"/>
      <c r="M220" s="255" t="s">
        <v>1</v>
      </c>
      <c r="N220" s="256" t="s">
        <v>40</v>
      </c>
      <c r="O220" s="78"/>
      <c r="P220" s="212">
        <f>O220*H220</f>
        <v>0</v>
      </c>
      <c r="Q220" s="212">
        <v>0.068000000000000005</v>
      </c>
      <c r="R220" s="212">
        <f>Q220*H220</f>
        <v>0.40800000000000003</v>
      </c>
      <c r="S220" s="212">
        <v>0</v>
      </c>
      <c r="T220" s="213">
        <f>S220*H220</f>
        <v>0</v>
      </c>
      <c r="AR220" s="16" t="s">
        <v>166</v>
      </c>
      <c r="AT220" s="16" t="s">
        <v>203</v>
      </c>
      <c r="AU220" s="16" t="s">
        <v>79</v>
      </c>
      <c r="AY220" s="16" t="s">
        <v>117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6" t="s">
        <v>77</v>
      </c>
      <c r="BK220" s="214">
        <f>ROUND(I220*H220,2)</f>
        <v>0</v>
      </c>
      <c r="BL220" s="16" t="s">
        <v>124</v>
      </c>
      <c r="BM220" s="16" t="s">
        <v>498</v>
      </c>
    </row>
    <row r="221" s="11" customFormat="1">
      <c r="B221" s="215"/>
      <c r="C221" s="216"/>
      <c r="D221" s="217" t="s">
        <v>126</v>
      </c>
      <c r="E221" s="218" t="s">
        <v>1</v>
      </c>
      <c r="F221" s="219" t="s">
        <v>499</v>
      </c>
      <c r="G221" s="216"/>
      <c r="H221" s="220">
        <v>6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126</v>
      </c>
      <c r="AU221" s="226" t="s">
        <v>79</v>
      </c>
      <c r="AV221" s="11" t="s">
        <v>79</v>
      </c>
      <c r="AW221" s="11" t="s">
        <v>32</v>
      </c>
      <c r="AX221" s="11" t="s">
        <v>77</v>
      </c>
      <c r="AY221" s="226" t="s">
        <v>117</v>
      </c>
    </row>
    <row r="222" s="1" customFormat="1" ht="16.5" customHeight="1">
      <c r="B222" s="37"/>
      <c r="C222" s="248" t="s">
        <v>500</v>
      </c>
      <c r="D222" s="248" t="s">
        <v>203</v>
      </c>
      <c r="E222" s="249" t="s">
        <v>501</v>
      </c>
      <c r="F222" s="250" t="s">
        <v>502</v>
      </c>
      <c r="G222" s="251" t="s">
        <v>406</v>
      </c>
      <c r="H222" s="252">
        <v>2</v>
      </c>
      <c r="I222" s="253"/>
      <c r="J222" s="252">
        <f>ROUND(I222*H222,2)</f>
        <v>0</v>
      </c>
      <c r="K222" s="250" t="s">
        <v>123</v>
      </c>
      <c r="L222" s="254"/>
      <c r="M222" s="255" t="s">
        <v>1</v>
      </c>
      <c r="N222" s="256" t="s">
        <v>40</v>
      </c>
      <c r="O222" s="78"/>
      <c r="P222" s="212">
        <f>O222*H222</f>
        <v>0</v>
      </c>
      <c r="Q222" s="212">
        <v>0.081000000000000003</v>
      </c>
      <c r="R222" s="212">
        <f>Q222*H222</f>
        <v>0.16200000000000001</v>
      </c>
      <c r="S222" s="212">
        <v>0</v>
      </c>
      <c r="T222" s="213">
        <f>S222*H222</f>
        <v>0</v>
      </c>
      <c r="AR222" s="16" t="s">
        <v>166</v>
      </c>
      <c r="AT222" s="16" t="s">
        <v>203</v>
      </c>
      <c r="AU222" s="16" t="s">
        <v>79</v>
      </c>
      <c r="AY222" s="16" t="s">
        <v>117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6" t="s">
        <v>77</v>
      </c>
      <c r="BK222" s="214">
        <f>ROUND(I222*H222,2)</f>
        <v>0</v>
      </c>
      <c r="BL222" s="16" t="s">
        <v>124</v>
      </c>
      <c r="BM222" s="16" t="s">
        <v>503</v>
      </c>
    </row>
    <row r="223" s="11" customFormat="1">
      <c r="B223" s="215"/>
      <c r="C223" s="216"/>
      <c r="D223" s="217" t="s">
        <v>126</v>
      </c>
      <c r="E223" s="218" t="s">
        <v>1</v>
      </c>
      <c r="F223" s="219" t="s">
        <v>482</v>
      </c>
      <c r="G223" s="216"/>
      <c r="H223" s="220">
        <v>2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126</v>
      </c>
      <c r="AU223" s="226" t="s">
        <v>79</v>
      </c>
      <c r="AV223" s="11" t="s">
        <v>79</v>
      </c>
      <c r="AW223" s="11" t="s">
        <v>32</v>
      </c>
      <c r="AX223" s="11" t="s">
        <v>77</v>
      </c>
      <c r="AY223" s="226" t="s">
        <v>117</v>
      </c>
    </row>
    <row r="224" s="1" customFormat="1" ht="16.5" customHeight="1">
      <c r="B224" s="37"/>
      <c r="C224" s="248" t="s">
        <v>504</v>
      </c>
      <c r="D224" s="248" t="s">
        <v>203</v>
      </c>
      <c r="E224" s="249" t="s">
        <v>505</v>
      </c>
      <c r="F224" s="250" t="s">
        <v>506</v>
      </c>
      <c r="G224" s="251" t="s">
        <v>406</v>
      </c>
      <c r="H224" s="252">
        <v>22</v>
      </c>
      <c r="I224" s="253"/>
      <c r="J224" s="252">
        <f>ROUND(I224*H224,2)</f>
        <v>0</v>
      </c>
      <c r="K224" s="250" t="s">
        <v>123</v>
      </c>
      <c r="L224" s="254"/>
      <c r="M224" s="255" t="s">
        <v>1</v>
      </c>
      <c r="N224" s="256" t="s">
        <v>40</v>
      </c>
      <c r="O224" s="78"/>
      <c r="P224" s="212">
        <f>O224*H224</f>
        <v>0</v>
      </c>
      <c r="Q224" s="212">
        <v>0.002</v>
      </c>
      <c r="R224" s="212">
        <f>Q224*H224</f>
        <v>0.043999999999999997</v>
      </c>
      <c r="S224" s="212">
        <v>0</v>
      </c>
      <c r="T224" s="213">
        <f>S224*H224</f>
        <v>0</v>
      </c>
      <c r="AR224" s="16" t="s">
        <v>166</v>
      </c>
      <c r="AT224" s="16" t="s">
        <v>203</v>
      </c>
      <c r="AU224" s="16" t="s">
        <v>79</v>
      </c>
      <c r="AY224" s="16" t="s">
        <v>117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6" t="s">
        <v>77</v>
      </c>
      <c r="BK224" s="214">
        <f>ROUND(I224*H224,2)</f>
        <v>0</v>
      </c>
      <c r="BL224" s="16" t="s">
        <v>124</v>
      </c>
      <c r="BM224" s="16" t="s">
        <v>507</v>
      </c>
    </row>
    <row r="225" s="11" customFormat="1">
      <c r="B225" s="215"/>
      <c r="C225" s="216"/>
      <c r="D225" s="217" t="s">
        <v>126</v>
      </c>
      <c r="E225" s="218" t="s">
        <v>1</v>
      </c>
      <c r="F225" s="219" t="s">
        <v>508</v>
      </c>
      <c r="G225" s="216"/>
      <c r="H225" s="220">
        <v>22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126</v>
      </c>
      <c r="AU225" s="226" t="s">
        <v>79</v>
      </c>
      <c r="AV225" s="11" t="s">
        <v>79</v>
      </c>
      <c r="AW225" s="11" t="s">
        <v>32</v>
      </c>
      <c r="AX225" s="11" t="s">
        <v>77</v>
      </c>
      <c r="AY225" s="226" t="s">
        <v>117</v>
      </c>
    </row>
    <row r="226" s="1" customFormat="1" ht="16.5" customHeight="1">
      <c r="B226" s="37"/>
      <c r="C226" s="204" t="s">
        <v>509</v>
      </c>
      <c r="D226" s="204" t="s">
        <v>119</v>
      </c>
      <c r="E226" s="205" t="s">
        <v>510</v>
      </c>
      <c r="F226" s="206" t="s">
        <v>511</v>
      </c>
      <c r="G226" s="207" t="s">
        <v>406</v>
      </c>
      <c r="H226" s="208">
        <v>5</v>
      </c>
      <c r="I226" s="209"/>
      <c r="J226" s="208">
        <f>ROUND(I226*H226,2)</f>
        <v>0</v>
      </c>
      <c r="K226" s="206" t="s">
        <v>123</v>
      </c>
      <c r="L226" s="42"/>
      <c r="M226" s="210" t="s">
        <v>1</v>
      </c>
      <c r="N226" s="211" t="s">
        <v>40</v>
      </c>
      <c r="O226" s="78"/>
      <c r="P226" s="212">
        <f>O226*H226</f>
        <v>0</v>
      </c>
      <c r="Q226" s="212">
        <v>0.21734000000000001</v>
      </c>
      <c r="R226" s="212">
        <f>Q226*H226</f>
        <v>1.0867</v>
      </c>
      <c r="S226" s="212">
        <v>0</v>
      </c>
      <c r="T226" s="213">
        <f>S226*H226</f>
        <v>0</v>
      </c>
      <c r="AR226" s="16" t="s">
        <v>124</v>
      </c>
      <c r="AT226" s="16" t="s">
        <v>119</v>
      </c>
      <c r="AU226" s="16" t="s">
        <v>79</v>
      </c>
      <c r="AY226" s="16" t="s">
        <v>117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6" t="s">
        <v>77</v>
      </c>
      <c r="BK226" s="214">
        <f>ROUND(I226*H226,2)</f>
        <v>0</v>
      </c>
      <c r="BL226" s="16" t="s">
        <v>124</v>
      </c>
      <c r="BM226" s="16" t="s">
        <v>512</v>
      </c>
    </row>
    <row r="227" s="12" customFormat="1">
      <c r="B227" s="227"/>
      <c r="C227" s="228"/>
      <c r="D227" s="217" t="s">
        <v>126</v>
      </c>
      <c r="E227" s="229" t="s">
        <v>1</v>
      </c>
      <c r="F227" s="230" t="s">
        <v>513</v>
      </c>
      <c r="G227" s="228"/>
      <c r="H227" s="229" t="s">
        <v>1</v>
      </c>
      <c r="I227" s="231"/>
      <c r="J227" s="228"/>
      <c r="K227" s="228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126</v>
      </c>
      <c r="AU227" s="236" t="s">
        <v>79</v>
      </c>
      <c r="AV227" s="12" t="s">
        <v>77</v>
      </c>
      <c r="AW227" s="12" t="s">
        <v>32</v>
      </c>
      <c r="AX227" s="12" t="s">
        <v>69</v>
      </c>
      <c r="AY227" s="236" t="s">
        <v>117</v>
      </c>
    </row>
    <row r="228" s="11" customFormat="1">
      <c r="B228" s="215"/>
      <c r="C228" s="216"/>
      <c r="D228" s="217" t="s">
        <v>126</v>
      </c>
      <c r="E228" s="218" t="s">
        <v>1</v>
      </c>
      <c r="F228" s="219" t="s">
        <v>468</v>
      </c>
      <c r="G228" s="216"/>
      <c r="H228" s="220">
        <v>5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126</v>
      </c>
      <c r="AU228" s="226" t="s">
        <v>79</v>
      </c>
      <c r="AV228" s="11" t="s">
        <v>79</v>
      </c>
      <c r="AW228" s="11" t="s">
        <v>32</v>
      </c>
      <c r="AX228" s="11" t="s">
        <v>77</v>
      </c>
      <c r="AY228" s="226" t="s">
        <v>117</v>
      </c>
    </row>
    <row r="229" s="1" customFormat="1" ht="16.5" customHeight="1">
      <c r="B229" s="37"/>
      <c r="C229" s="248" t="s">
        <v>514</v>
      </c>
      <c r="D229" s="248" t="s">
        <v>203</v>
      </c>
      <c r="E229" s="249" t="s">
        <v>515</v>
      </c>
      <c r="F229" s="250" t="s">
        <v>516</v>
      </c>
      <c r="G229" s="251" t="s">
        <v>406</v>
      </c>
      <c r="H229" s="252">
        <v>5</v>
      </c>
      <c r="I229" s="253"/>
      <c r="J229" s="252">
        <f>ROUND(I229*H229,2)</f>
        <v>0</v>
      </c>
      <c r="K229" s="250" t="s">
        <v>123</v>
      </c>
      <c r="L229" s="254"/>
      <c r="M229" s="255" t="s">
        <v>1</v>
      </c>
      <c r="N229" s="256" t="s">
        <v>40</v>
      </c>
      <c r="O229" s="78"/>
      <c r="P229" s="212">
        <f>O229*H229</f>
        <v>0</v>
      </c>
      <c r="Q229" s="212">
        <v>0.19600000000000001</v>
      </c>
      <c r="R229" s="212">
        <f>Q229*H229</f>
        <v>0.97999999999999998</v>
      </c>
      <c r="S229" s="212">
        <v>0</v>
      </c>
      <c r="T229" s="213">
        <f>S229*H229</f>
        <v>0</v>
      </c>
      <c r="AR229" s="16" t="s">
        <v>166</v>
      </c>
      <c r="AT229" s="16" t="s">
        <v>203</v>
      </c>
      <c r="AU229" s="16" t="s">
        <v>79</v>
      </c>
      <c r="AY229" s="16" t="s">
        <v>117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6" t="s">
        <v>77</v>
      </c>
      <c r="BK229" s="214">
        <f>ROUND(I229*H229,2)</f>
        <v>0</v>
      </c>
      <c r="BL229" s="16" t="s">
        <v>124</v>
      </c>
      <c r="BM229" s="16" t="s">
        <v>517</v>
      </c>
    </row>
    <row r="230" s="11" customFormat="1">
      <c r="B230" s="215"/>
      <c r="C230" s="216"/>
      <c r="D230" s="217" t="s">
        <v>126</v>
      </c>
      <c r="E230" s="218" t="s">
        <v>1</v>
      </c>
      <c r="F230" s="219" t="s">
        <v>468</v>
      </c>
      <c r="G230" s="216"/>
      <c r="H230" s="220">
        <v>5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126</v>
      </c>
      <c r="AU230" s="226" t="s">
        <v>79</v>
      </c>
      <c r="AV230" s="11" t="s">
        <v>79</v>
      </c>
      <c r="AW230" s="11" t="s">
        <v>32</v>
      </c>
      <c r="AX230" s="11" t="s">
        <v>77</v>
      </c>
      <c r="AY230" s="226" t="s">
        <v>117</v>
      </c>
    </row>
    <row r="231" s="10" customFormat="1" ht="22.8" customHeight="1">
      <c r="B231" s="188"/>
      <c r="C231" s="189"/>
      <c r="D231" s="190" t="s">
        <v>68</v>
      </c>
      <c r="E231" s="202" t="s">
        <v>275</v>
      </c>
      <c r="F231" s="202" t="s">
        <v>276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P232</f>
        <v>0</v>
      </c>
      <c r="Q231" s="196"/>
      <c r="R231" s="197">
        <f>R232</f>
        <v>0</v>
      </c>
      <c r="S231" s="196"/>
      <c r="T231" s="198">
        <f>T232</f>
        <v>0</v>
      </c>
      <c r="AR231" s="199" t="s">
        <v>77</v>
      </c>
      <c r="AT231" s="200" t="s">
        <v>68</v>
      </c>
      <c r="AU231" s="200" t="s">
        <v>77</v>
      </c>
      <c r="AY231" s="199" t="s">
        <v>117</v>
      </c>
      <c r="BK231" s="201">
        <f>BK232</f>
        <v>0</v>
      </c>
    </row>
    <row r="232" s="1" customFormat="1" ht="16.5" customHeight="1">
      <c r="B232" s="37"/>
      <c r="C232" s="204" t="s">
        <v>518</v>
      </c>
      <c r="D232" s="204" t="s">
        <v>119</v>
      </c>
      <c r="E232" s="205" t="s">
        <v>519</v>
      </c>
      <c r="F232" s="206" t="s">
        <v>520</v>
      </c>
      <c r="G232" s="207" t="s">
        <v>280</v>
      </c>
      <c r="H232" s="208">
        <v>80.700000000000003</v>
      </c>
      <c r="I232" s="209"/>
      <c r="J232" s="208">
        <f>ROUND(I232*H232,2)</f>
        <v>0</v>
      </c>
      <c r="K232" s="206" t="s">
        <v>123</v>
      </c>
      <c r="L232" s="42"/>
      <c r="M232" s="257" t="s">
        <v>1</v>
      </c>
      <c r="N232" s="258" t="s">
        <v>40</v>
      </c>
      <c r="O232" s="259"/>
      <c r="P232" s="260">
        <f>O232*H232</f>
        <v>0</v>
      </c>
      <c r="Q232" s="260">
        <v>0</v>
      </c>
      <c r="R232" s="260">
        <f>Q232*H232</f>
        <v>0</v>
      </c>
      <c r="S232" s="260">
        <v>0</v>
      </c>
      <c r="T232" s="261">
        <f>S232*H232</f>
        <v>0</v>
      </c>
      <c r="AR232" s="16" t="s">
        <v>124</v>
      </c>
      <c r="AT232" s="16" t="s">
        <v>119</v>
      </c>
      <c r="AU232" s="16" t="s">
        <v>79</v>
      </c>
      <c r="AY232" s="16" t="s">
        <v>117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16" t="s">
        <v>77</v>
      </c>
      <c r="BK232" s="214">
        <f>ROUND(I232*H232,2)</f>
        <v>0</v>
      </c>
      <c r="BL232" s="16" t="s">
        <v>124</v>
      </c>
      <c r="BM232" s="16" t="s">
        <v>521</v>
      </c>
    </row>
    <row r="233" s="1" customFormat="1" ht="6.96" customHeight="1">
      <c r="B233" s="56"/>
      <c r="C233" s="57"/>
      <c r="D233" s="57"/>
      <c r="E233" s="57"/>
      <c r="F233" s="57"/>
      <c r="G233" s="57"/>
      <c r="H233" s="57"/>
      <c r="I233" s="154"/>
      <c r="J233" s="57"/>
      <c r="K233" s="57"/>
      <c r="L233" s="42"/>
    </row>
  </sheetData>
  <sheetProtection sheet="1" autoFilter="0" formatColumns="0" formatRows="0" objects="1" scenarios="1" spinCount="100000" saltValue="VqgOXlCRpIFFCggsYo0kh4q1hjerU8/P3j6tveZw7sZiNHcC4CCDyDqWBv0NLrbr/0ZnyxviWFCE5cYfsy4DLQ==" hashValue="lr7eV1ROsXYTIAktvUD6SvgZ3n4AHee6MNLvR8qc9RwwmXh0fV7BzJZPIP4AGzpufwE5uc0nlBYpfl1Kas/5ZQ==" algorithmName="SHA-512" password="CC35"/>
  <autoFilter ref="C84:K2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ht="24.96" customHeight="1">
      <c r="B4" s="19"/>
      <c r="D4" s="127" t="s">
        <v>87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DOMAŽLICE - ŘEŠENÍ DEŠŤOVÝCH VOD Z AREÁLU ZIMNÍHO STADIONU</v>
      </c>
      <c r="F7" s="128"/>
      <c r="G7" s="128"/>
      <c r="H7" s="128"/>
      <c r="L7" s="19"/>
    </row>
    <row r="8" s="1" customFormat="1" ht="12" customHeight="1">
      <c r="B8" s="42"/>
      <c r="D8" s="128" t="s">
        <v>88</v>
      </c>
      <c r="I8" s="130"/>
      <c r="L8" s="42"/>
    </row>
    <row r="9" s="1" customFormat="1" ht="36.96" customHeight="1">
      <c r="B9" s="42"/>
      <c r="E9" s="131" t="s">
        <v>522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24. 5. 2019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tr">
        <f>IF('Rekapitulace stavby'!AN10="","",'Rekapitulace stavby'!AN10)</f>
        <v/>
      </c>
      <c r="L14" s="42"/>
    </row>
    <row r="15" s="1" customFormat="1" ht="18" customHeight="1">
      <c r="B15" s="42"/>
      <c r="E15" s="16" t="str">
        <f>IF('Rekapitulace stavby'!E11="","",'Rekapitulace stavby'!E11)</f>
        <v xml:space="preserve"> </v>
      </c>
      <c r="I15" s="132" t="s">
        <v>27</v>
      </c>
      <c r="J15" s="16" t="str">
        <f>IF('Rekapitulace stavby'!AN11="","",'Rekapitulace stavby'!AN11)</f>
        <v/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34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35</v>
      </c>
      <c r="I30" s="130"/>
      <c r="J30" s="139">
        <f>ROUND(J80,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37</v>
      </c>
      <c r="I32" s="141" t="s">
        <v>36</v>
      </c>
      <c r="J32" s="140" t="s">
        <v>38</v>
      </c>
      <c r="L32" s="42"/>
    </row>
    <row r="33" s="1" customFormat="1" ht="14.4" customHeight="1">
      <c r="B33" s="42"/>
      <c r="D33" s="128" t="s">
        <v>39</v>
      </c>
      <c r="E33" s="128" t="s">
        <v>40</v>
      </c>
      <c r="F33" s="142">
        <f>ROUND((SUM(BE80:BE107)),  2)</f>
        <v>0</v>
      </c>
      <c r="I33" s="143">
        <v>0.20999999999999999</v>
      </c>
      <c r="J33" s="142">
        <f>ROUND(((SUM(BE80:BE107))*I33),  2)</f>
        <v>0</v>
      </c>
      <c r="L33" s="42"/>
    </row>
    <row r="34" s="1" customFormat="1" ht="14.4" customHeight="1">
      <c r="B34" s="42"/>
      <c r="E34" s="128" t="s">
        <v>41</v>
      </c>
      <c r="F34" s="142">
        <f>ROUND((SUM(BF80:BF107)),  2)</f>
        <v>0</v>
      </c>
      <c r="I34" s="143">
        <v>0.14999999999999999</v>
      </c>
      <c r="J34" s="142">
        <f>ROUND(((SUM(BF80:BF107))*I34),  2)</f>
        <v>0</v>
      </c>
      <c r="L34" s="42"/>
    </row>
    <row r="35" hidden="1" s="1" customFormat="1" ht="14.4" customHeight="1">
      <c r="B35" s="42"/>
      <c r="E35" s="128" t="s">
        <v>42</v>
      </c>
      <c r="F35" s="142">
        <f>ROUND((SUM(BG80:BG107)),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43</v>
      </c>
      <c r="F36" s="142">
        <f>ROUND((SUM(BH80:BH107)),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44</v>
      </c>
      <c r="F37" s="142">
        <f>ROUND((SUM(BI80:BI107)),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45</v>
      </c>
      <c r="E39" s="146"/>
      <c r="F39" s="146"/>
      <c r="G39" s="147" t="s">
        <v>46</v>
      </c>
      <c r="H39" s="148" t="s">
        <v>47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90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DOMAŽLICE - ŘEŠENÍ DEŠŤOVÝCH VOD Z AREÁLU ZIMNÍHO STADIONU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88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03 - Vedlejší a ostatní náklady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Domažlice</v>
      </c>
      <c r="G52" s="38"/>
      <c r="H52" s="38"/>
      <c r="I52" s="132" t="s">
        <v>22</v>
      </c>
      <c r="J52" s="66" t="str">
        <f>IF(J12="","",J12)</f>
        <v>24. 5. 2019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 xml:space="preserve"> </v>
      </c>
      <c r="G54" s="38"/>
      <c r="H54" s="38"/>
      <c r="I54" s="132" t="s">
        <v>30</v>
      </c>
      <c r="J54" s="35" t="str">
        <f>E21</f>
        <v>MEPOS Ing. Tanczošová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91</v>
      </c>
      <c r="D57" s="160"/>
      <c r="E57" s="160"/>
      <c r="F57" s="160"/>
      <c r="G57" s="160"/>
      <c r="H57" s="160"/>
      <c r="I57" s="161"/>
      <c r="J57" s="162" t="s">
        <v>92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93</v>
      </c>
      <c r="D59" s="38"/>
      <c r="E59" s="38"/>
      <c r="F59" s="38"/>
      <c r="G59" s="38"/>
      <c r="H59" s="38"/>
      <c r="I59" s="130"/>
      <c r="J59" s="97">
        <f>J80</f>
        <v>0</v>
      </c>
      <c r="K59" s="38"/>
      <c r="L59" s="42"/>
      <c r="AU59" s="16" t="s">
        <v>94</v>
      </c>
    </row>
    <row r="60" s="7" customFormat="1" ht="24.96" customHeight="1">
      <c r="B60" s="164"/>
      <c r="C60" s="165"/>
      <c r="D60" s="166" t="s">
        <v>523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7"/>
      <c r="C61" s="38"/>
      <c r="D61" s="38"/>
      <c r="E61" s="38"/>
      <c r="F61" s="38"/>
      <c r="G61" s="38"/>
      <c r="H61" s="38"/>
      <c r="I61" s="130"/>
      <c r="J61" s="38"/>
      <c r="K61" s="38"/>
      <c r="L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154"/>
      <c r="J62" s="57"/>
      <c r="K62" s="57"/>
      <c r="L62" s="42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57"/>
      <c r="J66" s="59"/>
      <c r="K66" s="59"/>
      <c r="L66" s="42"/>
    </row>
    <row r="67" s="1" customFormat="1" ht="24.96" customHeight="1">
      <c r="B67" s="37"/>
      <c r="C67" s="22" t="s">
        <v>102</v>
      </c>
      <c r="D67" s="38"/>
      <c r="E67" s="38"/>
      <c r="F67" s="38"/>
      <c r="G67" s="38"/>
      <c r="H67" s="38"/>
      <c r="I67" s="130"/>
      <c r="J67" s="38"/>
      <c r="K67" s="38"/>
      <c r="L67" s="42"/>
    </row>
    <row r="68" s="1" customFormat="1" ht="6.96" customHeight="1">
      <c r="B68" s="37"/>
      <c r="C68" s="38"/>
      <c r="D68" s="38"/>
      <c r="E68" s="38"/>
      <c r="F68" s="38"/>
      <c r="G68" s="38"/>
      <c r="H68" s="38"/>
      <c r="I68" s="130"/>
      <c r="J68" s="38"/>
      <c r="K68" s="38"/>
      <c r="L68" s="42"/>
    </row>
    <row r="69" s="1" customFormat="1" ht="12" customHeight="1">
      <c r="B69" s="37"/>
      <c r="C69" s="31" t="s">
        <v>16</v>
      </c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16.5" customHeight="1">
      <c r="B70" s="37"/>
      <c r="C70" s="38"/>
      <c r="D70" s="38"/>
      <c r="E70" s="158" t="str">
        <f>E7</f>
        <v>DOMAŽLICE - ŘEŠENÍ DEŠŤOVÝCH VOD Z AREÁLU ZIMNÍHO STADIONU</v>
      </c>
      <c r="F70" s="31"/>
      <c r="G70" s="31"/>
      <c r="H70" s="31"/>
      <c r="I70" s="130"/>
      <c r="J70" s="38"/>
      <c r="K70" s="38"/>
      <c r="L70" s="42"/>
    </row>
    <row r="71" s="1" customFormat="1" ht="12" customHeight="1">
      <c r="B71" s="37"/>
      <c r="C71" s="31" t="s">
        <v>88</v>
      </c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6.5" customHeight="1">
      <c r="B72" s="37"/>
      <c r="C72" s="38"/>
      <c r="D72" s="38"/>
      <c r="E72" s="63" t="str">
        <f>E9</f>
        <v>03 - Vedlejší a ostatní náklady</v>
      </c>
      <c r="F72" s="38"/>
      <c r="G72" s="38"/>
      <c r="H72" s="38"/>
      <c r="I72" s="130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12" customHeight="1">
      <c r="B74" s="37"/>
      <c r="C74" s="31" t="s">
        <v>20</v>
      </c>
      <c r="D74" s="38"/>
      <c r="E74" s="38"/>
      <c r="F74" s="26" t="str">
        <f>F12</f>
        <v>Domažlice</v>
      </c>
      <c r="G74" s="38"/>
      <c r="H74" s="38"/>
      <c r="I74" s="132" t="s">
        <v>22</v>
      </c>
      <c r="J74" s="66" t="str">
        <f>IF(J12="","",J12)</f>
        <v>24. 5. 2019</v>
      </c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13.65" customHeight="1">
      <c r="B76" s="37"/>
      <c r="C76" s="31" t="s">
        <v>24</v>
      </c>
      <c r="D76" s="38"/>
      <c r="E76" s="38"/>
      <c r="F76" s="26" t="str">
        <f>E15</f>
        <v xml:space="preserve"> </v>
      </c>
      <c r="G76" s="38"/>
      <c r="H76" s="38"/>
      <c r="I76" s="132" t="s">
        <v>30</v>
      </c>
      <c r="J76" s="35" t="str">
        <f>E21</f>
        <v>MEPOS Ing. Tanczošová</v>
      </c>
      <c r="K76" s="38"/>
      <c r="L76" s="42"/>
    </row>
    <row r="77" s="1" customFormat="1" ht="13.65" customHeight="1">
      <c r="B77" s="37"/>
      <c r="C77" s="31" t="s">
        <v>28</v>
      </c>
      <c r="D77" s="38"/>
      <c r="E77" s="38"/>
      <c r="F77" s="26" t="str">
        <f>IF(E18="","",E18)</f>
        <v>Vyplň údaj</v>
      </c>
      <c r="G77" s="38"/>
      <c r="H77" s="38"/>
      <c r="I77" s="132" t="s">
        <v>33</v>
      </c>
      <c r="J77" s="35" t="str">
        <f>E24</f>
        <v xml:space="preserve"> </v>
      </c>
      <c r="K77" s="38"/>
      <c r="L77" s="42"/>
    </row>
    <row r="78" s="1" customFormat="1" ht="10.32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9" customFormat="1" ht="29.28" customHeight="1">
      <c r="B79" s="178"/>
      <c r="C79" s="179" t="s">
        <v>103</v>
      </c>
      <c r="D79" s="180" t="s">
        <v>54</v>
      </c>
      <c r="E79" s="180" t="s">
        <v>50</v>
      </c>
      <c r="F79" s="180" t="s">
        <v>51</v>
      </c>
      <c r="G79" s="180" t="s">
        <v>104</v>
      </c>
      <c r="H79" s="180" t="s">
        <v>105</v>
      </c>
      <c r="I79" s="181" t="s">
        <v>106</v>
      </c>
      <c r="J79" s="180" t="s">
        <v>92</v>
      </c>
      <c r="K79" s="182" t="s">
        <v>107</v>
      </c>
      <c r="L79" s="183"/>
      <c r="M79" s="87" t="s">
        <v>1</v>
      </c>
      <c r="N79" s="88" t="s">
        <v>39</v>
      </c>
      <c r="O79" s="88" t="s">
        <v>108</v>
      </c>
      <c r="P79" s="88" t="s">
        <v>109</v>
      </c>
      <c r="Q79" s="88" t="s">
        <v>110</v>
      </c>
      <c r="R79" s="88" t="s">
        <v>111</v>
      </c>
      <c r="S79" s="88" t="s">
        <v>112</v>
      </c>
      <c r="T79" s="89" t="s">
        <v>113</v>
      </c>
    </row>
    <row r="80" s="1" customFormat="1" ht="22.8" customHeight="1">
      <c r="B80" s="37"/>
      <c r="C80" s="94" t="s">
        <v>114</v>
      </c>
      <c r="D80" s="38"/>
      <c r="E80" s="38"/>
      <c r="F80" s="38"/>
      <c r="G80" s="38"/>
      <c r="H80" s="38"/>
      <c r="I80" s="130"/>
      <c r="J80" s="184">
        <f>BK80</f>
        <v>0</v>
      </c>
      <c r="K80" s="38"/>
      <c r="L80" s="42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6" t="s">
        <v>68</v>
      </c>
      <c r="AU80" s="16" t="s">
        <v>94</v>
      </c>
      <c r="BK80" s="187">
        <f>BK81</f>
        <v>0</v>
      </c>
    </row>
    <row r="81" s="10" customFormat="1" ht="25.92" customHeight="1">
      <c r="B81" s="188"/>
      <c r="C81" s="189"/>
      <c r="D81" s="190" t="s">
        <v>68</v>
      </c>
      <c r="E81" s="191" t="s">
        <v>524</v>
      </c>
      <c r="F81" s="191" t="s">
        <v>525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SUM(P82:P107)</f>
        <v>0</v>
      </c>
      <c r="Q81" s="196"/>
      <c r="R81" s="197">
        <f>SUM(R82:R107)</f>
        <v>0</v>
      </c>
      <c r="S81" s="196"/>
      <c r="T81" s="198">
        <f>SUM(T82:T107)</f>
        <v>0</v>
      </c>
      <c r="AR81" s="199" t="s">
        <v>145</v>
      </c>
      <c r="AT81" s="200" t="s">
        <v>68</v>
      </c>
      <c r="AU81" s="200" t="s">
        <v>69</v>
      </c>
      <c r="AY81" s="199" t="s">
        <v>117</v>
      </c>
      <c r="BK81" s="201">
        <f>SUM(BK82:BK107)</f>
        <v>0</v>
      </c>
    </row>
    <row r="82" s="1" customFormat="1" ht="16.5" customHeight="1">
      <c r="B82" s="37"/>
      <c r="C82" s="204" t="s">
        <v>77</v>
      </c>
      <c r="D82" s="204" t="s">
        <v>119</v>
      </c>
      <c r="E82" s="205" t="s">
        <v>526</v>
      </c>
      <c r="F82" s="206" t="s">
        <v>527</v>
      </c>
      <c r="G82" s="207" t="s">
        <v>460</v>
      </c>
      <c r="H82" s="208">
        <v>1</v>
      </c>
      <c r="I82" s="209"/>
      <c r="J82" s="208">
        <f>ROUND(I82*H82,2)</f>
        <v>0</v>
      </c>
      <c r="K82" s="206" t="s">
        <v>528</v>
      </c>
      <c r="L82" s="42"/>
      <c r="M82" s="210" t="s">
        <v>1</v>
      </c>
      <c r="N82" s="211" t="s">
        <v>40</v>
      </c>
      <c r="O82" s="78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16" t="s">
        <v>529</v>
      </c>
      <c r="AT82" s="16" t="s">
        <v>119</v>
      </c>
      <c r="AU82" s="16" t="s">
        <v>77</v>
      </c>
      <c r="AY82" s="16" t="s">
        <v>117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6" t="s">
        <v>77</v>
      </c>
      <c r="BK82" s="214">
        <f>ROUND(I82*H82,2)</f>
        <v>0</v>
      </c>
      <c r="BL82" s="16" t="s">
        <v>529</v>
      </c>
      <c r="BM82" s="16" t="s">
        <v>530</v>
      </c>
    </row>
    <row r="83" s="11" customFormat="1">
      <c r="B83" s="215"/>
      <c r="C83" s="216"/>
      <c r="D83" s="217" t="s">
        <v>126</v>
      </c>
      <c r="E83" s="218" t="s">
        <v>1</v>
      </c>
      <c r="F83" s="219" t="s">
        <v>462</v>
      </c>
      <c r="G83" s="216"/>
      <c r="H83" s="220">
        <v>1</v>
      </c>
      <c r="I83" s="221"/>
      <c r="J83" s="216"/>
      <c r="K83" s="216"/>
      <c r="L83" s="222"/>
      <c r="M83" s="223"/>
      <c r="N83" s="224"/>
      <c r="O83" s="224"/>
      <c r="P83" s="224"/>
      <c r="Q83" s="224"/>
      <c r="R83" s="224"/>
      <c r="S83" s="224"/>
      <c r="T83" s="225"/>
      <c r="AT83" s="226" t="s">
        <v>126</v>
      </c>
      <c r="AU83" s="226" t="s">
        <v>77</v>
      </c>
      <c r="AV83" s="11" t="s">
        <v>79</v>
      </c>
      <c r="AW83" s="11" t="s">
        <v>32</v>
      </c>
      <c r="AX83" s="11" t="s">
        <v>77</v>
      </c>
      <c r="AY83" s="226" t="s">
        <v>117</v>
      </c>
    </row>
    <row r="84" s="1" customFormat="1" ht="16.5" customHeight="1">
      <c r="B84" s="37"/>
      <c r="C84" s="204" t="s">
        <v>79</v>
      </c>
      <c r="D84" s="204" t="s">
        <v>119</v>
      </c>
      <c r="E84" s="205" t="s">
        <v>531</v>
      </c>
      <c r="F84" s="206" t="s">
        <v>532</v>
      </c>
      <c r="G84" s="207" t="s">
        <v>460</v>
      </c>
      <c r="H84" s="208">
        <v>1</v>
      </c>
      <c r="I84" s="209"/>
      <c r="J84" s="208">
        <f>ROUND(I84*H84,2)</f>
        <v>0</v>
      </c>
      <c r="K84" s="206" t="s">
        <v>533</v>
      </c>
      <c r="L84" s="42"/>
      <c r="M84" s="210" t="s">
        <v>1</v>
      </c>
      <c r="N84" s="211" t="s">
        <v>40</v>
      </c>
      <c r="O84" s="78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16" t="s">
        <v>529</v>
      </c>
      <c r="AT84" s="16" t="s">
        <v>119</v>
      </c>
      <c r="AU84" s="16" t="s">
        <v>77</v>
      </c>
      <c r="AY84" s="16" t="s">
        <v>117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6" t="s">
        <v>77</v>
      </c>
      <c r="BK84" s="214">
        <f>ROUND(I84*H84,2)</f>
        <v>0</v>
      </c>
      <c r="BL84" s="16" t="s">
        <v>529</v>
      </c>
      <c r="BM84" s="16" t="s">
        <v>534</v>
      </c>
    </row>
    <row r="85" s="12" customFormat="1">
      <c r="B85" s="227"/>
      <c r="C85" s="228"/>
      <c r="D85" s="217" t="s">
        <v>126</v>
      </c>
      <c r="E85" s="229" t="s">
        <v>1</v>
      </c>
      <c r="F85" s="230" t="s">
        <v>535</v>
      </c>
      <c r="G85" s="228"/>
      <c r="H85" s="229" t="s">
        <v>1</v>
      </c>
      <c r="I85" s="231"/>
      <c r="J85" s="228"/>
      <c r="K85" s="228"/>
      <c r="L85" s="232"/>
      <c r="M85" s="233"/>
      <c r="N85" s="234"/>
      <c r="O85" s="234"/>
      <c r="P85" s="234"/>
      <c r="Q85" s="234"/>
      <c r="R85" s="234"/>
      <c r="S85" s="234"/>
      <c r="T85" s="235"/>
      <c r="AT85" s="236" t="s">
        <v>126</v>
      </c>
      <c r="AU85" s="236" t="s">
        <v>77</v>
      </c>
      <c r="AV85" s="12" t="s">
        <v>77</v>
      </c>
      <c r="AW85" s="12" t="s">
        <v>32</v>
      </c>
      <c r="AX85" s="12" t="s">
        <v>69</v>
      </c>
      <c r="AY85" s="236" t="s">
        <v>117</v>
      </c>
    </row>
    <row r="86" s="11" customFormat="1">
      <c r="B86" s="215"/>
      <c r="C86" s="216"/>
      <c r="D86" s="217" t="s">
        <v>126</v>
      </c>
      <c r="E86" s="218" t="s">
        <v>1</v>
      </c>
      <c r="F86" s="219" t="s">
        <v>462</v>
      </c>
      <c r="G86" s="216"/>
      <c r="H86" s="220">
        <v>1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126</v>
      </c>
      <c r="AU86" s="226" t="s">
        <v>77</v>
      </c>
      <c r="AV86" s="11" t="s">
        <v>79</v>
      </c>
      <c r="AW86" s="11" t="s">
        <v>32</v>
      </c>
      <c r="AX86" s="11" t="s">
        <v>77</v>
      </c>
      <c r="AY86" s="226" t="s">
        <v>117</v>
      </c>
    </row>
    <row r="87" s="1" customFormat="1" ht="16.5" customHeight="1">
      <c r="B87" s="37"/>
      <c r="C87" s="204" t="s">
        <v>133</v>
      </c>
      <c r="D87" s="204" t="s">
        <v>119</v>
      </c>
      <c r="E87" s="205" t="s">
        <v>536</v>
      </c>
      <c r="F87" s="206" t="s">
        <v>537</v>
      </c>
      <c r="G87" s="207" t="s">
        <v>460</v>
      </c>
      <c r="H87" s="208">
        <v>1</v>
      </c>
      <c r="I87" s="209"/>
      <c r="J87" s="208">
        <f>ROUND(I87*H87,2)</f>
        <v>0</v>
      </c>
      <c r="K87" s="206" t="s">
        <v>1</v>
      </c>
      <c r="L87" s="42"/>
      <c r="M87" s="210" t="s">
        <v>1</v>
      </c>
      <c r="N87" s="211" t="s">
        <v>40</v>
      </c>
      <c r="O87" s="78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6" t="s">
        <v>529</v>
      </c>
      <c r="AT87" s="16" t="s">
        <v>119</v>
      </c>
      <c r="AU87" s="16" t="s">
        <v>77</v>
      </c>
      <c r="AY87" s="16" t="s">
        <v>117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6" t="s">
        <v>77</v>
      </c>
      <c r="BK87" s="214">
        <f>ROUND(I87*H87,2)</f>
        <v>0</v>
      </c>
      <c r="BL87" s="16" t="s">
        <v>529</v>
      </c>
      <c r="BM87" s="16" t="s">
        <v>538</v>
      </c>
    </row>
    <row r="88" s="12" customFormat="1">
      <c r="B88" s="227"/>
      <c r="C88" s="228"/>
      <c r="D88" s="217" t="s">
        <v>126</v>
      </c>
      <c r="E88" s="229" t="s">
        <v>1</v>
      </c>
      <c r="F88" s="230" t="s">
        <v>539</v>
      </c>
      <c r="G88" s="228"/>
      <c r="H88" s="229" t="s">
        <v>1</v>
      </c>
      <c r="I88" s="231"/>
      <c r="J88" s="228"/>
      <c r="K88" s="228"/>
      <c r="L88" s="232"/>
      <c r="M88" s="233"/>
      <c r="N88" s="234"/>
      <c r="O88" s="234"/>
      <c r="P88" s="234"/>
      <c r="Q88" s="234"/>
      <c r="R88" s="234"/>
      <c r="S88" s="234"/>
      <c r="T88" s="235"/>
      <c r="AT88" s="236" t="s">
        <v>126</v>
      </c>
      <c r="AU88" s="236" t="s">
        <v>77</v>
      </c>
      <c r="AV88" s="12" t="s">
        <v>77</v>
      </c>
      <c r="AW88" s="12" t="s">
        <v>32</v>
      </c>
      <c r="AX88" s="12" t="s">
        <v>69</v>
      </c>
      <c r="AY88" s="236" t="s">
        <v>117</v>
      </c>
    </row>
    <row r="89" s="11" customFormat="1">
      <c r="B89" s="215"/>
      <c r="C89" s="216"/>
      <c r="D89" s="217" t="s">
        <v>126</v>
      </c>
      <c r="E89" s="218" t="s">
        <v>1</v>
      </c>
      <c r="F89" s="219" t="s">
        <v>462</v>
      </c>
      <c r="G89" s="216"/>
      <c r="H89" s="220">
        <v>1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126</v>
      </c>
      <c r="AU89" s="226" t="s">
        <v>77</v>
      </c>
      <c r="AV89" s="11" t="s">
        <v>79</v>
      </c>
      <c r="AW89" s="11" t="s">
        <v>32</v>
      </c>
      <c r="AX89" s="11" t="s">
        <v>77</v>
      </c>
      <c r="AY89" s="226" t="s">
        <v>117</v>
      </c>
    </row>
    <row r="90" s="1" customFormat="1" ht="16.5" customHeight="1">
      <c r="B90" s="37"/>
      <c r="C90" s="204" t="s">
        <v>124</v>
      </c>
      <c r="D90" s="204" t="s">
        <v>119</v>
      </c>
      <c r="E90" s="205" t="s">
        <v>540</v>
      </c>
      <c r="F90" s="206" t="s">
        <v>541</v>
      </c>
      <c r="G90" s="207" t="s">
        <v>542</v>
      </c>
      <c r="H90" s="208">
        <v>1</v>
      </c>
      <c r="I90" s="209"/>
      <c r="J90" s="208">
        <f>ROUND(I90*H90,2)</f>
        <v>0</v>
      </c>
      <c r="K90" s="206" t="s">
        <v>123</v>
      </c>
      <c r="L90" s="42"/>
      <c r="M90" s="210" t="s">
        <v>1</v>
      </c>
      <c r="N90" s="211" t="s">
        <v>40</v>
      </c>
      <c r="O90" s="78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6" t="s">
        <v>529</v>
      </c>
      <c r="AT90" s="16" t="s">
        <v>119</v>
      </c>
      <c r="AU90" s="16" t="s">
        <v>77</v>
      </c>
      <c r="AY90" s="16" t="s">
        <v>117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6" t="s">
        <v>77</v>
      </c>
      <c r="BK90" s="214">
        <f>ROUND(I90*H90,2)</f>
        <v>0</v>
      </c>
      <c r="BL90" s="16" t="s">
        <v>529</v>
      </c>
      <c r="BM90" s="16" t="s">
        <v>543</v>
      </c>
    </row>
    <row r="91" s="11" customFormat="1">
      <c r="B91" s="215"/>
      <c r="C91" s="216"/>
      <c r="D91" s="217" t="s">
        <v>126</v>
      </c>
      <c r="E91" s="218" t="s">
        <v>1</v>
      </c>
      <c r="F91" s="219" t="s">
        <v>462</v>
      </c>
      <c r="G91" s="216"/>
      <c r="H91" s="220">
        <v>1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126</v>
      </c>
      <c r="AU91" s="226" t="s">
        <v>77</v>
      </c>
      <c r="AV91" s="11" t="s">
        <v>79</v>
      </c>
      <c r="AW91" s="11" t="s">
        <v>32</v>
      </c>
      <c r="AX91" s="11" t="s">
        <v>77</v>
      </c>
      <c r="AY91" s="226" t="s">
        <v>117</v>
      </c>
    </row>
    <row r="92" s="1" customFormat="1" ht="16.5" customHeight="1">
      <c r="B92" s="37"/>
      <c r="C92" s="204" t="s">
        <v>145</v>
      </c>
      <c r="D92" s="204" t="s">
        <v>119</v>
      </c>
      <c r="E92" s="205" t="s">
        <v>544</v>
      </c>
      <c r="F92" s="206" t="s">
        <v>545</v>
      </c>
      <c r="G92" s="207" t="s">
        <v>460</v>
      </c>
      <c r="H92" s="208">
        <v>1</v>
      </c>
      <c r="I92" s="209"/>
      <c r="J92" s="208">
        <f>ROUND(I92*H92,2)</f>
        <v>0</v>
      </c>
      <c r="K92" s="206" t="s">
        <v>546</v>
      </c>
      <c r="L92" s="42"/>
      <c r="M92" s="210" t="s">
        <v>1</v>
      </c>
      <c r="N92" s="211" t="s">
        <v>40</v>
      </c>
      <c r="O92" s="78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6" t="s">
        <v>529</v>
      </c>
      <c r="AT92" s="16" t="s">
        <v>119</v>
      </c>
      <c r="AU92" s="16" t="s">
        <v>77</v>
      </c>
      <c r="AY92" s="16" t="s">
        <v>117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6" t="s">
        <v>77</v>
      </c>
      <c r="BK92" s="214">
        <f>ROUND(I92*H92,2)</f>
        <v>0</v>
      </c>
      <c r="BL92" s="16" t="s">
        <v>529</v>
      </c>
      <c r="BM92" s="16" t="s">
        <v>547</v>
      </c>
    </row>
    <row r="93" s="12" customFormat="1">
      <c r="B93" s="227"/>
      <c r="C93" s="228"/>
      <c r="D93" s="217" t="s">
        <v>126</v>
      </c>
      <c r="E93" s="229" t="s">
        <v>1</v>
      </c>
      <c r="F93" s="230" t="s">
        <v>548</v>
      </c>
      <c r="G93" s="228"/>
      <c r="H93" s="229" t="s">
        <v>1</v>
      </c>
      <c r="I93" s="231"/>
      <c r="J93" s="228"/>
      <c r="K93" s="228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126</v>
      </c>
      <c r="AU93" s="236" t="s">
        <v>77</v>
      </c>
      <c r="AV93" s="12" t="s">
        <v>77</v>
      </c>
      <c r="AW93" s="12" t="s">
        <v>32</v>
      </c>
      <c r="AX93" s="12" t="s">
        <v>69</v>
      </c>
      <c r="AY93" s="236" t="s">
        <v>117</v>
      </c>
    </row>
    <row r="94" s="11" customFormat="1">
      <c r="B94" s="215"/>
      <c r="C94" s="216"/>
      <c r="D94" s="217" t="s">
        <v>126</v>
      </c>
      <c r="E94" s="218" t="s">
        <v>1</v>
      </c>
      <c r="F94" s="219" t="s">
        <v>462</v>
      </c>
      <c r="G94" s="216"/>
      <c r="H94" s="220">
        <v>1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126</v>
      </c>
      <c r="AU94" s="226" t="s">
        <v>77</v>
      </c>
      <c r="AV94" s="11" t="s">
        <v>79</v>
      </c>
      <c r="AW94" s="11" t="s">
        <v>32</v>
      </c>
      <c r="AX94" s="11" t="s">
        <v>77</v>
      </c>
      <c r="AY94" s="226" t="s">
        <v>117</v>
      </c>
    </row>
    <row r="95" s="1" customFormat="1" ht="16.5" customHeight="1">
      <c r="B95" s="37"/>
      <c r="C95" s="204" t="s">
        <v>154</v>
      </c>
      <c r="D95" s="204" t="s">
        <v>119</v>
      </c>
      <c r="E95" s="205" t="s">
        <v>549</v>
      </c>
      <c r="F95" s="206" t="s">
        <v>550</v>
      </c>
      <c r="G95" s="207" t="s">
        <v>460</v>
      </c>
      <c r="H95" s="208">
        <v>1</v>
      </c>
      <c r="I95" s="209"/>
      <c r="J95" s="208">
        <f>ROUND(I95*H95,2)</f>
        <v>0</v>
      </c>
      <c r="K95" s="206" t="s">
        <v>123</v>
      </c>
      <c r="L95" s="42"/>
      <c r="M95" s="210" t="s">
        <v>1</v>
      </c>
      <c r="N95" s="211" t="s">
        <v>40</v>
      </c>
      <c r="O95" s="78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16" t="s">
        <v>529</v>
      </c>
      <c r="AT95" s="16" t="s">
        <v>119</v>
      </c>
      <c r="AU95" s="16" t="s">
        <v>77</v>
      </c>
      <c r="AY95" s="16" t="s">
        <v>117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6" t="s">
        <v>77</v>
      </c>
      <c r="BK95" s="214">
        <f>ROUND(I95*H95,2)</f>
        <v>0</v>
      </c>
      <c r="BL95" s="16" t="s">
        <v>529</v>
      </c>
      <c r="BM95" s="16" t="s">
        <v>551</v>
      </c>
    </row>
    <row r="96" s="12" customFormat="1">
      <c r="B96" s="227"/>
      <c r="C96" s="228"/>
      <c r="D96" s="217" t="s">
        <v>126</v>
      </c>
      <c r="E96" s="229" t="s">
        <v>1</v>
      </c>
      <c r="F96" s="230" t="s">
        <v>552</v>
      </c>
      <c r="G96" s="228"/>
      <c r="H96" s="229" t="s">
        <v>1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126</v>
      </c>
      <c r="AU96" s="236" t="s">
        <v>77</v>
      </c>
      <c r="AV96" s="12" t="s">
        <v>77</v>
      </c>
      <c r="AW96" s="12" t="s">
        <v>32</v>
      </c>
      <c r="AX96" s="12" t="s">
        <v>69</v>
      </c>
      <c r="AY96" s="236" t="s">
        <v>117</v>
      </c>
    </row>
    <row r="97" s="12" customFormat="1">
      <c r="B97" s="227"/>
      <c r="C97" s="228"/>
      <c r="D97" s="217" t="s">
        <v>126</v>
      </c>
      <c r="E97" s="229" t="s">
        <v>1</v>
      </c>
      <c r="F97" s="230" t="s">
        <v>553</v>
      </c>
      <c r="G97" s="228"/>
      <c r="H97" s="229" t="s">
        <v>1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126</v>
      </c>
      <c r="AU97" s="236" t="s">
        <v>77</v>
      </c>
      <c r="AV97" s="12" t="s">
        <v>77</v>
      </c>
      <c r="AW97" s="12" t="s">
        <v>32</v>
      </c>
      <c r="AX97" s="12" t="s">
        <v>69</v>
      </c>
      <c r="AY97" s="236" t="s">
        <v>117</v>
      </c>
    </row>
    <row r="98" s="11" customFormat="1">
      <c r="B98" s="215"/>
      <c r="C98" s="216"/>
      <c r="D98" s="217" t="s">
        <v>126</v>
      </c>
      <c r="E98" s="218" t="s">
        <v>1</v>
      </c>
      <c r="F98" s="219" t="s">
        <v>462</v>
      </c>
      <c r="G98" s="216"/>
      <c r="H98" s="220">
        <v>1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126</v>
      </c>
      <c r="AU98" s="226" t="s">
        <v>77</v>
      </c>
      <c r="AV98" s="11" t="s">
        <v>79</v>
      </c>
      <c r="AW98" s="11" t="s">
        <v>32</v>
      </c>
      <c r="AX98" s="11" t="s">
        <v>77</v>
      </c>
      <c r="AY98" s="226" t="s">
        <v>117</v>
      </c>
    </row>
    <row r="99" s="1" customFormat="1" ht="16.5" customHeight="1">
      <c r="B99" s="37"/>
      <c r="C99" s="204" t="s">
        <v>160</v>
      </c>
      <c r="D99" s="204" t="s">
        <v>119</v>
      </c>
      <c r="E99" s="205" t="s">
        <v>554</v>
      </c>
      <c r="F99" s="206" t="s">
        <v>555</v>
      </c>
      <c r="G99" s="207" t="s">
        <v>460</v>
      </c>
      <c r="H99" s="208">
        <v>1</v>
      </c>
      <c r="I99" s="209"/>
      <c r="J99" s="208">
        <f>ROUND(I99*H99,2)</f>
        <v>0</v>
      </c>
      <c r="K99" s="206" t="s">
        <v>123</v>
      </c>
      <c r="L99" s="42"/>
      <c r="M99" s="210" t="s">
        <v>1</v>
      </c>
      <c r="N99" s="211" t="s">
        <v>40</v>
      </c>
      <c r="O99" s="78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6" t="s">
        <v>529</v>
      </c>
      <c r="AT99" s="16" t="s">
        <v>119</v>
      </c>
      <c r="AU99" s="16" t="s">
        <v>77</v>
      </c>
      <c r="AY99" s="16" t="s">
        <v>117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6" t="s">
        <v>77</v>
      </c>
      <c r="BK99" s="214">
        <f>ROUND(I99*H99,2)</f>
        <v>0</v>
      </c>
      <c r="BL99" s="16" t="s">
        <v>529</v>
      </c>
      <c r="BM99" s="16" t="s">
        <v>556</v>
      </c>
    </row>
    <row r="100" s="12" customFormat="1">
      <c r="B100" s="227"/>
      <c r="C100" s="228"/>
      <c r="D100" s="217" t="s">
        <v>126</v>
      </c>
      <c r="E100" s="229" t="s">
        <v>1</v>
      </c>
      <c r="F100" s="230" t="s">
        <v>557</v>
      </c>
      <c r="G100" s="228"/>
      <c r="H100" s="229" t="s">
        <v>1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126</v>
      </c>
      <c r="AU100" s="236" t="s">
        <v>77</v>
      </c>
      <c r="AV100" s="12" t="s">
        <v>77</v>
      </c>
      <c r="AW100" s="12" t="s">
        <v>32</v>
      </c>
      <c r="AX100" s="12" t="s">
        <v>69</v>
      </c>
      <c r="AY100" s="236" t="s">
        <v>117</v>
      </c>
    </row>
    <row r="101" s="11" customFormat="1">
      <c r="B101" s="215"/>
      <c r="C101" s="216"/>
      <c r="D101" s="217" t="s">
        <v>126</v>
      </c>
      <c r="E101" s="218" t="s">
        <v>1</v>
      </c>
      <c r="F101" s="219" t="s">
        <v>462</v>
      </c>
      <c r="G101" s="216"/>
      <c r="H101" s="220">
        <v>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126</v>
      </c>
      <c r="AU101" s="226" t="s">
        <v>77</v>
      </c>
      <c r="AV101" s="11" t="s">
        <v>79</v>
      </c>
      <c r="AW101" s="11" t="s">
        <v>32</v>
      </c>
      <c r="AX101" s="11" t="s">
        <v>77</v>
      </c>
      <c r="AY101" s="226" t="s">
        <v>117</v>
      </c>
    </row>
    <row r="102" s="1" customFormat="1" ht="16.5" customHeight="1">
      <c r="B102" s="37"/>
      <c r="C102" s="204" t="s">
        <v>166</v>
      </c>
      <c r="D102" s="204" t="s">
        <v>119</v>
      </c>
      <c r="E102" s="205" t="s">
        <v>558</v>
      </c>
      <c r="F102" s="206" t="s">
        <v>559</v>
      </c>
      <c r="G102" s="207" t="s">
        <v>560</v>
      </c>
      <c r="H102" s="208">
        <v>1</v>
      </c>
      <c r="I102" s="209"/>
      <c r="J102" s="208">
        <f>ROUND(I102*H102,2)</f>
        <v>0</v>
      </c>
      <c r="K102" s="206" t="s">
        <v>123</v>
      </c>
      <c r="L102" s="42"/>
      <c r="M102" s="210" t="s">
        <v>1</v>
      </c>
      <c r="N102" s="211" t="s">
        <v>40</v>
      </c>
      <c r="O102" s="78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16" t="s">
        <v>529</v>
      </c>
      <c r="AT102" s="16" t="s">
        <v>119</v>
      </c>
      <c r="AU102" s="16" t="s">
        <v>77</v>
      </c>
      <c r="AY102" s="16" t="s">
        <v>117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6" t="s">
        <v>77</v>
      </c>
      <c r="BK102" s="214">
        <f>ROUND(I102*H102,2)</f>
        <v>0</v>
      </c>
      <c r="BL102" s="16" t="s">
        <v>529</v>
      </c>
      <c r="BM102" s="16" t="s">
        <v>561</v>
      </c>
    </row>
    <row r="103" s="12" customFormat="1">
      <c r="B103" s="227"/>
      <c r="C103" s="228"/>
      <c r="D103" s="217" t="s">
        <v>126</v>
      </c>
      <c r="E103" s="229" t="s">
        <v>1</v>
      </c>
      <c r="F103" s="230" t="s">
        <v>562</v>
      </c>
      <c r="G103" s="228"/>
      <c r="H103" s="229" t="s">
        <v>1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126</v>
      </c>
      <c r="AU103" s="236" t="s">
        <v>77</v>
      </c>
      <c r="AV103" s="12" t="s">
        <v>77</v>
      </c>
      <c r="AW103" s="12" t="s">
        <v>32</v>
      </c>
      <c r="AX103" s="12" t="s">
        <v>69</v>
      </c>
      <c r="AY103" s="236" t="s">
        <v>117</v>
      </c>
    </row>
    <row r="104" s="11" customFormat="1">
      <c r="B104" s="215"/>
      <c r="C104" s="216"/>
      <c r="D104" s="217" t="s">
        <v>126</v>
      </c>
      <c r="E104" s="218" t="s">
        <v>1</v>
      </c>
      <c r="F104" s="219" t="s">
        <v>462</v>
      </c>
      <c r="G104" s="216"/>
      <c r="H104" s="220">
        <v>1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126</v>
      </c>
      <c r="AU104" s="226" t="s">
        <v>77</v>
      </c>
      <c r="AV104" s="11" t="s">
        <v>79</v>
      </c>
      <c r="AW104" s="11" t="s">
        <v>32</v>
      </c>
      <c r="AX104" s="11" t="s">
        <v>77</v>
      </c>
      <c r="AY104" s="226" t="s">
        <v>117</v>
      </c>
    </row>
    <row r="105" s="1" customFormat="1" ht="16.5" customHeight="1">
      <c r="B105" s="37"/>
      <c r="C105" s="204" t="s">
        <v>171</v>
      </c>
      <c r="D105" s="204" t="s">
        <v>119</v>
      </c>
      <c r="E105" s="205" t="s">
        <v>563</v>
      </c>
      <c r="F105" s="206" t="s">
        <v>564</v>
      </c>
      <c r="G105" s="207" t="s">
        <v>460</v>
      </c>
      <c r="H105" s="208">
        <v>1</v>
      </c>
      <c r="I105" s="209"/>
      <c r="J105" s="208">
        <f>ROUND(I105*H105,2)</f>
        <v>0</v>
      </c>
      <c r="K105" s="206" t="s">
        <v>123</v>
      </c>
      <c r="L105" s="42"/>
      <c r="M105" s="210" t="s">
        <v>1</v>
      </c>
      <c r="N105" s="211" t="s">
        <v>40</v>
      </c>
      <c r="O105" s="7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6" t="s">
        <v>529</v>
      </c>
      <c r="AT105" s="16" t="s">
        <v>119</v>
      </c>
      <c r="AU105" s="16" t="s">
        <v>77</v>
      </c>
      <c r="AY105" s="16" t="s">
        <v>117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6" t="s">
        <v>77</v>
      </c>
      <c r="BK105" s="214">
        <f>ROUND(I105*H105,2)</f>
        <v>0</v>
      </c>
      <c r="BL105" s="16" t="s">
        <v>529</v>
      </c>
      <c r="BM105" s="16" t="s">
        <v>565</v>
      </c>
    </row>
    <row r="106" s="12" customFormat="1">
      <c r="B106" s="227"/>
      <c r="C106" s="228"/>
      <c r="D106" s="217" t="s">
        <v>126</v>
      </c>
      <c r="E106" s="229" t="s">
        <v>1</v>
      </c>
      <c r="F106" s="230" t="s">
        <v>566</v>
      </c>
      <c r="G106" s="228"/>
      <c r="H106" s="229" t="s">
        <v>1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126</v>
      </c>
      <c r="AU106" s="236" t="s">
        <v>77</v>
      </c>
      <c r="AV106" s="12" t="s">
        <v>77</v>
      </c>
      <c r="AW106" s="12" t="s">
        <v>32</v>
      </c>
      <c r="AX106" s="12" t="s">
        <v>69</v>
      </c>
      <c r="AY106" s="236" t="s">
        <v>117</v>
      </c>
    </row>
    <row r="107" s="11" customFormat="1">
      <c r="B107" s="215"/>
      <c r="C107" s="216"/>
      <c r="D107" s="217" t="s">
        <v>126</v>
      </c>
      <c r="E107" s="218" t="s">
        <v>1</v>
      </c>
      <c r="F107" s="219" t="s">
        <v>462</v>
      </c>
      <c r="G107" s="216"/>
      <c r="H107" s="220">
        <v>1</v>
      </c>
      <c r="I107" s="221"/>
      <c r="J107" s="216"/>
      <c r="K107" s="216"/>
      <c r="L107" s="222"/>
      <c r="M107" s="273"/>
      <c r="N107" s="274"/>
      <c r="O107" s="274"/>
      <c r="P107" s="274"/>
      <c r="Q107" s="274"/>
      <c r="R107" s="274"/>
      <c r="S107" s="274"/>
      <c r="T107" s="275"/>
      <c r="AT107" s="226" t="s">
        <v>126</v>
      </c>
      <c r="AU107" s="226" t="s">
        <v>77</v>
      </c>
      <c r="AV107" s="11" t="s">
        <v>79</v>
      </c>
      <c r="AW107" s="11" t="s">
        <v>32</v>
      </c>
      <c r="AX107" s="11" t="s">
        <v>77</v>
      </c>
      <c r="AY107" s="226" t="s">
        <v>117</v>
      </c>
    </row>
    <row r="108" s="1" customFormat="1" ht="6.96" customHeight="1">
      <c r="B108" s="56"/>
      <c r="C108" s="57"/>
      <c r="D108" s="57"/>
      <c r="E108" s="57"/>
      <c r="F108" s="57"/>
      <c r="G108" s="57"/>
      <c r="H108" s="57"/>
      <c r="I108" s="154"/>
      <c r="J108" s="57"/>
      <c r="K108" s="57"/>
      <c r="L108" s="42"/>
    </row>
  </sheetData>
  <sheetProtection sheet="1" autoFilter="0" formatColumns="0" formatRows="0" objects="1" scenarios="1" spinCount="100000" saltValue="sKIBXF9ibe69taTrX6ggMwvu0wGQofZ16qoO38cUaSk2sAZm4rqX4maF1+/qw+atZtNqqYcy1YEppwxkKW0Crg==" hashValue="uZn34qw9yu36jC52s4/bh67GUT5ONppiOc3hc/WCkUnTfGxXw4dlJ5fSdokeuXXk8v8Y3YEfKsXEZ9Qul1mcvg==" algorithmName="SHA-512" password="CC35"/>
  <autoFilter ref="C79:K10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LAPTOP-42K2DIUD\Květa Krásná</dc:creator>
  <cp:lastModifiedBy>LAPTOP-42K2DIUD\Květa Krásná</cp:lastModifiedBy>
  <dcterms:created xsi:type="dcterms:W3CDTF">2019-06-04T06:48:40Z</dcterms:created>
  <dcterms:modified xsi:type="dcterms:W3CDTF">2019-06-04T06:48:43Z</dcterms:modified>
</cp:coreProperties>
</file>