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1 - Rekonstrukce UMT a r..." sheetId="2" r:id="rId2"/>
    <sheet name="02 - Rekonstrukce umělého..." sheetId="3" r:id="rId3"/>
    <sheet name="Pokyny pro vyplnění" sheetId="4" r:id="rId4"/>
  </sheets>
  <definedNames>
    <definedName name="_xlnm.Print_Area" localSheetId="0">'Rekapitulace stavby'!$D$4:$AO$36,'Rekapitulace stavby'!$C$42:$AQ$57</definedName>
    <definedName name="_xlnm.Print_Titles" localSheetId="0">'Rekapitulace stavby'!$52:$52</definedName>
    <definedName name="_xlnm._FilterDatabase" localSheetId="1" hidden="1">'01 - Rekonstrukce UMT a r...'!$C$88:$K$155</definedName>
    <definedName name="_xlnm.Print_Area" localSheetId="1">'01 - Rekonstrukce UMT a r...'!$C$4:$J$39,'01 - Rekonstrukce UMT a r...'!$C$45:$J$70,'01 - Rekonstrukce UMT a r...'!$C$76:$K$155</definedName>
    <definedName name="_xlnm.Print_Titles" localSheetId="1">'01 - Rekonstrukce UMT a r...'!$88:$88</definedName>
    <definedName name="_xlnm._FilterDatabase" localSheetId="2" hidden="1">'02 - Rekonstrukce umělého...'!$C$84:$K$104</definedName>
    <definedName name="_xlnm.Print_Area" localSheetId="2">'02 - Rekonstrukce umělého...'!$C$4:$J$39,'02 - Rekonstrukce umělého...'!$C$45:$J$66,'02 - Rekonstrukce umělého...'!$C$72:$K$104</definedName>
    <definedName name="_xlnm.Print_Titles" localSheetId="2">'02 - Rekonstrukce umělého...'!$84:$84</definedName>
    <definedName name="_xlnm.Print_Area" localSheetId="3">'Pokyny pro vyplnění'!$B$2:$K$71,'Pokyny pro vyplnění'!$B$74:$K$118,'Pokyny pro vyplnění'!$B$121:$K$161,'Pokyny pro vyplnění'!$B$164:$K$218</definedName>
  </definedNames>
  <calcPr/>
</workbook>
</file>

<file path=xl/calcChain.xml><?xml version="1.0" encoding="utf-8"?>
<calcChain xmlns="http://schemas.openxmlformats.org/spreadsheetml/2006/main">
  <c i="3" l="1" r="J37"/>
  <c r="J36"/>
  <c i="1" r="AY56"/>
  <c i="3" r="J35"/>
  <c i="1" r="AX56"/>
  <c i="3" r="BI102"/>
  <c r="BH102"/>
  <c r="BG102"/>
  <c r="BF102"/>
  <c r="T102"/>
  <c r="T101"/>
  <c r="T100"/>
  <c r="R102"/>
  <c r="R101"/>
  <c r="R100"/>
  <c r="P102"/>
  <c r="P101"/>
  <c r="P100"/>
  <c r="BI98"/>
  <c r="BH98"/>
  <c r="BG98"/>
  <c r="BF98"/>
  <c r="T98"/>
  <c r="R98"/>
  <c r="P98"/>
  <c r="BI96"/>
  <c r="BH96"/>
  <c r="BG96"/>
  <c r="BF96"/>
  <c r="T96"/>
  <c r="R96"/>
  <c r="P96"/>
  <c r="BI95"/>
  <c r="BH95"/>
  <c r="BG95"/>
  <c r="BF95"/>
  <c r="T95"/>
  <c r="R95"/>
  <c r="P95"/>
  <c r="BI93"/>
  <c r="BH93"/>
  <c r="BG93"/>
  <c r="BF93"/>
  <c r="T93"/>
  <c r="R93"/>
  <c r="P93"/>
  <c r="BI91"/>
  <c r="BH91"/>
  <c r="BG91"/>
  <c r="BF91"/>
  <c r="T91"/>
  <c r="R91"/>
  <c r="P91"/>
  <c r="BI88"/>
  <c r="BH88"/>
  <c r="BG88"/>
  <c r="BF88"/>
  <c r="T88"/>
  <c r="T87"/>
  <c r="T86"/>
  <c r="R88"/>
  <c r="R87"/>
  <c r="R86"/>
  <c r="P88"/>
  <c r="P87"/>
  <c r="P86"/>
  <c r="F79"/>
  <c r="E77"/>
  <c r="F52"/>
  <c r="E50"/>
  <c r="J24"/>
  <c r="E24"/>
  <c r="J82"/>
  <c r="J23"/>
  <c r="J21"/>
  <c r="E21"/>
  <c r="J81"/>
  <c r="J20"/>
  <c r="J18"/>
  <c r="E18"/>
  <c r="F82"/>
  <c r="J17"/>
  <c r="J15"/>
  <c r="E15"/>
  <c r="F81"/>
  <c r="J14"/>
  <c r="J12"/>
  <c r="J79"/>
  <c r="E7"/>
  <c r="E75"/>
  <c i="2" r="J37"/>
  <c r="J36"/>
  <c i="1" r="AY55"/>
  <c i="2" r="J35"/>
  <c i="1" r="AX55"/>
  <c i="2" r="BI154"/>
  <c r="BH154"/>
  <c r="BG154"/>
  <c r="BF154"/>
  <c r="T154"/>
  <c r="R154"/>
  <c r="P154"/>
  <c r="BI153"/>
  <c r="BH153"/>
  <c r="BG153"/>
  <c r="BF153"/>
  <c r="T153"/>
  <c r="R153"/>
  <c r="P153"/>
  <c r="BI149"/>
  <c r="BH149"/>
  <c r="BG149"/>
  <c r="BF149"/>
  <c r="T149"/>
  <c r="T148"/>
  <c r="T147"/>
  <c r="R149"/>
  <c r="R148"/>
  <c r="R147"/>
  <c r="P149"/>
  <c r="P148"/>
  <c r="P147"/>
  <c r="BI145"/>
  <c r="BH145"/>
  <c r="BG145"/>
  <c r="BF145"/>
  <c r="T145"/>
  <c r="T144"/>
  <c r="R145"/>
  <c r="R144"/>
  <c r="P145"/>
  <c r="P144"/>
  <c r="BI140"/>
  <c r="BH140"/>
  <c r="BG140"/>
  <c r="BF140"/>
  <c r="T140"/>
  <c r="R140"/>
  <c r="P140"/>
  <c r="BI136"/>
  <c r="BH136"/>
  <c r="BG136"/>
  <c r="BF136"/>
  <c r="T136"/>
  <c r="R136"/>
  <c r="P136"/>
  <c r="BI133"/>
  <c r="BH133"/>
  <c r="BG133"/>
  <c r="BF133"/>
  <c r="T133"/>
  <c r="R133"/>
  <c r="P133"/>
  <c r="BI130"/>
  <c r="BH130"/>
  <c r="BG130"/>
  <c r="BF130"/>
  <c r="T130"/>
  <c r="R130"/>
  <c r="P130"/>
  <c r="BI127"/>
  <c r="BH127"/>
  <c r="BG127"/>
  <c r="BF127"/>
  <c r="T127"/>
  <c r="R127"/>
  <c r="P127"/>
  <c r="BI125"/>
  <c r="BH125"/>
  <c r="BG125"/>
  <c r="BF125"/>
  <c r="T125"/>
  <c r="R125"/>
  <c r="P125"/>
  <c r="BI118"/>
  <c r="BH118"/>
  <c r="BG118"/>
  <c r="BF118"/>
  <c r="T118"/>
  <c r="R118"/>
  <c r="P118"/>
  <c r="BI114"/>
  <c r="BH114"/>
  <c r="BG114"/>
  <c r="BF114"/>
  <c r="T114"/>
  <c r="R114"/>
  <c r="P114"/>
  <c r="BI113"/>
  <c r="BH113"/>
  <c r="BG113"/>
  <c r="BF113"/>
  <c r="T113"/>
  <c r="R113"/>
  <c r="P113"/>
  <c r="BI109"/>
  <c r="BH109"/>
  <c r="BG109"/>
  <c r="BF109"/>
  <c r="T109"/>
  <c r="T108"/>
  <c r="R109"/>
  <c r="R108"/>
  <c r="P109"/>
  <c r="P108"/>
  <c r="BI106"/>
  <c r="BH106"/>
  <c r="BG106"/>
  <c r="BF106"/>
  <c r="T106"/>
  <c r="R106"/>
  <c r="P106"/>
  <c r="BI104"/>
  <c r="BH104"/>
  <c r="BG104"/>
  <c r="BF104"/>
  <c r="T104"/>
  <c r="R104"/>
  <c r="P104"/>
  <c r="BI101"/>
  <c r="BH101"/>
  <c r="BG101"/>
  <c r="BF101"/>
  <c r="T101"/>
  <c r="R101"/>
  <c r="P101"/>
  <c r="BI98"/>
  <c r="BH98"/>
  <c r="BG98"/>
  <c r="BF98"/>
  <c r="T98"/>
  <c r="R98"/>
  <c r="P98"/>
  <c r="BI95"/>
  <c r="BH95"/>
  <c r="BG95"/>
  <c r="BF95"/>
  <c r="T95"/>
  <c r="R95"/>
  <c r="P95"/>
  <c r="BI92"/>
  <c r="BH92"/>
  <c r="BG92"/>
  <c r="BF92"/>
  <c r="T92"/>
  <c r="R92"/>
  <c r="P92"/>
  <c r="F83"/>
  <c r="E81"/>
  <c r="F52"/>
  <c r="E50"/>
  <c r="J24"/>
  <c r="E24"/>
  <c r="J86"/>
  <c r="J23"/>
  <c r="J21"/>
  <c r="E21"/>
  <c r="J85"/>
  <c r="J20"/>
  <c r="J18"/>
  <c r="E18"/>
  <c r="F55"/>
  <c r="J17"/>
  <c r="J15"/>
  <c r="E15"/>
  <c r="F85"/>
  <c r="J14"/>
  <c r="J12"/>
  <c r="J83"/>
  <c r="E7"/>
  <c r="E48"/>
  <c i="1" r="L50"/>
  <c r="AM50"/>
  <c r="AM49"/>
  <c r="L49"/>
  <c r="AM47"/>
  <c r="L47"/>
  <c r="L45"/>
  <c r="L44"/>
  <c i="3" r="BK102"/>
  <c r="J96"/>
  <c r="BK93"/>
  <c r="J91"/>
  <c i="2" r="J154"/>
  <c r="BK145"/>
  <c r="BK133"/>
  <c r="J127"/>
  <c r="J114"/>
  <c r="BK92"/>
  <c r="BK154"/>
  <c r="J149"/>
  <c r="J140"/>
  <c r="J133"/>
  <c r="BK127"/>
  <c r="J118"/>
  <c r="BK113"/>
  <c r="J109"/>
  <c r="BK104"/>
  <c r="BK101"/>
  <c r="J95"/>
  <c i="3" r="J102"/>
  <c r="J98"/>
  <c r="BK95"/>
  <c r="J93"/>
  <c r="J88"/>
  <c i="2" r="BK149"/>
  <c r="BK140"/>
  <c r="BK130"/>
  <c r="BK118"/>
  <c r="J98"/>
  <c r="BK153"/>
  <c r="J145"/>
  <c r="J136"/>
  <c r="J130"/>
  <c r="BK125"/>
  <c r="BK114"/>
  <c r="BK109"/>
  <c r="J106"/>
  <c r="J104"/>
  <c r="BK98"/>
  <c i="3" r="BK98"/>
  <c r="BK96"/>
  <c r="J95"/>
  <c r="BK91"/>
  <c r="BK88"/>
  <c i="2" r="J153"/>
  <c r="BK136"/>
  <c r="J125"/>
  <c r="J113"/>
  <c r="BK95"/>
  <c i="1" r="AS54"/>
  <c i="2" r="BK106"/>
  <c r="J101"/>
  <c r="J92"/>
  <c l="1" r="P91"/>
  <c r="BK91"/>
  <c r="J91"/>
  <c r="J61"/>
  <c r="R91"/>
  <c r="T91"/>
  <c r="BK112"/>
  <c r="J112"/>
  <c r="J63"/>
  <c r="P112"/>
  <c r="R112"/>
  <c r="T112"/>
  <c r="BK124"/>
  <c r="J124"/>
  <c r="J64"/>
  <c r="P124"/>
  <c r="R124"/>
  <c r="T124"/>
  <c r="BK129"/>
  <c r="J129"/>
  <c r="J65"/>
  <c r="P129"/>
  <c r="R129"/>
  <c r="T129"/>
  <c r="BK152"/>
  <c r="J152"/>
  <c r="J69"/>
  <c r="P152"/>
  <c r="R152"/>
  <c r="T152"/>
  <c i="3" r="BK90"/>
  <c r="J90"/>
  <c r="J63"/>
  <c r="P90"/>
  <c r="P89"/>
  <c r="P85"/>
  <c i="1" r="AU56"/>
  <c i="3" r="R90"/>
  <c r="R89"/>
  <c r="R85"/>
  <c r="T90"/>
  <c r="T89"/>
  <c r="T85"/>
  <c i="2" r="J52"/>
  <c r="F54"/>
  <c r="J54"/>
  <c r="J55"/>
  <c r="E79"/>
  <c r="F86"/>
  <c r="BE95"/>
  <c r="BE98"/>
  <c r="BE101"/>
  <c r="BE104"/>
  <c r="BE106"/>
  <c r="BE109"/>
  <c r="BE125"/>
  <c r="BE133"/>
  <c r="BE140"/>
  <c r="BE145"/>
  <c r="BE149"/>
  <c r="BE153"/>
  <c r="BE154"/>
  <c i="3" r="J54"/>
  <c i="2" r="BE92"/>
  <c r="BE113"/>
  <c r="BE114"/>
  <c r="BE118"/>
  <c r="BE127"/>
  <c r="BE130"/>
  <c r="BE136"/>
  <c r="BK108"/>
  <c r="J108"/>
  <c r="J62"/>
  <c r="BK144"/>
  <c r="J144"/>
  <c r="J66"/>
  <c r="BK148"/>
  <c r="J148"/>
  <c r="J68"/>
  <c i="3" r="E48"/>
  <c r="J52"/>
  <c r="F54"/>
  <c r="F55"/>
  <c r="J55"/>
  <c r="BE88"/>
  <c r="BE91"/>
  <c r="BE93"/>
  <c r="BE95"/>
  <c r="BE96"/>
  <c r="BE98"/>
  <c r="BE102"/>
  <c r="BK87"/>
  <c r="J87"/>
  <c r="J61"/>
  <c r="BK101"/>
  <c r="J101"/>
  <c r="J65"/>
  <c r="J34"/>
  <c i="1" r="AW56"/>
  <c i="2" r="F36"/>
  <c i="1" r="BC55"/>
  <c i="2" r="F37"/>
  <c i="1" r="BD55"/>
  <c i="2" r="F34"/>
  <c i="1" r="BA55"/>
  <c i="3" r="F36"/>
  <c i="1" r="BC56"/>
  <c i="3" r="F34"/>
  <c i="1" r="BA56"/>
  <c i="2" r="J34"/>
  <c i="1" r="AW55"/>
  <c i="3" r="F35"/>
  <c i="1" r="BB56"/>
  <c i="2" r="F35"/>
  <c i="1" r="BB55"/>
  <c i="3" r="F37"/>
  <c i="1" r="BD56"/>
  <c i="2" l="1" r="P90"/>
  <c r="P89"/>
  <c i="1" r="AU55"/>
  <c i="2" r="T90"/>
  <c r="T89"/>
  <c r="R90"/>
  <c r="R89"/>
  <c r="BK90"/>
  <c r="J90"/>
  <c r="J60"/>
  <c r="BK147"/>
  <c r="J147"/>
  <c r="J67"/>
  <c i="3" r="BK86"/>
  <c r="J86"/>
  <c r="J60"/>
  <c r="BK89"/>
  <c r="J89"/>
  <c r="J62"/>
  <c r="BK100"/>
  <c r="J100"/>
  <c r="J64"/>
  <c i="1" r="BD54"/>
  <c r="W33"/>
  <c r="BB54"/>
  <c r="W31"/>
  <c i="3" r="F33"/>
  <c i="1" r="AZ56"/>
  <c r="AU54"/>
  <c i="3" r="J33"/>
  <c i="1" r="AV56"/>
  <c r="AT56"/>
  <c i="2" r="J33"/>
  <c i="1" r="AV55"/>
  <c r="AT55"/>
  <c r="BA54"/>
  <c r="W30"/>
  <c i="2" r="F33"/>
  <c i="1" r="AZ55"/>
  <c r="BC54"/>
  <c r="AY54"/>
  <c i="2" l="1" r="BK89"/>
  <c r="J89"/>
  <c i="3" r="BK85"/>
  <c r="J85"/>
  <c r="J59"/>
  <c i="1" r="AZ54"/>
  <c r="W29"/>
  <c r="AX54"/>
  <c i="2" r="J30"/>
  <c i="1" r="AG55"/>
  <c r="AN55"/>
  <c r="AW54"/>
  <c r="AK30"/>
  <c r="W32"/>
  <c i="2" l="1" r="J39"/>
  <c r="J59"/>
  <c i="1" r="AV54"/>
  <c r="AK29"/>
  <c i="3" r="J30"/>
  <c i="1" r="AG56"/>
  <c r="AN56"/>
  <c i="3" l="1" r="J39"/>
  <c i="1" r="AT54"/>
  <c r="AG54"/>
  <c r="AK26"/>
  <c r="AK35"/>
  <c l="1" r="AN54"/>
</calcChain>
</file>

<file path=xl/sharedStrings.xml><?xml version="1.0" encoding="utf-8"?>
<sst xmlns="http://schemas.openxmlformats.org/spreadsheetml/2006/main">
  <si>
    <t>Export Komplet</t>
  </si>
  <si>
    <t>VZ</t>
  </si>
  <si>
    <t>2.0</t>
  </si>
  <si>
    <t>ZAMOK</t>
  </si>
  <si>
    <t>False</t>
  </si>
  <si>
    <t>{fae999b2-d06a-493b-baf6-25ca938532e7}</t>
  </si>
  <si>
    <t>0,01</t>
  </si>
  <si>
    <t>21</t>
  </si>
  <si>
    <t>15</t>
  </si>
  <si>
    <t>REKAPITULACE STAVBY</t>
  </si>
  <si>
    <t xml:space="preserve">v ---  níže se nacházejí doplnkové a pomocné údaje k sestavám  --- v</t>
  </si>
  <si>
    <t>Návod na vyplnění</t>
  </si>
  <si>
    <t>0,001</t>
  </si>
  <si>
    <t>Kód:</t>
  </si>
  <si>
    <t>20211002</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</si>
  <si>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</si>
  <si>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</si>
  <si>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Rekonstrukce UMT a rozšíření fotbalového hřiště</t>
  </si>
  <si>
    <t>KSO:</t>
  </si>
  <si>
    <t/>
  </si>
  <si>
    <t>CC-CZ:</t>
  </si>
  <si>
    <t>Místo:</t>
  </si>
  <si>
    <t xml:space="preserve"> </t>
  </si>
  <si>
    <t>Datum:</t>
  </si>
  <si>
    <t>2. 2. 2021</t>
  </si>
  <si>
    <t>Zadavatel:</t>
  </si>
  <si>
    <t>IČ:</t>
  </si>
  <si>
    <t>DIČ:</t>
  </si>
  <si>
    <t>Uchazeč:</t>
  </si>
  <si>
    <t>Vyplň údaj</t>
  </si>
  <si>
    <t>Projektant:</t>
  </si>
  <si>
    <t>True</t>
  </si>
  <si>
    <t>Zpracovatel:</t>
  </si>
  <si>
    <t>16737385</t>
  </si>
  <si>
    <t>Ing.Miroslav Mach</t>
  </si>
  <si>
    <t>CZ6609020110</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</si>
  <si>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</si>
  <si>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www.podminky.urs.cz.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</si>
  <si>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</si>
  <si>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</si>
  <si>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</si>
  <si>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</si>
  <si>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</si>
  <si>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</si>
  <si>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</si>
  <si>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</si>
  <si>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</si>
  <si>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</si>
  <si>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</si>
  <si>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</si>
  <si>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</si>
  <si>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</si>
  <si>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</si>
  <si>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</si>
  <si>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</si>
  <si>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</si>
  <si>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</si>
  <si>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</si>
  <si>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</si>
  <si>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</si>
  <si>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</si>
  <si>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</si>
  <si>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</si>
  <si>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</si>
  <si>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</si>
  <si>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</si>
  <si>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</si>
  <si>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</si>
  <si>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</si>
  <si>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</si>
  <si>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</si>
  <si>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</si>
  <si>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</si>
  <si>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</si>
  <si>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</si>
  <si>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</si>
  <si>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</si>
  <si>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</si>
  <si>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Rekonstrukce UMT a rozšíření fotbalového hřiště s umělým povrchem</t>
  </si>
  <si>
    <t>STA</t>
  </si>
  <si>
    <t>1</t>
  </si>
  <si>
    <t>{6d8c45c0-01c7-4304-8f16-fe6913fcb761}</t>
  </si>
  <si>
    <t>2</t>
  </si>
  <si>
    <t>02</t>
  </si>
  <si>
    <t>Rekonstrukce umělého osvětlení</t>
  </si>
  <si>
    <t>{e41e138c-d9ee-41db-b08b-368adb5f6619}</t>
  </si>
  <si>
    <t>KRYCÍ LIST SOUPISU PRACÍ</t>
  </si>
  <si>
    <t>Objekt:</t>
  </si>
  <si>
    <t>01 - Rekonstrukce UMT a rozšíření fotbalového hřiště s umělým povrchem</t>
  </si>
  <si>
    <t>REKAPITULACE ČLENĚNÍ SOUPISU PRACÍ</t>
  </si>
  <si>
    <t>Kód dílu - Popis</t>
  </si>
  <si>
    <t>Cena celkem [CZK]</t>
  </si>
  <si>
    <t>-1</t>
  </si>
  <si>
    <t>HSV - Práce a dodávky HSV</t>
  </si>
  <si>
    <t xml:space="preserve">    1 - Zemní práce</t>
  </si>
  <si>
    <t xml:space="preserve">    4 - Vodorovné konstrukce</t>
  </si>
  <si>
    <t xml:space="preserve">    5 - Komunikace pozemní</t>
  </si>
  <si>
    <t xml:space="preserve">    9 - Ostatní konstrukce a práce, bourání</t>
  </si>
  <si>
    <t xml:space="preserve">    997 - Přesun sutě</t>
  </si>
  <si>
    <t xml:space="preserve">    998 - Přesun hmot</t>
  </si>
  <si>
    <t>PSV - Práce a dodávky PSV</t>
  </si>
  <si>
    <t xml:space="preserve">    767 - Konstrukce zámečnické</t>
  </si>
  <si>
    <t>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</si>
  <si>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</si>
  <si>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</si>
  <si>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</si>
  <si>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</si>
  <si>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</si>
  <si>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</si>
  <si>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</si>
  <si>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</si>
  <si>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</si>
  <si>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</si>
  <si>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</si>
  <si>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</si>
  <si>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</si>
  <si>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</si>
  <si>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</si>
  <si>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</si>
  <si>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</si>
  <si>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</si>
  <si>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113102321</t>
  </si>
  <si>
    <t>Odstranění umělého trávníku ze sportovních povrchů z fotbalového hřiště výšky vlasu přes 40 mm</t>
  </si>
  <si>
    <t>m2</t>
  </si>
  <si>
    <t>CS ÚRS 2021 01</t>
  </si>
  <si>
    <t>4</t>
  </si>
  <si>
    <t>349251163</t>
  </si>
  <si>
    <t>PSC</t>
  </si>
  <si>
    <t xml:space="preserve">Poznámka k souboru cen:_x000d_
1. V cenách jsou započteny náklady na odstranění trávníku včetně zásypu._x000d_
2. V cenách jsou započteny náklady na odklizení materiálu do 20 m nebo naložení na dopravní prostředek._x000d_
</t>
  </si>
  <si>
    <t>VV</t>
  </si>
  <si>
    <t>98,0*64,0</t>
  </si>
  <si>
    <t>113106123</t>
  </si>
  <si>
    <t>Rozebrání dlažeb komunikací pro pěší s přemístěním hmot na skládku na vzdálenost do 3 m nebo s naložením na dopravní prostředek s ložem z kameniva nebo živice a s jakoukoliv výplní spár ručně ze zámkové dlažby</t>
  </si>
  <si>
    <t>758835515</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</si>
  <si>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</si>
  <si>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102,0*67,5-98,0*64,0</t>
  </si>
  <si>
    <t>3</t>
  </si>
  <si>
    <t>113202111</t>
  </si>
  <si>
    <t>Vytrhání obrub s vybouráním lože, s přemístěním hmot na skládku na vzdálenost do 3 m nebo s naložením na dopravní prostředek z krajníků nebo obrubníků stojatých</t>
  </si>
  <si>
    <t>m</t>
  </si>
  <si>
    <t>489476272</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</si>
  <si>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</si>
  <si>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2*64,0+2*98,0</t>
  </si>
  <si>
    <t>132112112</t>
  </si>
  <si>
    <t>Hloubení rýh šířky do 800 mm ručně zapažených i nezapažených, s urovnáním dna do předepsaného profilu a spádu v hornině třídy těžitelnosti I skupiny 1 a 2 nesoudržných</t>
  </si>
  <si>
    <t>m3</t>
  </si>
  <si>
    <t>-158560521</t>
  </si>
  <si>
    <t xml:space="preserve">Poznámka k souboru cen:_x000d_
1. V cenách jsou započteny i náklady na přehození výkopku na přilehlém terénu na vzdálenost do 3 m od podélné osy rýhy nebo naložení výkopku na dopravní prostředek._x000d_
</t>
  </si>
  <si>
    <t>102,0*0,25*0,3</t>
  </si>
  <si>
    <t>5</t>
  </si>
  <si>
    <t>162651111</t>
  </si>
  <si>
    <t>Vodorovné přemístění výkopku nebo sypaniny po suchu na obvyklém dopravním prostředku, bez naložení výkopku, avšak se složením bez rozhrnutí z horniny třídy těžitelnosti I skupiny 1 až 3 na vzdálenost přes 3 000 do 4 000 m</t>
  </si>
  <si>
    <t>-69567456</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</si>
  <si>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</si>
  <si>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6</t>
  </si>
  <si>
    <t>171251201</t>
  </si>
  <si>
    <t>Uložení sypaniny na skládky nebo meziskládky bez hutnění s upravením uložené sypaniny do předepsaného tvaru</t>
  </si>
  <si>
    <t>690336753</t>
  </si>
  <si>
    <t xml:space="preserve">Poznámka k souboru cen:_x000d_
1. Cena je určena i pro:_x000d_
a) zasypání koryt vodotečí a prohlubní v terénu bez předepsaného zhutnění sypaniny,_x000d_
b) uložení výkopku pod vodou do prohlubní ve dně vodotečí nebo nádrží._x000d_
2. Cenu nelze použít pro uložení výkopku nebo ornice na trvalé skládky s předepsaným zhutněním; toto uložení výkopku se oceňuje cenami souboru cen 171 . . Uložení sypaniny do násypů._x000d_
3. V ceně jsou započteny i náklady na rozprostření sypaniny ve vrstvách s hrubým urovnáním na skládce._x000d_
4. V ceně nejsou započteny náklady na získání skládek ani na poplatky za skládku._x000d_
5. Množství jednotek uložení výkopku (sypaniny) se určí v m3 uloženého výkopku (sypaniny), v rostlém stavu zpravidla ve výkopišti._x000d_
</t>
  </si>
  <si>
    <t>Vodorovné konstrukce</t>
  </si>
  <si>
    <t>7</t>
  </si>
  <si>
    <t>451597777</t>
  </si>
  <si>
    <t>Podklad nebo lože pod dlažbu (přídlažbu) v ploše vodorovné nebo ve sklonu do 1:5, tloušťky od 30 do 100 mm z prohozené zeminy</t>
  </si>
  <si>
    <t>1722186860</t>
  </si>
  <si>
    <t xml:space="preserve">Poznámka k souboru cen:_x000d_
1. Ceny lze použít i pro podklad nebo lože pod dlažby silničních příkopů a kuželů._x000d_
2. Ceny nelze použít pro:_x000d_
a) lože rigolů dlážděných, které je započteno v cenách souborů cen 597 . 6- . 1 Rigol dlážděný, 597 17- . 1 Rigol krajnicový s kamennou obrubou a 597 16-1111 Rigol dlážděný z lomového kamene,_x000d_
b) podklad nebo lože pod dlažby (přídlažby) související s vodotečí, které se oceňují cenami části A 01 katalogu 832-1 Hráze a úpravy na tocích - úpravy toků a kanálů._x000d_
3. V cenách -7777 Podklad z prohozené zeminy, -9777 Příplatek za dalších 10 mm tloušťky z prohozené zeminy, -9779 Příplatek za sklon přes 1:5 z prohozené zeminy jsou započteny i náklady na prohození zeminy._x000d_
4. V cenách nejsou započteny náklady na:_x000d_
a) opatření zeminy a její přemístění k místu zabudování, které se oceňují podle ustanovení čl. 3111 Všeobecných podmínek části A 01 tohoto katalogu,_x000d_
b) úpravu pláně, která se oceňuje u silnic cenami části A 01, u dálnic cenami části A 02 katalogu 800-1 Zemní práce,_x000d_
c) odklizení odpadu po prohození zeminy, které se oceňuje cenami části A 01 katalogu 800-1 Zemní práce,_x000d_
d) svahování, které se oceňuje cenami části A 01 katalogu 800-1 Zemní práce._x000d_
</t>
  </si>
  <si>
    <t>102,0*0,2</t>
  </si>
  <si>
    <t>Komunikace pozemní</t>
  </si>
  <si>
    <t>8</t>
  </si>
  <si>
    <t>564201111</t>
  </si>
  <si>
    <t>Podklad nebo podsyp ze štěrkopísku ŠP s rozprostřením, vlhčením a zhutněním, po zhutnění tl. 40 mm</t>
  </si>
  <si>
    <t>-31728439</t>
  </si>
  <si>
    <t>9</t>
  </si>
  <si>
    <t>589181111</t>
  </si>
  <si>
    <t>Umělý trávník pro sportovní povrchy fotbalová hřiště včetně zásypu pískem a EPDM granulátem výška vlasu přes 40 do 60 mm, hmotnosti do 3 kg/m2</t>
  </si>
  <si>
    <t>648125915</t>
  </si>
  <si>
    <t xml:space="preserve">Poznámka k souboru cen:_x000d_
1. V cenách 12-1111 až 18-1112 jsou započteny náklady na:_x000d_
a) položení trávníku,_x000d_
b) podlepení spojů páskou,_x000d_
c) ořezání okrajů,_x000d_
d) provedení zásypu._x000d_
2. V cenách 12-1111 až 18-1112 nejsou započteny náklady na:_x000d_
a) podkladní vrstvy; tyto se oceňují cenami katalogu 822-1 Komunikace a letiště,_x000d_
b) drenáž; tyto se oceňují cenami části A01 katalogu 827-1,_x000d_
c) elastickou podložku; tato se oceňuje cenou 21-1111._x000d_
</t>
  </si>
  <si>
    <t>P</t>
  </si>
  <si>
    <t xml:space="preserve">Poznámka k položce:_x000d_
Technické parametry umělého trávníku III. generace:_x000d_
Výška vlákna: 50 mm_x000d_
Váha: 3000 g/m2 +- 10%_x000d_
Váha příze: 1850 g/m2 +- 10%_x000d_
Propustnost: 1800 l/h/m2_x000d_
Hustota vpichů: 9 100 vpichů / m2 +- 10%_x000d_
Množství gum. granulátu EPDM: 15 kg / m2 tl. vrstvy 30mm_x000d_
Množství křemičitého písku: 15 kg / m2   tl. vrstvy 11 mm_x000d_
_x000d_
</t>
  </si>
  <si>
    <t>102*67,5</t>
  </si>
  <si>
    <t>10</t>
  </si>
  <si>
    <t>589811121</t>
  </si>
  <si>
    <t>Umělý trávník pro sportovní povrchy vodorovné značení (lajnování) fotbalových hřišť šířky 10 cm</t>
  </si>
  <si>
    <t>64786457</t>
  </si>
  <si>
    <t>94*2+62*3+40,3*2+4*16,5+2*18,32+4*5,5</t>
  </si>
  <si>
    <t>2*3,14*9,15+2*2*3,14*9,15*0,33+2*3,14*0,5+0,4*3,14*3</t>
  </si>
  <si>
    <t>Součet</t>
  </si>
  <si>
    <t>Ostatní konstrukce a práce, bourání</t>
  </si>
  <si>
    <t>11</t>
  </si>
  <si>
    <t>916231213</t>
  </si>
  <si>
    <t>Osazení chodníkového obrubníku betonového se zřízením lože, s vyplněním a zatřením spár cementovou maltou stojatého s boční opěrou z betonu prostého, do lože z betonu prostého</t>
  </si>
  <si>
    <t>-591034241</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</si>
  <si>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4. Měrná jednotka u příplatků je m délky obrubníku._x000d_
</t>
  </si>
  <si>
    <t>12</t>
  </si>
  <si>
    <t>M</t>
  </si>
  <si>
    <t>59217017</t>
  </si>
  <si>
    <t>obrubník betonový chodníkový 1000x100x250mm</t>
  </si>
  <si>
    <t>2123477715</t>
  </si>
  <si>
    <t>102*1,02 'Přepočtené koeficientem množství</t>
  </si>
  <si>
    <t>997</t>
  </si>
  <si>
    <t>Přesun sutě</t>
  </si>
  <si>
    <t>13</t>
  </si>
  <si>
    <t>997002511</t>
  </si>
  <si>
    <t>Vodorovné přemístění suti a vybouraných hmot bez naložení, se složením a hrubým urovnáním na vzdálenost do 1 km</t>
  </si>
  <si>
    <t>t</t>
  </si>
  <si>
    <t>1428475911</t>
  </si>
  <si>
    <t xml:space="preserve">Poznámka k souboru cen:_x000d_
1. Cenu nelze použít pro přemístění po železnici, po vodě nebo ručně._x000d_
2. V ceně jsou započteny i náklady na terénní přirážky i na jízdu v nepříznivých poměrech (sklon silnice nebo terénu, povrch dopravní plochy, použití přívěsů apod.)._x000d_
3. Je-li na dopravní dráze nějaká překážka, pro kterou je nutné překládat suť z jednoho dopravního prostředku na jiný, oceňuje se tato lomená doprava suti v každém úseku samostatně._x000d_
</t>
  </si>
  <si>
    <t xml:space="preserve">Poznámka k položce:_x000d_
Vybouraná dlažba bude uložena na EURO palety, přepáskována pro další dopravu a umístěna na parkovací ploše před areálem UMT k odvozu investorem_x000d_
</t>
  </si>
  <si>
    <t>14</t>
  </si>
  <si>
    <t>997013631</t>
  </si>
  <si>
    <t>Poplatek za uložení stavebního odpadu na skládce (skládkovné) směsného stavebního a demoličního zatříděného do Katalogu odpadů pod kódem 17 09 04</t>
  </si>
  <si>
    <t>795903005</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</si>
  <si>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</si>
  <si>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 xml:space="preserve">Poznámka k položce:_x000d_
Odvoz vybouraného materiálu na skládku Lazce </t>
  </si>
  <si>
    <t>997013861</t>
  </si>
  <si>
    <t>Poplatek za uložení stavebního odpadu na recyklační skládce (skládkovné) z prostého betonu zatříděného do Katalogu odpadů pod kódem 17 01 01</t>
  </si>
  <si>
    <t>1536312574</t>
  </si>
  <si>
    <t xml:space="preserve">Poznámka k souboru cen:_x000d_
1. Ceny uvedené v souboru cen je doporučeno upravit podle aktuálních cen místně příslušné skládky odpadů._x000d_
2. Uložení odpadů neuvedených v souboru cen se oceňuje individuálně._x000d_
</t>
  </si>
  <si>
    <t>66,42</t>
  </si>
  <si>
    <t>16</t>
  </si>
  <si>
    <t>997221559</t>
  </si>
  <si>
    <t>Vodorovná doprava suti bez naložení, ale se složením a s hrubým urovnáním Příplatek k ceně za každý další i započatý 1 km přes 1 km</t>
  </si>
  <si>
    <t>-618975534</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</si>
  <si>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</si>
  <si>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(66,42+232,064)*10</t>
  </si>
  <si>
    <t>998</t>
  </si>
  <si>
    <t>Přesun hmot</t>
  </si>
  <si>
    <t>17</t>
  </si>
  <si>
    <t>998222012</t>
  </si>
  <si>
    <t>Přesun hmot pro tělovýchovné plochy dopravní vzdálenost do 200 m</t>
  </si>
  <si>
    <t>1038162941</t>
  </si>
  <si>
    <t xml:space="preserve">Poznámka k souboru cen:_x000d_
1. Cena je určena pro přesun hmot na jakémkoliv podkladu._x000d_
</t>
  </si>
  <si>
    <t>PSV</t>
  </si>
  <si>
    <t>Práce a dodávky PSV</t>
  </si>
  <si>
    <t>767</t>
  </si>
  <si>
    <t>Konstrukce zámečnické</t>
  </si>
  <si>
    <t>18</t>
  </si>
  <si>
    <t>767161813</t>
  </si>
  <si>
    <t>Demontáž zábradlí do suti rovného nerozebíratelný spoj hmotnosti 1 m zábradlí do 20 kg</t>
  </si>
  <si>
    <t>728092231</t>
  </si>
  <si>
    <t xml:space="preserve">Poznámka k položce:_x000d_
demontované části budou uloženy na pozemku objednatele_x000d_
</t>
  </si>
  <si>
    <t>2*6,0</t>
  </si>
  <si>
    <t>OST</t>
  </si>
  <si>
    <t>Ostatní</t>
  </si>
  <si>
    <t>19</t>
  </si>
  <si>
    <t>SUB900001</t>
  </si>
  <si>
    <t>Odstranění střídaček po dobu provádění prací a přemístění na nové místo ( 2 ks )</t>
  </si>
  <si>
    <t>soub</t>
  </si>
  <si>
    <t>512</t>
  </si>
  <si>
    <t>-268787324</t>
  </si>
  <si>
    <t>20</t>
  </si>
  <si>
    <t>SUB900002</t>
  </si>
  <si>
    <t>Odstranění fotbalových bran po dobu provádění prací a přemístění na nové místo ( 2 ks )</t>
  </si>
  <si>
    <t>946321982</t>
  </si>
  <si>
    <t>Poznámka k položce:_x000d_
včetně všech souvisejících prací a dodávek</t>
  </si>
  <si>
    <t>02 - Rekonstrukce umělého osvětlení</t>
  </si>
  <si>
    <t xml:space="preserve">    741 - Elektroinstalace - silnoproud</t>
  </si>
  <si>
    <t>VRN - Vedlejší rozpočtové náklady</t>
  </si>
  <si>
    <t xml:space="preserve">    VRN1 - Průzkumné, geodetické a projektové práce</t>
  </si>
  <si>
    <t>945412112</t>
  </si>
  <si>
    <t>Teleskopická hydraulická montážní plošina na samohybném podvozku, s otočným košem výšky zdvihu do 21 m</t>
  </si>
  <si>
    <t>den</t>
  </si>
  <si>
    <t>-1065371289</t>
  </si>
  <si>
    <t>741</t>
  </si>
  <si>
    <t>Elektroinstalace - silnoproud</t>
  </si>
  <si>
    <t>741373002.R</t>
  </si>
  <si>
    <t>Montáž svítidlo na výložník, výška 12 m, včetně veškerého pomocného materiáli</t>
  </si>
  <si>
    <t>kus</t>
  </si>
  <si>
    <t>1546477307</t>
  </si>
  <si>
    <t>Poznámka k položce:_x000d_
montáž svítidla na stávající stožár, včetně přípravy stožáru a dodávky upevňovacího materiáu a ev.úpravy nosného prvku.</t>
  </si>
  <si>
    <t>34774011.R</t>
  </si>
  <si>
    <t xml:space="preserve">svítidlo vekovní osvětlení na dřík/výložník zdroj LED 960W 138784 lm 4000K </t>
  </si>
  <si>
    <t>32</t>
  </si>
  <si>
    <t>-88096701</t>
  </si>
  <si>
    <t xml:space="preserve">Poznámka k položce:_x000d_
svítidlo stejných nebo vyšších parametrů určených  PD _x000d_
</t>
  </si>
  <si>
    <t>741375833.R</t>
  </si>
  <si>
    <t>Demontáž svítidla průmyslového výbojkového venkovního na stožáru 12 m se zachováním funkčnosti</t>
  </si>
  <si>
    <t>864315098</t>
  </si>
  <si>
    <t>741810001</t>
  </si>
  <si>
    <t>Zkoušky a prohlídky elektrických rozvodů a zařízení celková prohlídka a vyhotovení revizní zprávy pro objem montážních prací do 100 tis. Kč</t>
  </si>
  <si>
    <t>1771061242</t>
  </si>
  <si>
    <t xml:space="preserve">Poznámka k souboru cen:_x000d_
1. Ceny -0001 až -0011 jsou určeny pro objem montážních prací včetně všech nákladů._x000d_
</t>
  </si>
  <si>
    <t>998741202</t>
  </si>
  <si>
    <t>Přesun hmot pro silnoproud stanovený procentní sazbou (%) z ceny vodorovná dopravní vzdálenost do 50 m v objektech výšky přes 6 do 12 m</t>
  </si>
  <si>
    <t>%</t>
  </si>
  <si>
    <t>-1181971360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</si>
  <si>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</si>
  <si>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VRN</t>
  </si>
  <si>
    <t>Vedlejší rozpočtové náklady</t>
  </si>
  <si>
    <t>VRN1</t>
  </si>
  <si>
    <t>Průzkumné, geodetické a projektové práce</t>
  </si>
  <si>
    <t>013254000</t>
  </si>
  <si>
    <t>Dokumentace skutečného provedení stavby.</t>
  </si>
  <si>
    <t>1024</t>
  </si>
  <si>
    <t>421531213</t>
  </si>
  <si>
    <t xml:space="preserve">Poznámka k souboru cen:_x000d_
1. Více informací o volbě, obsahu a způsobu ocenění jednotlivých titulů viz Příloha 01 Průzkumné, geodetické a projektové práce._x000d_
</t>
  </si>
  <si>
    <t>Poznámka k položce:_x000d_
Dokumentace potřebná pro vlastní osazení svítidel, předaná objednatelitéž jako dokumentace skutečného provedení ve 3 paré.</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</si>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</sst>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6" fillId="0" borderId="0" applyNumberFormat="0" applyFill="0" applyBorder="0" applyAlignment="0" applyProtection="0"/>
  </cellStyleXfs>
  <cellXfs count="34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7" fillId="0" borderId="6" xfId="0" applyFont="1" applyBorder="1" applyAlignment="1" applyProtection="1">
      <alignment horizontal="left" vertical="center"/>
    </xf>
    <xf numFmtId="0" fontId="0" fillId="0" borderId="6" xfId="0" applyFont="1" applyBorder="1" applyAlignment="1" applyProtection="1">
      <alignment vertical="center"/>
    </xf>
    <xf numFmtId="4" fontId="17"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4"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0" fillId="0" borderId="15" xfId="0" applyFont="1" applyBorder="1" applyAlignment="1" applyProtection="1">
      <alignment horizontal="left" vertical="center"/>
    </xf>
    <xf numFmtId="0" fontId="20"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1" fillId="4" borderId="8" xfId="0" applyFont="1" applyFill="1" applyBorder="1" applyAlignment="1" applyProtection="1">
      <alignment horizontal="center" vertical="center"/>
    </xf>
    <xf numFmtId="0" fontId="21" fillId="4" borderId="8" xfId="0" applyFont="1" applyFill="1" applyBorder="1" applyAlignment="1" applyProtection="1">
      <alignment horizontal="right" vertical="center"/>
    </xf>
    <xf numFmtId="0" fontId="21" fillId="4" borderId="9" xfId="0" applyFont="1" applyFill="1" applyBorder="1" applyAlignment="1" applyProtection="1">
      <alignment horizontal="center" vertical="center"/>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9" fillId="0" borderId="15"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6"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2" xfId="0" applyBorder="1"/>
    <xf numFmtId="0" fontId="0" fillId="0" borderId="3" xfId="0" applyBorder="1"/>
    <xf numFmtId="0" fontId="13"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7"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21"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21"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3" fillId="0" borderId="0" xfId="0" applyNumberFormat="1" applyFont="1" applyAlignment="1" applyProtection="1"/>
    <xf numFmtId="0" fontId="0" fillId="0" borderId="13" xfId="0" applyBorder="1" applyAlignment="1" applyProtection="1">
      <alignment vertical="center"/>
    </xf>
    <xf numFmtId="166" fontId="31" fillId="0" borderId="13" xfId="0" applyNumberFormat="1" applyFont="1" applyBorder="1" applyAlignment="1" applyProtection="1"/>
    <xf numFmtId="166" fontId="31" fillId="0" borderId="14" xfId="0" applyNumberFormat="1" applyFont="1" applyBorder="1" applyAlignment="1" applyProtection="1"/>
    <xf numFmtId="4" fontId="32"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3" xfId="0" applyFont="1" applyBorder="1" applyAlignment="1" applyProtection="1">
      <alignment horizontal="center" vertical="center"/>
    </xf>
    <xf numFmtId="49" fontId="21" fillId="0" borderId="23" xfId="0" applyNumberFormat="1" applyFont="1" applyBorder="1" applyAlignment="1" applyProtection="1">
      <alignment horizontal="left" vertical="center" wrapText="1"/>
    </xf>
    <xf numFmtId="0" fontId="21" fillId="0" borderId="23" xfId="0" applyFont="1" applyBorder="1" applyAlignment="1" applyProtection="1">
      <alignment horizontal="left" vertical="center" wrapText="1"/>
    </xf>
    <xf numFmtId="0" fontId="21" fillId="0" borderId="23" xfId="0" applyFont="1" applyBorder="1" applyAlignment="1" applyProtection="1">
      <alignment horizontal="center" vertical="center" wrapText="1"/>
    </xf>
    <xf numFmtId="167" fontId="21" fillId="0" borderId="23" xfId="0" applyNumberFormat="1" applyFont="1" applyBorder="1" applyAlignment="1" applyProtection="1">
      <alignment vertical="center"/>
    </xf>
    <xf numFmtId="4" fontId="21" fillId="2"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xf>
    <xf numFmtId="0" fontId="22" fillId="2" borderId="15"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6"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5" fillId="0" borderId="23" xfId="0" applyFont="1" applyBorder="1" applyAlignment="1" applyProtection="1">
      <alignment horizontal="center" vertical="center"/>
    </xf>
    <xf numFmtId="49" fontId="35" fillId="0" borderId="23" xfId="0" applyNumberFormat="1"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23" xfId="0" applyFont="1" applyBorder="1" applyAlignment="1" applyProtection="1">
      <alignment horizontal="center" vertical="center" wrapText="1"/>
    </xf>
    <xf numFmtId="167" fontId="35" fillId="0" borderId="23" xfId="0" applyNumberFormat="1" applyFont="1" applyBorder="1" applyAlignment="1" applyProtection="1">
      <alignment vertical="center"/>
    </xf>
    <xf numFmtId="4" fontId="35" fillId="2" borderId="23" xfId="0" applyNumberFormat="1" applyFont="1" applyFill="1" applyBorder="1" applyAlignment="1" applyProtection="1">
      <alignment vertical="center"/>
      <protection locked="0"/>
    </xf>
    <xf numFmtId="4" fontId="35" fillId="0" borderId="23" xfId="0" applyNumberFormat="1" applyFont="1" applyBorder="1" applyAlignment="1" applyProtection="1">
      <alignment vertical="center"/>
    </xf>
    <xf numFmtId="0" fontId="36" fillId="0" borderId="4" xfId="0" applyFont="1" applyBorder="1" applyAlignment="1">
      <alignment vertical="center"/>
    </xf>
    <xf numFmtId="0" fontId="35" fillId="2" borderId="15"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167" fontId="21" fillId="2" borderId="23" xfId="0" applyNumberFormat="1" applyFont="1" applyFill="1" applyBorder="1" applyAlignment="1" applyProtection="1">
      <alignment vertical="center"/>
      <protection locked="0"/>
    </xf>
    <xf numFmtId="0" fontId="0" fillId="0" borderId="0" xfId="0" applyAlignment="1">
      <alignment vertical="top"/>
    </xf>
    <xf numFmtId="0" fontId="37" fillId="0" borderId="24"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27" xfId="0" applyFont="1" applyBorder="1" applyAlignment="1">
      <alignment horizontal="center" vertical="center" wrapText="1"/>
    </xf>
    <xf numFmtId="0" fontId="38" fillId="0" borderId="1"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7" xfId="0" applyFont="1" applyBorder="1" applyAlignment="1">
      <alignment vertical="center" wrapText="1"/>
    </xf>
    <xf numFmtId="0" fontId="39" fillId="0" borderId="29" xfId="0" applyFont="1" applyBorder="1" applyAlignment="1">
      <alignment horizontal="left" wrapText="1"/>
    </xf>
    <xf numFmtId="0" fontId="37" fillId="0" borderId="28" xfId="0" applyFont="1" applyBorder="1" applyAlignment="1">
      <alignment vertical="center" wrapText="1"/>
    </xf>
    <xf numFmtId="0" fontId="39" fillId="0" borderId="1" xfId="0" applyFont="1" applyBorder="1" applyAlignment="1">
      <alignment horizontal="left" vertical="center" wrapText="1"/>
    </xf>
    <xf numFmtId="0" fontId="40" fillId="0" borderId="1" xfId="0" applyFont="1" applyBorder="1" applyAlignment="1">
      <alignment horizontal="left" vertical="center" wrapText="1"/>
    </xf>
    <xf numFmtId="0" fontId="41" fillId="0" borderId="27" xfId="0" applyFont="1" applyBorder="1" applyAlignment="1">
      <alignment vertical="center" wrapText="1"/>
    </xf>
    <xf numFmtId="0" fontId="40" fillId="0" borderId="1" xfId="0" applyFont="1" applyBorder="1" applyAlignment="1">
      <alignment vertical="center" wrapText="1"/>
    </xf>
    <xf numFmtId="0" fontId="40" fillId="0" borderId="1" xfId="0" applyFont="1" applyBorder="1" applyAlignment="1">
      <alignment horizontal="left" vertical="center"/>
    </xf>
    <xf numFmtId="0" fontId="40" fillId="0" borderId="1" xfId="0" applyFont="1" applyBorder="1" applyAlignment="1">
      <alignment vertical="center"/>
    </xf>
    <xf numFmtId="49" fontId="40" fillId="0" borderId="1" xfId="0" applyNumberFormat="1" applyFont="1" applyBorder="1" applyAlignment="1">
      <alignment horizontal="left" vertical="center" wrapText="1"/>
    </xf>
    <xf numFmtId="49" fontId="40" fillId="0" borderId="1" xfId="0" applyNumberFormat="1" applyFont="1" applyBorder="1" applyAlignment="1">
      <alignment vertical="center" wrapText="1"/>
    </xf>
    <xf numFmtId="0" fontId="37" fillId="0" borderId="30" xfId="0" applyFont="1" applyBorder="1" applyAlignment="1">
      <alignment vertical="center" wrapText="1"/>
    </xf>
    <xf numFmtId="0" fontId="42" fillId="0" borderId="29" xfId="0" applyFont="1" applyBorder="1" applyAlignment="1">
      <alignment vertical="center" wrapText="1"/>
    </xf>
    <xf numFmtId="0" fontId="37" fillId="0" borderId="31" xfId="0" applyFont="1" applyBorder="1" applyAlignment="1">
      <alignment vertical="center" wrapText="1"/>
    </xf>
    <xf numFmtId="0" fontId="37" fillId="0" borderId="1" xfId="0" applyFont="1" applyBorder="1" applyAlignment="1">
      <alignment vertical="top"/>
    </xf>
    <xf numFmtId="0" fontId="37" fillId="0" borderId="0" xfId="0" applyFont="1" applyAlignment="1">
      <alignment vertical="top"/>
    </xf>
    <xf numFmtId="0" fontId="37" fillId="0" borderId="24" xfId="0" applyFont="1" applyBorder="1" applyAlignment="1">
      <alignment horizontal="left" vertical="center"/>
    </xf>
    <xf numFmtId="0" fontId="37" fillId="0" borderId="25" xfId="0" applyFont="1" applyBorder="1" applyAlignment="1">
      <alignment horizontal="left" vertical="center"/>
    </xf>
    <xf numFmtId="0" fontId="37" fillId="0" borderId="26" xfId="0" applyFont="1" applyBorder="1" applyAlignment="1">
      <alignment horizontal="left" vertical="center"/>
    </xf>
    <xf numFmtId="0" fontId="37" fillId="0" borderId="27" xfId="0" applyFont="1" applyBorder="1" applyAlignment="1">
      <alignment horizontal="left" vertical="center"/>
    </xf>
    <xf numFmtId="0" fontId="38" fillId="0" borderId="1" xfId="0" applyFont="1" applyBorder="1" applyAlignment="1">
      <alignment horizontal="center" vertical="center"/>
    </xf>
    <xf numFmtId="0" fontId="37" fillId="0" borderId="28" xfId="0" applyFont="1" applyBorder="1" applyAlignment="1">
      <alignment horizontal="left" vertical="center"/>
    </xf>
    <xf numFmtId="0" fontId="39" fillId="0" borderId="1" xfId="0" applyFont="1" applyBorder="1" applyAlignment="1">
      <alignment horizontal="left" vertical="center"/>
    </xf>
    <xf numFmtId="0" fontId="43" fillId="0" borderId="0" xfId="0" applyFont="1" applyAlignment="1">
      <alignment horizontal="left" vertical="center"/>
    </xf>
    <xf numFmtId="0" fontId="39" fillId="0" borderId="29" xfId="0" applyFont="1" applyBorder="1" applyAlignment="1">
      <alignment horizontal="left" vertical="center"/>
    </xf>
    <xf numFmtId="0" fontId="39" fillId="0" borderId="29" xfId="0" applyFont="1" applyBorder="1" applyAlignment="1">
      <alignment horizontal="center" vertical="center"/>
    </xf>
    <xf numFmtId="0" fontId="43" fillId="0" borderId="29" xfId="0" applyFont="1" applyBorder="1" applyAlignment="1">
      <alignment horizontal="left" vertical="center"/>
    </xf>
    <xf numFmtId="0" fontId="44" fillId="0" borderId="1" xfId="0" applyFont="1" applyBorder="1" applyAlignment="1">
      <alignment horizontal="left" vertical="center"/>
    </xf>
    <xf numFmtId="0" fontId="41" fillId="0" borderId="0" xfId="0" applyFont="1" applyAlignment="1">
      <alignment horizontal="left" vertical="center"/>
    </xf>
    <xf numFmtId="0" fontId="45" fillId="0" borderId="1" xfId="0" applyFont="1" applyBorder="1" applyAlignment="1">
      <alignment horizontal="left" vertical="center"/>
    </xf>
    <xf numFmtId="0" fontId="40" fillId="0" borderId="1" xfId="0" applyFont="1" applyBorder="1" applyAlignment="1">
      <alignment horizontal="center" vertical="center"/>
    </xf>
    <xf numFmtId="0" fontId="40" fillId="0" borderId="0" xfId="0" applyFont="1" applyAlignment="1">
      <alignment horizontal="left" vertical="center"/>
    </xf>
    <xf numFmtId="0" fontId="41" fillId="0" borderId="27" xfId="0" applyFont="1" applyBorder="1" applyAlignment="1">
      <alignment horizontal="left" vertical="center"/>
    </xf>
    <xf numFmtId="0" fontId="40" fillId="0" borderId="1" xfId="0" applyFont="1" applyFill="1" applyBorder="1" applyAlignment="1">
      <alignment horizontal="left" vertical="center"/>
    </xf>
    <xf numFmtId="0" fontId="40" fillId="0" borderId="1" xfId="0" applyFont="1" applyFill="1" applyBorder="1" applyAlignment="1">
      <alignment horizontal="center" vertical="center"/>
    </xf>
    <xf numFmtId="0" fontId="37" fillId="0" borderId="30" xfId="0" applyFont="1" applyBorder="1" applyAlignment="1">
      <alignment horizontal="left" vertical="center"/>
    </xf>
    <xf numFmtId="0" fontId="42" fillId="0" borderId="29" xfId="0" applyFont="1" applyBorder="1" applyAlignment="1">
      <alignment horizontal="left" vertical="center"/>
    </xf>
    <xf numFmtId="0" fontId="37" fillId="0" borderId="31" xfId="0" applyFont="1" applyBorder="1" applyAlignment="1">
      <alignment horizontal="left" vertical="center"/>
    </xf>
    <xf numFmtId="0" fontId="37" fillId="0" borderId="1" xfId="0" applyFont="1" applyBorder="1" applyAlignment="1">
      <alignment horizontal="left" vertical="center"/>
    </xf>
    <xf numFmtId="0" fontId="42" fillId="0" borderId="1" xfId="0" applyFont="1" applyBorder="1" applyAlignment="1">
      <alignment horizontal="left" vertical="center"/>
    </xf>
    <xf numFmtId="0" fontId="43" fillId="0" borderId="1" xfId="0" applyFont="1" applyBorder="1" applyAlignment="1">
      <alignment horizontal="left" vertical="center"/>
    </xf>
    <xf numFmtId="0" fontId="41" fillId="0" borderId="29" xfId="0" applyFont="1" applyBorder="1" applyAlignment="1">
      <alignment horizontal="left" vertical="center"/>
    </xf>
    <xf numFmtId="0" fontId="37"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1" xfId="0" applyFont="1" applyBorder="1" applyAlignment="1">
      <alignment horizontal="center" vertical="center" wrapText="1"/>
    </xf>
    <xf numFmtId="0" fontId="37" fillId="0" borderId="24"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1" xfId="0" applyFont="1" applyBorder="1" applyAlignment="1">
      <alignment horizontal="left" vertical="center"/>
    </xf>
    <xf numFmtId="0" fontId="41" fillId="0" borderId="28" xfId="0" applyFont="1" applyBorder="1" applyAlignment="1">
      <alignment horizontal="left" vertical="center" wrapText="1"/>
    </xf>
    <xf numFmtId="0" fontId="41" fillId="0" borderId="28" xfId="0" applyFont="1" applyBorder="1" applyAlignment="1">
      <alignment horizontal="left" vertical="center"/>
    </xf>
    <xf numFmtId="0" fontId="41" fillId="0" borderId="30" xfId="0" applyFont="1" applyBorder="1" applyAlignment="1">
      <alignment horizontal="left" vertical="center" wrapText="1"/>
    </xf>
    <xf numFmtId="0" fontId="41" fillId="0" borderId="29" xfId="0" applyFont="1" applyBorder="1" applyAlignment="1">
      <alignment horizontal="left" vertical="center" wrapText="1"/>
    </xf>
    <xf numFmtId="0" fontId="41" fillId="0" borderId="31" xfId="0" applyFont="1" applyBorder="1" applyAlignment="1">
      <alignment horizontal="left" vertical="center" wrapText="1"/>
    </xf>
    <xf numFmtId="0" fontId="40" fillId="0" borderId="1" xfId="0" applyFont="1" applyBorder="1" applyAlignment="1">
      <alignment horizontal="left" vertical="top"/>
    </xf>
    <xf numFmtId="0" fontId="40" fillId="0" borderId="1" xfId="0" applyFont="1" applyBorder="1" applyAlignment="1">
      <alignment horizontal="center" vertical="top"/>
    </xf>
    <xf numFmtId="0" fontId="41" fillId="0" borderId="30"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center" vertical="center"/>
    </xf>
    <xf numFmtId="0" fontId="43" fillId="0" borderId="0" xfId="0" applyFont="1" applyAlignment="1">
      <alignment vertical="center"/>
    </xf>
    <xf numFmtId="0" fontId="39" fillId="0" borderId="1" xfId="0" applyFont="1" applyBorder="1" applyAlignment="1">
      <alignment vertical="center"/>
    </xf>
    <xf numFmtId="0" fontId="43" fillId="0" borderId="29" xfId="0" applyFont="1" applyBorder="1" applyAlignment="1">
      <alignment vertical="center"/>
    </xf>
    <xf numFmtId="0" fontId="39" fillId="0" borderId="29" xfId="0" applyFont="1" applyBorder="1" applyAlignment="1">
      <alignment vertical="center"/>
    </xf>
    <xf numFmtId="0" fontId="40" fillId="0" borderId="1" xfId="0" applyFont="1" applyBorder="1" applyAlignment="1">
      <alignment vertical="top"/>
    </xf>
    <xf numFmtId="49" fontId="40" fillId="0" borderId="1" xfId="0" applyNumberFormat="1" applyFont="1" applyBorder="1" applyAlignment="1">
      <alignment horizontal="left" vertical="center"/>
    </xf>
    <xf numFmtId="0" fontId="0" fillId="0" borderId="29" xfId="0" applyBorder="1" applyAlignment="1">
      <alignment vertical="top"/>
    </xf>
    <xf numFmtId="0" fontId="39" fillId="0" borderId="29" xfId="0" applyFont="1" applyBorder="1" applyAlignment="1">
      <alignment horizontal="left"/>
    </xf>
    <xf numFmtId="0" fontId="43" fillId="0" borderId="29" xfId="0" applyFont="1" applyBorder="1" applyAlignment="1"/>
    <xf numFmtId="0" fontId="37" fillId="0" borderId="27" xfId="0" applyFont="1" applyBorder="1" applyAlignment="1">
      <alignment vertical="top"/>
    </xf>
    <xf numFmtId="0" fontId="37" fillId="0" borderId="28" xfId="0" applyFont="1" applyBorder="1" applyAlignment="1">
      <alignment vertical="top"/>
    </xf>
    <xf numFmtId="0" fontId="37" fillId="0" borderId="30" xfId="0" applyFont="1" applyBorder="1" applyAlignment="1">
      <alignment vertical="top"/>
    </xf>
    <xf numFmtId="0" fontId="37" fillId="0" borderId="29" xfId="0" applyFont="1" applyBorder="1" applyAlignment="1">
      <alignment vertical="top"/>
    </xf>
    <xf numFmtId="0" fontId="37"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theme" Target="theme/theme1.xml" /><Relationship Id="rId7" Type="http://schemas.openxmlformats.org/officeDocument/2006/relationships/calcChain" Target="calcChain.xml" /><Relationship Id="rId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19</v>
      </c>
      <c r="L7" s="22"/>
      <c r="M7" s="22"/>
      <c r="N7" s="22"/>
      <c r="O7" s="22"/>
      <c r="P7" s="22"/>
      <c r="Q7" s="22"/>
      <c r="R7" s="22"/>
      <c r="S7" s="22"/>
      <c r="T7" s="22"/>
      <c r="U7" s="22"/>
      <c r="V7" s="22"/>
      <c r="W7" s="22"/>
      <c r="X7" s="22"/>
      <c r="Y7" s="22"/>
      <c r="Z7" s="22"/>
      <c r="AA7" s="22"/>
      <c r="AB7" s="22"/>
      <c r="AC7" s="22"/>
      <c r="AD7" s="22"/>
      <c r="AE7" s="22"/>
      <c r="AF7" s="22"/>
      <c r="AG7" s="22"/>
      <c r="AH7" s="22"/>
      <c r="AI7" s="22"/>
      <c r="AJ7" s="22"/>
      <c r="AK7" s="32" t="s">
        <v>20</v>
      </c>
      <c r="AL7" s="22"/>
      <c r="AM7" s="22"/>
      <c r="AN7" s="27" t="s">
        <v>19</v>
      </c>
      <c r="AO7" s="22"/>
      <c r="AP7" s="22"/>
      <c r="AQ7" s="22"/>
      <c r="AR7" s="20"/>
      <c r="BE7" s="31"/>
      <c r="BS7" s="17" t="s">
        <v>6</v>
      </c>
    </row>
    <row r="8" s="1" customFormat="1" ht="12" customHeight="1">
      <c r="B8" s="21"/>
      <c r="C8" s="22"/>
      <c r="D8" s="32" t="s">
        <v>21</v>
      </c>
      <c r="E8" s="22"/>
      <c r="F8" s="22"/>
      <c r="G8" s="22"/>
      <c r="H8" s="22"/>
      <c r="I8" s="22"/>
      <c r="J8" s="22"/>
      <c r="K8" s="27" t="s">
        <v>22</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23</v>
      </c>
      <c r="AL8" s="22"/>
      <c r="AM8" s="22"/>
      <c r="AN8" s="33" t="s">
        <v>24</v>
      </c>
      <c r="AO8" s="22"/>
      <c r="AP8" s="22"/>
      <c r="AQ8" s="22"/>
      <c r="AR8" s="20"/>
      <c r="BE8" s="31"/>
      <c r="BS8" s="17" t="s">
        <v>6</v>
      </c>
    </row>
    <row r="9"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6</v>
      </c>
    </row>
    <row r="10" s="1" customFormat="1" ht="12" customHeight="1">
      <c r="B10" s="21"/>
      <c r="C10" s="22"/>
      <c r="D10" s="32" t="s">
        <v>25</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26</v>
      </c>
      <c r="AL10" s="22"/>
      <c r="AM10" s="22"/>
      <c r="AN10" s="27" t="s">
        <v>19</v>
      </c>
      <c r="AO10" s="22"/>
      <c r="AP10" s="22"/>
      <c r="AQ10" s="22"/>
      <c r="AR10" s="20"/>
      <c r="BE10" s="31"/>
      <c r="BS10" s="17" t="s">
        <v>6</v>
      </c>
    </row>
    <row r="11" s="1" customFormat="1" ht="18.48" customHeight="1">
      <c r="B11" s="21"/>
      <c r="C11" s="22"/>
      <c r="D11" s="22"/>
      <c r="E11" s="27" t="s">
        <v>22</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27</v>
      </c>
      <c r="AL11" s="22"/>
      <c r="AM11" s="22"/>
      <c r="AN11" s="27" t="s">
        <v>19</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28</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26</v>
      </c>
      <c r="AL13" s="22"/>
      <c r="AM13" s="22"/>
      <c r="AN13" s="34" t="s">
        <v>29</v>
      </c>
      <c r="AO13" s="22"/>
      <c r="AP13" s="22"/>
      <c r="AQ13" s="22"/>
      <c r="AR13" s="20"/>
      <c r="BE13" s="31"/>
      <c r="BS13" s="17" t="s">
        <v>6</v>
      </c>
    </row>
    <row r="14">
      <c r="B14" s="21"/>
      <c r="C14" s="22"/>
      <c r="D14" s="22"/>
      <c r="E14" s="34" t="s">
        <v>29</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27</v>
      </c>
      <c r="AL14" s="22"/>
      <c r="AM14" s="22"/>
      <c r="AN14" s="34" t="s">
        <v>29</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30</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26</v>
      </c>
      <c r="AL16" s="22"/>
      <c r="AM16" s="22"/>
      <c r="AN16" s="27" t="s">
        <v>19</v>
      </c>
      <c r="AO16" s="22"/>
      <c r="AP16" s="22"/>
      <c r="AQ16" s="22"/>
      <c r="AR16" s="20"/>
      <c r="BE16" s="31"/>
      <c r="BS16" s="17" t="s">
        <v>4</v>
      </c>
    </row>
    <row r="17" s="1" customFormat="1" ht="18.48" customHeight="1">
      <c r="B17" s="21"/>
      <c r="C17" s="22"/>
      <c r="D17" s="22"/>
      <c r="E17" s="27" t="s">
        <v>22</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27</v>
      </c>
      <c r="AL17" s="22"/>
      <c r="AM17" s="22"/>
      <c r="AN17" s="27" t="s">
        <v>19</v>
      </c>
      <c r="AO17" s="22"/>
      <c r="AP17" s="22"/>
      <c r="AQ17" s="22"/>
      <c r="AR17" s="20"/>
      <c r="BE17" s="31"/>
      <c r="BS17" s="17" t="s">
        <v>31</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32</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26</v>
      </c>
      <c r="AL19" s="22"/>
      <c r="AM19" s="22"/>
      <c r="AN19" s="27" t="s">
        <v>33</v>
      </c>
      <c r="AO19" s="22"/>
      <c r="AP19" s="22"/>
      <c r="AQ19" s="22"/>
      <c r="AR19" s="20"/>
      <c r="BE19" s="31"/>
      <c r="BS19" s="17" t="s">
        <v>6</v>
      </c>
    </row>
    <row r="20" s="1" customFormat="1" ht="18.48" customHeight="1">
      <c r="B20" s="21"/>
      <c r="C20" s="22"/>
      <c r="D20" s="22"/>
      <c r="E20" s="27" t="s">
        <v>34</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27</v>
      </c>
      <c r="AL20" s="22"/>
      <c r="AM20" s="22"/>
      <c r="AN20" s="27" t="s">
        <v>35</v>
      </c>
      <c r="AO20" s="22"/>
      <c r="AP20" s="22"/>
      <c r="AQ20" s="22"/>
      <c r="AR20" s="20"/>
      <c r="BE20" s="31"/>
      <c r="BS20" s="17" t="s">
        <v>4</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36</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47.25" customHeight="1">
      <c r="B23" s="21"/>
      <c r="C23" s="22"/>
      <c r="D23" s="22"/>
      <c r="E23" s="36" t="s">
        <v>37</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2" customFormat="1" ht="25.92" customHeight="1">
      <c r="A26" s="38"/>
      <c r="B26" s="39"/>
      <c r="C26" s="40"/>
      <c r="D26" s="41" t="s">
        <v>38</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ROUND(AG54,2)</f>
        <v>0</v>
      </c>
      <c r="AL26" s="42"/>
      <c r="AM26" s="42"/>
      <c r="AN26" s="42"/>
      <c r="AO26" s="42"/>
      <c r="AP26" s="40"/>
      <c r="AQ26" s="40"/>
      <c r="AR26" s="44"/>
      <c r="BE26" s="31"/>
    </row>
    <row r="27" s="2" customFormat="1" ht="6.96"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1"/>
    </row>
    <row r="28" s="2" customFormat="1">
      <c r="A28" s="38"/>
      <c r="B28" s="39"/>
      <c r="C28" s="40"/>
      <c r="D28" s="40"/>
      <c r="E28" s="40"/>
      <c r="F28" s="40"/>
      <c r="G28" s="40"/>
      <c r="H28" s="40"/>
      <c r="I28" s="40"/>
      <c r="J28" s="40"/>
      <c r="K28" s="40"/>
      <c r="L28" s="45" t="s">
        <v>39</v>
      </c>
      <c r="M28" s="45"/>
      <c r="N28" s="45"/>
      <c r="O28" s="45"/>
      <c r="P28" s="45"/>
      <c r="Q28" s="40"/>
      <c r="R28" s="40"/>
      <c r="S28" s="40"/>
      <c r="T28" s="40"/>
      <c r="U28" s="40"/>
      <c r="V28" s="40"/>
      <c r="W28" s="45" t="s">
        <v>40</v>
      </c>
      <c r="X28" s="45"/>
      <c r="Y28" s="45"/>
      <c r="Z28" s="45"/>
      <c r="AA28" s="45"/>
      <c r="AB28" s="45"/>
      <c r="AC28" s="45"/>
      <c r="AD28" s="45"/>
      <c r="AE28" s="45"/>
      <c r="AF28" s="40"/>
      <c r="AG28" s="40"/>
      <c r="AH28" s="40"/>
      <c r="AI28" s="40"/>
      <c r="AJ28" s="40"/>
      <c r="AK28" s="45" t="s">
        <v>41</v>
      </c>
      <c r="AL28" s="45"/>
      <c r="AM28" s="45"/>
      <c r="AN28" s="45"/>
      <c r="AO28" s="45"/>
      <c r="AP28" s="40"/>
      <c r="AQ28" s="40"/>
      <c r="AR28" s="44"/>
      <c r="BE28" s="31"/>
    </row>
    <row r="29" s="3" customFormat="1" ht="14.4" customHeight="1">
      <c r="A29" s="3"/>
      <c r="B29" s="46"/>
      <c r="C29" s="47"/>
      <c r="D29" s="32" t="s">
        <v>42</v>
      </c>
      <c r="E29" s="47"/>
      <c r="F29" s="32" t="s">
        <v>43</v>
      </c>
      <c r="G29" s="47"/>
      <c r="H29" s="47"/>
      <c r="I29" s="47"/>
      <c r="J29" s="47"/>
      <c r="K29" s="47"/>
      <c r="L29" s="48">
        <v>0.20999999999999999</v>
      </c>
      <c r="M29" s="47"/>
      <c r="N29" s="47"/>
      <c r="O29" s="47"/>
      <c r="P29" s="47"/>
      <c r="Q29" s="47"/>
      <c r="R29" s="47"/>
      <c r="S29" s="47"/>
      <c r="T29" s="47"/>
      <c r="U29" s="47"/>
      <c r="V29" s="47"/>
      <c r="W29" s="49">
        <f>ROUND(AZ54, 2)</f>
        <v>0</v>
      </c>
      <c r="X29" s="47"/>
      <c r="Y29" s="47"/>
      <c r="Z29" s="47"/>
      <c r="AA29" s="47"/>
      <c r="AB29" s="47"/>
      <c r="AC29" s="47"/>
      <c r="AD29" s="47"/>
      <c r="AE29" s="47"/>
      <c r="AF29" s="47"/>
      <c r="AG29" s="47"/>
      <c r="AH29" s="47"/>
      <c r="AI29" s="47"/>
      <c r="AJ29" s="47"/>
      <c r="AK29" s="49">
        <f>ROUND(AV54, 2)</f>
        <v>0</v>
      </c>
      <c r="AL29" s="47"/>
      <c r="AM29" s="47"/>
      <c r="AN29" s="47"/>
      <c r="AO29" s="47"/>
      <c r="AP29" s="47"/>
      <c r="AQ29" s="47"/>
      <c r="AR29" s="50"/>
      <c r="BE29" s="51"/>
    </row>
    <row r="30" s="3" customFormat="1" ht="14.4" customHeight="1">
      <c r="A30" s="3"/>
      <c r="B30" s="46"/>
      <c r="C30" s="47"/>
      <c r="D30" s="47"/>
      <c r="E30" s="47"/>
      <c r="F30" s="32" t="s">
        <v>44</v>
      </c>
      <c r="G30" s="47"/>
      <c r="H30" s="47"/>
      <c r="I30" s="47"/>
      <c r="J30" s="47"/>
      <c r="K30" s="47"/>
      <c r="L30" s="48">
        <v>0.14999999999999999</v>
      </c>
      <c r="M30" s="47"/>
      <c r="N30" s="47"/>
      <c r="O30" s="47"/>
      <c r="P30" s="47"/>
      <c r="Q30" s="47"/>
      <c r="R30" s="47"/>
      <c r="S30" s="47"/>
      <c r="T30" s="47"/>
      <c r="U30" s="47"/>
      <c r="V30" s="47"/>
      <c r="W30" s="49">
        <f>ROUND(BA54, 2)</f>
        <v>0</v>
      </c>
      <c r="X30" s="47"/>
      <c r="Y30" s="47"/>
      <c r="Z30" s="47"/>
      <c r="AA30" s="47"/>
      <c r="AB30" s="47"/>
      <c r="AC30" s="47"/>
      <c r="AD30" s="47"/>
      <c r="AE30" s="47"/>
      <c r="AF30" s="47"/>
      <c r="AG30" s="47"/>
      <c r="AH30" s="47"/>
      <c r="AI30" s="47"/>
      <c r="AJ30" s="47"/>
      <c r="AK30" s="49">
        <f>ROUND(AW54, 2)</f>
        <v>0</v>
      </c>
      <c r="AL30" s="47"/>
      <c r="AM30" s="47"/>
      <c r="AN30" s="47"/>
      <c r="AO30" s="47"/>
      <c r="AP30" s="47"/>
      <c r="AQ30" s="47"/>
      <c r="AR30" s="50"/>
      <c r="BE30" s="51"/>
    </row>
    <row r="31" hidden="1" s="3" customFormat="1" ht="14.4" customHeight="1">
      <c r="A31" s="3"/>
      <c r="B31" s="46"/>
      <c r="C31" s="47"/>
      <c r="D31" s="47"/>
      <c r="E31" s="47"/>
      <c r="F31" s="32" t="s">
        <v>45</v>
      </c>
      <c r="G31" s="47"/>
      <c r="H31" s="47"/>
      <c r="I31" s="47"/>
      <c r="J31" s="47"/>
      <c r="K31" s="47"/>
      <c r="L31" s="48">
        <v>0.20999999999999999</v>
      </c>
      <c r="M31" s="47"/>
      <c r="N31" s="47"/>
      <c r="O31" s="47"/>
      <c r="P31" s="47"/>
      <c r="Q31" s="47"/>
      <c r="R31" s="47"/>
      <c r="S31" s="47"/>
      <c r="T31" s="47"/>
      <c r="U31" s="47"/>
      <c r="V31" s="47"/>
      <c r="W31" s="49">
        <f>ROUND(BB54,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3" customFormat="1" ht="14.4" customHeight="1">
      <c r="A32" s="3"/>
      <c r="B32" s="46"/>
      <c r="C32" s="47"/>
      <c r="D32" s="47"/>
      <c r="E32" s="47"/>
      <c r="F32" s="32" t="s">
        <v>46</v>
      </c>
      <c r="G32" s="47"/>
      <c r="H32" s="47"/>
      <c r="I32" s="47"/>
      <c r="J32" s="47"/>
      <c r="K32" s="47"/>
      <c r="L32" s="48">
        <v>0.14999999999999999</v>
      </c>
      <c r="M32" s="47"/>
      <c r="N32" s="47"/>
      <c r="O32" s="47"/>
      <c r="P32" s="47"/>
      <c r="Q32" s="47"/>
      <c r="R32" s="47"/>
      <c r="S32" s="47"/>
      <c r="T32" s="47"/>
      <c r="U32" s="47"/>
      <c r="V32" s="47"/>
      <c r="W32" s="49">
        <f>ROUND(BC54,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3" customFormat="1" ht="14.4" customHeight="1">
      <c r="A33" s="3"/>
      <c r="B33" s="46"/>
      <c r="C33" s="47"/>
      <c r="D33" s="47"/>
      <c r="E33" s="47"/>
      <c r="F33" s="32" t="s">
        <v>47</v>
      </c>
      <c r="G33" s="47"/>
      <c r="H33" s="47"/>
      <c r="I33" s="47"/>
      <c r="J33" s="47"/>
      <c r="K33" s="47"/>
      <c r="L33" s="48">
        <v>0</v>
      </c>
      <c r="M33" s="47"/>
      <c r="N33" s="47"/>
      <c r="O33" s="47"/>
      <c r="P33" s="47"/>
      <c r="Q33" s="47"/>
      <c r="R33" s="47"/>
      <c r="S33" s="47"/>
      <c r="T33" s="47"/>
      <c r="U33" s="47"/>
      <c r="V33" s="47"/>
      <c r="W33" s="49">
        <f>ROUND(BD54, 2)</f>
        <v>0</v>
      </c>
      <c r="X33" s="47"/>
      <c r="Y33" s="47"/>
      <c r="Z33" s="47"/>
      <c r="AA33" s="47"/>
      <c r="AB33" s="47"/>
      <c r="AC33" s="47"/>
      <c r="AD33" s="47"/>
      <c r="AE33" s="47"/>
      <c r="AF33" s="47"/>
      <c r="AG33" s="47"/>
      <c r="AH33" s="47"/>
      <c r="AI33" s="47"/>
      <c r="AJ33" s="47"/>
      <c r="AK33" s="49">
        <v>0</v>
      </c>
      <c r="AL33" s="47"/>
      <c r="AM33" s="47"/>
      <c r="AN33" s="47"/>
      <c r="AO33" s="47"/>
      <c r="AP33" s="47"/>
      <c r="AQ33" s="47"/>
      <c r="AR33" s="50"/>
      <c r="BE33" s="3"/>
    </row>
    <row r="34" s="2" customFormat="1" ht="6.96"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8"/>
    </row>
    <row r="35" s="2" customFormat="1" ht="25.92" customHeight="1">
      <c r="A35" s="38"/>
      <c r="B35" s="39"/>
      <c r="C35" s="52"/>
      <c r="D35" s="53" t="s">
        <v>48</v>
      </c>
      <c r="E35" s="54"/>
      <c r="F35" s="54"/>
      <c r="G35" s="54"/>
      <c r="H35" s="54"/>
      <c r="I35" s="54"/>
      <c r="J35" s="54"/>
      <c r="K35" s="54"/>
      <c r="L35" s="54"/>
      <c r="M35" s="54"/>
      <c r="N35" s="54"/>
      <c r="O35" s="54"/>
      <c r="P35" s="54"/>
      <c r="Q35" s="54"/>
      <c r="R35" s="54"/>
      <c r="S35" s="54"/>
      <c r="T35" s="55" t="s">
        <v>49</v>
      </c>
      <c r="U35" s="54"/>
      <c r="V35" s="54"/>
      <c r="W35" s="54"/>
      <c r="X35" s="56" t="s">
        <v>50</v>
      </c>
      <c r="Y35" s="54"/>
      <c r="Z35" s="54"/>
      <c r="AA35" s="54"/>
      <c r="AB35" s="54"/>
      <c r="AC35" s="54"/>
      <c r="AD35" s="54"/>
      <c r="AE35" s="54"/>
      <c r="AF35" s="54"/>
      <c r="AG35" s="54"/>
      <c r="AH35" s="54"/>
      <c r="AI35" s="54"/>
      <c r="AJ35" s="54"/>
      <c r="AK35" s="57">
        <f>SUM(AK26:AK33)</f>
        <v>0</v>
      </c>
      <c r="AL35" s="54"/>
      <c r="AM35" s="54"/>
      <c r="AN35" s="54"/>
      <c r="AO35" s="58"/>
      <c r="AP35" s="52"/>
      <c r="AQ35" s="52"/>
      <c r="AR35" s="44"/>
      <c r="BE35" s="38"/>
    </row>
    <row r="36" s="2" customFormat="1" ht="6.96"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c r="BE36" s="38"/>
    </row>
    <row r="37" s="2" customFormat="1" ht="6.96" customHeight="1">
      <c r="A37" s="38"/>
      <c r="B37" s="59"/>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44"/>
      <c r="BE37" s="38"/>
    </row>
    <row r="41" s="2" customFormat="1" ht="6.96" customHeight="1">
      <c r="A41" s="38"/>
      <c r="B41" s="61"/>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44"/>
      <c r="BE41" s="38"/>
    </row>
    <row r="42" s="2" customFormat="1" ht="24.96" customHeight="1">
      <c r="A42" s="38"/>
      <c r="B42" s="39"/>
      <c r="C42" s="23" t="s">
        <v>51</v>
      </c>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4"/>
      <c r="BE42" s="38"/>
    </row>
    <row r="43" s="2" customFormat="1" ht="6.96" customHeight="1">
      <c r="A43" s="38"/>
      <c r="B43" s="39"/>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4"/>
      <c r="BE43" s="38"/>
    </row>
    <row r="44" s="4" customFormat="1" ht="12" customHeight="1">
      <c r="A44" s="4"/>
      <c r="B44" s="63"/>
      <c r="C44" s="32" t="s">
        <v>13</v>
      </c>
      <c r="D44" s="64"/>
      <c r="E44" s="64"/>
      <c r="F44" s="64"/>
      <c r="G44" s="64"/>
      <c r="H44" s="64"/>
      <c r="I44" s="64"/>
      <c r="J44" s="64"/>
      <c r="K44" s="64"/>
      <c r="L44" s="64" t="str">
        <f>K5</f>
        <v>20211002</v>
      </c>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5"/>
      <c r="BE44" s="4"/>
    </row>
    <row r="45" s="5" customFormat="1" ht="36.96" customHeight="1">
      <c r="A45" s="5"/>
      <c r="B45" s="66"/>
      <c r="C45" s="67" t="s">
        <v>16</v>
      </c>
      <c r="D45" s="68"/>
      <c r="E45" s="68"/>
      <c r="F45" s="68"/>
      <c r="G45" s="68"/>
      <c r="H45" s="68"/>
      <c r="I45" s="68"/>
      <c r="J45" s="68"/>
      <c r="K45" s="68"/>
      <c r="L45" s="69" t="str">
        <f>K6</f>
        <v>Rekonstrukce UMT a rozšíření fotbalového hřiště</v>
      </c>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70"/>
      <c r="BE45" s="5"/>
    </row>
    <row r="46" s="2" customFormat="1" ht="6.96" customHeight="1">
      <c r="A46" s="38"/>
      <c r="B46" s="39"/>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4"/>
      <c r="BE46" s="38"/>
    </row>
    <row r="47" s="2" customFormat="1" ht="12" customHeight="1">
      <c r="A47" s="38"/>
      <c r="B47" s="39"/>
      <c r="C47" s="32" t="s">
        <v>21</v>
      </c>
      <c r="D47" s="40"/>
      <c r="E47" s="40"/>
      <c r="F47" s="40"/>
      <c r="G47" s="40"/>
      <c r="H47" s="40"/>
      <c r="I47" s="40"/>
      <c r="J47" s="40"/>
      <c r="K47" s="40"/>
      <c r="L47" s="71" t="str">
        <f>IF(K8="","",K8)</f>
        <v xml:space="preserve"> </v>
      </c>
      <c r="M47" s="40"/>
      <c r="N47" s="40"/>
      <c r="O47" s="40"/>
      <c r="P47" s="40"/>
      <c r="Q47" s="40"/>
      <c r="R47" s="40"/>
      <c r="S47" s="40"/>
      <c r="T47" s="40"/>
      <c r="U47" s="40"/>
      <c r="V47" s="40"/>
      <c r="W47" s="40"/>
      <c r="X47" s="40"/>
      <c r="Y47" s="40"/>
      <c r="Z47" s="40"/>
      <c r="AA47" s="40"/>
      <c r="AB47" s="40"/>
      <c r="AC47" s="40"/>
      <c r="AD47" s="40"/>
      <c r="AE47" s="40"/>
      <c r="AF47" s="40"/>
      <c r="AG47" s="40"/>
      <c r="AH47" s="40"/>
      <c r="AI47" s="32" t="s">
        <v>23</v>
      </c>
      <c r="AJ47" s="40"/>
      <c r="AK47" s="40"/>
      <c r="AL47" s="40"/>
      <c r="AM47" s="72" t="str">
        <f>IF(AN8= "","",AN8)</f>
        <v>2. 2. 2021</v>
      </c>
      <c r="AN47" s="72"/>
      <c r="AO47" s="40"/>
      <c r="AP47" s="40"/>
      <c r="AQ47" s="40"/>
      <c r="AR47" s="44"/>
      <c r="BE47" s="38"/>
    </row>
    <row r="48" s="2" customFormat="1" ht="6.96" customHeight="1">
      <c r="A48" s="38"/>
      <c r="B48" s="39"/>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4"/>
      <c r="BE48" s="38"/>
    </row>
    <row r="49" s="2" customFormat="1" ht="15.15" customHeight="1">
      <c r="A49" s="38"/>
      <c r="B49" s="39"/>
      <c r="C49" s="32" t="s">
        <v>25</v>
      </c>
      <c r="D49" s="40"/>
      <c r="E49" s="40"/>
      <c r="F49" s="40"/>
      <c r="G49" s="40"/>
      <c r="H49" s="40"/>
      <c r="I49" s="40"/>
      <c r="J49" s="40"/>
      <c r="K49" s="40"/>
      <c r="L49" s="64" t="str">
        <f>IF(E11= "","",E11)</f>
        <v xml:space="preserve"> </v>
      </c>
      <c r="M49" s="40"/>
      <c r="N49" s="40"/>
      <c r="O49" s="40"/>
      <c r="P49" s="40"/>
      <c r="Q49" s="40"/>
      <c r="R49" s="40"/>
      <c r="S49" s="40"/>
      <c r="T49" s="40"/>
      <c r="U49" s="40"/>
      <c r="V49" s="40"/>
      <c r="W49" s="40"/>
      <c r="X49" s="40"/>
      <c r="Y49" s="40"/>
      <c r="Z49" s="40"/>
      <c r="AA49" s="40"/>
      <c r="AB49" s="40"/>
      <c r="AC49" s="40"/>
      <c r="AD49" s="40"/>
      <c r="AE49" s="40"/>
      <c r="AF49" s="40"/>
      <c r="AG49" s="40"/>
      <c r="AH49" s="40"/>
      <c r="AI49" s="32" t="s">
        <v>30</v>
      </c>
      <c r="AJ49" s="40"/>
      <c r="AK49" s="40"/>
      <c r="AL49" s="40"/>
      <c r="AM49" s="73" t="str">
        <f>IF(E17="","",E17)</f>
        <v xml:space="preserve"> </v>
      </c>
      <c r="AN49" s="64"/>
      <c r="AO49" s="64"/>
      <c r="AP49" s="64"/>
      <c r="AQ49" s="40"/>
      <c r="AR49" s="44"/>
      <c r="AS49" s="74" t="s">
        <v>52</v>
      </c>
      <c r="AT49" s="75"/>
      <c r="AU49" s="76"/>
      <c r="AV49" s="76"/>
      <c r="AW49" s="76"/>
      <c r="AX49" s="76"/>
      <c r="AY49" s="76"/>
      <c r="AZ49" s="76"/>
      <c r="BA49" s="76"/>
      <c r="BB49" s="76"/>
      <c r="BC49" s="76"/>
      <c r="BD49" s="77"/>
      <c r="BE49" s="38"/>
    </row>
    <row r="50" s="2" customFormat="1" ht="15.15" customHeight="1">
      <c r="A50" s="38"/>
      <c r="B50" s="39"/>
      <c r="C50" s="32" t="s">
        <v>28</v>
      </c>
      <c r="D50" s="40"/>
      <c r="E50" s="40"/>
      <c r="F50" s="40"/>
      <c r="G50" s="40"/>
      <c r="H50" s="40"/>
      <c r="I50" s="40"/>
      <c r="J50" s="40"/>
      <c r="K50" s="40"/>
      <c r="L50" s="64" t="str">
        <f>IF(E14= "Vyplň údaj","",E14)</f>
        <v/>
      </c>
      <c r="M50" s="40"/>
      <c r="N50" s="40"/>
      <c r="O50" s="40"/>
      <c r="P50" s="40"/>
      <c r="Q50" s="40"/>
      <c r="R50" s="40"/>
      <c r="S50" s="40"/>
      <c r="T50" s="40"/>
      <c r="U50" s="40"/>
      <c r="V50" s="40"/>
      <c r="W50" s="40"/>
      <c r="X50" s="40"/>
      <c r="Y50" s="40"/>
      <c r="Z50" s="40"/>
      <c r="AA50" s="40"/>
      <c r="AB50" s="40"/>
      <c r="AC50" s="40"/>
      <c r="AD50" s="40"/>
      <c r="AE50" s="40"/>
      <c r="AF50" s="40"/>
      <c r="AG50" s="40"/>
      <c r="AH50" s="40"/>
      <c r="AI50" s="32" t="s">
        <v>32</v>
      </c>
      <c r="AJ50" s="40"/>
      <c r="AK50" s="40"/>
      <c r="AL50" s="40"/>
      <c r="AM50" s="73" t="str">
        <f>IF(E20="","",E20)</f>
        <v>Ing.Miroslav Mach</v>
      </c>
      <c r="AN50" s="64"/>
      <c r="AO50" s="64"/>
      <c r="AP50" s="64"/>
      <c r="AQ50" s="40"/>
      <c r="AR50" s="44"/>
      <c r="AS50" s="78"/>
      <c r="AT50" s="79"/>
      <c r="AU50" s="80"/>
      <c r="AV50" s="80"/>
      <c r="AW50" s="80"/>
      <c r="AX50" s="80"/>
      <c r="AY50" s="80"/>
      <c r="AZ50" s="80"/>
      <c r="BA50" s="80"/>
      <c r="BB50" s="80"/>
      <c r="BC50" s="80"/>
      <c r="BD50" s="81"/>
      <c r="BE50" s="38"/>
    </row>
    <row r="51" s="2" customFormat="1" ht="10.8" customHeight="1">
      <c r="A51" s="38"/>
      <c r="B51" s="39"/>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4"/>
      <c r="AS51" s="82"/>
      <c r="AT51" s="83"/>
      <c r="AU51" s="84"/>
      <c r="AV51" s="84"/>
      <c r="AW51" s="84"/>
      <c r="AX51" s="84"/>
      <c r="AY51" s="84"/>
      <c r="AZ51" s="84"/>
      <c r="BA51" s="84"/>
      <c r="BB51" s="84"/>
      <c r="BC51" s="84"/>
      <c r="BD51" s="85"/>
      <c r="BE51" s="38"/>
    </row>
    <row r="52" s="2" customFormat="1" ht="29.28" customHeight="1">
      <c r="A52" s="38"/>
      <c r="B52" s="39"/>
      <c r="C52" s="86" t="s">
        <v>53</v>
      </c>
      <c r="D52" s="87"/>
      <c r="E52" s="87"/>
      <c r="F52" s="87"/>
      <c r="G52" s="87"/>
      <c r="H52" s="88"/>
      <c r="I52" s="89" t="s">
        <v>54</v>
      </c>
      <c r="J52" s="87"/>
      <c r="K52" s="87"/>
      <c r="L52" s="87"/>
      <c r="M52" s="87"/>
      <c r="N52" s="87"/>
      <c r="O52" s="87"/>
      <c r="P52" s="87"/>
      <c r="Q52" s="87"/>
      <c r="R52" s="87"/>
      <c r="S52" s="87"/>
      <c r="T52" s="87"/>
      <c r="U52" s="87"/>
      <c r="V52" s="87"/>
      <c r="W52" s="87"/>
      <c r="X52" s="87"/>
      <c r="Y52" s="87"/>
      <c r="Z52" s="87"/>
      <c r="AA52" s="87"/>
      <c r="AB52" s="87"/>
      <c r="AC52" s="87"/>
      <c r="AD52" s="87"/>
      <c r="AE52" s="87"/>
      <c r="AF52" s="87"/>
      <c r="AG52" s="90" t="s">
        <v>55</v>
      </c>
      <c r="AH52" s="87"/>
      <c r="AI52" s="87"/>
      <c r="AJ52" s="87"/>
      <c r="AK52" s="87"/>
      <c r="AL52" s="87"/>
      <c r="AM52" s="87"/>
      <c r="AN52" s="89" t="s">
        <v>56</v>
      </c>
      <c r="AO52" s="87"/>
      <c r="AP52" s="87"/>
      <c r="AQ52" s="91" t="s">
        <v>57</v>
      </c>
      <c r="AR52" s="44"/>
      <c r="AS52" s="92" t="s">
        <v>58</v>
      </c>
      <c r="AT52" s="93" t="s">
        <v>59</v>
      </c>
      <c r="AU52" s="93" t="s">
        <v>60</v>
      </c>
      <c r="AV52" s="93" t="s">
        <v>61</v>
      </c>
      <c r="AW52" s="93" t="s">
        <v>62</v>
      </c>
      <c r="AX52" s="93" t="s">
        <v>63</v>
      </c>
      <c r="AY52" s="93" t="s">
        <v>64</v>
      </c>
      <c r="AZ52" s="93" t="s">
        <v>65</v>
      </c>
      <c r="BA52" s="93" t="s">
        <v>66</v>
      </c>
      <c r="BB52" s="93" t="s">
        <v>67</v>
      </c>
      <c r="BC52" s="93" t="s">
        <v>68</v>
      </c>
      <c r="BD52" s="94" t="s">
        <v>69</v>
      </c>
      <c r="BE52" s="38"/>
    </row>
    <row r="53" s="2" customFormat="1" ht="10.8" customHeight="1">
      <c r="A53" s="38"/>
      <c r="B53" s="39"/>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4"/>
      <c r="AS53" s="95"/>
      <c r="AT53" s="96"/>
      <c r="AU53" s="96"/>
      <c r="AV53" s="96"/>
      <c r="AW53" s="96"/>
      <c r="AX53" s="96"/>
      <c r="AY53" s="96"/>
      <c r="AZ53" s="96"/>
      <c r="BA53" s="96"/>
      <c r="BB53" s="96"/>
      <c r="BC53" s="96"/>
      <c r="BD53" s="97"/>
      <c r="BE53" s="38"/>
    </row>
    <row r="54" s="6" customFormat="1" ht="32.4" customHeight="1">
      <c r="A54" s="6"/>
      <c r="B54" s="98"/>
      <c r="C54" s="99" t="s">
        <v>70</v>
      </c>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1">
        <f>ROUND(SUM(AG55:AG56),2)</f>
        <v>0</v>
      </c>
      <c r="AH54" s="101"/>
      <c r="AI54" s="101"/>
      <c r="AJ54" s="101"/>
      <c r="AK54" s="101"/>
      <c r="AL54" s="101"/>
      <c r="AM54" s="101"/>
      <c r="AN54" s="102">
        <f>SUM(AG54,AT54)</f>
        <v>0</v>
      </c>
      <c r="AO54" s="102"/>
      <c r="AP54" s="102"/>
      <c r="AQ54" s="103" t="s">
        <v>19</v>
      </c>
      <c r="AR54" s="104"/>
      <c r="AS54" s="105">
        <f>ROUND(SUM(AS55:AS56),2)</f>
        <v>0</v>
      </c>
      <c r="AT54" s="106">
        <f>ROUND(SUM(AV54:AW54),2)</f>
        <v>0</v>
      </c>
      <c r="AU54" s="107">
        <f>ROUND(SUM(AU55:AU56),5)</f>
        <v>0</v>
      </c>
      <c r="AV54" s="106">
        <f>ROUND(AZ54*L29,2)</f>
        <v>0</v>
      </c>
      <c r="AW54" s="106">
        <f>ROUND(BA54*L30,2)</f>
        <v>0</v>
      </c>
      <c r="AX54" s="106">
        <f>ROUND(BB54*L29,2)</f>
        <v>0</v>
      </c>
      <c r="AY54" s="106">
        <f>ROUND(BC54*L30,2)</f>
        <v>0</v>
      </c>
      <c r="AZ54" s="106">
        <f>ROUND(SUM(AZ55:AZ56),2)</f>
        <v>0</v>
      </c>
      <c r="BA54" s="106">
        <f>ROUND(SUM(BA55:BA56),2)</f>
        <v>0</v>
      </c>
      <c r="BB54" s="106">
        <f>ROUND(SUM(BB55:BB56),2)</f>
        <v>0</v>
      </c>
      <c r="BC54" s="106">
        <f>ROUND(SUM(BC55:BC56),2)</f>
        <v>0</v>
      </c>
      <c r="BD54" s="108">
        <f>ROUND(SUM(BD55:BD56),2)</f>
        <v>0</v>
      </c>
      <c r="BE54" s="6"/>
      <c r="BS54" s="109" t="s">
        <v>71</v>
      </c>
      <c r="BT54" s="109" t="s">
        <v>72</v>
      </c>
      <c r="BU54" s="110" t="s">
        <v>73</v>
      </c>
      <c r="BV54" s="109" t="s">
        <v>74</v>
      </c>
      <c r="BW54" s="109" t="s">
        <v>5</v>
      </c>
      <c r="BX54" s="109" t="s">
        <v>75</v>
      </c>
      <c r="CL54" s="109" t="s">
        <v>19</v>
      </c>
    </row>
    <row r="55" s="7" customFormat="1" ht="24.75" customHeight="1">
      <c r="A55" s="111" t="s">
        <v>76</v>
      </c>
      <c r="B55" s="112"/>
      <c r="C55" s="113"/>
      <c r="D55" s="114" t="s">
        <v>77</v>
      </c>
      <c r="E55" s="114"/>
      <c r="F55" s="114"/>
      <c r="G55" s="114"/>
      <c r="H55" s="114"/>
      <c r="I55" s="115"/>
      <c r="J55" s="114" t="s">
        <v>78</v>
      </c>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6">
        <f>'01 - Rekonstrukce UMT a r...'!J30</f>
        <v>0</v>
      </c>
      <c r="AH55" s="115"/>
      <c r="AI55" s="115"/>
      <c r="AJ55" s="115"/>
      <c r="AK55" s="115"/>
      <c r="AL55" s="115"/>
      <c r="AM55" s="115"/>
      <c r="AN55" s="116">
        <f>SUM(AG55,AT55)</f>
        <v>0</v>
      </c>
      <c r="AO55" s="115"/>
      <c r="AP55" s="115"/>
      <c r="AQ55" s="117" t="s">
        <v>79</v>
      </c>
      <c r="AR55" s="118"/>
      <c r="AS55" s="119">
        <v>0</v>
      </c>
      <c r="AT55" s="120">
        <f>ROUND(SUM(AV55:AW55),2)</f>
        <v>0</v>
      </c>
      <c r="AU55" s="121">
        <f>'01 - Rekonstrukce UMT a r...'!P89</f>
        <v>0</v>
      </c>
      <c r="AV55" s="120">
        <f>'01 - Rekonstrukce UMT a r...'!J33</f>
        <v>0</v>
      </c>
      <c r="AW55" s="120">
        <f>'01 - Rekonstrukce UMT a r...'!J34</f>
        <v>0</v>
      </c>
      <c r="AX55" s="120">
        <f>'01 - Rekonstrukce UMT a r...'!J35</f>
        <v>0</v>
      </c>
      <c r="AY55" s="120">
        <f>'01 - Rekonstrukce UMT a r...'!J36</f>
        <v>0</v>
      </c>
      <c r="AZ55" s="120">
        <f>'01 - Rekonstrukce UMT a r...'!F33</f>
        <v>0</v>
      </c>
      <c r="BA55" s="120">
        <f>'01 - Rekonstrukce UMT a r...'!F34</f>
        <v>0</v>
      </c>
      <c r="BB55" s="120">
        <f>'01 - Rekonstrukce UMT a r...'!F35</f>
        <v>0</v>
      </c>
      <c r="BC55" s="120">
        <f>'01 - Rekonstrukce UMT a r...'!F36</f>
        <v>0</v>
      </c>
      <c r="BD55" s="122">
        <f>'01 - Rekonstrukce UMT a r...'!F37</f>
        <v>0</v>
      </c>
      <c r="BE55" s="7"/>
      <c r="BT55" s="123" t="s">
        <v>80</v>
      </c>
      <c r="BV55" s="123" t="s">
        <v>74</v>
      </c>
      <c r="BW55" s="123" t="s">
        <v>81</v>
      </c>
      <c r="BX55" s="123" t="s">
        <v>5</v>
      </c>
      <c r="CL55" s="123" t="s">
        <v>19</v>
      </c>
      <c r="CM55" s="123" t="s">
        <v>82</v>
      </c>
    </row>
    <row r="56" s="7" customFormat="1" ht="16.5" customHeight="1">
      <c r="A56" s="111" t="s">
        <v>76</v>
      </c>
      <c r="B56" s="112"/>
      <c r="C56" s="113"/>
      <c r="D56" s="114" t="s">
        <v>83</v>
      </c>
      <c r="E56" s="114"/>
      <c r="F56" s="114"/>
      <c r="G56" s="114"/>
      <c r="H56" s="114"/>
      <c r="I56" s="115"/>
      <c r="J56" s="114" t="s">
        <v>84</v>
      </c>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6">
        <f>'02 - Rekonstrukce umělého...'!J30</f>
        <v>0</v>
      </c>
      <c r="AH56" s="115"/>
      <c r="AI56" s="115"/>
      <c r="AJ56" s="115"/>
      <c r="AK56" s="115"/>
      <c r="AL56" s="115"/>
      <c r="AM56" s="115"/>
      <c r="AN56" s="116">
        <f>SUM(AG56,AT56)</f>
        <v>0</v>
      </c>
      <c r="AO56" s="115"/>
      <c r="AP56" s="115"/>
      <c r="AQ56" s="117" t="s">
        <v>79</v>
      </c>
      <c r="AR56" s="118"/>
      <c r="AS56" s="124">
        <v>0</v>
      </c>
      <c r="AT56" s="125">
        <f>ROUND(SUM(AV56:AW56),2)</f>
        <v>0</v>
      </c>
      <c r="AU56" s="126">
        <f>'02 - Rekonstrukce umělého...'!P85</f>
        <v>0</v>
      </c>
      <c r="AV56" s="125">
        <f>'02 - Rekonstrukce umělého...'!J33</f>
        <v>0</v>
      </c>
      <c r="AW56" s="125">
        <f>'02 - Rekonstrukce umělého...'!J34</f>
        <v>0</v>
      </c>
      <c r="AX56" s="125">
        <f>'02 - Rekonstrukce umělého...'!J35</f>
        <v>0</v>
      </c>
      <c r="AY56" s="125">
        <f>'02 - Rekonstrukce umělého...'!J36</f>
        <v>0</v>
      </c>
      <c r="AZ56" s="125">
        <f>'02 - Rekonstrukce umělého...'!F33</f>
        <v>0</v>
      </c>
      <c r="BA56" s="125">
        <f>'02 - Rekonstrukce umělého...'!F34</f>
        <v>0</v>
      </c>
      <c r="BB56" s="125">
        <f>'02 - Rekonstrukce umělého...'!F35</f>
        <v>0</v>
      </c>
      <c r="BC56" s="125">
        <f>'02 - Rekonstrukce umělého...'!F36</f>
        <v>0</v>
      </c>
      <c r="BD56" s="127">
        <f>'02 - Rekonstrukce umělého...'!F37</f>
        <v>0</v>
      </c>
      <c r="BE56" s="7"/>
      <c r="BT56" s="123" t="s">
        <v>80</v>
      </c>
      <c r="BV56" s="123" t="s">
        <v>74</v>
      </c>
      <c r="BW56" s="123" t="s">
        <v>85</v>
      </c>
      <c r="BX56" s="123" t="s">
        <v>5</v>
      </c>
      <c r="CL56" s="123" t="s">
        <v>19</v>
      </c>
      <c r="CM56" s="123" t="s">
        <v>82</v>
      </c>
    </row>
    <row r="57" s="2" customFormat="1" ht="30" customHeight="1">
      <c r="A57" s="38"/>
      <c r="B57" s="39"/>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4"/>
      <c r="AS57" s="38"/>
      <c r="AT57" s="38"/>
      <c r="AU57" s="38"/>
      <c r="AV57" s="38"/>
      <c r="AW57" s="38"/>
      <c r="AX57" s="38"/>
      <c r="AY57" s="38"/>
      <c r="AZ57" s="38"/>
      <c r="BA57" s="38"/>
      <c r="BB57" s="38"/>
      <c r="BC57" s="38"/>
      <c r="BD57" s="38"/>
      <c r="BE57" s="38"/>
    </row>
    <row r="58" s="2" customFormat="1" ht="6.96" customHeight="1">
      <c r="A58" s="38"/>
      <c r="B58" s="59"/>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44"/>
      <c r="AS58" s="38"/>
      <c r="AT58" s="38"/>
      <c r="AU58" s="38"/>
      <c r="AV58" s="38"/>
      <c r="AW58" s="38"/>
      <c r="AX58" s="38"/>
      <c r="AY58" s="38"/>
      <c r="AZ58" s="38"/>
      <c r="BA58" s="38"/>
      <c r="BB58" s="38"/>
      <c r="BC58" s="38"/>
      <c r="BD58" s="38"/>
      <c r="BE58" s="38"/>
    </row>
  </sheetData>
  <sheetProtection sheet="1" formatColumns="0" formatRows="0" objects="1" scenarios="1" spinCount="100000" saltValue="my/ACWbzQb8uvaHeoUgWwRWexHsB6SQmKCkMkuNrokOJvui89sgIDE2to2n4FMBJtOy9ir7P9CnjBW/m9c8jUQ==" hashValue="bKYgZBiImy9FK70cqVwWJ+ImR4euQNAm65M3ymNPdqJpXIFGnwrbFZuuutL0C+sE1csc+iz4n7kGmIH/Wdi71A==" algorithmName="SHA-512" password="CD98"/>
  <mergeCells count="46">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N56:AP56"/>
    <mergeCell ref="AG56:AM56"/>
    <mergeCell ref="D56:H56"/>
    <mergeCell ref="J56:AF56"/>
    <mergeCell ref="AG54:AM54"/>
    <mergeCell ref="AN54:AP54"/>
    <mergeCell ref="AR2:BE2"/>
  </mergeCells>
  <hyperlinks>
    <hyperlink ref="A55" location="'01 - Rekonstrukce UMT a r...'!C2" display="/"/>
    <hyperlink ref="A56" location="'02 - Rekonstrukce umělého...'!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81</v>
      </c>
    </row>
    <row r="3" s="1" customFormat="1" ht="6.96" customHeight="1">
      <c r="B3" s="128"/>
      <c r="C3" s="129"/>
      <c r="D3" s="129"/>
      <c r="E3" s="129"/>
      <c r="F3" s="129"/>
      <c r="G3" s="129"/>
      <c r="H3" s="129"/>
      <c r="I3" s="129"/>
      <c r="J3" s="129"/>
      <c r="K3" s="129"/>
      <c r="L3" s="20"/>
      <c r="AT3" s="17" t="s">
        <v>82</v>
      </c>
    </row>
    <row r="4" s="1" customFormat="1" ht="24.96" customHeight="1">
      <c r="B4" s="20"/>
      <c r="D4" s="130" t="s">
        <v>86</v>
      </c>
      <c r="L4" s="20"/>
      <c r="M4" s="131" t="s">
        <v>10</v>
      </c>
      <c r="AT4" s="17" t="s">
        <v>4</v>
      </c>
    </row>
    <row r="5" s="1" customFormat="1" ht="6.96" customHeight="1">
      <c r="B5" s="20"/>
      <c r="L5" s="20"/>
    </row>
    <row r="6" s="1" customFormat="1" ht="12" customHeight="1">
      <c r="B6" s="20"/>
      <c r="D6" s="132" t="s">
        <v>16</v>
      </c>
      <c r="L6" s="20"/>
    </row>
    <row r="7" s="1" customFormat="1" ht="16.5" customHeight="1">
      <c r="B7" s="20"/>
      <c r="E7" s="133" t="str">
        <f>'Rekapitulace stavby'!K6</f>
        <v>Rekonstrukce UMT a rozšíření fotbalového hřiště</v>
      </c>
      <c r="F7" s="132"/>
      <c r="G7" s="132"/>
      <c r="H7" s="132"/>
      <c r="L7" s="20"/>
    </row>
    <row r="8" s="2" customFormat="1" ht="12" customHeight="1">
      <c r="A8" s="38"/>
      <c r="B8" s="44"/>
      <c r="C8" s="38"/>
      <c r="D8" s="132" t="s">
        <v>87</v>
      </c>
      <c r="E8" s="38"/>
      <c r="F8" s="38"/>
      <c r="G8" s="38"/>
      <c r="H8" s="38"/>
      <c r="I8" s="38"/>
      <c r="J8" s="38"/>
      <c r="K8" s="38"/>
      <c r="L8" s="134"/>
      <c r="S8" s="38"/>
      <c r="T8" s="38"/>
      <c r="U8" s="38"/>
      <c r="V8" s="38"/>
      <c r="W8" s="38"/>
      <c r="X8" s="38"/>
      <c r="Y8" s="38"/>
      <c r="Z8" s="38"/>
      <c r="AA8" s="38"/>
      <c r="AB8" s="38"/>
      <c r="AC8" s="38"/>
      <c r="AD8" s="38"/>
      <c r="AE8" s="38"/>
    </row>
    <row r="9" s="2" customFormat="1" ht="30" customHeight="1">
      <c r="A9" s="38"/>
      <c r="B9" s="44"/>
      <c r="C9" s="38"/>
      <c r="D9" s="38"/>
      <c r="E9" s="135" t="s">
        <v>88</v>
      </c>
      <c r="F9" s="38"/>
      <c r="G9" s="38"/>
      <c r="H9" s="38"/>
      <c r="I9" s="38"/>
      <c r="J9" s="38"/>
      <c r="K9" s="38"/>
      <c r="L9" s="134"/>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134"/>
      <c r="S10" s="38"/>
      <c r="T10" s="38"/>
      <c r="U10" s="38"/>
      <c r="V10" s="38"/>
      <c r="W10" s="38"/>
      <c r="X10" s="38"/>
      <c r="Y10" s="38"/>
      <c r="Z10" s="38"/>
      <c r="AA10" s="38"/>
      <c r="AB10" s="38"/>
      <c r="AC10" s="38"/>
      <c r="AD10" s="38"/>
      <c r="AE10" s="38"/>
    </row>
    <row r="11" s="2" customFormat="1" ht="12" customHeight="1">
      <c r="A11" s="38"/>
      <c r="B11" s="44"/>
      <c r="C11" s="38"/>
      <c r="D11" s="132" t="s">
        <v>18</v>
      </c>
      <c r="E11" s="38"/>
      <c r="F11" s="136" t="s">
        <v>19</v>
      </c>
      <c r="G11" s="38"/>
      <c r="H11" s="38"/>
      <c r="I11" s="132" t="s">
        <v>20</v>
      </c>
      <c r="J11" s="136" t="s">
        <v>19</v>
      </c>
      <c r="K11" s="38"/>
      <c r="L11" s="134"/>
      <c r="S11" s="38"/>
      <c r="T11" s="38"/>
      <c r="U11" s="38"/>
      <c r="V11" s="38"/>
      <c r="W11" s="38"/>
      <c r="X11" s="38"/>
      <c r="Y11" s="38"/>
      <c r="Z11" s="38"/>
      <c r="AA11" s="38"/>
      <c r="AB11" s="38"/>
      <c r="AC11" s="38"/>
      <c r="AD11" s="38"/>
      <c r="AE11" s="38"/>
    </row>
    <row r="12" s="2" customFormat="1" ht="12" customHeight="1">
      <c r="A12" s="38"/>
      <c r="B12" s="44"/>
      <c r="C12" s="38"/>
      <c r="D12" s="132" t="s">
        <v>21</v>
      </c>
      <c r="E12" s="38"/>
      <c r="F12" s="136" t="s">
        <v>22</v>
      </c>
      <c r="G12" s="38"/>
      <c r="H12" s="38"/>
      <c r="I12" s="132" t="s">
        <v>23</v>
      </c>
      <c r="J12" s="137" t="str">
        <f>'Rekapitulace stavby'!AN8</f>
        <v>2. 2. 2021</v>
      </c>
      <c r="K12" s="38"/>
      <c r="L12" s="134"/>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134"/>
      <c r="S13" s="38"/>
      <c r="T13" s="38"/>
      <c r="U13" s="38"/>
      <c r="V13" s="38"/>
      <c r="W13" s="38"/>
      <c r="X13" s="38"/>
      <c r="Y13" s="38"/>
      <c r="Z13" s="38"/>
      <c r="AA13" s="38"/>
      <c r="AB13" s="38"/>
      <c r="AC13" s="38"/>
      <c r="AD13" s="38"/>
      <c r="AE13" s="38"/>
    </row>
    <row r="14" s="2" customFormat="1" ht="12" customHeight="1">
      <c r="A14" s="38"/>
      <c r="B14" s="44"/>
      <c r="C14" s="38"/>
      <c r="D14" s="132" t="s">
        <v>25</v>
      </c>
      <c r="E14" s="38"/>
      <c r="F14" s="38"/>
      <c r="G14" s="38"/>
      <c r="H14" s="38"/>
      <c r="I14" s="132" t="s">
        <v>26</v>
      </c>
      <c r="J14" s="136" t="str">
        <f>IF('Rekapitulace stavby'!AN10="","",'Rekapitulace stavby'!AN10)</f>
        <v/>
      </c>
      <c r="K14" s="38"/>
      <c r="L14" s="134"/>
      <c r="S14" s="38"/>
      <c r="T14" s="38"/>
      <c r="U14" s="38"/>
      <c r="V14" s="38"/>
      <c r="W14" s="38"/>
      <c r="X14" s="38"/>
      <c r="Y14" s="38"/>
      <c r="Z14" s="38"/>
      <c r="AA14" s="38"/>
      <c r="AB14" s="38"/>
      <c r="AC14" s="38"/>
      <c r="AD14" s="38"/>
      <c r="AE14" s="38"/>
    </row>
    <row r="15" s="2" customFormat="1" ht="18" customHeight="1">
      <c r="A15" s="38"/>
      <c r="B15" s="44"/>
      <c r="C15" s="38"/>
      <c r="D15" s="38"/>
      <c r="E15" s="136" t="str">
        <f>IF('Rekapitulace stavby'!E11="","",'Rekapitulace stavby'!E11)</f>
        <v xml:space="preserve"> </v>
      </c>
      <c r="F15" s="38"/>
      <c r="G15" s="38"/>
      <c r="H15" s="38"/>
      <c r="I15" s="132" t="s">
        <v>27</v>
      </c>
      <c r="J15" s="136" t="str">
        <f>IF('Rekapitulace stavby'!AN11="","",'Rekapitulace stavby'!AN11)</f>
        <v/>
      </c>
      <c r="K15" s="38"/>
      <c r="L15" s="134"/>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134"/>
      <c r="S16" s="38"/>
      <c r="T16" s="38"/>
      <c r="U16" s="38"/>
      <c r="V16" s="38"/>
      <c r="W16" s="38"/>
      <c r="X16" s="38"/>
      <c r="Y16" s="38"/>
      <c r="Z16" s="38"/>
      <c r="AA16" s="38"/>
      <c r="AB16" s="38"/>
      <c r="AC16" s="38"/>
      <c r="AD16" s="38"/>
      <c r="AE16" s="38"/>
    </row>
    <row r="17" s="2" customFormat="1" ht="12" customHeight="1">
      <c r="A17" s="38"/>
      <c r="B17" s="44"/>
      <c r="C17" s="38"/>
      <c r="D17" s="132" t="s">
        <v>28</v>
      </c>
      <c r="E17" s="38"/>
      <c r="F17" s="38"/>
      <c r="G17" s="38"/>
      <c r="H17" s="38"/>
      <c r="I17" s="132" t="s">
        <v>26</v>
      </c>
      <c r="J17" s="33" t="str">
        <f>'Rekapitulace stavby'!AN13</f>
        <v>Vyplň údaj</v>
      </c>
      <c r="K17" s="38"/>
      <c r="L17" s="134"/>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36"/>
      <c r="G18" s="136"/>
      <c r="H18" s="136"/>
      <c r="I18" s="132" t="s">
        <v>27</v>
      </c>
      <c r="J18" s="33" t="str">
        <f>'Rekapitulace stavby'!AN14</f>
        <v>Vyplň údaj</v>
      </c>
      <c r="K18" s="38"/>
      <c r="L18" s="134"/>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134"/>
      <c r="S19" s="38"/>
      <c r="T19" s="38"/>
      <c r="U19" s="38"/>
      <c r="V19" s="38"/>
      <c r="W19" s="38"/>
      <c r="X19" s="38"/>
      <c r="Y19" s="38"/>
      <c r="Z19" s="38"/>
      <c r="AA19" s="38"/>
      <c r="AB19" s="38"/>
      <c r="AC19" s="38"/>
      <c r="AD19" s="38"/>
      <c r="AE19" s="38"/>
    </row>
    <row r="20" s="2" customFormat="1" ht="12" customHeight="1">
      <c r="A20" s="38"/>
      <c r="B20" s="44"/>
      <c r="C20" s="38"/>
      <c r="D20" s="132" t="s">
        <v>30</v>
      </c>
      <c r="E20" s="38"/>
      <c r="F20" s="38"/>
      <c r="G20" s="38"/>
      <c r="H20" s="38"/>
      <c r="I20" s="132" t="s">
        <v>26</v>
      </c>
      <c r="J20" s="136" t="str">
        <f>IF('Rekapitulace stavby'!AN16="","",'Rekapitulace stavby'!AN16)</f>
        <v/>
      </c>
      <c r="K20" s="38"/>
      <c r="L20" s="134"/>
      <c r="S20" s="38"/>
      <c r="T20" s="38"/>
      <c r="U20" s="38"/>
      <c r="V20" s="38"/>
      <c r="W20" s="38"/>
      <c r="X20" s="38"/>
      <c r="Y20" s="38"/>
      <c r="Z20" s="38"/>
      <c r="AA20" s="38"/>
      <c r="AB20" s="38"/>
      <c r="AC20" s="38"/>
      <c r="AD20" s="38"/>
      <c r="AE20" s="38"/>
    </row>
    <row r="21" s="2" customFormat="1" ht="18" customHeight="1">
      <c r="A21" s="38"/>
      <c r="B21" s="44"/>
      <c r="C21" s="38"/>
      <c r="D21" s="38"/>
      <c r="E21" s="136" t="str">
        <f>IF('Rekapitulace stavby'!E17="","",'Rekapitulace stavby'!E17)</f>
        <v xml:space="preserve"> </v>
      </c>
      <c r="F21" s="38"/>
      <c r="G21" s="38"/>
      <c r="H21" s="38"/>
      <c r="I21" s="132" t="s">
        <v>27</v>
      </c>
      <c r="J21" s="136" t="str">
        <f>IF('Rekapitulace stavby'!AN17="","",'Rekapitulace stavby'!AN17)</f>
        <v/>
      </c>
      <c r="K21" s="38"/>
      <c r="L21" s="134"/>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134"/>
      <c r="S22" s="38"/>
      <c r="T22" s="38"/>
      <c r="U22" s="38"/>
      <c r="V22" s="38"/>
      <c r="W22" s="38"/>
      <c r="X22" s="38"/>
      <c r="Y22" s="38"/>
      <c r="Z22" s="38"/>
      <c r="AA22" s="38"/>
      <c r="AB22" s="38"/>
      <c r="AC22" s="38"/>
      <c r="AD22" s="38"/>
      <c r="AE22" s="38"/>
    </row>
    <row r="23" s="2" customFormat="1" ht="12" customHeight="1">
      <c r="A23" s="38"/>
      <c r="B23" s="44"/>
      <c r="C23" s="38"/>
      <c r="D23" s="132" t="s">
        <v>32</v>
      </c>
      <c r="E23" s="38"/>
      <c r="F23" s="38"/>
      <c r="G23" s="38"/>
      <c r="H23" s="38"/>
      <c r="I23" s="132" t="s">
        <v>26</v>
      </c>
      <c r="J23" s="136" t="str">
        <f>IF('Rekapitulace stavby'!AN19="","",'Rekapitulace stavby'!AN19)</f>
        <v>16737385</v>
      </c>
      <c r="K23" s="38"/>
      <c r="L23" s="134"/>
      <c r="S23" s="38"/>
      <c r="T23" s="38"/>
      <c r="U23" s="38"/>
      <c r="V23" s="38"/>
      <c r="W23" s="38"/>
      <c r="X23" s="38"/>
      <c r="Y23" s="38"/>
      <c r="Z23" s="38"/>
      <c r="AA23" s="38"/>
      <c r="AB23" s="38"/>
      <c r="AC23" s="38"/>
      <c r="AD23" s="38"/>
      <c r="AE23" s="38"/>
    </row>
    <row r="24" s="2" customFormat="1" ht="18" customHeight="1">
      <c r="A24" s="38"/>
      <c r="B24" s="44"/>
      <c r="C24" s="38"/>
      <c r="D24" s="38"/>
      <c r="E24" s="136" t="str">
        <f>IF('Rekapitulace stavby'!E20="","",'Rekapitulace stavby'!E20)</f>
        <v>Ing.Miroslav Mach</v>
      </c>
      <c r="F24" s="38"/>
      <c r="G24" s="38"/>
      <c r="H24" s="38"/>
      <c r="I24" s="132" t="s">
        <v>27</v>
      </c>
      <c r="J24" s="136" t="str">
        <f>IF('Rekapitulace stavby'!AN20="","",'Rekapitulace stavby'!AN20)</f>
        <v>CZ6609020110</v>
      </c>
      <c r="K24" s="38"/>
      <c r="L24" s="134"/>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134"/>
      <c r="S25" s="38"/>
      <c r="T25" s="38"/>
      <c r="U25" s="38"/>
      <c r="V25" s="38"/>
      <c r="W25" s="38"/>
      <c r="X25" s="38"/>
      <c r="Y25" s="38"/>
      <c r="Z25" s="38"/>
      <c r="AA25" s="38"/>
      <c r="AB25" s="38"/>
      <c r="AC25" s="38"/>
      <c r="AD25" s="38"/>
      <c r="AE25" s="38"/>
    </row>
    <row r="26" s="2" customFormat="1" ht="12" customHeight="1">
      <c r="A26" s="38"/>
      <c r="B26" s="44"/>
      <c r="C26" s="38"/>
      <c r="D26" s="132" t="s">
        <v>36</v>
      </c>
      <c r="E26" s="38"/>
      <c r="F26" s="38"/>
      <c r="G26" s="38"/>
      <c r="H26" s="38"/>
      <c r="I26" s="38"/>
      <c r="J26" s="38"/>
      <c r="K26" s="38"/>
      <c r="L26" s="134"/>
      <c r="S26" s="38"/>
      <c r="T26" s="38"/>
      <c r="U26" s="38"/>
      <c r="V26" s="38"/>
      <c r="W26" s="38"/>
      <c r="X26" s="38"/>
      <c r="Y26" s="38"/>
      <c r="Z26" s="38"/>
      <c r="AA26" s="38"/>
      <c r="AB26" s="38"/>
      <c r="AC26" s="38"/>
      <c r="AD26" s="38"/>
      <c r="AE26" s="38"/>
    </row>
    <row r="27" s="8" customFormat="1" ht="16.5" customHeight="1">
      <c r="A27" s="138"/>
      <c r="B27" s="139"/>
      <c r="C27" s="138"/>
      <c r="D27" s="138"/>
      <c r="E27" s="140" t="s">
        <v>19</v>
      </c>
      <c r="F27" s="140"/>
      <c r="G27" s="140"/>
      <c r="H27" s="140"/>
      <c r="I27" s="138"/>
      <c r="J27" s="138"/>
      <c r="K27" s="138"/>
      <c r="L27" s="141"/>
      <c r="S27" s="138"/>
      <c r="T27" s="138"/>
      <c r="U27" s="138"/>
      <c r="V27" s="138"/>
      <c r="W27" s="138"/>
      <c r="X27" s="138"/>
      <c r="Y27" s="138"/>
      <c r="Z27" s="138"/>
      <c r="AA27" s="138"/>
      <c r="AB27" s="138"/>
      <c r="AC27" s="138"/>
      <c r="AD27" s="138"/>
      <c r="AE27" s="138"/>
    </row>
    <row r="28" s="2" customFormat="1" ht="6.96" customHeight="1">
      <c r="A28" s="38"/>
      <c r="B28" s="44"/>
      <c r="C28" s="38"/>
      <c r="D28" s="38"/>
      <c r="E28" s="38"/>
      <c r="F28" s="38"/>
      <c r="G28" s="38"/>
      <c r="H28" s="38"/>
      <c r="I28" s="38"/>
      <c r="J28" s="38"/>
      <c r="K28" s="38"/>
      <c r="L28" s="134"/>
      <c r="S28" s="38"/>
      <c r="T28" s="38"/>
      <c r="U28" s="38"/>
      <c r="V28" s="38"/>
      <c r="W28" s="38"/>
      <c r="X28" s="38"/>
      <c r="Y28" s="38"/>
      <c r="Z28" s="38"/>
      <c r="AA28" s="38"/>
      <c r="AB28" s="38"/>
      <c r="AC28" s="38"/>
      <c r="AD28" s="38"/>
      <c r="AE28" s="38"/>
    </row>
    <row r="29" s="2" customFormat="1" ht="6.96" customHeight="1">
      <c r="A29" s="38"/>
      <c r="B29" s="44"/>
      <c r="C29" s="38"/>
      <c r="D29" s="142"/>
      <c r="E29" s="142"/>
      <c r="F29" s="142"/>
      <c r="G29" s="142"/>
      <c r="H29" s="142"/>
      <c r="I29" s="142"/>
      <c r="J29" s="142"/>
      <c r="K29" s="142"/>
      <c r="L29" s="134"/>
      <c r="S29" s="38"/>
      <c r="T29" s="38"/>
      <c r="U29" s="38"/>
      <c r="V29" s="38"/>
      <c r="W29" s="38"/>
      <c r="X29" s="38"/>
      <c r="Y29" s="38"/>
      <c r="Z29" s="38"/>
      <c r="AA29" s="38"/>
      <c r="AB29" s="38"/>
      <c r="AC29" s="38"/>
      <c r="AD29" s="38"/>
      <c r="AE29" s="38"/>
    </row>
    <row r="30" s="2" customFormat="1" ht="25.44" customHeight="1">
      <c r="A30" s="38"/>
      <c r="B30" s="44"/>
      <c r="C30" s="38"/>
      <c r="D30" s="143" t="s">
        <v>38</v>
      </c>
      <c r="E30" s="38"/>
      <c r="F30" s="38"/>
      <c r="G30" s="38"/>
      <c r="H30" s="38"/>
      <c r="I30" s="38"/>
      <c r="J30" s="144">
        <f>ROUND(J89, 2)</f>
        <v>0</v>
      </c>
      <c r="K30" s="38"/>
      <c r="L30" s="134"/>
      <c r="S30" s="38"/>
      <c r="T30" s="38"/>
      <c r="U30" s="38"/>
      <c r="V30" s="38"/>
      <c r="W30" s="38"/>
      <c r="X30" s="38"/>
      <c r="Y30" s="38"/>
      <c r="Z30" s="38"/>
      <c r="AA30" s="38"/>
      <c r="AB30" s="38"/>
      <c r="AC30" s="38"/>
      <c r="AD30" s="38"/>
      <c r="AE30" s="38"/>
    </row>
    <row r="31" s="2" customFormat="1" ht="6.96" customHeight="1">
      <c r="A31" s="38"/>
      <c r="B31" s="44"/>
      <c r="C31" s="38"/>
      <c r="D31" s="142"/>
      <c r="E31" s="142"/>
      <c r="F31" s="142"/>
      <c r="G31" s="142"/>
      <c r="H31" s="142"/>
      <c r="I31" s="142"/>
      <c r="J31" s="142"/>
      <c r="K31" s="142"/>
      <c r="L31" s="134"/>
      <c r="S31" s="38"/>
      <c r="T31" s="38"/>
      <c r="U31" s="38"/>
      <c r="V31" s="38"/>
      <c r="W31" s="38"/>
      <c r="X31" s="38"/>
      <c r="Y31" s="38"/>
      <c r="Z31" s="38"/>
      <c r="AA31" s="38"/>
      <c r="AB31" s="38"/>
      <c r="AC31" s="38"/>
      <c r="AD31" s="38"/>
      <c r="AE31" s="38"/>
    </row>
    <row r="32" s="2" customFormat="1" ht="14.4" customHeight="1">
      <c r="A32" s="38"/>
      <c r="B32" s="44"/>
      <c r="C32" s="38"/>
      <c r="D32" s="38"/>
      <c r="E32" s="38"/>
      <c r="F32" s="145" t="s">
        <v>40</v>
      </c>
      <c r="G32" s="38"/>
      <c r="H32" s="38"/>
      <c r="I32" s="145" t="s">
        <v>39</v>
      </c>
      <c r="J32" s="145" t="s">
        <v>41</v>
      </c>
      <c r="K32" s="38"/>
      <c r="L32" s="134"/>
      <c r="S32" s="38"/>
      <c r="T32" s="38"/>
      <c r="U32" s="38"/>
      <c r="V32" s="38"/>
      <c r="W32" s="38"/>
      <c r="X32" s="38"/>
      <c r="Y32" s="38"/>
      <c r="Z32" s="38"/>
      <c r="AA32" s="38"/>
      <c r="AB32" s="38"/>
      <c r="AC32" s="38"/>
      <c r="AD32" s="38"/>
      <c r="AE32" s="38"/>
    </row>
    <row r="33" s="2" customFormat="1" ht="14.4" customHeight="1">
      <c r="A33" s="38"/>
      <c r="B33" s="44"/>
      <c r="C33" s="38"/>
      <c r="D33" s="146" t="s">
        <v>42</v>
      </c>
      <c r="E33" s="132" t="s">
        <v>43</v>
      </c>
      <c r="F33" s="147">
        <f>ROUND((SUM(BE89:BE155)),  2)</f>
        <v>0</v>
      </c>
      <c r="G33" s="38"/>
      <c r="H33" s="38"/>
      <c r="I33" s="148">
        <v>0.20999999999999999</v>
      </c>
      <c r="J33" s="147">
        <f>ROUND(((SUM(BE89:BE155))*I33),  2)</f>
        <v>0</v>
      </c>
      <c r="K33" s="38"/>
      <c r="L33" s="134"/>
      <c r="S33" s="38"/>
      <c r="T33" s="38"/>
      <c r="U33" s="38"/>
      <c r="V33" s="38"/>
      <c r="W33" s="38"/>
      <c r="X33" s="38"/>
      <c r="Y33" s="38"/>
      <c r="Z33" s="38"/>
      <c r="AA33" s="38"/>
      <c r="AB33" s="38"/>
      <c r="AC33" s="38"/>
      <c r="AD33" s="38"/>
      <c r="AE33" s="38"/>
    </row>
    <row r="34" s="2" customFormat="1" ht="14.4" customHeight="1">
      <c r="A34" s="38"/>
      <c r="B34" s="44"/>
      <c r="C34" s="38"/>
      <c r="D34" s="38"/>
      <c r="E34" s="132" t="s">
        <v>44</v>
      </c>
      <c r="F34" s="147">
        <f>ROUND((SUM(BF89:BF155)),  2)</f>
        <v>0</v>
      </c>
      <c r="G34" s="38"/>
      <c r="H34" s="38"/>
      <c r="I34" s="148">
        <v>0.14999999999999999</v>
      </c>
      <c r="J34" s="147">
        <f>ROUND(((SUM(BF89:BF155))*I34),  2)</f>
        <v>0</v>
      </c>
      <c r="K34" s="38"/>
      <c r="L34" s="134"/>
      <c r="S34" s="38"/>
      <c r="T34" s="38"/>
      <c r="U34" s="38"/>
      <c r="V34" s="38"/>
      <c r="W34" s="38"/>
      <c r="X34" s="38"/>
      <c r="Y34" s="38"/>
      <c r="Z34" s="38"/>
      <c r="AA34" s="38"/>
      <c r="AB34" s="38"/>
      <c r="AC34" s="38"/>
      <c r="AD34" s="38"/>
      <c r="AE34" s="38"/>
    </row>
    <row r="35" hidden="1" s="2" customFormat="1" ht="14.4" customHeight="1">
      <c r="A35" s="38"/>
      <c r="B35" s="44"/>
      <c r="C35" s="38"/>
      <c r="D35" s="38"/>
      <c r="E35" s="132" t="s">
        <v>45</v>
      </c>
      <c r="F35" s="147">
        <f>ROUND((SUM(BG89:BG155)),  2)</f>
        <v>0</v>
      </c>
      <c r="G35" s="38"/>
      <c r="H35" s="38"/>
      <c r="I35" s="148">
        <v>0.20999999999999999</v>
      </c>
      <c r="J35" s="147">
        <f>0</f>
        <v>0</v>
      </c>
      <c r="K35" s="38"/>
      <c r="L35" s="134"/>
      <c r="S35" s="38"/>
      <c r="T35" s="38"/>
      <c r="U35" s="38"/>
      <c r="V35" s="38"/>
      <c r="W35" s="38"/>
      <c r="X35" s="38"/>
      <c r="Y35" s="38"/>
      <c r="Z35" s="38"/>
      <c r="AA35" s="38"/>
      <c r="AB35" s="38"/>
      <c r="AC35" s="38"/>
      <c r="AD35" s="38"/>
      <c r="AE35" s="38"/>
    </row>
    <row r="36" hidden="1" s="2" customFormat="1" ht="14.4" customHeight="1">
      <c r="A36" s="38"/>
      <c r="B36" s="44"/>
      <c r="C36" s="38"/>
      <c r="D36" s="38"/>
      <c r="E36" s="132" t="s">
        <v>46</v>
      </c>
      <c r="F36" s="147">
        <f>ROUND((SUM(BH89:BH155)),  2)</f>
        <v>0</v>
      </c>
      <c r="G36" s="38"/>
      <c r="H36" s="38"/>
      <c r="I36" s="148">
        <v>0.14999999999999999</v>
      </c>
      <c r="J36" s="147">
        <f>0</f>
        <v>0</v>
      </c>
      <c r="K36" s="38"/>
      <c r="L36" s="134"/>
      <c r="S36" s="38"/>
      <c r="T36" s="38"/>
      <c r="U36" s="38"/>
      <c r="V36" s="38"/>
      <c r="W36" s="38"/>
      <c r="X36" s="38"/>
      <c r="Y36" s="38"/>
      <c r="Z36" s="38"/>
      <c r="AA36" s="38"/>
      <c r="AB36" s="38"/>
      <c r="AC36" s="38"/>
      <c r="AD36" s="38"/>
      <c r="AE36" s="38"/>
    </row>
    <row r="37" hidden="1" s="2" customFormat="1" ht="14.4" customHeight="1">
      <c r="A37" s="38"/>
      <c r="B37" s="44"/>
      <c r="C37" s="38"/>
      <c r="D37" s="38"/>
      <c r="E37" s="132" t="s">
        <v>47</v>
      </c>
      <c r="F37" s="147">
        <f>ROUND((SUM(BI89:BI155)),  2)</f>
        <v>0</v>
      </c>
      <c r="G37" s="38"/>
      <c r="H37" s="38"/>
      <c r="I37" s="148">
        <v>0</v>
      </c>
      <c r="J37" s="147">
        <f>0</f>
        <v>0</v>
      </c>
      <c r="K37" s="38"/>
      <c r="L37" s="134"/>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134"/>
      <c r="S38" s="38"/>
      <c r="T38" s="38"/>
      <c r="U38" s="38"/>
      <c r="V38" s="38"/>
      <c r="W38" s="38"/>
      <c r="X38" s="38"/>
      <c r="Y38" s="38"/>
      <c r="Z38" s="38"/>
      <c r="AA38" s="38"/>
      <c r="AB38" s="38"/>
      <c r="AC38" s="38"/>
      <c r="AD38" s="38"/>
      <c r="AE38" s="38"/>
    </row>
    <row r="39" s="2" customFormat="1" ht="25.44" customHeight="1">
      <c r="A39" s="38"/>
      <c r="B39" s="44"/>
      <c r="C39" s="149"/>
      <c r="D39" s="150" t="s">
        <v>48</v>
      </c>
      <c r="E39" s="151"/>
      <c r="F39" s="151"/>
      <c r="G39" s="152" t="s">
        <v>49</v>
      </c>
      <c r="H39" s="153" t="s">
        <v>50</v>
      </c>
      <c r="I39" s="151"/>
      <c r="J39" s="154">
        <f>SUM(J30:J37)</f>
        <v>0</v>
      </c>
      <c r="K39" s="155"/>
      <c r="L39" s="134"/>
      <c r="S39" s="38"/>
      <c r="T39" s="38"/>
      <c r="U39" s="38"/>
      <c r="V39" s="38"/>
      <c r="W39" s="38"/>
      <c r="X39" s="38"/>
      <c r="Y39" s="38"/>
      <c r="Z39" s="38"/>
      <c r="AA39" s="38"/>
      <c r="AB39" s="38"/>
      <c r="AC39" s="38"/>
      <c r="AD39" s="38"/>
      <c r="AE39" s="38"/>
    </row>
    <row r="40" s="2" customFormat="1" ht="14.4" customHeight="1">
      <c r="A40" s="38"/>
      <c r="B40" s="156"/>
      <c r="C40" s="157"/>
      <c r="D40" s="157"/>
      <c r="E40" s="157"/>
      <c r="F40" s="157"/>
      <c r="G40" s="157"/>
      <c r="H40" s="157"/>
      <c r="I40" s="157"/>
      <c r="J40" s="157"/>
      <c r="K40" s="157"/>
      <c r="L40" s="134"/>
      <c r="S40" s="38"/>
      <c r="T40" s="38"/>
      <c r="U40" s="38"/>
      <c r="V40" s="38"/>
      <c r="W40" s="38"/>
      <c r="X40" s="38"/>
      <c r="Y40" s="38"/>
      <c r="Z40" s="38"/>
      <c r="AA40" s="38"/>
      <c r="AB40" s="38"/>
      <c r="AC40" s="38"/>
      <c r="AD40" s="38"/>
      <c r="AE40" s="38"/>
    </row>
    <row r="44" s="2" customFormat="1" ht="6.96" customHeight="1">
      <c r="A44" s="38"/>
      <c r="B44" s="158"/>
      <c r="C44" s="159"/>
      <c r="D44" s="159"/>
      <c r="E44" s="159"/>
      <c r="F44" s="159"/>
      <c r="G44" s="159"/>
      <c r="H44" s="159"/>
      <c r="I44" s="159"/>
      <c r="J44" s="159"/>
      <c r="K44" s="159"/>
      <c r="L44" s="134"/>
      <c r="S44" s="38"/>
      <c r="T44" s="38"/>
      <c r="U44" s="38"/>
      <c r="V44" s="38"/>
      <c r="W44" s="38"/>
      <c r="X44" s="38"/>
      <c r="Y44" s="38"/>
      <c r="Z44" s="38"/>
      <c r="AA44" s="38"/>
      <c r="AB44" s="38"/>
      <c r="AC44" s="38"/>
      <c r="AD44" s="38"/>
      <c r="AE44" s="38"/>
    </row>
    <row r="45" s="2" customFormat="1" ht="24.96" customHeight="1">
      <c r="A45" s="38"/>
      <c r="B45" s="39"/>
      <c r="C45" s="23" t="s">
        <v>89</v>
      </c>
      <c r="D45" s="40"/>
      <c r="E45" s="40"/>
      <c r="F45" s="40"/>
      <c r="G45" s="40"/>
      <c r="H45" s="40"/>
      <c r="I45" s="40"/>
      <c r="J45" s="40"/>
      <c r="K45" s="40"/>
      <c r="L45" s="134"/>
      <c r="S45" s="38"/>
      <c r="T45" s="38"/>
      <c r="U45" s="38"/>
      <c r="V45" s="38"/>
      <c r="W45" s="38"/>
      <c r="X45" s="38"/>
      <c r="Y45" s="38"/>
      <c r="Z45" s="38"/>
      <c r="AA45" s="38"/>
      <c r="AB45" s="38"/>
      <c r="AC45" s="38"/>
      <c r="AD45" s="38"/>
      <c r="AE45" s="38"/>
    </row>
    <row r="46" s="2" customFormat="1" ht="6.96" customHeight="1">
      <c r="A46" s="38"/>
      <c r="B46" s="39"/>
      <c r="C46" s="40"/>
      <c r="D46" s="40"/>
      <c r="E46" s="40"/>
      <c r="F46" s="40"/>
      <c r="G46" s="40"/>
      <c r="H46" s="40"/>
      <c r="I46" s="40"/>
      <c r="J46" s="40"/>
      <c r="K46" s="40"/>
      <c r="L46" s="134"/>
      <c r="S46" s="38"/>
      <c r="T46" s="38"/>
      <c r="U46" s="38"/>
      <c r="V46" s="38"/>
      <c r="W46" s="38"/>
      <c r="X46" s="38"/>
      <c r="Y46" s="38"/>
      <c r="Z46" s="38"/>
      <c r="AA46" s="38"/>
      <c r="AB46" s="38"/>
      <c r="AC46" s="38"/>
      <c r="AD46" s="38"/>
      <c r="AE46" s="38"/>
    </row>
    <row r="47" s="2" customFormat="1" ht="12" customHeight="1">
      <c r="A47" s="38"/>
      <c r="B47" s="39"/>
      <c r="C47" s="32" t="s">
        <v>16</v>
      </c>
      <c r="D47" s="40"/>
      <c r="E47" s="40"/>
      <c r="F47" s="40"/>
      <c r="G47" s="40"/>
      <c r="H47" s="40"/>
      <c r="I47" s="40"/>
      <c r="J47" s="40"/>
      <c r="K47" s="40"/>
      <c r="L47" s="134"/>
      <c r="S47" s="38"/>
      <c r="T47" s="38"/>
      <c r="U47" s="38"/>
      <c r="V47" s="38"/>
      <c r="W47" s="38"/>
      <c r="X47" s="38"/>
      <c r="Y47" s="38"/>
      <c r="Z47" s="38"/>
      <c r="AA47" s="38"/>
      <c r="AB47" s="38"/>
      <c r="AC47" s="38"/>
      <c r="AD47" s="38"/>
      <c r="AE47" s="38"/>
    </row>
    <row r="48" s="2" customFormat="1" ht="16.5" customHeight="1">
      <c r="A48" s="38"/>
      <c r="B48" s="39"/>
      <c r="C48" s="40"/>
      <c r="D48" s="40"/>
      <c r="E48" s="160" t="str">
        <f>E7</f>
        <v>Rekonstrukce UMT a rozšíření fotbalového hřiště</v>
      </c>
      <c r="F48" s="32"/>
      <c r="G48" s="32"/>
      <c r="H48" s="32"/>
      <c r="I48" s="40"/>
      <c r="J48" s="40"/>
      <c r="K48" s="40"/>
      <c r="L48" s="134"/>
      <c r="S48" s="38"/>
      <c r="T48" s="38"/>
      <c r="U48" s="38"/>
      <c r="V48" s="38"/>
      <c r="W48" s="38"/>
      <c r="X48" s="38"/>
      <c r="Y48" s="38"/>
      <c r="Z48" s="38"/>
      <c r="AA48" s="38"/>
      <c r="AB48" s="38"/>
      <c r="AC48" s="38"/>
      <c r="AD48" s="38"/>
      <c r="AE48" s="38"/>
    </row>
    <row r="49" s="2" customFormat="1" ht="12" customHeight="1">
      <c r="A49" s="38"/>
      <c r="B49" s="39"/>
      <c r="C49" s="32" t="s">
        <v>87</v>
      </c>
      <c r="D49" s="40"/>
      <c r="E49" s="40"/>
      <c r="F49" s="40"/>
      <c r="G49" s="40"/>
      <c r="H49" s="40"/>
      <c r="I49" s="40"/>
      <c r="J49" s="40"/>
      <c r="K49" s="40"/>
      <c r="L49" s="134"/>
      <c r="S49" s="38"/>
      <c r="T49" s="38"/>
      <c r="U49" s="38"/>
      <c r="V49" s="38"/>
      <c r="W49" s="38"/>
      <c r="X49" s="38"/>
      <c r="Y49" s="38"/>
      <c r="Z49" s="38"/>
      <c r="AA49" s="38"/>
      <c r="AB49" s="38"/>
      <c r="AC49" s="38"/>
      <c r="AD49" s="38"/>
      <c r="AE49" s="38"/>
    </row>
    <row r="50" s="2" customFormat="1" ht="30" customHeight="1">
      <c r="A50" s="38"/>
      <c r="B50" s="39"/>
      <c r="C50" s="40"/>
      <c r="D50" s="40"/>
      <c r="E50" s="69" t="str">
        <f>E9</f>
        <v>01 - Rekonstrukce UMT a rozšíření fotbalového hřiště s umělým povrchem</v>
      </c>
      <c r="F50" s="40"/>
      <c r="G50" s="40"/>
      <c r="H50" s="40"/>
      <c r="I50" s="40"/>
      <c r="J50" s="40"/>
      <c r="K50" s="40"/>
      <c r="L50" s="134"/>
      <c r="S50" s="38"/>
      <c r="T50" s="38"/>
      <c r="U50" s="38"/>
      <c r="V50" s="38"/>
      <c r="W50" s="38"/>
      <c r="X50" s="38"/>
      <c r="Y50" s="38"/>
      <c r="Z50" s="38"/>
      <c r="AA50" s="38"/>
      <c r="AB50" s="38"/>
      <c r="AC50" s="38"/>
      <c r="AD50" s="38"/>
      <c r="AE50" s="38"/>
    </row>
    <row r="51" s="2" customFormat="1" ht="6.96" customHeight="1">
      <c r="A51" s="38"/>
      <c r="B51" s="39"/>
      <c r="C51" s="40"/>
      <c r="D51" s="40"/>
      <c r="E51" s="40"/>
      <c r="F51" s="40"/>
      <c r="G51" s="40"/>
      <c r="H51" s="40"/>
      <c r="I51" s="40"/>
      <c r="J51" s="40"/>
      <c r="K51" s="40"/>
      <c r="L51" s="134"/>
      <c r="S51" s="38"/>
      <c r="T51" s="38"/>
      <c r="U51" s="38"/>
      <c r="V51" s="38"/>
      <c r="W51" s="38"/>
      <c r="X51" s="38"/>
      <c r="Y51" s="38"/>
      <c r="Z51" s="38"/>
      <c r="AA51" s="38"/>
      <c r="AB51" s="38"/>
      <c r="AC51" s="38"/>
      <c r="AD51" s="38"/>
      <c r="AE51" s="38"/>
    </row>
    <row r="52" s="2" customFormat="1" ht="12" customHeight="1">
      <c r="A52" s="38"/>
      <c r="B52" s="39"/>
      <c r="C52" s="32" t="s">
        <v>21</v>
      </c>
      <c r="D52" s="40"/>
      <c r="E52" s="40"/>
      <c r="F52" s="27" t="str">
        <f>F12</f>
        <v xml:space="preserve"> </v>
      </c>
      <c r="G52" s="40"/>
      <c r="H52" s="40"/>
      <c r="I52" s="32" t="s">
        <v>23</v>
      </c>
      <c r="J52" s="72" t="str">
        <f>IF(J12="","",J12)</f>
        <v>2. 2. 2021</v>
      </c>
      <c r="K52" s="40"/>
      <c r="L52" s="134"/>
      <c r="S52" s="38"/>
      <c r="T52" s="38"/>
      <c r="U52" s="38"/>
      <c r="V52" s="38"/>
      <c r="W52" s="38"/>
      <c r="X52" s="38"/>
      <c r="Y52" s="38"/>
      <c r="Z52" s="38"/>
      <c r="AA52" s="38"/>
      <c r="AB52" s="38"/>
      <c r="AC52" s="38"/>
      <c r="AD52" s="38"/>
      <c r="AE52" s="38"/>
    </row>
    <row r="53" s="2" customFormat="1" ht="6.96" customHeight="1">
      <c r="A53" s="38"/>
      <c r="B53" s="39"/>
      <c r="C53" s="40"/>
      <c r="D53" s="40"/>
      <c r="E53" s="40"/>
      <c r="F53" s="40"/>
      <c r="G53" s="40"/>
      <c r="H53" s="40"/>
      <c r="I53" s="40"/>
      <c r="J53" s="40"/>
      <c r="K53" s="40"/>
      <c r="L53" s="134"/>
      <c r="S53" s="38"/>
      <c r="T53" s="38"/>
      <c r="U53" s="38"/>
      <c r="V53" s="38"/>
      <c r="W53" s="38"/>
      <c r="X53" s="38"/>
      <c r="Y53" s="38"/>
      <c r="Z53" s="38"/>
      <c r="AA53" s="38"/>
      <c r="AB53" s="38"/>
      <c r="AC53" s="38"/>
      <c r="AD53" s="38"/>
      <c r="AE53" s="38"/>
    </row>
    <row r="54" s="2" customFormat="1" ht="15.15" customHeight="1">
      <c r="A54" s="38"/>
      <c r="B54" s="39"/>
      <c r="C54" s="32" t="s">
        <v>25</v>
      </c>
      <c r="D54" s="40"/>
      <c r="E54" s="40"/>
      <c r="F54" s="27" t="str">
        <f>E15</f>
        <v xml:space="preserve"> </v>
      </c>
      <c r="G54" s="40"/>
      <c r="H54" s="40"/>
      <c r="I54" s="32" t="s">
        <v>30</v>
      </c>
      <c r="J54" s="36" t="str">
        <f>E21</f>
        <v xml:space="preserve"> </v>
      </c>
      <c r="K54" s="40"/>
      <c r="L54" s="134"/>
      <c r="S54" s="38"/>
      <c r="T54" s="38"/>
      <c r="U54" s="38"/>
      <c r="V54" s="38"/>
      <c r="W54" s="38"/>
      <c r="X54" s="38"/>
      <c r="Y54" s="38"/>
      <c r="Z54" s="38"/>
      <c r="AA54" s="38"/>
      <c r="AB54" s="38"/>
      <c r="AC54" s="38"/>
      <c r="AD54" s="38"/>
      <c r="AE54" s="38"/>
    </row>
    <row r="55" s="2" customFormat="1" ht="15.15" customHeight="1">
      <c r="A55" s="38"/>
      <c r="B55" s="39"/>
      <c r="C55" s="32" t="s">
        <v>28</v>
      </c>
      <c r="D55" s="40"/>
      <c r="E55" s="40"/>
      <c r="F55" s="27" t="str">
        <f>IF(E18="","",E18)</f>
        <v>Vyplň údaj</v>
      </c>
      <c r="G55" s="40"/>
      <c r="H55" s="40"/>
      <c r="I55" s="32" t="s">
        <v>32</v>
      </c>
      <c r="J55" s="36" t="str">
        <f>E24</f>
        <v>Ing.Miroslav Mach</v>
      </c>
      <c r="K55" s="40"/>
      <c r="L55" s="134"/>
      <c r="S55" s="38"/>
      <c r="T55" s="38"/>
      <c r="U55" s="38"/>
      <c r="V55" s="38"/>
      <c r="W55" s="38"/>
      <c r="X55" s="38"/>
      <c r="Y55" s="38"/>
      <c r="Z55" s="38"/>
      <c r="AA55" s="38"/>
      <c r="AB55" s="38"/>
      <c r="AC55" s="38"/>
      <c r="AD55" s="38"/>
      <c r="AE55" s="38"/>
    </row>
    <row r="56" s="2" customFormat="1" ht="10.32" customHeight="1">
      <c r="A56" s="38"/>
      <c r="B56" s="39"/>
      <c r="C56" s="40"/>
      <c r="D56" s="40"/>
      <c r="E56" s="40"/>
      <c r="F56" s="40"/>
      <c r="G56" s="40"/>
      <c r="H56" s="40"/>
      <c r="I56" s="40"/>
      <c r="J56" s="40"/>
      <c r="K56" s="40"/>
      <c r="L56" s="134"/>
      <c r="S56" s="38"/>
      <c r="T56" s="38"/>
      <c r="U56" s="38"/>
      <c r="V56" s="38"/>
      <c r="W56" s="38"/>
      <c r="X56" s="38"/>
      <c r="Y56" s="38"/>
      <c r="Z56" s="38"/>
      <c r="AA56" s="38"/>
      <c r="AB56" s="38"/>
      <c r="AC56" s="38"/>
      <c r="AD56" s="38"/>
      <c r="AE56" s="38"/>
    </row>
    <row r="57" s="2" customFormat="1" ht="29.28" customHeight="1">
      <c r="A57" s="38"/>
      <c r="B57" s="39"/>
      <c r="C57" s="161" t="s">
        <v>90</v>
      </c>
      <c r="D57" s="162"/>
      <c r="E57" s="162"/>
      <c r="F57" s="162"/>
      <c r="G57" s="162"/>
      <c r="H57" s="162"/>
      <c r="I57" s="162"/>
      <c r="J57" s="163" t="s">
        <v>91</v>
      </c>
      <c r="K57" s="162"/>
      <c r="L57" s="134"/>
      <c r="S57" s="38"/>
      <c r="T57" s="38"/>
      <c r="U57" s="38"/>
      <c r="V57" s="38"/>
      <c r="W57" s="38"/>
      <c r="X57" s="38"/>
      <c r="Y57" s="38"/>
      <c r="Z57" s="38"/>
      <c r="AA57" s="38"/>
      <c r="AB57" s="38"/>
      <c r="AC57" s="38"/>
      <c r="AD57" s="38"/>
      <c r="AE57" s="38"/>
    </row>
    <row r="58" s="2" customFormat="1" ht="10.32" customHeight="1">
      <c r="A58" s="38"/>
      <c r="B58" s="39"/>
      <c r="C58" s="40"/>
      <c r="D58" s="40"/>
      <c r="E58" s="40"/>
      <c r="F58" s="40"/>
      <c r="G58" s="40"/>
      <c r="H58" s="40"/>
      <c r="I58" s="40"/>
      <c r="J58" s="40"/>
      <c r="K58" s="40"/>
      <c r="L58" s="134"/>
      <c r="S58" s="38"/>
      <c r="T58" s="38"/>
      <c r="U58" s="38"/>
      <c r="V58" s="38"/>
      <c r="W58" s="38"/>
      <c r="X58" s="38"/>
      <c r="Y58" s="38"/>
      <c r="Z58" s="38"/>
      <c r="AA58" s="38"/>
      <c r="AB58" s="38"/>
      <c r="AC58" s="38"/>
      <c r="AD58" s="38"/>
      <c r="AE58" s="38"/>
    </row>
    <row r="59" s="2" customFormat="1" ht="22.8" customHeight="1">
      <c r="A59" s="38"/>
      <c r="B59" s="39"/>
      <c r="C59" s="164" t="s">
        <v>70</v>
      </c>
      <c r="D59" s="40"/>
      <c r="E59" s="40"/>
      <c r="F59" s="40"/>
      <c r="G59" s="40"/>
      <c r="H59" s="40"/>
      <c r="I59" s="40"/>
      <c r="J59" s="102">
        <f>J89</f>
        <v>0</v>
      </c>
      <c r="K59" s="40"/>
      <c r="L59" s="134"/>
      <c r="S59" s="38"/>
      <c r="T59" s="38"/>
      <c r="U59" s="38"/>
      <c r="V59" s="38"/>
      <c r="W59" s="38"/>
      <c r="X59" s="38"/>
      <c r="Y59" s="38"/>
      <c r="Z59" s="38"/>
      <c r="AA59" s="38"/>
      <c r="AB59" s="38"/>
      <c r="AC59" s="38"/>
      <c r="AD59" s="38"/>
      <c r="AE59" s="38"/>
      <c r="AU59" s="17" t="s">
        <v>92</v>
      </c>
    </row>
    <row r="60" s="9" customFormat="1" ht="24.96" customHeight="1">
      <c r="A60" s="9"/>
      <c r="B60" s="165"/>
      <c r="C60" s="166"/>
      <c r="D60" s="167" t="s">
        <v>93</v>
      </c>
      <c r="E60" s="168"/>
      <c r="F60" s="168"/>
      <c r="G60" s="168"/>
      <c r="H60" s="168"/>
      <c r="I60" s="168"/>
      <c r="J60" s="169">
        <f>J90</f>
        <v>0</v>
      </c>
      <c r="K60" s="166"/>
      <c r="L60" s="170"/>
      <c r="S60" s="9"/>
      <c r="T60" s="9"/>
      <c r="U60" s="9"/>
      <c r="V60" s="9"/>
      <c r="W60" s="9"/>
      <c r="X60" s="9"/>
      <c r="Y60" s="9"/>
      <c r="Z60" s="9"/>
      <c r="AA60" s="9"/>
      <c r="AB60" s="9"/>
      <c r="AC60" s="9"/>
      <c r="AD60" s="9"/>
      <c r="AE60" s="9"/>
    </row>
    <row r="61" s="10" customFormat="1" ht="19.92" customHeight="1">
      <c r="A61" s="10"/>
      <c r="B61" s="171"/>
      <c r="C61" s="172"/>
      <c r="D61" s="173" t="s">
        <v>94</v>
      </c>
      <c r="E61" s="174"/>
      <c r="F61" s="174"/>
      <c r="G61" s="174"/>
      <c r="H61" s="174"/>
      <c r="I61" s="174"/>
      <c r="J61" s="175">
        <f>J91</f>
        <v>0</v>
      </c>
      <c r="K61" s="172"/>
      <c r="L61" s="176"/>
      <c r="S61" s="10"/>
      <c r="T61" s="10"/>
      <c r="U61" s="10"/>
      <c r="V61" s="10"/>
      <c r="W61" s="10"/>
      <c r="X61" s="10"/>
      <c r="Y61" s="10"/>
      <c r="Z61" s="10"/>
      <c r="AA61" s="10"/>
      <c r="AB61" s="10"/>
      <c r="AC61" s="10"/>
      <c r="AD61" s="10"/>
      <c r="AE61" s="10"/>
    </row>
    <row r="62" s="10" customFormat="1" ht="19.92" customHeight="1">
      <c r="A62" s="10"/>
      <c r="B62" s="171"/>
      <c r="C62" s="172"/>
      <c r="D62" s="173" t="s">
        <v>95</v>
      </c>
      <c r="E62" s="174"/>
      <c r="F62" s="174"/>
      <c r="G62" s="174"/>
      <c r="H62" s="174"/>
      <c r="I62" s="174"/>
      <c r="J62" s="175">
        <f>J108</f>
        <v>0</v>
      </c>
      <c r="K62" s="172"/>
      <c r="L62" s="176"/>
      <c r="S62" s="10"/>
      <c r="T62" s="10"/>
      <c r="U62" s="10"/>
      <c r="V62" s="10"/>
      <c r="W62" s="10"/>
      <c r="X62" s="10"/>
      <c r="Y62" s="10"/>
      <c r="Z62" s="10"/>
      <c r="AA62" s="10"/>
      <c r="AB62" s="10"/>
      <c r="AC62" s="10"/>
      <c r="AD62" s="10"/>
      <c r="AE62" s="10"/>
    </row>
    <row r="63" s="10" customFormat="1" ht="19.92" customHeight="1">
      <c r="A63" s="10"/>
      <c r="B63" s="171"/>
      <c r="C63" s="172"/>
      <c r="D63" s="173" t="s">
        <v>96</v>
      </c>
      <c r="E63" s="174"/>
      <c r="F63" s="174"/>
      <c r="G63" s="174"/>
      <c r="H63" s="174"/>
      <c r="I63" s="174"/>
      <c r="J63" s="175">
        <f>J112</f>
        <v>0</v>
      </c>
      <c r="K63" s="172"/>
      <c r="L63" s="176"/>
      <c r="S63" s="10"/>
      <c r="T63" s="10"/>
      <c r="U63" s="10"/>
      <c r="V63" s="10"/>
      <c r="W63" s="10"/>
      <c r="X63" s="10"/>
      <c r="Y63" s="10"/>
      <c r="Z63" s="10"/>
      <c r="AA63" s="10"/>
      <c r="AB63" s="10"/>
      <c r="AC63" s="10"/>
      <c r="AD63" s="10"/>
      <c r="AE63" s="10"/>
    </row>
    <row r="64" s="10" customFormat="1" ht="19.92" customHeight="1">
      <c r="A64" s="10"/>
      <c r="B64" s="171"/>
      <c r="C64" s="172"/>
      <c r="D64" s="173" t="s">
        <v>97</v>
      </c>
      <c r="E64" s="174"/>
      <c r="F64" s="174"/>
      <c r="G64" s="174"/>
      <c r="H64" s="174"/>
      <c r="I64" s="174"/>
      <c r="J64" s="175">
        <f>J124</f>
        <v>0</v>
      </c>
      <c r="K64" s="172"/>
      <c r="L64" s="176"/>
      <c r="S64" s="10"/>
      <c r="T64" s="10"/>
      <c r="U64" s="10"/>
      <c r="V64" s="10"/>
      <c r="W64" s="10"/>
      <c r="X64" s="10"/>
      <c r="Y64" s="10"/>
      <c r="Z64" s="10"/>
      <c r="AA64" s="10"/>
      <c r="AB64" s="10"/>
      <c r="AC64" s="10"/>
      <c r="AD64" s="10"/>
      <c r="AE64" s="10"/>
    </row>
    <row r="65" s="10" customFormat="1" ht="19.92" customHeight="1">
      <c r="A65" s="10"/>
      <c r="B65" s="171"/>
      <c r="C65" s="172"/>
      <c r="D65" s="173" t="s">
        <v>98</v>
      </c>
      <c r="E65" s="174"/>
      <c r="F65" s="174"/>
      <c r="G65" s="174"/>
      <c r="H65" s="174"/>
      <c r="I65" s="174"/>
      <c r="J65" s="175">
        <f>J129</f>
        <v>0</v>
      </c>
      <c r="K65" s="172"/>
      <c r="L65" s="176"/>
      <c r="S65" s="10"/>
      <c r="T65" s="10"/>
      <c r="U65" s="10"/>
      <c r="V65" s="10"/>
      <c r="W65" s="10"/>
      <c r="X65" s="10"/>
      <c r="Y65" s="10"/>
      <c r="Z65" s="10"/>
      <c r="AA65" s="10"/>
      <c r="AB65" s="10"/>
      <c r="AC65" s="10"/>
      <c r="AD65" s="10"/>
      <c r="AE65" s="10"/>
    </row>
    <row r="66" s="10" customFormat="1" ht="19.92" customHeight="1">
      <c r="A66" s="10"/>
      <c r="B66" s="171"/>
      <c r="C66" s="172"/>
      <c r="D66" s="173" t="s">
        <v>99</v>
      </c>
      <c r="E66" s="174"/>
      <c r="F66" s="174"/>
      <c r="G66" s="174"/>
      <c r="H66" s="174"/>
      <c r="I66" s="174"/>
      <c r="J66" s="175">
        <f>J144</f>
        <v>0</v>
      </c>
      <c r="K66" s="172"/>
      <c r="L66" s="176"/>
      <c r="S66" s="10"/>
      <c r="T66" s="10"/>
      <c r="U66" s="10"/>
      <c r="V66" s="10"/>
      <c r="W66" s="10"/>
      <c r="X66" s="10"/>
      <c r="Y66" s="10"/>
      <c r="Z66" s="10"/>
      <c r="AA66" s="10"/>
      <c r="AB66" s="10"/>
      <c r="AC66" s="10"/>
      <c r="AD66" s="10"/>
      <c r="AE66" s="10"/>
    </row>
    <row r="67" s="9" customFormat="1" ht="24.96" customHeight="1">
      <c r="A67" s="9"/>
      <c r="B67" s="165"/>
      <c r="C67" s="166"/>
      <c r="D67" s="167" t="s">
        <v>100</v>
      </c>
      <c r="E67" s="168"/>
      <c r="F67" s="168"/>
      <c r="G67" s="168"/>
      <c r="H67" s="168"/>
      <c r="I67" s="168"/>
      <c r="J67" s="169">
        <f>J147</f>
        <v>0</v>
      </c>
      <c r="K67" s="166"/>
      <c r="L67" s="170"/>
      <c r="S67" s="9"/>
      <c r="T67" s="9"/>
      <c r="U67" s="9"/>
      <c r="V67" s="9"/>
      <c r="W67" s="9"/>
      <c r="X67" s="9"/>
      <c r="Y67" s="9"/>
      <c r="Z67" s="9"/>
      <c r="AA67" s="9"/>
      <c r="AB67" s="9"/>
      <c r="AC67" s="9"/>
      <c r="AD67" s="9"/>
      <c r="AE67" s="9"/>
    </row>
    <row r="68" s="10" customFormat="1" ht="19.92" customHeight="1">
      <c r="A68" s="10"/>
      <c r="B68" s="171"/>
      <c r="C68" s="172"/>
      <c r="D68" s="173" t="s">
        <v>101</v>
      </c>
      <c r="E68" s="174"/>
      <c r="F68" s="174"/>
      <c r="G68" s="174"/>
      <c r="H68" s="174"/>
      <c r="I68" s="174"/>
      <c r="J68" s="175">
        <f>J148</f>
        <v>0</v>
      </c>
      <c r="K68" s="172"/>
      <c r="L68" s="176"/>
      <c r="S68" s="10"/>
      <c r="T68" s="10"/>
      <c r="U68" s="10"/>
      <c r="V68" s="10"/>
      <c r="W68" s="10"/>
      <c r="X68" s="10"/>
      <c r="Y68" s="10"/>
      <c r="Z68" s="10"/>
      <c r="AA68" s="10"/>
      <c r="AB68" s="10"/>
      <c r="AC68" s="10"/>
      <c r="AD68" s="10"/>
      <c r="AE68" s="10"/>
    </row>
    <row r="69" s="9" customFormat="1" ht="24.96" customHeight="1">
      <c r="A69" s="9"/>
      <c r="B69" s="165"/>
      <c r="C69" s="166"/>
      <c r="D69" s="167" t="s">
        <v>102</v>
      </c>
      <c r="E69" s="168"/>
      <c r="F69" s="168"/>
      <c r="G69" s="168"/>
      <c r="H69" s="168"/>
      <c r="I69" s="168"/>
      <c r="J69" s="169">
        <f>J152</f>
        <v>0</v>
      </c>
      <c r="K69" s="166"/>
      <c r="L69" s="170"/>
      <c r="S69" s="9"/>
      <c r="T69" s="9"/>
      <c r="U69" s="9"/>
      <c r="V69" s="9"/>
      <c r="W69" s="9"/>
      <c r="X69" s="9"/>
      <c r="Y69" s="9"/>
      <c r="Z69" s="9"/>
      <c r="AA69" s="9"/>
      <c r="AB69" s="9"/>
      <c r="AC69" s="9"/>
      <c r="AD69" s="9"/>
      <c r="AE69" s="9"/>
    </row>
    <row r="70" s="2" customFormat="1" ht="21.84" customHeight="1">
      <c r="A70" s="38"/>
      <c r="B70" s="39"/>
      <c r="C70" s="40"/>
      <c r="D70" s="40"/>
      <c r="E70" s="40"/>
      <c r="F70" s="40"/>
      <c r="G70" s="40"/>
      <c r="H70" s="40"/>
      <c r="I70" s="40"/>
      <c r="J70" s="40"/>
      <c r="K70" s="40"/>
      <c r="L70" s="134"/>
      <c r="S70" s="38"/>
      <c r="T70" s="38"/>
      <c r="U70" s="38"/>
      <c r="V70" s="38"/>
      <c r="W70" s="38"/>
      <c r="X70" s="38"/>
      <c r="Y70" s="38"/>
      <c r="Z70" s="38"/>
      <c r="AA70" s="38"/>
      <c r="AB70" s="38"/>
      <c r="AC70" s="38"/>
      <c r="AD70" s="38"/>
      <c r="AE70" s="38"/>
    </row>
    <row r="71" s="2" customFormat="1" ht="6.96" customHeight="1">
      <c r="A71" s="38"/>
      <c r="B71" s="59"/>
      <c r="C71" s="60"/>
      <c r="D71" s="60"/>
      <c r="E71" s="60"/>
      <c r="F71" s="60"/>
      <c r="G71" s="60"/>
      <c r="H71" s="60"/>
      <c r="I71" s="60"/>
      <c r="J71" s="60"/>
      <c r="K71" s="60"/>
      <c r="L71" s="134"/>
      <c r="S71" s="38"/>
      <c r="T71" s="38"/>
      <c r="U71" s="38"/>
      <c r="V71" s="38"/>
      <c r="W71" s="38"/>
      <c r="X71" s="38"/>
      <c r="Y71" s="38"/>
      <c r="Z71" s="38"/>
      <c r="AA71" s="38"/>
      <c r="AB71" s="38"/>
      <c r="AC71" s="38"/>
      <c r="AD71" s="38"/>
      <c r="AE71" s="38"/>
    </row>
    <row r="75" s="2" customFormat="1" ht="6.96" customHeight="1">
      <c r="A75" s="38"/>
      <c r="B75" s="61"/>
      <c r="C75" s="62"/>
      <c r="D75" s="62"/>
      <c r="E75" s="62"/>
      <c r="F75" s="62"/>
      <c r="G75" s="62"/>
      <c r="H75" s="62"/>
      <c r="I75" s="62"/>
      <c r="J75" s="62"/>
      <c r="K75" s="62"/>
      <c r="L75" s="134"/>
      <c r="S75" s="38"/>
      <c r="T75" s="38"/>
      <c r="U75" s="38"/>
      <c r="V75" s="38"/>
      <c r="W75" s="38"/>
      <c r="X75" s="38"/>
      <c r="Y75" s="38"/>
      <c r="Z75" s="38"/>
      <c r="AA75" s="38"/>
      <c r="AB75" s="38"/>
      <c r="AC75" s="38"/>
      <c r="AD75" s="38"/>
      <c r="AE75" s="38"/>
    </row>
    <row r="76" s="2" customFormat="1" ht="24.96" customHeight="1">
      <c r="A76" s="38"/>
      <c r="B76" s="39"/>
      <c r="C76" s="23" t="s">
        <v>103</v>
      </c>
      <c r="D76" s="40"/>
      <c r="E76" s="40"/>
      <c r="F76" s="40"/>
      <c r="G76" s="40"/>
      <c r="H76" s="40"/>
      <c r="I76" s="40"/>
      <c r="J76" s="40"/>
      <c r="K76" s="40"/>
      <c r="L76" s="134"/>
      <c r="S76" s="38"/>
      <c r="T76" s="38"/>
      <c r="U76" s="38"/>
      <c r="V76" s="38"/>
      <c r="W76" s="38"/>
      <c r="X76" s="38"/>
      <c r="Y76" s="38"/>
      <c r="Z76" s="38"/>
      <c r="AA76" s="38"/>
      <c r="AB76" s="38"/>
      <c r="AC76" s="38"/>
      <c r="AD76" s="38"/>
      <c r="AE76" s="38"/>
    </row>
    <row r="77" s="2" customFormat="1" ht="6.96" customHeight="1">
      <c r="A77" s="38"/>
      <c r="B77" s="39"/>
      <c r="C77" s="40"/>
      <c r="D77" s="40"/>
      <c r="E77" s="40"/>
      <c r="F77" s="40"/>
      <c r="G77" s="40"/>
      <c r="H77" s="40"/>
      <c r="I77" s="40"/>
      <c r="J77" s="40"/>
      <c r="K77" s="40"/>
      <c r="L77" s="134"/>
      <c r="S77" s="38"/>
      <c r="T77" s="38"/>
      <c r="U77" s="38"/>
      <c r="V77" s="38"/>
      <c r="W77" s="38"/>
      <c r="X77" s="38"/>
      <c r="Y77" s="38"/>
      <c r="Z77" s="38"/>
      <c r="AA77" s="38"/>
      <c r="AB77" s="38"/>
      <c r="AC77" s="38"/>
      <c r="AD77" s="38"/>
      <c r="AE77" s="38"/>
    </row>
    <row r="78" s="2" customFormat="1" ht="12" customHeight="1">
      <c r="A78" s="38"/>
      <c r="B78" s="39"/>
      <c r="C78" s="32" t="s">
        <v>16</v>
      </c>
      <c r="D78" s="40"/>
      <c r="E78" s="40"/>
      <c r="F78" s="40"/>
      <c r="G78" s="40"/>
      <c r="H78" s="40"/>
      <c r="I78" s="40"/>
      <c r="J78" s="40"/>
      <c r="K78" s="40"/>
      <c r="L78" s="134"/>
      <c r="S78" s="38"/>
      <c r="T78" s="38"/>
      <c r="U78" s="38"/>
      <c r="V78" s="38"/>
      <c r="W78" s="38"/>
      <c r="X78" s="38"/>
      <c r="Y78" s="38"/>
      <c r="Z78" s="38"/>
      <c r="AA78" s="38"/>
      <c r="AB78" s="38"/>
      <c r="AC78" s="38"/>
      <c r="AD78" s="38"/>
      <c r="AE78" s="38"/>
    </row>
    <row r="79" s="2" customFormat="1" ht="16.5" customHeight="1">
      <c r="A79" s="38"/>
      <c r="B79" s="39"/>
      <c r="C79" s="40"/>
      <c r="D79" s="40"/>
      <c r="E79" s="160" t="str">
        <f>E7</f>
        <v>Rekonstrukce UMT a rozšíření fotbalového hřiště</v>
      </c>
      <c r="F79" s="32"/>
      <c r="G79" s="32"/>
      <c r="H79" s="32"/>
      <c r="I79" s="40"/>
      <c r="J79" s="40"/>
      <c r="K79" s="40"/>
      <c r="L79" s="134"/>
      <c r="S79" s="38"/>
      <c r="T79" s="38"/>
      <c r="U79" s="38"/>
      <c r="V79" s="38"/>
      <c r="W79" s="38"/>
      <c r="X79" s="38"/>
      <c r="Y79" s="38"/>
      <c r="Z79" s="38"/>
      <c r="AA79" s="38"/>
      <c r="AB79" s="38"/>
      <c r="AC79" s="38"/>
      <c r="AD79" s="38"/>
      <c r="AE79" s="38"/>
    </row>
    <row r="80" s="2" customFormat="1" ht="12" customHeight="1">
      <c r="A80" s="38"/>
      <c r="B80" s="39"/>
      <c r="C80" s="32" t="s">
        <v>87</v>
      </c>
      <c r="D80" s="40"/>
      <c r="E80" s="40"/>
      <c r="F80" s="40"/>
      <c r="G80" s="40"/>
      <c r="H80" s="40"/>
      <c r="I80" s="40"/>
      <c r="J80" s="40"/>
      <c r="K80" s="40"/>
      <c r="L80" s="134"/>
      <c r="S80" s="38"/>
      <c r="T80" s="38"/>
      <c r="U80" s="38"/>
      <c r="V80" s="38"/>
      <c r="W80" s="38"/>
      <c r="X80" s="38"/>
      <c r="Y80" s="38"/>
      <c r="Z80" s="38"/>
      <c r="AA80" s="38"/>
      <c r="AB80" s="38"/>
      <c r="AC80" s="38"/>
      <c r="AD80" s="38"/>
      <c r="AE80" s="38"/>
    </row>
    <row r="81" s="2" customFormat="1" ht="30" customHeight="1">
      <c r="A81" s="38"/>
      <c r="B81" s="39"/>
      <c r="C81" s="40"/>
      <c r="D81" s="40"/>
      <c r="E81" s="69" t="str">
        <f>E9</f>
        <v>01 - Rekonstrukce UMT a rozšíření fotbalového hřiště s umělým povrchem</v>
      </c>
      <c r="F81" s="40"/>
      <c r="G81" s="40"/>
      <c r="H81" s="40"/>
      <c r="I81" s="40"/>
      <c r="J81" s="40"/>
      <c r="K81" s="40"/>
      <c r="L81" s="134"/>
      <c r="S81" s="38"/>
      <c r="T81" s="38"/>
      <c r="U81" s="38"/>
      <c r="V81" s="38"/>
      <c r="W81" s="38"/>
      <c r="X81" s="38"/>
      <c r="Y81" s="38"/>
      <c r="Z81" s="38"/>
      <c r="AA81" s="38"/>
      <c r="AB81" s="38"/>
      <c r="AC81" s="38"/>
      <c r="AD81" s="38"/>
      <c r="AE81" s="38"/>
    </row>
    <row r="82" s="2" customFormat="1" ht="6.96" customHeight="1">
      <c r="A82" s="38"/>
      <c r="B82" s="39"/>
      <c r="C82" s="40"/>
      <c r="D82" s="40"/>
      <c r="E82" s="40"/>
      <c r="F82" s="40"/>
      <c r="G82" s="40"/>
      <c r="H82" s="40"/>
      <c r="I82" s="40"/>
      <c r="J82" s="40"/>
      <c r="K82" s="40"/>
      <c r="L82" s="134"/>
      <c r="S82" s="38"/>
      <c r="T82" s="38"/>
      <c r="U82" s="38"/>
      <c r="V82" s="38"/>
      <c r="W82" s="38"/>
      <c r="X82" s="38"/>
      <c r="Y82" s="38"/>
      <c r="Z82" s="38"/>
      <c r="AA82" s="38"/>
      <c r="AB82" s="38"/>
      <c r="AC82" s="38"/>
      <c r="AD82" s="38"/>
      <c r="AE82" s="38"/>
    </row>
    <row r="83" s="2" customFormat="1" ht="12" customHeight="1">
      <c r="A83" s="38"/>
      <c r="B83" s="39"/>
      <c r="C83" s="32" t="s">
        <v>21</v>
      </c>
      <c r="D83" s="40"/>
      <c r="E83" s="40"/>
      <c r="F83" s="27" t="str">
        <f>F12</f>
        <v xml:space="preserve"> </v>
      </c>
      <c r="G83" s="40"/>
      <c r="H83" s="40"/>
      <c r="I83" s="32" t="s">
        <v>23</v>
      </c>
      <c r="J83" s="72" t="str">
        <f>IF(J12="","",J12)</f>
        <v>2. 2. 2021</v>
      </c>
      <c r="K83" s="40"/>
      <c r="L83" s="134"/>
      <c r="S83" s="38"/>
      <c r="T83" s="38"/>
      <c r="U83" s="38"/>
      <c r="V83" s="38"/>
      <c r="W83" s="38"/>
      <c r="X83" s="38"/>
      <c r="Y83" s="38"/>
      <c r="Z83" s="38"/>
      <c r="AA83" s="38"/>
      <c r="AB83" s="38"/>
      <c r="AC83" s="38"/>
      <c r="AD83" s="38"/>
      <c r="AE83" s="38"/>
    </row>
    <row r="84" s="2" customFormat="1" ht="6.96" customHeight="1">
      <c r="A84" s="38"/>
      <c r="B84" s="39"/>
      <c r="C84" s="40"/>
      <c r="D84" s="40"/>
      <c r="E84" s="40"/>
      <c r="F84" s="40"/>
      <c r="G84" s="40"/>
      <c r="H84" s="40"/>
      <c r="I84" s="40"/>
      <c r="J84" s="40"/>
      <c r="K84" s="40"/>
      <c r="L84" s="134"/>
      <c r="S84" s="38"/>
      <c r="T84" s="38"/>
      <c r="U84" s="38"/>
      <c r="V84" s="38"/>
      <c r="W84" s="38"/>
      <c r="X84" s="38"/>
      <c r="Y84" s="38"/>
      <c r="Z84" s="38"/>
      <c r="AA84" s="38"/>
      <c r="AB84" s="38"/>
      <c r="AC84" s="38"/>
      <c r="AD84" s="38"/>
      <c r="AE84" s="38"/>
    </row>
    <row r="85" s="2" customFormat="1" ht="15.15" customHeight="1">
      <c r="A85" s="38"/>
      <c r="B85" s="39"/>
      <c r="C85" s="32" t="s">
        <v>25</v>
      </c>
      <c r="D85" s="40"/>
      <c r="E85" s="40"/>
      <c r="F85" s="27" t="str">
        <f>E15</f>
        <v xml:space="preserve"> </v>
      </c>
      <c r="G85" s="40"/>
      <c r="H85" s="40"/>
      <c r="I85" s="32" t="s">
        <v>30</v>
      </c>
      <c r="J85" s="36" t="str">
        <f>E21</f>
        <v xml:space="preserve"> </v>
      </c>
      <c r="K85" s="40"/>
      <c r="L85" s="134"/>
      <c r="S85" s="38"/>
      <c r="T85" s="38"/>
      <c r="U85" s="38"/>
      <c r="V85" s="38"/>
      <c r="W85" s="38"/>
      <c r="X85" s="38"/>
      <c r="Y85" s="38"/>
      <c r="Z85" s="38"/>
      <c r="AA85" s="38"/>
      <c r="AB85" s="38"/>
      <c r="AC85" s="38"/>
      <c r="AD85" s="38"/>
      <c r="AE85" s="38"/>
    </row>
    <row r="86" s="2" customFormat="1" ht="15.15" customHeight="1">
      <c r="A86" s="38"/>
      <c r="B86" s="39"/>
      <c r="C86" s="32" t="s">
        <v>28</v>
      </c>
      <c r="D86" s="40"/>
      <c r="E86" s="40"/>
      <c r="F86" s="27" t="str">
        <f>IF(E18="","",E18)</f>
        <v>Vyplň údaj</v>
      </c>
      <c r="G86" s="40"/>
      <c r="H86" s="40"/>
      <c r="I86" s="32" t="s">
        <v>32</v>
      </c>
      <c r="J86" s="36" t="str">
        <f>E24</f>
        <v>Ing.Miroslav Mach</v>
      </c>
      <c r="K86" s="40"/>
      <c r="L86" s="134"/>
      <c r="S86" s="38"/>
      <c r="T86" s="38"/>
      <c r="U86" s="38"/>
      <c r="V86" s="38"/>
      <c r="W86" s="38"/>
      <c r="X86" s="38"/>
      <c r="Y86" s="38"/>
      <c r="Z86" s="38"/>
      <c r="AA86" s="38"/>
      <c r="AB86" s="38"/>
      <c r="AC86" s="38"/>
      <c r="AD86" s="38"/>
      <c r="AE86" s="38"/>
    </row>
    <row r="87" s="2" customFormat="1" ht="10.32" customHeight="1">
      <c r="A87" s="38"/>
      <c r="B87" s="39"/>
      <c r="C87" s="40"/>
      <c r="D87" s="40"/>
      <c r="E87" s="40"/>
      <c r="F87" s="40"/>
      <c r="G87" s="40"/>
      <c r="H87" s="40"/>
      <c r="I87" s="40"/>
      <c r="J87" s="40"/>
      <c r="K87" s="40"/>
      <c r="L87" s="134"/>
      <c r="S87" s="38"/>
      <c r="T87" s="38"/>
      <c r="U87" s="38"/>
      <c r="V87" s="38"/>
      <c r="W87" s="38"/>
      <c r="X87" s="38"/>
      <c r="Y87" s="38"/>
      <c r="Z87" s="38"/>
      <c r="AA87" s="38"/>
      <c r="AB87" s="38"/>
      <c r="AC87" s="38"/>
      <c r="AD87" s="38"/>
      <c r="AE87" s="38"/>
    </row>
    <row r="88" s="11" customFormat="1" ht="29.28" customHeight="1">
      <c r="A88" s="177"/>
      <c r="B88" s="178"/>
      <c r="C88" s="179" t="s">
        <v>104</v>
      </c>
      <c r="D88" s="180" t="s">
        <v>57</v>
      </c>
      <c r="E88" s="180" t="s">
        <v>53</v>
      </c>
      <c r="F88" s="180" t="s">
        <v>54</v>
      </c>
      <c r="G88" s="180" t="s">
        <v>105</v>
      </c>
      <c r="H88" s="180" t="s">
        <v>106</v>
      </c>
      <c r="I88" s="180" t="s">
        <v>107</v>
      </c>
      <c r="J88" s="180" t="s">
        <v>91</v>
      </c>
      <c r="K88" s="181" t="s">
        <v>108</v>
      </c>
      <c r="L88" s="182"/>
      <c r="M88" s="92" t="s">
        <v>19</v>
      </c>
      <c r="N88" s="93" t="s">
        <v>42</v>
      </c>
      <c r="O88" s="93" t="s">
        <v>109</v>
      </c>
      <c r="P88" s="93" t="s">
        <v>110</v>
      </c>
      <c r="Q88" s="93" t="s">
        <v>111</v>
      </c>
      <c r="R88" s="93" t="s">
        <v>112</v>
      </c>
      <c r="S88" s="93" t="s">
        <v>113</v>
      </c>
      <c r="T88" s="94" t="s">
        <v>114</v>
      </c>
      <c r="U88" s="177"/>
      <c r="V88" s="177"/>
      <c r="W88" s="177"/>
      <c r="X88" s="177"/>
      <c r="Y88" s="177"/>
      <c r="Z88" s="177"/>
      <c r="AA88" s="177"/>
      <c r="AB88" s="177"/>
      <c r="AC88" s="177"/>
      <c r="AD88" s="177"/>
      <c r="AE88" s="177"/>
    </row>
    <row r="89" s="2" customFormat="1" ht="22.8" customHeight="1">
      <c r="A89" s="38"/>
      <c r="B89" s="39"/>
      <c r="C89" s="99" t="s">
        <v>115</v>
      </c>
      <c r="D89" s="40"/>
      <c r="E89" s="40"/>
      <c r="F89" s="40"/>
      <c r="G89" s="40"/>
      <c r="H89" s="40"/>
      <c r="I89" s="40"/>
      <c r="J89" s="183">
        <f>BK89</f>
        <v>0</v>
      </c>
      <c r="K89" s="40"/>
      <c r="L89" s="44"/>
      <c r="M89" s="95"/>
      <c r="N89" s="184"/>
      <c r="O89" s="96"/>
      <c r="P89" s="185">
        <f>P90+P147+P152</f>
        <v>0</v>
      </c>
      <c r="Q89" s="96"/>
      <c r="R89" s="185">
        <f>R90+R147+R152</f>
        <v>251.62566115000001</v>
      </c>
      <c r="S89" s="96"/>
      <c r="T89" s="186">
        <f>T90+T147+T152</f>
        <v>458.05599999999998</v>
      </c>
      <c r="U89" s="38"/>
      <c r="V89" s="38"/>
      <c r="W89" s="38"/>
      <c r="X89" s="38"/>
      <c r="Y89" s="38"/>
      <c r="Z89" s="38"/>
      <c r="AA89" s="38"/>
      <c r="AB89" s="38"/>
      <c r="AC89" s="38"/>
      <c r="AD89" s="38"/>
      <c r="AE89" s="38"/>
      <c r="AT89" s="17" t="s">
        <v>71</v>
      </c>
      <c r="AU89" s="17" t="s">
        <v>92</v>
      </c>
      <c r="BK89" s="187">
        <f>BK90+BK147+BK152</f>
        <v>0</v>
      </c>
    </row>
    <row r="90" s="12" customFormat="1" ht="25.92" customHeight="1">
      <c r="A90" s="12"/>
      <c r="B90" s="188"/>
      <c r="C90" s="189"/>
      <c r="D90" s="190" t="s">
        <v>71</v>
      </c>
      <c r="E90" s="191" t="s">
        <v>116</v>
      </c>
      <c r="F90" s="191" t="s">
        <v>117</v>
      </c>
      <c r="G90" s="189"/>
      <c r="H90" s="189"/>
      <c r="I90" s="192"/>
      <c r="J90" s="193">
        <f>BK90</f>
        <v>0</v>
      </c>
      <c r="K90" s="189"/>
      <c r="L90" s="194"/>
      <c r="M90" s="195"/>
      <c r="N90" s="196"/>
      <c r="O90" s="196"/>
      <c r="P90" s="197">
        <f>P91+P108+P112+P124+P129+P144</f>
        <v>0</v>
      </c>
      <c r="Q90" s="196"/>
      <c r="R90" s="197">
        <f>R91+R108+R112+R124+R129+R144</f>
        <v>251.62566115000001</v>
      </c>
      <c r="S90" s="196"/>
      <c r="T90" s="198">
        <f>T91+T108+T112+T124+T129+T144</f>
        <v>457.86399999999998</v>
      </c>
      <c r="U90" s="12"/>
      <c r="V90" s="12"/>
      <c r="W90" s="12"/>
      <c r="X90" s="12"/>
      <c r="Y90" s="12"/>
      <c r="Z90" s="12"/>
      <c r="AA90" s="12"/>
      <c r="AB90" s="12"/>
      <c r="AC90" s="12"/>
      <c r="AD90" s="12"/>
      <c r="AE90" s="12"/>
      <c r="AR90" s="199" t="s">
        <v>80</v>
      </c>
      <c r="AT90" s="200" t="s">
        <v>71</v>
      </c>
      <c r="AU90" s="200" t="s">
        <v>72</v>
      </c>
      <c r="AY90" s="199" t="s">
        <v>118</v>
      </c>
      <c r="BK90" s="201">
        <f>BK91+BK108+BK112+BK124+BK129+BK144</f>
        <v>0</v>
      </c>
    </row>
    <row r="91" s="12" customFormat="1" ht="22.8" customHeight="1">
      <c r="A91" s="12"/>
      <c r="B91" s="188"/>
      <c r="C91" s="189"/>
      <c r="D91" s="190" t="s">
        <v>71</v>
      </c>
      <c r="E91" s="202" t="s">
        <v>80</v>
      </c>
      <c r="F91" s="202" t="s">
        <v>119</v>
      </c>
      <c r="G91" s="189"/>
      <c r="H91" s="189"/>
      <c r="I91" s="192"/>
      <c r="J91" s="203">
        <f>BK91</f>
        <v>0</v>
      </c>
      <c r="K91" s="189"/>
      <c r="L91" s="194"/>
      <c r="M91" s="195"/>
      <c r="N91" s="196"/>
      <c r="O91" s="196"/>
      <c r="P91" s="197">
        <f>SUM(P92:P107)</f>
        <v>0</v>
      </c>
      <c r="Q91" s="196"/>
      <c r="R91" s="197">
        <f>SUM(R92:R107)</f>
        <v>0</v>
      </c>
      <c r="S91" s="196"/>
      <c r="T91" s="198">
        <f>SUM(T92:T107)</f>
        <v>457.86399999999998</v>
      </c>
      <c r="U91" s="12"/>
      <c r="V91" s="12"/>
      <c r="W91" s="12"/>
      <c r="X91" s="12"/>
      <c r="Y91" s="12"/>
      <c r="Z91" s="12"/>
      <c r="AA91" s="12"/>
      <c r="AB91" s="12"/>
      <c r="AC91" s="12"/>
      <c r="AD91" s="12"/>
      <c r="AE91" s="12"/>
      <c r="AR91" s="199" t="s">
        <v>80</v>
      </c>
      <c r="AT91" s="200" t="s">
        <v>71</v>
      </c>
      <c r="AU91" s="200" t="s">
        <v>80</v>
      </c>
      <c r="AY91" s="199" t="s">
        <v>118</v>
      </c>
      <c r="BK91" s="201">
        <f>SUM(BK92:BK107)</f>
        <v>0</v>
      </c>
    </row>
    <row r="92" s="2" customFormat="1" ht="24.15" customHeight="1">
      <c r="A92" s="38"/>
      <c r="B92" s="39"/>
      <c r="C92" s="204" t="s">
        <v>80</v>
      </c>
      <c r="D92" s="204" t="s">
        <v>120</v>
      </c>
      <c r="E92" s="205" t="s">
        <v>121</v>
      </c>
      <c r="F92" s="206" t="s">
        <v>122</v>
      </c>
      <c r="G92" s="207" t="s">
        <v>123</v>
      </c>
      <c r="H92" s="208">
        <v>6272</v>
      </c>
      <c r="I92" s="209"/>
      <c r="J92" s="210">
        <f>ROUND(I92*H92,2)</f>
        <v>0</v>
      </c>
      <c r="K92" s="206" t="s">
        <v>124</v>
      </c>
      <c r="L92" s="44"/>
      <c r="M92" s="211" t="s">
        <v>19</v>
      </c>
      <c r="N92" s="212" t="s">
        <v>43</v>
      </c>
      <c r="O92" s="84"/>
      <c r="P92" s="213">
        <f>O92*H92</f>
        <v>0</v>
      </c>
      <c r="Q92" s="213">
        <v>0</v>
      </c>
      <c r="R92" s="213">
        <f>Q92*H92</f>
        <v>0</v>
      </c>
      <c r="S92" s="213">
        <v>0.036999999999999998</v>
      </c>
      <c r="T92" s="214">
        <f>S92*H92</f>
        <v>232.06399999999999</v>
      </c>
      <c r="U92" s="38"/>
      <c r="V92" s="38"/>
      <c r="W92" s="38"/>
      <c r="X92" s="38"/>
      <c r="Y92" s="38"/>
      <c r="Z92" s="38"/>
      <c r="AA92" s="38"/>
      <c r="AB92" s="38"/>
      <c r="AC92" s="38"/>
      <c r="AD92" s="38"/>
      <c r="AE92" s="38"/>
      <c r="AR92" s="215" t="s">
        <v>125</v>
      </c>
      <c r="AT92" s="215" t="s">
        <v>120</v>
      </c>
      <c r="AU92" s="215" t="s">
        <v>82</v>
      </c>
      <c r="AY92" s="17" t="s">
        <v>118</v>
      </c>
      <c r="BE92" s="216">
        <f>IF(N92="základní",J92,0)</f>
        <v>0</v>
      </c>
      <c r="BF92" s="216">
        <f>IF(N92="snížená",J92,0)</f>
        <v>0</v>
      </c>
      <c r="BG92" s="216">
        <f>IF(N92="zákl. přenesená",J92,0)</f>
        <v>0</v>
      </c>
      <c r="BH92" s="216">
        <f>IF(N92="sníž. přenesená",J92,0)</f>
        <v>0</v>
      </c>
      <c r="BI92" s="216">
        <f>IF(N92="nulová",J92,0)</f>
        <v>0</v>
      </c>
      <c r="BJ92" s="17" t="s">
        <v>80</v>
      </c>
      <c r="BK92" s="216">
        <f>ROUND(I92*H92,2)</f>
        <v>0</v>
      </c>
      <c r="BL92" s="17" t="s">
        <v>125</v>
      </c>
      <c r="BM92" s="215" t="s">
        <v>126</v>
      </c>
    </row>
    <row r="93" s="2" customFormat="1">
      <c r="A93" s="38"/>
      <c r="B93" s="39"/>
      <c r="C93" s="40"/>
      <c r="D93" s="217" t="s">
        <v>127</v>
      </c>
      <c r="E93" s="40"/>
      <c r="F93" s="218" t="s">
        <v>128</v>
      </c>
      <c r="G93" s="40"/>
      <c r="H93" s="40"/>
      <c r="I93" s="219"/>
      <c r="J93" s="40"/>
      <c r="K93" s="40"/>
      <c r="L93" s="44"/>
      <c r="M93" s="220"/>
      <c r="N93" s="221"/>
      <c r="O93" s="84"/>
      <c r="P93" s="84"/>
      <c r="Q93" s="84"/>
      <c r="R93" s="84"/>
      <c r="S93" s="84"/>
      <c r="T93" s="85"/>
      <c r="U93" s="38"/>
      <c r="V93" s="38"/>
      <c r="W93" s="38"/>
      <c r="X93" s="38"/>
      <c r="Y93" s="38"/>
      <c r="Z93" s="38"/>
      <c r="AA93" s="38"/>
      <c r="AB93" s="38"/>
      <c r="AC93" s="38"/>
      <c r="AD93" s="38"/>
      <c r="AE93" s="38"/>
      <c r="AT93" s="17" t="s">
        <v>127</v>
      </c>
      <c r="AU93" s="17" t="s">
        <v>82</v>
      </c>
    </row>
    <row r="94" s="13" customFormat="1">
      <c r="A94" s="13"/>
      <c r="B94" s="222"/>
      <c r="C94" s="223"/>
      <c r="D94" s="217" t="s">
        <v>129</v>
      </c>
      <c r="E94" s="224" t="s">
        <v>19</v>
      </c>
      <c r="F94" s="225" t="s">
        <v>130</v>
      </c>
      <c r="G94" s="223"/>
      <c r="H94" s="226">
        <v>6272</v>
      </c>
      <c r="I94" s="227"/>
      <c r="J94" s="223"/>
      <c r="K94" s="223"/>
      <c r="L94" s="228"/>
      <c r="M94" s="229"/>
      <c r="N94" s="230"/>
      <c r="O94" s="230"/>
      <c r="P94" s="230"/>
      <c r="Q94" s="230"/>
      <c r="R94" s="230"/>
      <c r="S94" s="230"/>
      <c r="T94" s="231"/>
      <c r="U94" s="13"/>
      <c r="V94" s="13"/>
      <c r="W94" s="13"/>
      <c r="X94" s="13"/>
      <c r="Y94" s="13"/>
      <c r="Z94" s="13"/>
      <c r="AA94" s="13"/>
      <c r="AB94" s="13"/>
      <c r="AC94" s="13"/>
      <c r="AD94" s="13"/>
      <c r="AE94" s="13"/>
      <c r="AT94" s="232" t="s">
        <v>129</v>
      </c>
      <c r="AU94" s="232" t="s">
        <v>82</v>
      </c>
      <c r="AV94" s="13" t="s">
        <v>82</v>
      </c>
      <c r="AW94" s="13" t="s">
        <v>31</v>
      </c>
      <c r="AX94" s="13" t="s">
        <v>80</v>
      </c>
      <c r="AY94" s="232" t="s">
        <v>118</v>
      </c>
    </row>
    <row r="95" s="2" customFormat="1" ht="62.7" customHeight="1">
      <c r="A95" s="38"/>
      <c r="B95" s="39"/>
      <c r="C95" s="204" t="s">
        <v>82</v>
      </c>
      <c r="D95" s="204" t="s">
        <v>120</v>
      </c>
      <c r="E95" s="205" t="s">
        <v>131</v>
      </c>
      <c r="F95" s="206" t="s">
        <v>132</v>
      </c>
      <c r="G95" s="207" t="s">
        <v>123</v>
      </c>
      <c r="H95" s="208">
        <v>613</v>
      </c>
      <c r="I95" s="209"/>
      <c r="J95" s="210">
        <f>ROUND(I95*H95,2)</f>
        <v>0</v>
      </c>
      <c r="K95" s="206" t="s">
        <v>124</v>
      </c>
      <c r="L95" s="44"/>
      <c r="M95" s="211" t="s">
        <v>19</v>
      </c>
      <c r="N95" s="212" t="s">
        <v>43</v>
      </c>
      <c r="O95" s="84"/>
      <c r="P95" s="213">
        <f>O95*H95</f>
        <v>0</v>
      </c>
      <c r="Q95" s="213">
        <v>0</v>
      </c>
      <c r="R95" s="213">
        <f>Q95*H95</f>
        <v>0</v>
      </c>
      <c r="S95" s="213">
        <v>0.26000000000000001</v>
      </c>
      <c r="T95" s="214">
        <f>S95*H95</f>
        <v>159.38</v>
      </c>
      <c r="U95" s="38"/>
      <c r="V95" s="38"/>
      <c r="W95" s="38"/>
      <c r="X95" s="38"/>
      <c r="Y95" s="38"/>
      <c r="Z95" s="38"/>
      <c r="AA95" s="38"/>
      <c r="AB95" s="38"/>
      <c r="AC95" s="38"/>
      <c r="AD95" s="38"/>
      <c r="AE95" s="38"/>
      <c r="AR95" s="215" t="s">
        <v>125</v>
      </c>
      <c r="AT95" s="215" t="s">
        <v>120</v>
      </c>
      <c r="AU95" s="215" t="s">
        <v>82</v>
      </c>
      <c r="AY95" s="17" t="s">
        <v>118</v>
      </c>
      <c r="BE95" s="216">
        <f>IF(N95="základní",J95,0)</f>
        <v>0</v>
      </c>
      <c r="BF95" s="216">
        <f>IF(N95="snížená",J95,0)</f>
        <v>0</v>
      </c>
      <c r="BG95" s="216">
        <f>IF(N95="zákl. přenesená",J95,0)</f>
        <v>0</v>
      </c>
      <c r="BH95" s="216">
        <f>IF(N95="sníž. přenesená",J95,0)</f>
        <v>0</v>
      </c>
      <c r="BI95" s="216">
        <f>IF(N95="nulová",J95,0)</f>
        <v>0</v>
      </c>
      <c r="BJ95" s="17" t="s">
        <v>80</v>
      </c>
      <c r="BK95" s="216">
        <f>ROUND(I95*H95,2)</f>
        <v>0</v>
      </c>
      <c r="BL95" s="17" t="s">
        <v>125</v>
      </c>
      <c r="BM95" s="215" t="s">
        <v>133</v>
      </c>
    </row>
    <row r="96" s="2" customFormat="1">
      <c r="A96" s="38"/>
      <c r="B96" s="39"/>
      <c r="C96" s="40"/>
      <c r="D96" s="217" t="s">
        <v>127</v>
      </c>
      <c r="E96" s="40"/>
      <c r="F96" s="218" t="s">
        <v>134</v>
      </c>
      <c r="G96" s="40"/>
      <c r="H96" s="40"/>
      <c r="I96" s="219"/>
      <c r="J96" s="40"/>
      <c r="K96" s="40"/>
      <c r="L96" s="44"/>
      <c r="M96" s="220"/>
      <c r="N96" s="221"/>
      <c r="O96" s="84"/>
      <c r="P96" s="84"/>
      <c r="Q96" s="84"/>
      <c r="R96" s="84"/>
      <c r="S96" s="84"/>
      <c r="T96" s="85"/>
      <c r="U96" s="38"/>
      <c r="V96" s="38"/>
      <c r="W96" s="38"/>
      <c r="X96" s="38"/>
      <c r="Y96" s="38"/>
      <c r="Z96" s="38"/>
      <c r="AA96" s="38"/>
      <c r="AB96" s="38"/>
      <c r="AC96" s="38"/>
      <c r="AD96" s="38"/>
      <c r="AE96" s="38"/>
      <c r="AT96" s="17" t="s">
        <v>127</v>
      </c>
      <c r="AU96" s="17" t="s">
        <v>82</v>
      </c>
    </row>
    <row r="97" s="13" customFormat="1">
      <c r="A97" s="13"/>
      <c r="B97" s="222"/>
      <c r="C97" s="223"/>
      <c r="D97" s="217" t="s">
        <v>129</v>
      </c>
      <c r="E97" s="224" t="s">
        <v>19</v>
      </c>
      <c r="F97" s="225" t="s">
        <v>135</v>
      </c>
      <c r="G97" s="223"/>
      <c r="H97" s="226">
        <v>613</v>
      </c>
      <c r="I97" s="227"/>
      <c r="J97" s="223"/>
      <c r="K97" s="223"/>
      <c r="L97" s="228"/>
      <c r="M97" s="229"/>
      <c r="N97" s="230"/>
      <c r="O97" s="230"/>
      <c r="P97" s="230"/>
      <c r="Q97" s="230"/>
      <c r="R97" s="230"/>
      <c r="S97" s="230"/>
      <c r="T97" s="231"/>
      <c r="U97" s="13"/>
      <c r="V97" s="13"/>
      <c r="W97" s="13"/>
      <c r="X97" s="13"/>
      <c r="Y97" s="13"/>
      <c r="Z97" s="13"/>
      <c r="AA97" s="13"/>
      <c r="AB97" s="13"/>
      <c r="AC97" s="13"/>
      <c r="AD97" s="13"/>
      <c r="AE97" s="13"/>
      <c r="AT97" s="232" t="s">
        <v>129</v>
      </c>
      <c r="AU97" s="232" t="s">
        <v>82</v>
      </c>
      <c r="AV97" s="13" t="s">
        <v>82</v>
      </c>
      <c r="AW97" s="13" t="s">
        <v>31</v>
      </c>
      <c r="AX97" s="13" t="s">
        <v>80</v>
      </c>
      <c r="AY97" s="232" t="s">
        <v>118</v>
      </c>
    </row>
    <row r="98" s="2" customFormat="1" ht="49.05" customHeight="1">
      <c r="A98" s="38"/>
      <c r="B98" s="39"/>
      <c r="C98" s="204" t="s">
        <v>136</v>
      </c>
      <c r="D98" s="204" t="s">
        <v>120</v>
      </c>
      <c r="E98" s="205" t="s">
        <v>137</v>
      </c>
      <c r="F98" s="206" t="s">
        <v>138</v>
      </c>
      <c r="G98" s="207" t="s">
        <v>139</v>
      </c>
      <c r="H98" s="208">
        <v>324</v>
      </c>
      <c r="I98" s="209"/>
      <c r="J98" s="210">
        <f>ROUND(I98*H98,2)</f>
        <v>0</v>
      </c>
      <c r="K98" s="206" t="s">
        <v>124</v>
      </c>
      <c r="L98" s="44"/>
      <c r="M98" s="211" t="s">
        <v>19</v>
      </c>
      <c r="N98" s="212" t="s">
        <v>43</v>
      </c>
      <c r="O98" s="84"/>
      <c r="P98" s="213">
        <f>O98*H98</f>
        <v>0</v>
      </c>
      <c r="Q98" s="213">
        <v>0</v>
      </c>
      <c r="R98" s="213">
        <f>Q98*H98</f>
        <v>0</v>
      </c>
      <c r="S98" s="213">
        <v>0.20499999999999999</v>
      </c>
      <c r="T98" s="214">
        <f>S98*H98</f>
        <v>66.420000000000002</v>
      </c>
      <c r="U98" s="38"/>
      <c r="V98" s="38"/>
      <c r="W98" s="38"/>
      <c r="X98" s="38"/>
      <c r="Y98" s="38"/>
      <c r="Z98" s="38"/>
      <c r="AA98" s="38"/>
      <c r="AB98" s="38"/>
      <c r="AC98" s="38"/>
      <c r="AD98" s="38"/>
      <c r="AE98" s="38"/>
      <c r="AR98" s="215" t="s">
        <v>125</v>
      </c>
      <c r="AT98" s="215" t="s">
        <v>120</v>
      </c>
      <c r="AU98" s="215" t="s">
        <v>82</v>
      </c>
      <c r="AY98" s="17" t="s">
        <v>118</v>
      </c>
      <c r="BE98" s="216">
        <f>IF(N98="základní",J98,0)</f>
        <v>0</v>
      </c>
      <c r="BF98" s="216">
        <f>IF(N98="snížená",J98,0)</f>
        <v>0</v>
      </c>
      <c r="BG98" s="216">
        <f>IF(N98="zákl. přenesená",J98,0)</f>
        <v>0</v>
      </c>
      <c r="BH98" s="216">
        <f>IF(N98="sníž. přenesená",J98,0)</f>
        <v>0</v>
      </c>
      <c r="BI98" s="216">
        <f>IF(N98="nulová",J98,0)</f>
        <v>0</v>
      </c>
      <c r="BJ98" s="17" t="s">
        <v>80</v>
      </c>
      <c r="BK98" s="216">
        <f>ROUND(I98*H98,2)</f>
        <v>0</v>
      </c>
      <c r="BL98" s="17" t="s">
        <v>125</v>
      </c>
      <c r="BM98" s="215" t="s">
        <v>140</v>
      </c>
    </row>
    <row r="99" s="2" customFormat="1">
      <c r="A99" s="38"/>
      <c r="B99" s="39"/>
      <c r="C99" s="40"/>
      <c r="D99" s="217" t="s">
        <v>127</v>
      </c>
      <c r="E99" s="40"/>
      <c r="F99" s="218" t="s">
        <v>141</v>
      </c>
      <c r="G99" s="40"/>
      <c r="H99" s="40"/>
      <c r="I99" s="219"/>
      <c r="J99" s="40"/>
      <c r="K99" s="40"/>
      <c r="L99" s="44"/>
      <c r="M99" s="220"/>
      <c r="N99" s="221"/>
      <c r="O99" s="84"/>
      <c r="P99" s="84"/>
      <c r="Q99" s="84"/>
      <c r="R99" s="84"/>
      <c r="S99" s="84"/>
      <c r="T99" s="85"/>
      <c r="U99" s="38"/>
      <c r="V99" s="38"/>
      <c r="W99" s="38"/>
      <c r="X99" s="38"/>
      <c r="Y99" s="38"/>
      <c r="Z99" s="38"/>
      <c r="AA99" s="38"/>
      <c r="AB99" s="38"/>
      <c r="AC99" s="38"/>
      <c r="AD99" s="38"/>
      <c r="AE99" s="38"/>
      <c r="AT99" s="17" t="s">
        <v>127</v>
      </c>
      <c r="AU99" s="17" t="s">
        <v>82</v>
      </c>
    </row>
    <row r="100" s="13" customFormat="1">
      <c r="A100" s="13"/>
      <c r="B100" s="222"/>
      <c r="C100" s="223"/>
      <c r="D100" s="217" t="s">
        <v>129</v>
      </c>
      <c r="E100" s="224" t="s">
        <v>19</v>
      </c>
      <c r="F100" s="225" t="s">
        <v>142</v>
      </c>
      <c r="G100" s="223"/>
      <c r="H100" s="226">
        <v>324</v>
      </c>
      <c r="I100" s="227"/>
      <c r="J100" s="223"/>
      <c r="K100" s="223"/>
      <c r="L100" s="228"/>
      <c r="M100" s="229"/>
      <c r="N100" s="230"/>
      <c r="O100" s="230"/>
      <c r="P100" s="230"/>
      <c r="Q100" s="230"/>
      <c r="R100" s="230"/>
      <c r="S100" s="230"/>
      <c r="T100" s="231"/>
      <c r="U100" s="13"/>
      <c r="V100" s="13"/>
      <c r="W100" s="13"/>
      <c r="X100" s="13"/>
      <c r="Y100" s="13"/>
      <c r="Z100" s="13"/>
      <c r="AA100" s="13"/>
      <c r="AB100" s="13"/>
      <c r="AC100" s="13"/>
      <c r="AD100" s="13"/>
      <c r="AE100" s="13"/>
      <c r="AT100" s="232" t="s">
        <v>129</v>
      </c>
      <c r="AU100" s="232" t="s">
        <v>82</v>
      </c>
      <c r="AV100" s="13" t="s">
        <v>82</v>
      </c>
      <c r="AW100" s="13" t="s">
        <v>31</v>
      </c>
      <c r="AX100" s="13" t="s">
        <v>80</v>
      </c>
      <c r="AY100" s="232" t="s">
        <v>118</v>
      </c>
    </row>
    <row r="101" s="2" customFormat="1" ht="49.05" customHeight="1">
      <c r="A101" s="38"/>
      <c r="B101" s="39"/>
      <c r="C101" s="204" t="s">
        <v>125</v>
      </c>
      <c r="D101" s="204" t="s">
        <v>120</v>
      </c>
      <c r="E101" s="205" t="s">
        <v>143</v>
      </c>
      <c r="F101" s="206" t="s">
        <v>144</v>
      </c>
      <c r="G101" s="207" t="s">
        <v>145</v>
      </c>
      <c r="H101" s="208">
        <v>7.6500000000000004</v>
      </c>
      <c r="I101" s="209"/>
      <c r="J101" s="210">
        <f>ROUND(I101*H101,2)</f>
        <v>0</v>
      </c>
      <c r="K101" s="206" t="s">
        <v>124</v>
      </c>
      <c r="L101" s="44"/>
      <c r="M101" s="211" t="s">
        <v>19</v>
      </c>
      <c r="N101" s="212" t="s">
        <v>43</v>
      </c>
      <c r="O101" s="84"/>
      <c r="P101" s="213">
        <f>O101*H101</f>
        <v>0</v>
      </c>
      <c r="Q101" s="213">
        <v>0</v>
      </c>
      <c r="R101" s="213">
        <f>Q101*H101</f>
        <v>0</v>
      </c>
      <c r="S101" s="213">
        <v>0</v>
      </c>
      <c r="T101" s="214">
        <f>S101*H101</f>
        <v>0</v>
      </c>
      <c r="U101" s="38"/>
      <c r="V101" s="38"/>
      <c r="W101" s="38"/>
      <c r="X101" s="38"/>
      <c r="Y101" s="38"/>
      <c r="Z101" s="38"/>
      <c r="AA101" s="38"/>
      <c r="AB101" s="38"/>
      <c r="AC101" s="38"/>
      <c r="AD101" s="38"/>
      <c r="AE101" s="38"/>
      <c r="AR101" s="215" t="s">
        <v>125</v>
      </c>
      <c r="AT101" s="215" t="s">
        <v>120</v>
      </c>
      <c r="AU101" s="215" t="s">
        <v>82</v>
      </c>
      <c r="AY101" s="17" t="s">
        <v>118</v>
      </c>
      <c r="BE101" s="216">
        <f>IF(N101="základní",J101,0)</f>
        <v>0</v>
      </c>
      <c r="BF101" s="216">
        <f>IF(N101="snížená",J101,0)</f>
        <v>0</v>
      </c>
      <c r="BG101" s="216">
        <f>IF(N101="zákl. přenesená",J101,0)</f>
        <v>0</v>
      </c>
      <c r="BH101" s="216">
        <f>IF(N101="sníž. přenesená",J101,0)</f>
        <v>0</v>
      </c>
      <c r="BI101" s="216">
        <f>IF(N101="nulová",J101,0)</f>
        <v>0</v>
      </c>
      <c r="BJ101" s="17" t="s">
        <v>80</v>
      </c>
      <c r="BK101" s="216">
        <f>ROUND(I101*H101,2)</f>
        <v>0</v>
      </c>
      <c r="BL101" s="17" t="s">
        <v>125</v>
      </c>
      <c r="BM101" s="215" t="s">
        <v>146</v>
      </c>
    </row>
    <row r="102" s="2" customFormat="1">
      <c r="A102" s="38"/>
      <c r="B102" s="39"/>
      <c r="C102" s="40"/>
      <c r="D102" s="217" t="s">
        <v>127</v>
      </c>
      <c r="E102" s="40"/>
      <c r="F102" s="218" t="s">
        <v>147</v>
      </c>
      <c r="G102" s="40"/>
      <c r="H102" s="40"/>
      <c r="I102" s="219"/>
      <c r="J102" s="40"/>
      <c r="K102" s="40"/>
      <c r="L102" s="44"/>
      <c r="M102" s="220"/>
      <c r="N102" s="221"/>
      <c r="O102" s="84"/>
      <c r="P102" s="84"/>
      <c r="Q102" s="84"/>
      <c r="R102" s="84"/>
      <c r="S102" s="84"/>
      <c r="T102" s="85"/>
      <c r="U102" s="38"/>
      <c r="V102" s="38"/>
      <c r="W102" s="38"/>
      <c r="X102" s="38"/>
      <c r="Y102" s="38"/>
      <c r="Z102" s="38"/>
      <c r="AA102" s="38"/>
      <c r="AB102" s="38"/>
      <c r="AC102" s="38"/>
      <c r="AD102" s="38"/>
      <c r="AE102" s="38"/>
      <c r="AT102" s="17" t="s">
        <v>127</v>
      </c>
      <c r="AU102" s="17" t="s">
        <v>82</v>
      </c>
    </row>
    <row r="103" s="13" customFormat="1">
      <c r="A103" s="13"/>
      <c r="B103" s="222"/>
      <c r="C103" s="223"/>
      <c r="D103" s="217" t="s">
        <v>129</v>
      </c>
      <c r="E103" s="224" t="s">
        <v>19</v>
      </c>
      <c r="F103" s="225" t="s">
        <v>148</v>
      </c>
      <c r="G103" s="223"/>
      <c r="H103" s="226">
        <v>7.6500000000000004</v>
      </c>
      <c r="I103" s="227"/>
      <c r="J103" s="223"/>
      <c r="K103" s="223"/>
      <c r="L103" s="228"/>
      <c r="M103" s="229"/>
      <c r="N103" s="230"/>
      <c r="O103" s="230"/>
      <c r="P103" s="230"/>
      <c r="Q103" s="230"/>
      <c r="R103" s="230"/>
      <c r="S103" s="230"/>
      <c r="T103" s="231"/>
      <c r="U103" s="13"/>
      <c r="V103" s="13"/>
      <c r="W103" s="13"/>
      <c r="X103" s="13"/>
      <c r="Y103" s="13"/>
      <c r="Z103" s="13"/>
      <c r="AA103" s="13"/>
      <c r="AB103" s="13"/>
      <c r="AC103" s="13"/>
      <c r="AD103" s="13"/>
      <c r="AE103" s="13"/>
      <c r="AT103" s="232" t="s">
        <v>129</v>
      </c>
      <c r="AU103" s="232" t="s">
        <v>82</v>
      </c>
      <c r="AV103" s="13" t="s">
        <v>82</v>
      </c>
      <c r="AW103" s="13" t="s">
        <v>31</v>
      </c>
      <c r="AX103" s="13" t="s">
        <v>80</v>
      </c>
      <c r="AY103" s="232" t="s">
        <v>118</v>
      </c>
    </row>
    <row r="104" s="2" customFormat="1" ht="62.7" customHeight="1">
      <c r="A104" s="38"/>
      <c r="B104" s="39"/>
      <c r="C104" s="204" t="s">
        <v>149</v>
      </c>
      <c r="D104" s="204" t="s">
        <v>120</v>
      </c>
      <c r="E104" s="205" t="s">
        <v>150</v>
      </c>
      <c r="F104" s="206" t="s">
        <v>151</v>
      </c>
      <c r="G104" s="207" t="s">
        <v>145</v>
      </c>
      <c r="H104" s="208">
        <v>7.6500000000000004</v>
      </c>
      <c r="I104" s="209"/>
      <c r="J104" s="210">
        <f>ROUND(I104*H104,2)</f>
        <v>0</v>
      </c>
      <c r="K104" s="206" t="s">
        <v>124</v>
      </c>
      <c r="L104" s="44"/>
      <c r="M104" s="211" t="s">
        <v>19</v>
      </c>
      <c r="N104" s="212" t="s">
        <v>43</v>
      </c>
      <c r="O104" s="84"/>
      <c r="P104" s="213">
        <f>O104*H104</f>
        <v>0</v>
      </c>
      <c r="Q104" s="213">
        <v>0</v>
      </c>
      <c r="R104" s="213">
        <f>Q104*H104</f>
        <v>0</v>
      </c>
      <c r="S104" s="213">
        <v>0</v>
      </c>
      <c r="T104" s="214">
        <f>S104*H104</f>
        <v>0</v>
      </c>
      <c r="U104" s="38"/>
      <c r="V104" s="38"/>
      <c r="W104" s="38"/>
      <c r="X104" s="38"/>
      <c r="Y104" s="38"/>
      <c r="Z104" s="38"/>
      <c r="AA104" s="38"/>
      <c r="AB104" s="38"/>
      <c r="AC104" s="38"/>
      <c r="AD104" s="38"/>
      <c r="AE104" s="38"/>
      <c r="AR104" s="215" t="s">
        <v>125</v>
      </c>
      <c r="AT104" s="215" t="s">
        <v>120</v>
      </c>
      <c r="AU104" s="215" t="s">
        <v>82</v>
      </c>
      <c r="AY104" s="17" t="s">
        <v>118</v>
      </c>
      <c r="BE104" s="216">
        <f>IF(N104="základní",J104,0)</f>
        <v>0</v>
      </c>
      <c r="BF104" s="216">
        <f>IF(N104="snížená",J104,0)</f>
        <v>0</v>
      </c>
      <c r="BG104" s="216">
        <f>IF(N104="zákl. přenesená",J104,0)</f>
        <v>0</v>
      </c>
      <c r="BH104" s="216">
        <f>IF(N104="sníž. přenesená",J104,0)</f>
        <v>0</v>
      </c>
      <c r="BI104" s="216">
        <f>IF(N104="nulová",J104,0)</f>
        <v>0</v>
      </c>
      <c r="BJ104" s="17" t="s">
        <v>80</v>
      </c>
      <c r="BK104" s="216">
        <f>ROUND(I104*H104,2)</f>
        <v>0</v>
      </c>
      <c r="BL104" s="17" t="s">
        <v>125</v>
      </c>
      <c r="BM104" s="215" t="s">
        <v>152</v>
      </c>
    </row>
    <row r="105" s="2" customFormat="1">
      <c r="A105" s="38"/>
      <c r="B105" s="39"/>
      <c r="C105" s="40"/>
      <c r="D105" s="217" t="s">
        <v>127</v>
      </c>
      <c r="E105" s="40"/>
      <c r="F105" s="218" t="s">
        <v>153</v>
      </c>
      <c r="G105" s="40"/>
      <c r="H105" s="40"/>
      <c r="I105" s="219"/>
      <c r="J105" s="40"/>
      <c r="K105" s="40"/>
      <c r="L105" s="44"/>
      <c r="M105" s="220"/>
      <c r="N105" s="221"/>
      <c r="O105" s="84"/>
      <c r="P105" s="84"/>
      <c r="Q105" s="84"/>
      <c r="R105" s="84"/>
      <c r="S105" s="84"/>
      <c r="T105" s="85"/>
      <c r="U105" s="38"/>
      <c r="V105" s="38"/>
      <c r="W105" s="38"/>
      <c r="X105" s="38"/>
      <c r="Y105" s="38"/>
      <c r="Z105" s="38"/>
      <c r="AA105" s="38"/>
      <c r="AB105" s="38"/>
      <c r="AC105" s="38"/>
      <c r="AD105" s="38"/>
      <c r="AE105" s="38"/>
      <c r="AT105" s="17" t="s">
        <v>127</v>
      </c>
      <c r="AU105" s="17" t="s">
        <v>82</v>
      </c>
    </row>
    <row r="106" s="2" customFormat="1" ht="37.8" customHeight="1">
      <c r="A106" s="38"/>
      <c r="B106" s="39"/>
      <c r="C106" s="204" t="s">
        <v>154</v>
      </c>
      <c r="D106" s="204" t="s">
        <v>120</v>
      </c>
      <c r="E106" s="205" t="s">
        <v>155</v>
      </c>
      <c r="F106" s="206" t="s">
        <v>156</v>
      </c>
      <c r="G106" s="207" t="s">
        <v>145</v>
      </c>
      <c r="H106" s="208">
        <v>7.6500000000000004</v>
      </c>
      <c r="I106" s="209"/>
      <c r="J106" s="210">
        <f>ROUND(I106*H106,2)</f>
        <v>0</v>
      </c>
      <c r="K106" s="206" t="s">
        <v>124</v>
      </c>
      <c r="L106" s="44"/>
      <c r="M106" s="211" t="s">
        <v>19</v>
      </c>
      <c r="N106" s="212" t="s">
        <v>43</v>
      </c>
      <c r="O106" s="84"/>
      <c r="P106" s="213">
        <f>O106*H106</f>
        <v>0</v>
      </c>
      <c r="Q106" s="213">
        <v>0</v>
      </c>
      <c r="R106" s="213">
        <f>Q106*H106</f>
        <v>0</v>
      </c>
      <c r="S106" s="213">
        <v>0</v>
      </c>
      <c r="T106" s="214">
        <f>S106*H106</f>
        <v>0</v>
      </c>
      <c r="U106" s="38"/>
      <c r="V106" s="38"/>
      <c r="W106" s="38"/>
      <c r="X106" s="38"/>
      <c r="Y106" s="38"/>
      <c r="Z106" s="38"/>
      <c r="AA106" s="38"/>
      <c r="AB106" s="38"/>
      <c r="AC106" s="38"/>
      <c r="AD106" s="38"/>
      <c r="AE106" s="38"/>
      <c r="AR106" s="215" t="s">
        <v>125</v>
      </c>
      <c r="AT106" s="215" t="s">
        <v>120</v>
      </c>
      <c r="AU106" s="215" t="s">
        <v>82</v>
      </c>
      <c r="AY106" s="17" t="s">
        <v>118</v>
      </c>
      <c r="BE106" s="216">
        <f>IF(N106="základní",J106,0)</f>
        <v>0</v>
      </c>
      <c r="BF106" s="216">
        <f>IF(N106="snížená",J106,0)</f>
        <v>0</v>
      </c>
      <c r="BG106" s="216">
        <f>IF(N106="zákl. přenesená",J106,0)</f>
        <v>0</v>
      </c>
      <c r="BH106" s="216">
        <f>IF(N106="sníž. přenesená",J106,0)</f>
        <v>0</v>
      </c>
      <c r="BI106" s="216">
        <f>IF(N106="nulová",J106,0)</f>
        <v>0</v>
      </c>
      <c r="BJ106" s="17" t="s">
        <v>80</v>
      </c>
      <c r="BK106" s="216">
        <f>ROUND(I106*H106,2)</f>
        <v>0</v>
      </c>
      <c r="BL106" s="17" t="s">
        <v>125</v>
      </c>
      <c r="BM106" s="215" t="s">
        <v>157</v>
      </c>
    </row>
    <row r="107" s="2" customFormat="1">
      <c r="A107" s="38"/>
      <c r="B107" s="39"/>
      <c r="C107" s="40"/>
      <c r="D107" s="217" t="s">
        <v>127</v>
      </c>
      <c r="E107" s="40"/>
      <c r="F107" s="218" t="s">
        <v>158</v>
      </c>
      <c r="G107" s="40"/>
      <c r="H107" s="40"/>
      <c r="I107" s="219"/>
      <c r="J107" s="40"/>
      <c r="K107" s="40"/>
      <c r="L107" s="44"/>
      <c r="M107" s="220"/>
      <c r="N107" s="221"/>
      <c r="O107" s="84"/>
      <c r="P107" s="84"/>
      <c r="Q107" s="84"/>
      <c r="R107" s="84"/>
      <c r="S107" s="84"/>
      <c r="T107" s="85"/>
      <c r="U107" s="38"/>
      <c r="V107" s="38"/>
      <c r="W107" s="38"/>
      <c r="X107" s="38"/>
      <c r="Y107" s="38"/>
      <c r="Z107" s="38"/>
      <c r="AA107" s="38"/>
      <c r="AB107" s="38"/>
      <c r="AC107" s="38"/>
      <c r="AD107" s="38"/>
      <c r="AE107" s="38"/>
      <c r="AT107" s="17" t="s">
        <v>127</v>
      </c>
      <c r="AU107" s="17" t="s">
        <v>82</v>
      </c>
    </row>
    <row r="108" s="12" customFormat="1" ht="22.8" customHeight="1">
      <c r="A108" s="12"/>
      <c r="B108" s="188"/>
      <c r="C108" s="189"/>
      <c r="D108" s="190" t="s">
        <v>71</v>
      </c>
      <c r="E108" s="202" t="s">
        <v>125</v>
      </c>
      <c r="F108" s="202" t="s">
        <v>159</v>
      </c>
      <c r="G108" s="189"/>
      <c r="H108" s="189"/>
      <c r="I108" s="192"/>
      <c r="J108" s="203">
        <f>BK108</f>
        <v>0</v>
      </c>
      <c r="K108" s="189"/>
      <c r="L108" s="194"/>
      <c r="M108" s="195"/>
      <c r="N108" s="196"/>
      <c r="O108" s="196"/>
      <c r="P108" s="197">
        <f>SUM(P109:P111)</f>
        <v>0</v>
      </c>
      <c r="Q108" s="196"/>
      <c r="R108" s="197">
        <f>SUM(R109:R111)</f>
        <v>0</v>
      </c>
      <c r="S108" s="196"/>
      <c r="T108" s="198">
        <f>SUM(T109:T111)</f>
        <v>0</v>
      </c>
      <c r="U108" s="12"/>
      <c r="V108" s="12"/>
      <c r="W108" s="12"/>
      <c r="X108" s="12"/>
      <c r="Y108" s="12"/>
      <c r="Z108" s="12"/>
      <c r="AA108" s="12"/>
      <c r="AB108" s="12"/>
      <c r="AC108" s="12"/>
      <c r="AD108" s="12"/>
      <c r="AE108" s="12"/>
      <c r="AR108" s="199" t="s">
        <v>80</v>
      </c>
      <c r="AT108" s="200" t="s">
        <v>71</v>
      </c>
      <c r="AU108" s="200" t="s">
        <v>80</v>
      </c>
      <c r="AY108" s="199" t="s">
        <v>118</v>
      </c>
      <c r="BK108" s="201">
        <f>SUM(BK109:BK111)</f>
        <v>0</v>
      </c>
    </row>
    <row r="109" s="2" customFormat="1" ht="37.8" customHeight="1">
      <c r="A109" s="38"/>
      <c r="B109" s="39"/>
      <c r="C109" s="204" t="s">
        <v>160</v>
      </c>
      <c r="D109" s="204" t="s">
        <v>120</v>
      </c>
      <c r="E109" s="205" t="s">
        <v>161</v>
      </c>
      <c r="F109" s="206" t="s">
        <v>162</v>
      </c>
      <c r="G109" s="207" t="s">
        <v>123</v>
      </c>
      <c r="H109" s="208">
        <v>20.399999999999999</v>
      </c>
      <c r="I109" s="209"/>
      <c r="J109" s="210">
        <f>ROUND(I109*H109,2)</f>
        <v>0</v>
      </c>
      <c r="K109" s="206" t="s">
        <v>124</v>
      </c>
      <c r="L109" s="44"/>
      <c r="M109" s="211" t="s">
        <v>19</v>
      </c>
      <c r="N109" s="212" t="s">
        <v>43</v>
      </c>
      <c r="O109" s="84"/>
      <c r="P109" s="213">
        <f>O109*H109</f>
        <v>0</v>
      </c>
      <c r="Q109" s="213">
        <v>0</v>
      </c>
      <c r="R109" s="213">
        <f>Q109*H109</f>
        <v>0</v>
      </c>
      <c r="S109" s="213">
        <v>0</v>
      </c>
      <c r="T109" s="214">
        <f>S109*H109</f>
        <v>0</v>
      </c>
      <c r="U109" s="38"/>
      <c r="V109" s="38"/>
      <c r="W109" s="38"/>
      <c r="X109" s="38"/>
      <c r="Y109" s="38"/>
      <c r="Z109" s="38"/>
      <c r="AA109" s="38"/>
      <c r="AB109" s="38"/>
      <c r="AC109" s="38"/>
      <c r="AD109" s="38"/>
      <c r="AE109" s="38"/>
      <c r="AR109" s="215" t="s">
        <v>125</v>
      </c>
      <c r="AT109" s="215" t="s">
        <v>120</v>
      </c>
      <c r="AU109" s="215" t="s">
        <v>82</v>
      </c>
      <c r="AY109" s="17" t="s">
        <v>118</v>
      </c>
      <c r="BE109" s="216">
        <f>IF(N109="základní",J109,0)</f>
        <v>0</v>
      </c>
      <c r="BF109" s="216">
        <f>IF(N109="snížená",J109,0)</f>
        <v>0</v>
      </c>
      <c r="BG109" s="216">
        <f>IF(N109="zákl. přenesená",J109,0)</f>
        <v>0</v>
      </c>
      <c r="BH109" s="216">
        <f>IF(N109="sníž. přenesená",J109,0)</f>
        <v>0</v>
      </c>
      <c r="BI109" s="216">
        <f>IF(N109="nulová",J109,0)</f>
        <v>0</v>
      </c>
      <c r="BJ109" s="17" t="s">
        <v>80</v>
      </c>
      <c r="BK109" s="216">
        <f>ROUND(I109*H109,2)</f>
        <v>0</v>
      </c>
      <c r="BL109" s="17" t="s">
        <v>125</v>
      </c>
      <c r="BM109" s="215" t="s">
        <v>163</v>
      </c>
    </row>
    <row r="110" s="2" customFormat="1">
      <c r="A110" s="38"/>
      <c r="B110" s="39"/>
      <c r="C110" s="40"/>
      <c r="D110" s="217" t="s">
        <v>127</v>
      </c>
      <c r="E110" s="40"/>
      <c r="F110" s="218" t="s">
        <v>164</v>
      </c>
      <c r="G110" s="40"/>
      <c r="H110" s="40"/>
      <c r="I110" s="219"/>
      <c r="J110" s="40"/>
      <c r="K110" s="40"/>
      <c r="L110" s="44"/>
      <c r="M110" s="220"/>
      <c r="N110" s="221"/>
      <c r="O110" s="84"/>
      <c r="P110" s="84"/>
      <c r="Q110" s="84"/>
      <c r="R110" s="84"/>
      <c r="S110" s="84"/>
      <c r="T110" s="85"/>
      <c r="U110" s="38"/>
      <c r="V110" s="38"/>
      <c r="W110" s="38"/>
      <c r="X110" s="38"/>
      <c r="Y110" s="38"/>
      <c r="Z110" s="38"/>
      <c r="AA110" s="38"/>
      <c r="AB110" s="38"/>
      <c r="AC110" s="38"/>
      <c r="AD110" s="38"/>
      <c r="AE110" s="38"/>
      <c r="AT110" s="17" t="s">
        <v>127</v>
      </c>
      <c r="AU110" s="17" t="s">
        <v>82</v>
      </c>
    </row>
    <row r="111" s="13" customFormat="1">
      <c r="A111" s="13"/>
      <c r="B111" s="222"/>
      <c r="C111" s="223"/>
      <c r="D111" s="217" t="s">
        <v>129</v>
      </c>
      <c r="E111" s="224" t="s">
        <v>19</v>
      </c>
      <c r="F111" s="225" t="s">
        <v>165</v>
      </c>
      <c r="G111" s="223"/>
      <c r="H111" s="226">
        <v>20.399999999999999</v>
      </c>
      <c r="I111" s="227"/>
      <c r="J111" s="223"/>
      <c r="K111" s="223"/>
      <c r="L111" s="228"/>
      <c r="M111" s="229"/>
      <c r="N111" s="230"/>
      <c r="O111" s="230"/>
      <c r="P111" s="230"/>
      <c r="Q111" s="230"/>
      <c r="R111" s="230"/>
      <c r="S111" s="230"/>
      <c r="T111" s="231"/>
      <c r="U111" s="13"/>
      <c r="V111" s="13"/>
      <c r="W111" s="13"/>
      <c r="X111" s="13"/>
      <c r="Y111" s="13"/>
      <c r="Z111" s="13"/>
      <c r="AA111" s="13"/>
      <c r="AB111" s="13"/>
      <c r="AC111" s="13"/>
      <c r="AD111" s="13"/>
      <c r="AE111" s="13"/>
      <c r="AT111" s="232" t="s">
        <v>129</v>
      </c>
      <c r="AU111" s="232" t="s">
        <v>82</v>
      </c>
      <c r="AV111" s="13" t="s">
        <v>82</v>
      </c>
      <c r="AW111" s="13" t="s">
        <v>31</v>
      </c>
      <c r="AX111" s="13" t="s">
        <v>80</v>
      </c>
      <c r="AY111" s="232" t="s">
        <v>118</v>
      </c>
    </row>
    <row r="112" s="12" customFormat="1" ht="22.8" customHeight="1">
      <c r="A112" s="12"/>
      <c r="B112" s="188"/>
      <c r="C112" s="189"/>
      <c r="D112" s="190" t="s">
        <v>71</v>
      </c>
      <c r="E112" s="202" t="s">
        <v>149</v>
      </c>
      <c r="F112" s="202" t="s">
        <v>166</v>
      </c>
      <c r="G112" s="189"/>
      <c r="H112" s="189"/>
      <c r="I112" s="192"/>
      <c r="J112" s="203">
        <f>BK112</f>
        <v>0</v>
      </c>
      <c r="K112" s="189"/>
      <c r="L112" s="194"/>
      <c r="M112" s="195"/>
      <c r="N112" s="196"/>
      <c r="O112" s="196"/>
      <c r="P112" s="197">
        <f>SUM(P113:P123)</f>
        <v>0</v>
      </c>
      <c r="Q112" s="196"/>
      <c r="R112" s="197">
        <f>SUM(R113:R123)</f>
        <v>232.57793635000002</v>
      </c>
      <c r="S112" s="196"/>
      <c r="T112" s="198">
        <f>SUM(T113:T123)</f>
        <v>0</v>
      </c>
      <c r="U112" s="12"/>
      <c r="V112" s="12"/>
      <c r="W112" s="12"/>
      <c r="X112" s="12"/>
      <c r="Y112" s="12"/>
      <c r="Z112" s="12"/>
      <c r="AA112" s="12"/>
      <c r="AB112" s="12"/>
      <c r="AC112" s="12"/>
      <c r="AD112" s="12"/>
      <c r="AE112" s="12"/>
      <c r="AR112" s="199" t="s">
        <v>80</v>
      </c>
      <c r="AT112" s="200" t="s">
        <v>71</v>
      </c>
      <c r="AU112" s="200" t="s">
        <v>80</v>
      </c>
      <c r="AY112" s="199" t="s">
        <v>118</v>
      </c>
      <c r="BK112" s="201">
        <f>SUM(BK113:BK123)</f>
        <v>0</v>
      </c>
    </row>
    <row r="113" s="2" customFormat="1" ht="37.8" customHeight="1">
      <c r="A113" s="38"/>
      <c r="B113" s="39"/>
      <c r="C113" s="204" t="s">
        <v>167</v>
      </c>
      <c r="D113" s="204" t="s">
        <v>120</v>
      </c>
      <c r="E113" s="205" t="s">
        <v>168</v>
      </c>
      <c r="F113" s="206" t="s">
        <v>169</v>
      </c>
      <c r="G113" s="207" t="s">
        <v>123</v>
      </c>
      <c r="H113" s="208">
        <v>613</v>
      </c>
      <c r="I113" s="209"/>
      <c r="J113" s="210">
        <f>ROUND(I113*H113,2)</f>
        <v>0</v>
      </c>
      <c r="K113" s="206" t="s">
        <v>124</v>
      </c>
      <c r="L113" s="44"/>
      <c r="M113" s="211" t="s">
        <v>19</v>
      </c>
      <c r="N113" s="212" t="s">
        <v>43</v>
      </c>
      <c r="O113" s="84"/>
      <c r="P113" s="213">
        <f>O113*H113</f>
        <v>0</v>
      </c>
      <c r="Q113" s="213">
        <v>0</v>
      </c>
      <c r="R113" s="213">
        <f>Q113*H113</f>
        <v>0</v>
      </c>
      <c r="S113" s="213">
        <v>0</v>
      </c>
      <c r="T113" s="214">
        <f>S113*H113</f>
        <v>0</v>
      </c>
      <c r="U113" s="38"/>
      <c r="V113" s="38"/>
      <c r="W113" s="38"/>
      <c r="X113" s="38"/>
      <c r="Y113" s="38"/>
      <c r="Z113" s="38"/>
      <c r="AA113" s="38"/>
      <c r="AB113" s="38"/>
      <c r="AC113" s="38"/>
      <c r="AD113" s="38"/>
      <c r="AE113" s="38"/>
      <c r="AR113" s="215" t="s">
        <v>125</v>
      </c>
      <c r="AT113" s="215" t="s">
        <v>120</v>
      </c>
      <c r="AU113" s="215" t="s">
        <v>82</v>
      </c>
      <c r="AY113" s="17" t="s">
        <v>118</v>
      </c>
      <c r="BE113" s="216">
        <f>IF(N113="základní",J113,0)</f>
        <v>0</v>
      </c>
      <c r="BF113" s="216">
        <f>IF(N113="snížená",J113,0)</f>
        <v>0</v>
      </c>
      <c r="BG113" s="216">
        <f>IF(N113="zákl. přenesená",J113,0)</f>
        <v>0</v>
      </c>
      <c r="BH113" s="216">
        <f>IF(N113="sníž. přenesená",J113,0)</f>
        <v>0</v>
      </c>
      <c r="BI113" s="216">
        <f>IF(N113="nulová",J113,0)</f>
        <v>0</v>
      </c>
      <c r="BJ113" s="17" t="s">
        <v>80</v>
      </c>
      <c r="BK113" s="216">
        <f>ROUND(I113*H113,2)</f>
        <v>0</v>
      </c>
      <c r="BL113" s="17" t="s">
        <v>125</v>
      </c>
      <c r="BM113" s="215" t="s">
        <v>170</v>
      </c>
    </row>
    <row r="114" s="2" customFormat="1" ht="37.8" customHeight="1">
      <c r="A114" s="38"/>
      <c r="B114" s="39"/>
      <c r="C114" s="204" t="s">
        <v>171</v>
      </c>
      <c r="D114" s="204" t="s">
        <v>120</v>
      </c>
      <c r="E114" s="205" t="s">
        <v>172</v>
      </c>
      <c r="F114" s="206" t="s">
        <v>173</v>
      </c>
      <c r="G114" s="207" t="s">
        <v>123</v>
      </c>
      <c r="H114" s="208">
        <v>6885</v>
      </c>
      <c r="I114" s="209"/>
      <c r="J114" s="210">
        <f>ROUND(I114*H114,2)</f>
        <v>0</v>
      </c>
      <c r="K114" s="206" t="s">
        <v>124</v>
      </c>
      <c r="L114" s="44"/>
      <c r="M114" s="211" t="s">
        <v>19</v>
      </c>
      <c r="N114" s="212" t="s">
        <v>43</v>
      </c>
      <c r="O114" s="84"/>
      <c r="P114" s="213">
        <f>O114*H114</f>
        <v>0</v>
      </c>
      <c r="Q114" s="213">
        <v>0.03372</v>
      </c>
      <c r="R114" s="213">
        <f>Q114*H114</f>
        <v>232.16220000000001</v>
      </c>
      <c r="S114" s="213">
        <v>0</v>
      </c>
      <c r="T114" s="214">
        <f>S114*H114</f>
        <v>0</v>
      </c>
      <c r="U114" s="38"/>
      <c r="V114" s="38"/>
      <c r="W114" s="38"/>
      <c r="X114" s="38"/>
      <c r="Y114" s="38"/>
      <c r="Z114" s="38"/>
      <c r="AA114" s="38"/>
      <c r="AB114" s="38"/>
      <c r="AC114" s="38"/>
      <c r="AD114" s="38"/>
      <c r="AE114" s="38"/>
      <c r="AR114" s="215" t="s">
        <v>125</v>
      </c>
      <c r="AT114" s="215" t="s">
        <v>120</v>
      </c>
      <c r="AU114" s="215" t="s">
        <v>82</v>
      </c>
      <c r="AY114" s="17" t="s">
        <v>118</v>
      </c>
      <c r="BE114" s="216">
        <f>IF(N114="základní",J114,0)</f>
        <v>0</v>
      </c>
      <c r="BF114" s="216">
        <f>IF(N114="snížená",J114,0)</f>
        <v>0</v>
      </c>
      <c r="BG114" s="216">
        <f>IF(N114="zákl. přenesená",J114,0)</f>
        <v>0</v>
      </c>
      <c r="BH114" s="216">
        <f>IF(N114="sníž. přenesená",J114,0)</f>
        <v>0</v>
      </c>
      <c r="BI114" s="216">
        <f>IF(N114="nulová",J114,0)</f>
        <v>0</v>
      </c>
      <c r="BJ114" s="17" t="s">
        <v>80</v>
      </c>
      <c r="BK114" s="216">
        <f>ROUND(I114*H114,2)</f>
        <v>0</v>
      </c>
      <c r="BL114" s="17" t="s">
        <v>125</v>
      </c>
      <c r="BM114" s="215" t="s">
        <v>174</v>
      </c>
    </row>
    <row r="115" s="2" customFormat="1">
      <c r="A115" s="38"/>
      <c r="B115" s="39"/>
      <c r="C115" s="40"/>
      <c r="D115" s="217" t="s">
        <v>127</v>
      </c>
      <c r="E115" s="40"/>
      <c r="F115" s="218" t="s">
        <v>175</v>
      </c>
      <c r="G115" s="40"/>
      <c r="H115" s="40"/>
      <c r="I115" s="219"/>
      <c r="J115" s="40"/>
      <c r="K115" s="40"/>
      <c r="L115" s="44"/>
      <c r="M115" s="220"/>
      <c r="N115" s="221"/>
      <c r="O115" s="84"/>
      <c r="P115" s="84"/>
      <c r="Q115" s="84"/>
      <c r="R115" s="84"/>
      <c r="S115" s="84"/>
      <c r="T115" s="85"/>
      <c r="U115" s="38"/>
      <c r="V115" s="38"/>
      <c r="W115" s="38"/>
      <c r="X115" s="38"/>
      <c r="Y115" s="38"/>
      <c r="Z115" s="38"/>
      <c r="AA115" s="38"/>
      <c r="AB115" s="38"/>
      <c r="AC115" s="38"/>
      <c r="AD115" s="38"/>
      <c r="AE115" s="38"/>
      <c r="AT115" s="17" t="s">
        <v>127</v>
      </c>
      <c r="AU115" s="17" t="s">
        <v>82</v>
      </c>
    </row>
    <row r="116" s="2" customFormat="1">
      <c r="A116" s="38"/>
      <c r="B116" s="39"/>
      <c r="C116" s="40"/>
      <c r="D116" s="217" t="s">
        <v>176</v>
      </c>
      <c r="E116" s="40"/>
      <c r="F116" s="218" t="s">
        <v>177</v>
      </c>
      <c r="G116" s="40"/>
      <c r="H116" s="40"/>
      <c r="I116" s="219"/>
      <c r="J116" s="40"/>
      <c r="K116" s="40"/>
      <c r="L116" s="44"/>
      <c r="M116" s="220"/>
      <c r="N116" s="221"/>
      <c r="O116" s="84"/>
      <c r="P116" s="84"/>
      <c r="Q116" s="84"/>
      <c r="R116" s="84"/>
      <c r="S116" s="84"/>
      <c r="T116" s="85"/>
      <c r="U116" s="38"/>
      <c r="V116" s="38"/>
      <c r="W116" s="38"/>
      <c r="X116" s="38"/>
      <c r="Y116" s="38"/>
      <c r="Z116" s="38"/>
      <c r="AA116" s="38"/>
      <c r="AB116" s="38"/>
      <c r="AC116" s="38"/>
      <c r="AD116" s="38"/>
      <c r="AE116" s="38"/>
      <c r="AT116" s="17" t="s">
        <v>176</v>
      </c>
      <c r="AU116" s="17" t="s">
        <v>82</v>
      </c>
    </row>
    <row r="117" s="13" customFormat="1">
      <c r="A117" s="13"/>
      <c r="B117" s="222"/>
      <c r="C117" s="223"/>
      <c r="D117" s="217" t="s">
        <v>129</v>
      </c>
      <c r="E117" s="224" t="s">
        <v>19</v>
      </c>
      <c r="F117" s="225" t="s">
        <v>178</v>
      </c>
      <c r="G117" s="223"/>
      <c r="H117" s="226">
        <v>6885</v>
      </c>
      <c r="I117" s="227"/>
      <c r="J117" s="223"/>
      <c r="K117" s="223"/>
      <c r="L117" s="228"/>
      <c r="M117" s="229"/>
      <c r="N117" s="230"/>
      <c r="O117" s="230"/>
      <c r="P117" s="230"/>
      <c r="Q117" s="230"/>
      <c r="R117" s="230"/>
      <c r="S117" s="230"/>
      <c r="T117" s="231"/>
      <c r="U117" s="13"/>
      <c r="V117" s="13"/>
      <c r="W117" s="13"/>
      <c r="X117" s="13"/>
      <c r="Y117" s="13"/>
      <c r="Z117" s="13"/>
      <c r="AA117" s="13"/>
      <c r="AB117" s="13"/>
      <c r="AC117" s="13"/>
      <c r="AD117" s="13"/>
      <c r="AE117" s="13"/>
      <c r="AT117" s="232" t="s">
        <v>129</v>
      </c>
      <c r="AU117" s="232" t="s">
        <v>82</v>
      </c>
      <c r="AV117" s="13" t="s">
        <v>82</v>
      </c>
      <c r="AW117" s="13" t="s">
        <v>31</v>
      </c>
      <c r="AX117" s="13" t="s">
        <v>80</v>
      </c>
      <c r="AY117" s="232" t="s">
        <v>118</v>
      </c>
    </row>
    <row r="118" s="2" customFormat="1" ht="24.15" customHeight="1">
      <c r="A118" s="38"/>
      <c r="B118" s="39"/>
      <c r="C118" s="204" t="s">
        <v>179</v>
      </c>
      <c r="D118" s="204" t="s">
        <v>120</v>
      </c>
      <c r="E118" s="205" t="s">
        <v>180</v>
      </c>
      <c r="F118" s="206" t="s">
        <v>181</v>
      </c>
      <c r="G118" s="207" t="s">
        <v>139</v>
      </c>
      <c r="H118" s="208">
        <v>681.53499999999997</v>
      </c>
      <c r="I118" s="209"/>
      <c r="J118" s="210">
        <f>ROUND(I118*H118,2)</f>
        <v>0</v>
      </c>
      <c r="K118" s="206" t="s">
        <v>124</v>
      </c>
      <c r="L118" s="44"/>
      <c r="M118" s="211" t="s">
        <v>19</v>
      </c>
      <c r="N118" s="212" t="s">
        <v>43</v>
      </c>
      <c r="O118" s="84"/>
      <c r="P118" s="213">
        <f>O118*H118</f>
        <v>0</v>
      </c>
      <c r="Q118" s="213">
        <v>0.00060999999999999997</v>
      </c>
      <c r="R118" s="213">
        <f>Q118*H118</f>
        <v>0.41573634999999998</v>
      </c>
      <c r="S118" s="213">
        <v>0</v>
      </c>
      <c r="T118" s="214">
        <f>S118*H118</f>
        <v>0</v>
      </c>
      <c r="U118" s="38"/>
      <c r="V118" s="38"/>
      <c r="W118" s="38"/>
      <c r="X118" s="38"/>
      <c r="Y118" s="38"/>
      <c r="Z118" s="38"/>
      <c r="AA118" s="38"/>
      <c r="AB118" s="38"/>
      <c r="AC118" s="38"/>
      <c r="AD118" s="38"/>
      <c r="AE118" s="38"/>
      <c r="AR118" s="215" t="s">
        <v>125</v>
      </c>
      <c r="AT118" s="215" t="s">
        <v>120</v>
      </c>
      <c r="AU118" s="215" t="s">
        <v>82</v>
      </c>
      <c r="AY118" s="17" t="s">
        <v>118</v>
      </c>
      <c r="BE118" s="216">
        <f>IF(N118="základní",J118,0)</f>
        <v>0</v>
      </c>
      <c r="BF118" s="216">
        <f>IF(N118="snížená",J118,0)</f>
        <v>0</v>
      </c>
      <c r="BG118" s="216">
        <f>IF(N118="zákl. přenesená",J118,0)</f>
        <v>0</v>
      </c>
      <c r="BH118" s="216">
        <f>IF(N118="sníž. přenesená",J118,0)</f>
        <v>0</v>
      </c>
      <c r="BI118" s="216">
        <f>IF(N118="nulová",J118,0)</f>
        <v>0</v>
      </c>
      <c r="BJ118" s="17" t="s">
        <v>80</v>
      </c>
      <c r="BK118" s="216">
        <f>ROUND(I118*H118,2)</f>
        <v>0</v>
      </c>
      <c r="BL118" s="17" t="s">
        <v>125</v>
      </c>
      <c r="BM118" s="215" t="s">
        <v>182</v>
      </c>
    </row>
    <row r="119" s="2" customFormat="1">
      <c r="A119" s="38"/>
      <c r="B119" s="39"/>
      <c r="C119" s="40"/>
      <c r="D119" s="217" t="s">
        <v>127</v>
      </c>
      <c r="E119" s="40"/>
      <c r="F119" s="218" t="s">
        <v>175</v>
      </c>
      <c r="G119" s="40"/>
      <c r="H119" s="40"/>
      <c r="I119" s="219"/>
      <c r="J119" s="40"/>
      <c r="K119" s="40"/>
      <c r="L119" s="44"/>
      <c r="M119" s="220"/>
      <c r="N119" s="221"/>
      <c r="O119" s="84"/>
      <c r="P119" s="84"/>
      <c r="Q119" s="84"/>
      <c r="R119" s="84"/>
      <c r="S119" s="84"/>
      <c r="T119" s="85"/>
      <c r="U119" s="38"/>
      <c r="V119" s="38"/>
      <c r="W119" s="38"/>
      <c r="X119" s="38"/>
      <c r="Y119" s="38"/>
      <c r="Z119" s="38"/>
      <c r="AA119" s="38"/>
      <c r="AB119" s="38"/>
      <c r="AC119" s="38"/>
      <c r="AD119" s="38"/>
      <c r="AE119" s="38"/>
      <c r="AT119" s="17" t="s">
        <v>127</v>
      </c>
      <c r="AU119" s="17" t="s">
        <v>82</v>
      </c>
    </row>
    <row r="120" s="2" customFormat="1">
      <c r="A120" s="38"/>
      <c r="B120" s="39"/>
      <c r="C120" s="40"/>
      <c r="D120" s="217" t="s">
        <v>176</v>
      </c>
      <c r="E120" s="40"/>
      <c r="F120" s="218" t="s">
        <v>177</v>
      </c>
      <c r="G120" s="40"/>
      <c r="H120" s="40"/>
      <c r="I120" s="219"/>
      <c r="J120" s="40"/>
      <c r="K120" s="40"/>
      <c r="L120" s="44"/>
      <c r="M120" s="220"/>
      <c r="N120" s="221"/>
      <c r="O120" s="84"/>
      <c r="P120" s="84"/>
      <c r="Q120" s="84"/>
      <c r="R120" s="84"/>
      <c r="S120" s="84"/>
      <c r="T120" s="85"/>
      <c r="U120" s="38"/>
      <c r="V120" s="38"/>
      <c r="W120" s="38"/>
      <c r="X120" s="38"/>
      <c r="Y120" s="38"/>
      <c r="Z120" s="38"/>
      <c r="AA120" s="38"/>
      <c r="AB120" s="38"/>
      <c r="AC120" s="38"/>
      <c r="AD120" s="38"/>
      <c r="AE120" s="38"/>
      <c r="AT120" s="17" t="s">
        <v>176</v>
      </c>
      <c r="AU120" s="17" t="s">
        <v>82</v>
      </c>
    </row>
    <row r="121" s="13" customFormat="1">
      <c r="A121" s="13"/>
      <c r="B121" s="222"/>
      <c r="C121" s="223"/>
      <c r="D121" s="217" t="s">
        <v>129</v>
      </c>
      <c r="E121" s="224" t="s">
        <v>19</v>
      </c>
      <c r="F121" s="225" t="s">
        <v>183</v>
      </c>
      <c r="G121" s="223"/>
      <c r="H121" s="226">
        <v>579.24000000000001</v>
      </c>
      <c r="I121" s="227"/>
      <c r="J121" s="223"/>
      <c r="K121" s="223"/>
      <c r="L121" s="228"/>
      <c r="M121" s="229"/>
      <c r="N121" s="230"/>
      <c r="O121" s="230"/>
      <c r="P121" s="230"/>
      <c r="Q121" s="230"/>
      <c r="R121" s="230"/>
      <c r="S121" s="230"/>
      <c r="T121" s="231"/>
      <c r="U121" s="13"/>
      <c r="V121" s="13"/>
      <c r="W121" s="13"/>
      <c r="X121" s="13"/>
      <c r="Y121" s="13"/>
      <c r="Z121" s="13"/>
      <c r="AA121" s="13"/>
      <c r="AB121" s="13"/>
      <c r="AC121" s="13"/>
      <c r="AD121" s="13"/>
      <c r="AE121" s="13"/>
      <c r="AT121" s="232" t="s">
        <v>129</v>
      </c>
      <c r="AU121" s="232" t="s">
        <v>82</v>
      </c>
      <c r="AV121" s="13" t="s">
        <v>82</v>
      </c>
      <c r="AW121" s="13" t="s">
        <v>31</v>
      </c>
      <c r="AX121" s="13" t="s">
        <v>72</v>
      </c>
      <c r="AY121" s="232" t="s">
        <v>118</v>
      </c>
    </row>
    <row r="122" s="13" customFormat="1">
      <c r="A122" s="13"/>
      <c r="B122" s="222"/>
      <c r="C122" s="223"/>
      <c r="D122" s="217" t="s">
        <v>129</v>
      </c>
      <c r="E122" s="224" t="s">
        <v>19</v>
      </c>
      <c r="F122" s="225" t="s">
        <v>184</v>
      </c>
      <c r="G122" s="223"/>
      <c r="H122" s="226">
        <v>102.295</v>
      </c>
      <c r="I122" s="227"/>
      <c r="J122" s="223"/>
      <c r="K122" s="223"/>
      <c r="L122" s="228"/>
      <c r="M122" s="229"/>
      <c r="N122" s="230"/>
      <c r="O122" s="230"/>
      <c r="P122" s="230"/>
      <c r="Q122" s="230"/>
      <c r="R122" s="230"/>
      <c r="S122" s="230"/>
      <c r="T122" s="231"/>
      <c r="U122" s="13"/>
      <c r="V122" s="13"/>
      <c r="W122" s="13"/>
      <c r="X122" s="13"/>
      <c r="Y122" s="13"/>
      <c r="Z122" s="13"/>
      <c r="AA122" s="13"/>
      <c r="AB122" s="13"/>
      <c r="AC122" s="13"/>
      <c r="AD122" s="13"/>
      <c r="AE122" s="13"/>
      <c r="AT122" s="232" t="s">
        <v>129</v>
      </c>
      <c r="AU122" s="232" t="s">
        <v>82</v>
      </c>
      <c r="AV122" s="13" t="s">
        <v>82</v>
      </c>
      <c r="AW122" s="13" t="s">
        <v>31</v>
      </c>
      <c r="AX122" s="13" t="s">
        <v>72</v>
      </c>
      <c r="AY122" s="232" t="s">
        <v>118</v>
      </c>
    </row>
    <row r="123" s="14" customFormat="1">
      <c r="A123" s="14"/>
      <c r="B123" s="233"/>
      <c r="C123" s="234"/>
      <c r="D123" s="217" t="s">
        <v>129</v>
      </c>
      <c r="E123" s="235" t="s">
        <v>19</v>
      </c>
      <c r="F123" s="236" t="s">
        <v>185</v>
      </c>
      <c r="G123" s="234"/>
      <c r="H123" s="237">
        <v>681.53499999999997</v>
      </c>
      <c r="I123" s="238"/>
      <c r="J123" s="234"/>
      <c r="K123" s="234"/>
      <c r="L123" s="239"/>
      <c r="M123" s="240"/>
      <c r="N123" s="241"/>
      <c r="O123" s="241"/>
      <c r="P123" s="241"/>
      <c r="Q123" s="241"/>
      <c r="R123" s="241"/>
      <c r="S123" s="241"/>
      <c r="T123" s="242"/>
      <c r="U123" s="14"/>
      <c r="V123" s="14"/>
      <c r="W123" s="14"/>
      <c r="X123" s="14"/>
      <c r="Y123" s="14"/>
      <c r="Z123" s="14"/>
      <c r="AA123" s="14"/>
      <c r="AB123" s="14"/>
      <c r="AC123" s="14"/>
      <c r="AD123" s="14"/>
      <c r="AE123" s="14"/>
      <c r="AT123" s="243" t="s">
        <v>129</v>
      </c>
      <c r="AU123" s="243" t="s">
        <v>82</v>
      </c>
      <c r="AV123" s="14" t="s">
        <v>125</v>
      </c>
      <c r="AW123" s="14" t="s">
        <v>31</v>
      </c>
      <c r="AX123" s="14" t="s">
        <v>80</v>
      </c>
      <c r="AY123" s="243" t="s">
        <v>118</v>
      </c>
    </row>
    <row r="124" s="12" customFormat="1" ht="22.8" customHeight="1">
      <c r="A124" s="12"/>
      <c r="B124" s="188"/>
      <c r="C124" s="189"/>
      <c r="D124" s="190" t="s">
        <v>71</v>
      </c>
      <c r="E124" s="202" t="s">
        <v>171</v>
      </c>
      <c r="F124" s="202" t="s">
        <v>186</v>
      </c>
      <c r="G124" s="189"/>
      <c r="H124" s="189"/>
      <c r="I124" s="192"/>
      <c r="J124" s="203">
        <f>BK124</f>
        <v>0</v>
      </c>
      <c r="K124" s="189"/>
      <c r="L124" s="194"/>
      <c r="M124" s="195"/>
      <c r="N124" s="196"/>
      <c r="O124" s="196"/>
      <c r="P124" s="197">
        <f>SUM(P125:P128)</f>
        <v>0</v>
      </c>
      <c r="Q124" s="196"/>
      <c r="R124" s="197">
        <f>SUM(R125:R128)</f>
        <v>19.047724800000001</v>
      </c>
      <c r="S124" s="196"/>
      <c r="T124" s="198">
        <f>SUM(T125:T128)</f>
        <v>0</v>
      </c>
      <c r="U124" s="12"/>
      <c r="V124" s="12"/>
      <c r="W124" s="12"/>
      <c r="X124" s="12"/>
      <c r="Y124" s="12"/>
      <c r="Z124" s="12"/>
      <c r="AA124" s="12"/>
      <c r="AB124" s="12"/>
      <c r="AC124" s="12"/>
      <c r="AD124" s="12"/>
      <c r="AE124" s="12"/>
      <c r="AR124" s="199" t="s">
        <v>80</v>
      </c>
      <c r="AT124" s="200" t="s">
        <v>71</v>
      </c>
      <c r="AU124" s="200" t="s">
        <v>80</v>
      </c>
      <c r="AY124" s="199" t="s">
        <v>118</v>
      </c>
      <c r="BK124" s="201">
        <f>SUM(BK125:BK128)</f>
        <v>0</v>
      </c>
    </row>
    <row r="125" s="2" customFormat="1" ht="49.05" customHeight="1">
      <c r="A125" s="38"/>
      <c r="B125" s="39"/>
      <c r="C125" s="204" t="s">
        <v>187</v>
      </c>
      <c r="D125" s="204" t="s">
        <v>120</v>
      </c>
      <c r="E125" s="205" t="s">
        <v>188</v>
      </c>
      <c r="F125" s="206" t="s">
        <v>189</v>
      </c>
      <c r="G125" s="207" t="s">
        <v>139</v>
      </c>
      <c r="H125" s="208">
        <v>102</v>
      </c>
      <c r="I125" s="209"/>
      <c r="J125" s="210">
        <f>ROUND(I125*H125,2)</f>
        <v>0</v>
      </c>
      <c r="K125" s="206" t="s">
        <v>124</v>
      </c>
      <c r="L125" s="44"/>
      <c r="M125" s="211" t="s">
        <v>19</v>
      </c>
      <c r="N125" s="212" t="s">
        <v>43</v>
      </c>
      <c r="O125" s="84"/>
      <c r="P125" s="213">
        <f>O125*H125</f>
        <v>0</v>
      </c>
      <c r="Q125" s="213">
        <v>0.1295</v>
      </c>
      <c r="R125" s="213">
        <f>Q125*H125</f>
        <v>13.209</v>
      </c>
      <c r="S125" s="213">
        <v>0</v>
      </c>
      <c r="T125" s="214">
        <f>S125*H125</f>
        <v>0</v>
      </c>
      <c r="U125" s="38"/>
      <c r="V125" s="38"/>
      <c r="W125" s="38"/>
      <c r="X125" s="38"/>
      <c r="Y125" s="38"/>
      <c r="Z125" s="38"/>
      <c r="AA125" s="38"/>
      <c r="AB125" s="38"/>
      <c r="AC125" s="38"/>
      <c r="AD125" s="38"/>
      <c r="AE125" s="38"/>
      <c r="AR125" s="215" t="s">
        <v>125</v>
      </c>
      <c r="AT125" s="215" t="s">
        <v>120</v>
      </c>
      <c r="AU125" s="215" t="s">
        <v>82</v>
      </c>
      <c r="AY125" s="17" t="s">
        <v>118</v>
      </c>
      <c r="BE125" s="216">
        <f>IF(N125="základní",J125,0)</f>
        <v>0</v>
      </c>
      <c r="BF125" s="216">
        <f>IF(N125="snížená",J125,0)</f>
        <v>0</v>
      </c>
      <c r="BG125" s="216">
        <f>IF(N125="zákl. přenesená",J125,0)</f>
        <v>0</v>
      </c>
      <c r="BH125" s="216">
        <f>IF(N125="sníž. přenesená",J125,0)</f>
        <v>0</v>
      </c>
      <c r="BI125" s="216">
        <f>IF(N125="nulová",J125,0)</f>
        <v>0</v>
      </c>
      <c r="BJ125" s="17" t="s">
        <v>80</v>
      </c>
      <c r="BK125" s="216">
        <f>ROUND(I125*H125,2)</f>
        <v>0</v>
      </c>
      <c r="BL125" s="17" t="s">
        <v>125</v>
      </c>
      <c r="BM125" s="215" t="s">
        <v>190</v>
      </c>
    </row>
    <row r="126" s="2" customFormat="1">
      <c r="A126" s="38"/>
      <c r="B126" s="39"/>
      <c r="C126" s="40"/>
      <c r="D126" s="217" t="s">
        <v>127</v>
      </c>
      <c r="E126" s="40"/>
      <c r="F126" s="218" t="s">
        <v>191</v>
      </c>
      <c r="G126" s="40"/>
      <c r="H126" s="40"/>
      <c r="I126" s="219"/>
      <c r="J126" s="40"/>
      <c r="K126" s="40"/>
      <c r="L126" s="44"/>
      <c r="M126" s="220"/>
      <c r="N126" s="221"/>
      <c r="O126" s="84"/>
      <c r="P126" s="84"/>
      <c r="Q126" s="84"/>
      <c r="R126" s="84"/>
      <c r="S126" s="84"/>
      <c r="T126" s="85"/>
      <c r="U126" s="38"/>
      <c r="V126" s="38"/>
      <c r="W126" s="38"/>
      <c r="X126" s="38"/>
      <c r="Y126" s="38"/>
      <c r="Z126" s="38"/>
      <c r="AA126" s="38"/>
      <c r="AB126" s="38"/>
      <c r="AC126" s="38"/>
      <c r="AD126" s="38"/>
      <c r="AE126" s="38"/>
      <c r="AT126" s="17" t="s">
        <v>127</v>
      </c>
      <c r="AU126" s="17" t="s">
        <v>82</v>
      </c>
    </row>
    <row r="127" s="2" customFormat="1" ht="14.4" customHeight="1">
      <c r="A127" s="38"/>
      <c r="B127" s="39"/>
      <c r="C127" s="244" t="s">
        <v>192</v>
      </c>
      <c r="D127" s="244" t="s">
        <v>193</v>
      </c>
      <c r="E127" s="245" t="s">
        <v>194</v>
      </c>
      <c r="F127" s="246" t="s">
        <v>195</v>
      </c>
      <c r="G127" s="247" t="s">
        <v>139</v>
      </c>
      <c r="H127" s="248">
        <v>104.04000000000001</v>
      </c>
      <c r="I127" s="249"/>
      <c r="J127" s="250">
        <f>ROUND(I127*H127,2)</f>
        <v>0</v>
      </c>
      <c r="K127" s="246" t="s">
        <v>124</v>
      </c>
      <c r="L127" s="251"/>
      <c r="M127" s="252" t="s">
        <v>19</v>
      </c>
      <c r="N127" s="253" t="s">
        <v>43</v>
      </c>
      <c r="O127" s="84"/>
      <c r="P127" s="213">
        <f>O127*H127</f>
        <v>0</v>
      </c>
      <c r="Q127" s="213">
        <v>0.056120000000000003</v>
      </c>
      <c r="R127" s="213">
        <f>Q127*H127</f>
        <v>5.8387248000000005</v>
      </c>
      <c r="S127" s="213">
        <v>0</v>
      </c>
      <c r="T127" s="214">
        <f>S127*H127</f>
        <v>0</v>
      </c>
      <c r="U127" s="38"/>
      <c r="V127" s="38"/>
      <c r="W127" s="38"/>
      <c r="X127" s="38"/>
      <c r="Y127" s="38"/>
      <c r="Z127" s="38"/>
      <c r="AA127" s="38"/>
      <c r="AB127" s="38"/>
      <c r="AC127" s="38"/>
      <c r="AD127" s="38"/>
      <c r="AE127" s="38"/>
      <c r="AR127" s="215" t="s">
        <v>167</v>
      </c>
      <c r="AT127" s="215" t="s">
        <v>193</v>
      </c>
      <c r="AU127" s="215" t="s">
        <v>82</v>
      </c>
      <c r="AY127" s="17" t="s">
        <v>118</v>
      </c>
      <c r="BE127" s="216">
        <f>IF(N127="základní",J127,0)</f>
        <v>0</v>
      </c>
      <c r="BF127" s="216">
        <f>IF(N127="snížená",J127,0)</f>
        <v>0</v>
      </c>
      <c r="BG127" s="216">
        <f>IF(N127="zákl. přenesená",J127,0)</f>
        <v>0</v>
      </c>
      <c r="BH127" s="216">
        <f>IF(N127="sníž. přenesená",J127,0)</f>
        <v>0</v>
      </c>
      <c r="BI127" s="216">
        <f>IF(N127="nulová",J127,0)</f>
        <v>0</v>
      </c>
      <c r="BJ127" s="17" t="s">
        <v>80</v>
      </c>
      <c r="BK127" s="216">
        <f>ROUND(I127*H127,2)</f>
        <v>0</v>
      </c>
      <c r="BL127" s="17" t="s">
        <v>125</v>
      </c>
      <c r="BM127" s="215" t="s">
        <v>196</v>
      </c>
    </row>
    <row r="128" s="13" customFormat="1">
      <c r="A128" s="13"/>
      <c r="B128" s="222"/>
      <c r="C128" s="223"/>
      <c r="D128" s="217" t="s">
        <v>129</v>
      </c>
      <c r="E128" s="223"/>
      <c r="F128" s="225" t="s">
        <v>197</v>
      </c>
      <c r="G128" s="223"/>
      <c r="H128" s="226">
        <v>104.04000000000001</v>
      </c>
      <c r="I128" s="227"/>
      <c r="J128" s="223"/>
      <c r="K128" s="223"/>
      <c r="L128" s="228"/>
      <c r="M128" s="229"/>
      <c r="N128" s="230"/>
      <c r="O128" s="230"/>
      <c r="P128" s="230"/>
      <c r="Q128" s="230"/>
      <c r="R128" s="230"/>
      <c r="S128" s="230"/>
      <c r="T128" s="231"/>
      <c r="U128" s="13"/>
      <c r="V128" s="13"/>
      <c r="W128" s="13"/>
      <c r="X128" s="13"/>
      <c r="Y128" s="13"/>
      <c r="Z128" s="13"/>
      <c r="AA128" s="13"/>
      <c r="AB128" s="13"/>
      <c r="AC128" s="13"/>
      <c r="AD128" s="13"/>
      <c r="AE128" s="13"/>
      <c r="AT128" s="232" t="s">
        <v>129</v>
      </c>
      <c r="AU128" s="232" t="s">
        <v>82</v>
      </c>
      <c r="AV128" s="13" t="s">
        <v>82</v>
      </c>
      <c r="AW128" s="13" t="s">
        <v>4</v>
      </c>
      <c r="AX128" s="13" t="s">
        <v>80</v>
      </c>
      <c r="AY128" s="232" t="s">
        <v>118</v>
      </c>
    </row>
    <row r="129" s="12" customFormat="1" ht="22.8" customHeight="1">
      <c r="A129" s="12"/>
      <c r="B129" s="188"/>
      <c r="C129" s="189"/>
      <c r="D129" s="190" t="s">
        <v>71</v>
      </c>
      <c r="E129" s="202" t="s">
        <v>198</v>
      </c>
      <c r="F129" s="202" t="s">
        <v>199</v>
      </c>
      <c r="G129" s="189"/>
      <c r="H129" s="189"/>
      <c r="I129" s="192"/>
      <c r="J129" s="203">
        <f>BK129</f>
        <v>0</v>
      </c>
      <c r="K129" s="189"/>
      <c r="L129" s="194"/>
      <c r="M129" s="195"/>
      <c r="N129" s="196"/>
      <c r="O129" s="196"/>
      <c r="P129" s="197">
        <f>SUM(P130:P143)</f>
        <v>0</v>
      </c>
      <c r="Q129" s="196"/>
      <c r="R129" s="197">
        <f>SUM(R130:R143)</f>
        <v>0</v>
      </c>
      <c r="S129" s="196"/>
      <c r="T129" s="198">
        <f>SUM(T130:T143)</f>
        <v>0</v>
      </c>
      <c r="U129" s="12"/>
      <c r="V129" s="12"/>
      <c r="W129" s="12"/>
      <c r="X129" s="12"/>
      <c r="Y129" s="12"/>
      <c r="Z129" s="12"/>
      <c r="AA129" s="12"/>
      <c r="AB129" s="12"/>
      <c r="AC129" s="12"/>
      <c r="AD129" s="12"/>
      <c r="AE129" s="12"/>
      <c r="AR129" s="199" t="s">
        <v>80</v>
      </c>
      <c r="AT129" s="200" t="s">
        <v>71</v>
      </c>
      <c r="AU129" s="200" t="s">
        <v>80</v>
      </c>
      <c r="AY129" s="199" t="s">
        <v>118</v>
      </c>
      <c r="BK129" s="201">
        <f>SUM(BK130:BK143)</f>
        <v>0</v>
      </c>
    </row>
    <row r="130" s="2" customFormat="1" ht="37.8" customHeight="1">
      <c r="A130" s="38"/>
      <c r="B130" s="39"/>
      <c r="C130" s="204" t="s">
        <v>200</v>
      </c>
      <c r="D130" s="204" t="s">
        <v>120</v>
      </c>
      <c r="E130" s="205" t="s">
        <v>201</v>
      </c>
      <c r="F130" s="206" t="s">
        <v>202</v>
      </c>
      <c r="G130" s="207" t="s">
        <v>203</v>
      </c>
      <c r="H130" s="208">
        <v>458.05599999999998</v>
      </c>
      <c r="I130" s="209"/>
      <c r="J130" s="210">
        <f>ROUND(I130*H130,2)</f>
        <v>0</v>
      </c>
      <c r="K130" s="206" t="s">
        <v>124</v>
      </c>
      <c r="L130" s="44"/>
      <c r="M130" s="211" t="s">
        <v>19</v>
      </c>
      <c r="N130" s="212" t="s">
        <v>43</v>
      </c>
      <c r="O130" s="84"/>
      <c r="P130" s="213">
        <f>O130*H130</f>
        <v>0</v>
      </c>
      <c r="Q130" s="213">
        <v>0</v>
      </c>
      <c r="R130" s="213">
        <f>Q130*H130</f>
        <v>0</v>
      </c>
      <c r="S130" s="213">
        <v>0</v>
      </c>
      <c r="T130" s="214">
        <f>S130*H130</f>
        <v>0</v>
      </c>
      <c r="U130" s="38"/>
      <c r="V130" s="38"/>
      <c r="W130" s="38"/>
      <c r="X130" s="38"/>
      <c r="Y130" s="38"/>
      <c r="Z130" s="38"/>
      <c r="AA130" s="38"/>
      <c r="AB130" s="38"/>
      <c r="AC130" s="38"/>
      <c r="AD130" s="38"/>
      <c r="AE130" s="38"/>
      <c r="AR130" s="215" t="s">
        <v>125</v>
      </c>
      <c r="AT130" s="215" t="s">
        <v>120</v>
      </c>
      <c r="AU130" s="215" t="s">
        <v>82</v>
      </c>
      <c r="AY130" s="17" t="s">
        <v>118</v>
      </c>
      <c r="BE130" s="216">
        <f>IF(N130="základní",J130,0)</f>
        <v>0</v>
      </c>
      <c r="BF130" s="216">
        <f>IF(N130="snížená",J130,0)</f>
        <v>0</v>
      </c>
      <c r="BG130" s="216">
        <f>IF(N130="zákl. přenesená",J130,0)</f>
        <v>0</v>
      </c>
      <c r="BH130" s="216">
        <f>IF(N130="sníž. přenesená",J130,0)</f>
        <v>0</v>
      </c>
      <c r="BI130" s="216">
        <f>IF(N130="nulová",J130,0)</f>
        <v>0</v>
      </c>
      <c r="BJ130" s="17" t="s">
        <v>80</v>
      </c>
      <c r="BK130" s="216">
        <f>ROUND(I130*H130,2)</f>
        <v>0</v>
      </c>
      <c r="BL130" s="17" t="s">
        <v>125</v>
      </c>
      <c r="BM130" s="215" t="s">
        <v>204</v>
      </c>
    </row>
    <row r="131" s="2" customFormat="1">
      <c r="A131" s="38"/>
      <c r="B131" s="39"/>
      <c r="C131" s="40"/>
      <c r="D131" s="217" t="s">
        <v>127</v>
      </c>
      <c r="E131" s="40"/>
      <c r="F131" s="218" t="s">
        <v>205</v>
      </c>
      <c r="G131" s="40"/>
      <c r="H131" s="40"/>
      <c r="I131" s="219"/>
      <c r="J131" s="40"/>
      <c r="K131" s="40"/>
      <c r="L131" s="44"/>
      <c r="M131" s="220"/>
      <c r="N131" s="221"/>
      <c r="O131" s="84"/>
      <c r="P131" s="84"/>
      <c r="Q131" s="84"/>
      <c r="R131" s="84"/>
      <c r="S131" s="84"/>
      <c r="T131" s="85"/>
      <c r="U131" s="38"/>
      <c r="V131" s="38"/>
      <c r="W131" s="38"/>
      <c r="X131" s="38"/>
      <c r="Y131" s="38"/>
      <c r="Z131" s="38"/>
      <c r="AA131" s="38"/>
      <c r="AB131" s="38"/>
      <c r="AC131" s="38"/>
      <c r="AD131" s="38"/>
      <c r="AE131" s="38"/>
      <c r="AT131" s="17" t="s">
        <v>127</v>
      </c>
      <c r="AU131" s="17" t="s">
        <v>82</v>
      </c>
    </row>
    <row r="132" s="2" customFormat="1">
      <c r="A132" s="38"/>
      <c r="B132" s="39"/>
      <c r="C132" s="40"/>
      <c r="D132" s="217" t="s">
        <v>176</v>
      </c>
      <c r="E132" s="40"/>
      <c r="F132" s="218" t="s">
        <v>206</v>
      </c>
      <c r="G132" s="40"/>
      <c r="H132" s="40"/>
      <c r="I132" s="219"/>
      <c r="J132" s="40"/>
      <c r="K132" s="40"/>
      <c r="L132" s="44"/>
      <c r="M132" s="220"/>
      <c r="N132" s="221"/>
      <c r="O132" s="84"/>
      <c r="P132" s="84"/>
      <c r="Q132" s="84"/>
      <c r="R132" s="84"/>
      <c r="S132" s="84"/>
      <c r="T132" s="85"/>
      <c r="U132" s="38"/>
      <c r="V132" s="38"/>
      <c r="W132" s="38"/>
      <c r="X132" s="38"/>
      <c r="Y132" s="38"/>
      <c r="Z132" s="38"/>
      <c r="AA132" s="38"/>
      <c r="AB132" s="38"/>
      <c r="AC132" s="38"/>
      <c r="AD132" s="38"/>
      <c r="AE132" s="38"/>
      <c r="AT132" s="17" t="s">
        <v>176</v>
      </c>
      <c r="AU132" s="17" t="s">
        <v>82</v>
      </c>
    </row>
    <row r="133" s="2" customFormat="1" ht="37.8" customHeight="1">
      <c r="A133" s="38"/>
      <c r="B133" s="39"/>
      <c r="C133" s="204" t="s">
        <v>207</v>
      </c>
      <c r="D133" s="204" t="s">
        <v>120</v>
      </c>
      <c r="E133" s="205" t="s">
        <v>208</v>
      </c>
      <c r="F133" s="206" t="s">
        <v>209</v>
      </c>
      <c r="G133" s="207" t="s">
        <v>203</v>
      </c>
      <c r="H133" s="208">
        <v>232.06399999999999</v>
      </c>
      <c r="I133" s="209"/>
      <c r="J133" s="210">
        <f>ROUND(I133*H133,2)</f>
        <v>0</v>
      </c>
      <c r="K133" s="206" t="s">
        <v>124</v>
      </c>
      <c r="L133" s="44"/>
      <c r="M133" s="211" t="s">
        <v>19</v>
      </c>
      <c r="N133" s="212" t="s">
        <v>43</v>
      </c>
      <c r="O133" s="84"/>
      <c r="P133" s="213">
        <f>O133*H133</f>
        <v>0</v>
      </c>
      <c r="Q133" s="213">
        <v>0</v>
      </c>
      <c r="R133" s="213">
        <f>Q133*H133</f>
        <v>0</v>
      </c>
      <c r="S133" s="213">
        <v>0</v>
      </c>
      <c r="T133" s="214">
        <f>S133*H133</f>
        <v>0</v>
      </c>
      <c r="U133" s="38"/>
      <c r="V133" s="38"/>
      <c r="W133" s="38"/>
      <c r="X133" s="38"/>
      <c r="Y133" s="38"/>
      <c r="Z133" s="38"/>
      <c r="AA133" s="38"/>
      <c r="AB133" s="38"/>
      <c r="AC133" s="38"/>
      <c r="AD133" s="38"/>
      <c r="AE133" s="38"/>
      <c r="AR133" s="215" t="s">
        <v>125</v>
      </c>
      <c r="AT133" s="215" t="s">
        <v>120</v>
      </c>
      <c r="AU133" s="215" t="s">
        <v>82</v>
      </c>
      <c r="AY133" s="17" t="s">
        <v>118</v>
      </c>
      <c r="BE133" s="216">
        <f>IF(N133="základní",J133,0)</f>
        <v>0</v>
      </c>
      <c r="BF133" s="216">
        <f>IF(N133="snížená",J133,0)</f>
        <v>0</v>
      </c>
      <c r="BG133" s="216">
        <f>IF(N133="zákl. přenesená",J133,0)</f>
        <v>0</v>
      </c>
      <c r="BH133" s="216">
        <f>IF(N133="sníž. přenesená",J133,0)</f>
        <v>0</v>
      </c>
      <c r="BI133" s="216">
        <f>IF(N133="nulová",J133,0)</f>
        <v>0</v>
      </c>
      <c r="BJ133" s="17" t="s">
        <v>80</v>
      </c>
      <c r="BK133" s="216">
        <f>ROUND(I133*H133,2)</f>
        <v>0</v>
      </c>
      <c r="BL133" s="17" t="s">
        <v>125</v>
      </c>
      <c r="BM133" s="215" t="s">
        <v>210</v>
      </c>
    </row>
    <row r="134" s="2" customFormat="1">
      <c r="A134" s="38"/>
      <c r="B134" s="39"/>
      <c r="C134" s="40"/>
      <c r="D134" s="217" t="s">
        <v>127</v>
      </c>
      <c r="E134" s="40"/>
      <c r="F134" s="218" t="s">
        <v>211</v>
      </c>
      <c r="G134" s="40"/>
      <c r="H134" s="40"/>
      <c r="I134" s="219"/>
      <c r="J134" s="40"/>
      <c r="K134" s="40"/>
      <c r="L134" s="44"/>
      <c r="M134" s="220"/>
      <c r="N134" s="221"/>
      <c r="O134" s="84"/>
      <c r="P134" s="84"/>
      <c r="Q134" s="84"/>
      <c r="R134" s="84"/>
      <c r="S134" s="84"/>
      <c r="T134" s="85"/>
      <c r="U134" s="38"/>
      <c r="V134" s="38"/>
      <c r="W134" s="38"/>
      <c r="X134" s="38"/>
      <c r="Y134" s="38"/>
      <c r="Z134" s="38"/>
      <c r="AA134" s="38"/>
      <c r="AB134" s="38"/>
      <c r="AC134" s="38"/>
      <c r="AD134" s="38"/>
      <c r="AE134" s="38"/>
      <c r="AT134" s="17" t="s">
        <v>127</v>
      </c>
      <c r="AU134" s="17" t="s">
        <v>82</v>
      </c>
    </row>
    <row r="135" s="2" customFormat="1">
      <c r="A135" s="38"/>
      <c r="B135" s="39"/>
      <c r="C135" s="40"/>
      <c r="D135" s="217" t="s">
        <v>176</v>
      </c>
      <c r="E135" s="40"/>
      <c r="F135" s="218" t="s">
        <v>212</v>
      </c>
      <c r="G135" s="40"/>
      <c r="H135" s="40"/>
      <c r="I135" s="219"/>
      <c r="J135" s="40"/>
      <c r="K135" s="40"/>
      <c r="L135" s="44"/>
      <c r="M135" s="220"/>
      <c r="N135" s="221"/>
      <c r="O135" s="84"/>
      <c r="P135" s="84"/>
      <c r="Q135" s="84"/>
      <c r="R135" s="84"/>
      <c r="S135" s="84"/>
      <c r="T135" s="85"/>
      <c r="U135" s="38"/>
      <c r="V135" s="38"/>
      <c r="W135" s="38"/>
      <c r="X135" s="38"/>
      <c r="Y135" s="38"/>
      <c r="Z135" s="38"/>
      <c r="AA135" s="38"/>
      <c r="AB135" s="38"/>
      <c r="AC135" s="38"/>
      <c r="AD135" s="38"/>
      <c r="AE135" s="38"/>
      <c r="AT135" s="17" t="s">
        <v>176</v>
      </c>
      <c r="AU135" s="17" t="s">
        <v>82</v>
      </c>
    </row>
    <row r="136" s="2" customFormat="1" ht="37.8" customHeight="1">
      <c r="A136" s="38"/>
      <c r="B136" s="39"/>
      <c r="C136" s="204" t="s">
        <v>8</v>
      </c>
      <c r="D136" s="204" t="s">
        <v>120</v>
      </c>
      <c r="E136" s="205" t="s">
        <v>213</v>
      </c>
      <c r="F136" s="206" t="s">
        <v>214</v>
      </c>
      <c r="G136" s="207" t="s">
        <v>203</v>
      </c>
      <c r="H136" s="208">
        <v>66.420000000000002</v>
      </c>
      <c r="I136" s="209"/>
      <c r="J136" s="210">
        <f>ROUND(I136*H136,2)</f>
        <v>0</v>
      </c>
      <c r="K136" s="206" t="s">
        <v>124</v>
      </c>
      <c r="L136" s="44"/>
      <c r="M136" s="211" t="s">
        <v>19</v>
      </c>
      <c r="N136" s="212" t="s">
        <v>43</v>
      </c>
      <c r="O136" s="84"/>
      <c r="P136" s="213">
        <f>O136*H136</f>
        <v>0</v>
      </c>
      <c r="Q136" s="213">
        <v>0</v>
      </c>
      <c r="R136" s="213">
        <f>Q136*H136</f>
        <v>0</v>
      </c>
      <c r="S136" s="213">
        <v>0</v>
      </c>
      <c r="T136" s="214">
        <f>S136*H136</f>
        <v>0</v>
      </c>
      <c r="U136" s="38"/>
      <c r="V136" s="38"/>
      <c r="W136" s="38"/>
      <c r="X136" s="38"/>
      <c r="Y136" s="38"/>
      <c r="Z136" s="38"/>
      <c r="AA136" s="38"/>
      <c r="AB136" s="38"/>
      <c r="AC136" s="38"/>
      <c r="AD136" s="38"/>
      <c r="AE136" s="38"/>
      <c r="AR136" s="215" t="s">
        <v>125</v>
      </c>
      <c r="AT136" s="215" t="s">
        <v>120</v>
      </c>
      <c r="AU136" s="215" t="s">
        <v>82</v>
      </c>
      <c r="AY136" s="17" t="s">
        <v>118</v>
      </c>
      <c r="BE136" s="216">
        <f>IF(N136="základní",J136,0)</f>
        <v>0</v>
      </c>
      <c r="BF136" s="216">
        <f>IF(N136="snížená",J136,0)</f>
        <v>0</v>
      </c>
      <c r="BG136" s="216">
        <f>IF(N136="zákl. přenesená",J136,0)</f>
        <v>0</v>
      </c>
      <c r="BH136" s="216">
        <f>IF(N136="sníž. přenesená",J136,0)</f>
        <v>0</v>
      </c>
      <c r="BI136" s="216">
        <f>IF(N136="nulová",J136,0)</f>
        <v>0</v>
      </c>
      <c r="BJ136" s="17" t="s">
        <v>80</v>
      </c>
      <c r="BK136" s="216">
        <f>ROUND(I136*H136,2)</f>
        <v>0</v>
      </c>
      <c r="BL136" s="17" t="s">
        <v>125</v>
      </c>
      <c r="BM136" s="215" t="s">
        <v>215</v>
      </c>
    </row>
    <row r="137" s="2" customFormat="1">
      <c r="A137" s="38"/>
      <c r="B137" s="39"/>
      <c r="C137" s="40"/>
      <c r="D137" s="217" t="s">
        <v>127</v>
      </c>
      <c r="E137" s="40"/>
      <c r="F137" s="218" t="s">
        <v>216</v>
      </c>
      <c r="G137" s="40"/>
      <c r="H137" s="40"/>
      <c r="I137" s="219"/>
      <c r="J137" s="40"/>
      <c r="K137" s="40"/>
      <c r="L137" s="44"/>
      <c r="M137" s="220"/>
      <c r="N137" s="221"/>
      <c r="O137" s="84"/>
      <c r="P137" s="84"/>
      <c r="Q137" s="84"/>
      <c r="R137" s="84"/>
      <c r="S137" s="84"/>
      <c r="T137" s="85"/>
      <c r="U137" s="38"/>
      <c r="V137" s="38"/>
      <c r="W137" s="38"/>
      <c r="X137" s="38"/>
      <c r="Y137" s="38"/>
      <c r="Z137" s="38"/>
      <c r="AA137" s="38"/>
      <c r="AB137" s="38"/>
      <c r="AC137" s="38"/>
      <c r="AD137" s="38"/>
      <c r="AE137" s="38"/>
      <c r="AT137" s="17" t="s">
        <v>127</v>
      </c>
      <c r="AU137" s="17" t="s">
        <v>82</v>
      </c>
    </row>
    <row r="138" s="2" customFormat="1">
      <c r="A138" s="38"/>
      <c r="B138" s="39"/>
      <c r="C138" s="40"/>
      <c r="D138" s="217" t="s">
        <v>176</v>
      </c>
      <c r="E138" s="40"/>
      <c r="F138" s="218" t="s">
        <v>212</v>
      </c>
      <c r="G138" s="40"/>
      <c r="H138" s="40"/>
      <c r="I138" s="219"/>
      <c r="J138" s="40"/>
      <c r="K138" s="40"/>
      <c r="L138" s="44"/>
      <c r="M138" s="220"/>
      <c r="N138" s="221"/>
      <c r="O138" s="84"/>
      <c r="P138" s="84"/>
      <c r="Q138" s="84"/>
      <c r="R138" s="84"/>
      <c r="S138" s="84"/>
      <c r="T138" s="85"/>
      <c r="U138" s="38"/>
      <c r="V138" s="38"/>
      <c r="W138" s="38"/>
      <c r="X138" s="38"/>
      <c r="Y138" s="38"/>
      <c r="Z138" s="38"/>
      <c r="AA138" s="38"/>
      <c r="AB138" s="38"/>
      <c r="AC138" s="38"/>
      <c r="AD138" s="38"/>
      <c r="AE138" s="38"/>
      <c r="AT138" s="17" t="s">
        <v>176</v>
      </c>
      <c r="AU138" s="17" t="s">
        <v>82</v>
      </c>
    </row>
    <row r="139" s="13" customFormat="1">
      <c r="A139" s="13"/>
      <c r="B139" s="222"/>
      <c r="C139" s="223"/>
      <c r="D139" s="217" t="s">
        <v>129</v>
      </c>
      <c r="E139" s="224" t="s">
        <v>19</v>
      </c>
      <c r="F139" s="225" t="s">
        <v>217</v>
      </c>
      <c r="G139" s="223"/>
      <c r="H139" s="226">
        <v>66.420000000000002</v>
      </c>
      <c r="I139" s="227"/>
      <c r="J139" s="223"/>
      <c r="K139" s="223"/>
      <c r="L139" s="228"/>
      <c r="M139" s="229"/>
      <c r="N139" s="230"/>
      <c r="O139" s="230"/>
      <c r="P139" s="230"/>
      <c r="Q139" s="230"/>
      <c r="R139" s="230"/>
      <c r="S139" s="230"/>
      <c r="T139" s="231"/>
      <c r="U139" s="13"/>
      <c r="V139" s="13"/>
      <c r="W139" s="13"/>
      <c r="X139" s="13"/>
      <c r="Y139" s="13"/>
      <c r="Z139" s="13"/>
      <c r="AA139" s="13"/>
      <c r="AB139" s="13"/>
      <c r="AC139" s="13"/>
      <c r="AD139" s="13"/>
      <c r="AE139" s="13"/>
      <c r="AT139" s="232" t="s">
        <v>129</v>
      </c>
      <c r="AU139" s="232" t="s">
        <v>82</v>
      </c>
      <c r="AV139" s="13" t="s">
        <v>82</v>
      </c>
      <c r="AW139" s="13" t="s">
        <v>31</v>
      </c>
      <c r="AX139" s="13" t="s">
        <v>80</v>
      </c>
      <c r="AY139" s="232" t="s">
        <v>118</v>
      </c>
    </row>
    <row r="140" s="2" customFormat="1" ht="37.8" customHeight="1">
      <c r="A140" s="38"/>
      <c r="B140" s="39"/>
      <c r="C140" s="204" t="s">
        <v>218</v>
      </c>
      <c r="D140" s="204" t="s">
        <v>120</v>
      </c>
      <c r="E140" s="205" t="s">
        <v>219</v>
      </c>
      <c r="F140" s="206" t="s">
        <v>220</v>
      </c>
      <c r="G140" s="207" t="s">
        <v>203</v>
      </c>
      <c r="H140" s="208">
        <v>2984.8400000000001</v>
      </c>
      <c r="I140" s="209"/>
      <c r="J140" s="210">
        <f>ROUND(I140*H140,2)</f>
        <v>0</v>
      </c>
      <c r="K140" s="206" t="s">
        <v>124</v>
      </c>
      <c r="L140" s="44"/>
      <c r="M140" s="211" t="s">
        <v>19</v>
      </c>
      <c r="N140" s="212" t="s">
        <v>43</v>
      </c>
      <c r="O140" s="84"/>
      <c r="P140" s="213">
        <f>O140*H140</f>
        <v>0</v>
      </c>
      <c r="Q140" s="213">
        <v>0</v>
      </c>
      <c r="R140" s="213">
        <f>Q140*H140</f>
        <v>0</v>
      </c>
      <c r="S140" s="213">
        <v>0</v>
      </c>
      <c r="T140" s="214">
        <f>S140*H140</f>
        <v>0</v>
      </c>
      <c r="U140" s="38"/>
      <c r="V140" s="38"/>
      <c r="W140" s="38"/>
      <c r="X140" s="38"/>
      <c r="Y140" s="38"/>
      <c r="Z140" s="38"/>
      <c r="AA140" s="38"/>
      <c r="AB140" s="38"/>
      <c r="AC140" s="38"/>
      <c r="AD140" s="38"/>
      <c r="AE140" s="38"/>
      <c r="AR140" s="215" t="s">
        <v>125</v>
      </c>
      <c r="AT140" s="215" t="s">
        <v>120</v>
      </c>
      <c r="AU140" s="215" t="s">
        <v>82</v>
      </c>
      <c r="AY140" s="17" t="s">
        <v>118</v>
      </c>
      <c r="BE140" s="216">
        <f>IF(N140="základní",J140,0)</f>
        <v>0</v>
      </c>
      <c r="BF140" s="216">
        <f>IF(N140="snížená",J140,0)</f>
        <v>0</v>
      </c>
      <c r="BG140" s="216">
        <f>IF(N140="zákl. přenesená",J140,0)</f>
        <v>0</v>
      </c>
      <c r="BH140" s="216">
        <f>IF(N140="sníž. přenesená",J140,0)</f>
        <v>0</v>
      </c>
      <c r="BI140" s="216">
        <f>IF(N140="nulová",J140,0)</f>
        <v>0</v>
      </c>
      <c r="BJ140" s="17" t="s">
        <v>80</v>
      </c>
      <c r="BK140" s="216">
        <f>ROUND(I140*H140,2)</f>
        <v>0</v>
      </c>
      <c r="BL140" s="17" t="s">
        <v>125</v>
      </c>
      <c r="BM140" s="215" t="s">
        <v>221</v>
      </c>
    </row>
    <row r="141" s="2" customFormat="1">
      <c r="A141" s="38"/>
      <c r="B141" s="39"/>
      <c r="C141" s="40"/>
      <c r="D141" s="217" t="s">
        <v>127</v>
      </c>
      <c r="E141" s="40"/>
      <c r="F141" s="218" t="s">
        <v>222</v>
      </c>
      <c r="G141" s="40"/>
      <c r="H141" s="40"/>
      <c r="I141" s="219"/>
      <c r="J141" s="40"/>
      <c r="K141" s="40"/>
      <c r="L141" s="44"/>
      <c r="M141" s="220"/>
      <c r="N141" s="221"/>
      <c r="O141" s="84"/>
      <c r="P141" s="84"/>
      <c r="Q141" s="84"/>
      <c r="R141" s="84"/>
      <c r="S141" s="84"/>
      <c r="T141" s="85"/>
      <c r="U141" s="38"/>
      <c r="V141" s="38"/>
      <c r="W141" s="38"/>
      <c r="X141" s="38"/>
      <c r="Y141" s="38"/>
      <c r="Z141" s="38"/>
      <c r="AA141" s="38"/>
      <c r="AB141" s="38"/>
      <c r="AC141" s="38"/>
      <c r="AD141" s="38"/>
      <c r="AE141" s="38"/>
      <c r="AT141" s="17" t="s">
        <v>127</v>
      </c>
      <c r="AU141" s="17" t="s">
        <v>82</v>
      </c>
    </row>
    <row r="142" s="2" customFormat="1">
      <c r="A142" s="38"/>
      <c r="B142" s="39"/>
      <c r="C142" s="40"/>
      <c r="D142" s="217" t="s">
        <v>176</v>
      </c>
      <c r="E142" s="40"/>
      <c r="F142" s="218" t="s">
        <v>212</v>
      </c>
      <c r="G142" s="40"/>
      <c r="H142" s="40"/>
      <c r="I142" s="219"/>
      <c r="J142" s="40"/>
      <c r="K142" s="40"/>
      <c r="L142" s="44"/>
      <c r="M142" s="220"/>
      <c r="N142" s="221"/>
      <c r="O142" s="84"/>
      <c r="P142" s="84"/>
      <c r="Q142" s="84"/>
      <c r="R142" s="84"/>
      <c r="S142" s="84"/>
      <c r="T142" s="85"/>
      <c r="U142" s="38"/>
      <c r="V142" s="38"/>
      <c r="W142" s="38"/>
      <c r="X142" s="38"/>
      <c r="Y142" s="38"/>
      <c r="Z142" s="38"/>
      <c r="AA142" s="38"/>
      <c r="AB142" s="38"/>
      <c r="AC142" s="38"/>
      <c r="AD142" s="38"/>
      <c r="AE142" s="38"/>
      <c r="AT142" s="17" t="s">
        <v>176</v>
      </c>
      <c r="AU142" s="17" t="s">
        <v>82</v>
      </c>
    </row>
    <row r="143" s="13" customFormat="1">
      <c r="A143" s="13"/>
      <c r="B143" s="222"/>
      <c r="C143" s="223"/>
      <c r="D143" s="217" t="s">
        <v>129</v>
      </c>
      <c r="E143" s="224" t="s">
        <v>19</v>
      </c>
      <c r="F143" s="225" t="s">
        <v>223</v>
      </c>
      <c r="G143" s="223"/>
      <c r="H143" s="226">
        <v>2984.8400000000001</v>
      </c>
      <c r="I143" s="227"/>
      <c r="J143" s="223"/>
      <c r="K143" s="223"/>
      <c r="L143" s="228"/>
      <c r="M143" s="229"/>
      <c r="N143" s="230"/>
      <c r="O143" s="230"/>
      <c r="P143" s="230"/>
      <c r="Q143" s="230"/>
      <c r="R143" s="230"/>
      <c r="S143" s="230"/>
      <c r="T143" s="231"/>
      <c r="U143" s="13"/>
      <c r="V143" s="13"/>
      <c r="W143" s="13"/>
      <c r="X143" s="13"/>
      <c r="Y143" s="13"/>
      <c r="Z143" s="13"/>
      <c r="AA143" s="13"/>
      <c r="AB143" s="13"/>
      <c r="AC143" s="13"/>
      <c r="AD143" s="13"/>
      <c r="AE143" s="13"/>
      <c r="AT143" s="232" t="s">
        <v>129</v>
      </c>
      <c r="AU143" s="232" t="s">
        <v>82</v>
      </c>
      <c r="AV143" s="13" t="s">
        <v>82</v>
      </c>
      <c r="AW143" s="13" t="s">
        <v>31</v>
      </c>
      <c r="AX143" s="13" t="s">
        <v>80</v>
      </c>
      <c r="AY143" s="232" t="s">
        <v>118</v>
      </c>
    </row>
    <row r="144" s="12" customFormat="1" ht="22.8" customHeight="1">
      <c r="A144" s="12"/>
      <c r="B144" s="188"/>
      <c r="C144" s="189"/>
      <c r="D144" s="190" t="s">
        <v>71</v>
      </c>
      <c r="E144" s="202" t="s">
        <v>224</v>
      </c>
      <c r="F144" s="202" t="s">
        <v>225</v>
      </c>
      <c r="G144" s="189"/>
      <c r="H144" s="189"/>
      <c r="I144" s="192"/>
      <c r="J144" s="203">
        <f>BK144</f>
        <v>0</v>
      </c>
      <c r="K144" s="189"/>
      <c r="L144" s="194"/>
      <c r="M144" s="195"/>
      <c r="N144" s="196"/>
      <c r="O144" s="196"/>
      <c r="P144" s="197">
        <f>SUM(P145:P146)</f>
        <v>0</v>
      </c>
      <c r="Q144" s="196"/>
      <c r="R144" s="197">
        <f>SUM(R145:R146)</f>
        <v>0</v>
      </c>
      <c r="S144" s="196"/>
      <c r="T144" s="198">
        <f>SUM(T145:T146)</f>
        <v>0</v>
      </c>
      <c r="U144" s="12"/>
      <c r="V144" s="12"/>
      <c r="W144" s="12"/>
      <c r="X144" s="12"/>
      <c r="Y144" s="12"/>
      <c r="Z144" s="12"/>
      <c r="AA144" s="12"/>
      <c r="AB144" s="12"/>
      <c r="AC144" s="12"/>
      <c r="AD144" s="12"/>
      <c r="AE144" s="12"/>
      <c r="AR144" s="199" t="s">
        <v>80</v>
      </c>
      <c r="AT144" s="200" t="s">
        <v>71</v>
      </c>
      <c r="AU144" s="200" t="s">
        <v>80</v>
      </c>
      <c r="AY144" s="199" t="s">
        <v>118</v>
      </c>
      <c r="BK144" s="201">
        <f>SUM(BK145:BK146)</f>
        <v>0</v>
      </c>
    </row>
    <row r="145" s="2" customFormat="1" ht="24.15" customHeight="1">
      <c r="A145" s="38"/>
      <c r="B145" s="39"/>
      <c r="C145" s="204" t="s">
        <v>226</v>
      </c>
      <c r="D145" s="204" t="s">
        <v>120</v>
      </c>
      <c r="E145" s="205" t="s">
        <v>227</v>
      </c>
      <c r="F145" s="206" t="s">
        <v>228</v>
      </c>
      <c r="G145" s="207" t="s">
        <v>203</v>
      </c>
      <c r="H145" s="208">
        <v>251.62600000000001</v>
      </c>
      <c r="I145" s="209"/>
      <c r="J145" s="210">
        <f>ROUND(I145*H145,2)</f>
        <v>0</v>
      </c>
      <c r="K145" s="206" t="s">
        <v>124</v>
      </c>
      <c r="L145" s="44"/>
      <c r="M145" s="211" t="s">
        <v>19</v>
      </c>
      <c r="N145" s="212" t="s">
        <v>43</v>
      </c>
      <c r="O145" s="84"/>
      <c r="P145" s="213">
        <f>O145*H145</f>
        <v>0</v>
      </c>
      <c r="Q145" s="213">
        <v>0</v>
      </c>
      <c r="R145" s="213">
        <f>Q145*H145</f>
        <v>0</v>
      </c>
      <c r="S145" s="213">
        <v>0</v>
      </c>
      <c r="T145" s="214">
        <f>S145*H145</f>
        <v>0</v>
      </c>
      <c r="U145" s="38"/>
      <c r="V145" s="38"/>
      <c r="W145" s="38"/>
      <c r="X145" s="38"/>
      <c r="Y145" s="38"/>
      <c r="Z145" s="38"/>
      <c r="AA145" s="38"/>
      <c r="AB145" s="38"/>
      <c r="AC145" s="38"/>
      <c r="AD145" s="38"/>
      <c r="AE145" s="38"/>
      <c r="AR145" s="215" t="s">
        <v>125</v>
      </c>
      <c r="AT145" s="215" t="s">
        <v>120</v>
      </c>
      <c r="AU145" s="215" t="s">
        <v>82</v>
      </c>
      <c r="AY145" s="17" t="s">
        <v>118</v>
      </c>
      <c r="BE145" s="216">
        <f>IF(N145="základní",J145,0)</f>
        <v>0</v>
      </c>
      <c r="BF145" s="216">
        <f>IF(N145="snížená",J145,0)</f>
        <v>0</v>
      </c>
      <c r="BG145" s="216">
        <f>IF(N145="zákl. přenesená",J145,0)</f>
        <v>0</v>
      </c>
      <c r="BH145" s="216">
        <f>IF(N145="sníž. přenesená",J145,0)</f>
        <v>0</v>
      </c>
      <c r="BI145" s="216">
        <f>IF(N145="nulová",J145,0)</f>
        <v>0</v>
      </c>
      <c r="BJ145" s="17" t="s">
        <v>80</v>
      </c>
      <c r="BK145" s="216">
        <f>ROUND(I145*H145,2)</f>
        <v>0</v>
      </c>
      <c r="BL145" s="17" t="s">
        <v>125</v>
      </c>
      <c r="BM145" s="215" t="s">
        <v>229</v>
      </c>
    </row>
    <row r="146" s="2" customFormat="1">
      <c r="A146" s="38"/>
      <c r="B146" s="39"/>
      <c r="C146" s="40"/>
      <c r="D146" s="217" t="s">
        <v>127</v>
      </c>
      <c r="E146" s="40"/>
      <c r="F146" s="218" t="s">
        <v>230</v>
      </c>
      <c r="G146" s="40"/>
      <c r="H146" s="40"/>
      <c r="I146" s="219"/>
      <c r="J146" s="40"/>
      <c r="K146" s="40"/>
      <c r="L146" s="44"/>
      <c r="M146" s="220"/>
      <c r="N146" s="221"/>
      <c r="O146" s="84"/>
      <c r="P146" s="84"/>
      <c r="Q146" s="84"/>
      <c r="R146" s="84"/>
      <c r="S146" s="84"/>
      <c r="T146" s="85"/>
      <c r="U146" s="38"/>
      <c r="V146" s="38"/>
      <c r="W146" s="38"/>
      <c r="X146" s="38"/>
      <c r="Y146" s="38"/>
      <c r="Z146" s="38"/>
      <c r="AA146" s="38"/>
      <c r="AB146" s="38"/>
      <c r="AC146" s="38"/>
      <c r="AD146" s="38"/>
      <c r="AE146" s="38"/>
      <c r="AT146" s="17" t="s">
        <v>127</v>
      </c>
      <c r="AU146" s="17" t="s">
        <v>82</v>
      </c>
    </row>
    <row r="147" s="12" customFormat="1" ht="25.92" customHeight="1">
      <c r="A147" s="12"/>
      <c r="B147" s="188"/>
      <c r="C147" s="189"/>
      <c r="D147" s="190" t="s">
        <v>71</v>
      </c>
      <c r="E147" s="191" t="s">
        <v>231</v>
      </c>
      <c r="F147" s="191" t="s">
        <v>232</v>
      </c>
      <c r="G147" s="189"/>
      <c r="H147" s="189"/>
      <c r="I147" s="192"/>
      <c r="J147" s="193">
        <f>BK147</f>
        <v>0</v>
      </c>
      <c r="K147" s="189"/>
      <c r="L147" s="194"/>
      <c r="M147" s="195"/>
      <c r="N147" s="196"/>
      <c r="O147" s="196"/>
      <c r="P147" s="197">
        <f>P148</f>
        <v>0</v>
      </c>
      <c r="Q147" s="196"/>
      <c r="R147" s="197">
        <f>R148</f>
        <v>0</v>
      </c>
      <c r="S147" s="196"/>
      <c r="T147" s="198">
        <f>T148</f>
        <v>0.192</v>
      </c>
      <c r="U147" s="12"/>
      <c r="V147" s="12"/>
      <c r="W147" s="12"/>
      <c r="X147" s="12"/>
      <c r="Y147" s="12"/>
      <c r="Z147" s="12"/>
      <c r="AA147" s="12"/>
      <c r="AB147" s="12"/>
      <c r="AC147" s="12"/>
      <c r="AD147" s="12"/>
      <c r="AE147" s="12"/>
      <c r="AR147" s="199" t="s">
        <v>82</v>
      </c>
      <c r="AT147" s="200" t="s">
        <v>71</v>
      </c>
      <c r="AU147" s="200" t="s">
        <v>72</v>
      </c>
      <c r="AY147" s="199" t="s">
        <v>118</v>
      </c>
      <c r="BK147" s="201">
        <f>BK148</f>
        <v>0</v>
      </c>
    </row>
    <row r="148" s="12" customFormat="1" ht="22.8" customHeight="1">
      <c r="A148" s="12"/>
      <c r="B148" s="188"/>
      <c r="C148" s="189"/>
      <c r="D148" s="190" t="s">
        <v>71</v>
      </c>
      <c r="E148" s="202" t="s">
        <v>233</v>
      </c>
      <c r="F148" s="202" t="s">
        <v>234</v>
      </c>
      <c r="G148" s="189"/>
      <c r="H148" s="189"/>
      <c r="I148" s="192"/>
      <c r="J148" s="203">
        <f>BK148</f>
        <v>0</v>
      </c>
      <c r="K148" s="189"/>
      <c r="L148" s="194"/>
      <c r="M148" s="195"/>
      <c r="N148" s="196"/>
      <c r="O148" s="196"/>
      <c r="P148" s="197">
        <f>SUM(P149:P151)</f>
        <v>0</v>
      </c>
      <c r="Q148" s="196"/>
      <c r="R148" s="197">
        <f>SUM(R149:R151)</f>
        <v>0</v>
      </c>
      <c r="S148" s="196"/>
      <c r="T148" s="198">
        <f>SUM(T149:T151)</f>
        <v>0.192</v>
      </c>
      <c r="U148" s="12"/>
      <c r="V148" s="12"/>
      <c r="W148" s="12"/>
      <c r="X148" s="12"/>
      <c r="Y148" s="12"/>
      <c r="Z148" s="12"/>
      <c r="AA148" s="12"/>
      <c r="AB148" s="12"/>
      <c r="AC148" s="12"/>
      <c r="AD148" s="12"/>
      <c r="AE148" s="12"/>
      <c r="AR148" s="199" t="s">
        <v>82</v>
      </c>
      <c r="AT148" s="200" t="s">
        <v>71</v>
      </c>
      <c r="AU148" s="200" t="s">
        <v>80</v>
      </c>
      <c r="AY148" s="199" t="s">
        <v>118</v>
      </c>
      <c r="BK148" s="201">
        <f>SUM(BK149:BK151)</f>
        <v>0</v>
      </c>
    </row>
    <row r="149" s="2" customFormat="1" ht="24.15" customHeight="1">
      <c r="A149" s="38"/>
      <c r="B149" s="39"/>
      <c r="C149" s="204" t="s">
        <v>235</v>
      </c>
      <c r="D149" s="204" t="s">
        <v>120</v>
      </c>
      <c r="E149" s="205" t="s">
        <v>236</v>
      </c>
      <c r="F149" s="206" t="s">
        <v>237</v>
      </c>
      <c r="G149" s="207" t="s">
        <v>139</v>
      </c>
      <c r="H149" s="208">
        <v>12</v>
      </c>
      <c r="I149" s="209"/>
      <c r="J149" s="210">
        <f>ROUND(I149*H149,2)</f>
        <v>0</v>
      </c>
      <c r="K149" s="206" t="s">
        <v>124</v>
      </c>
      <c r="L149" s="44"/>
      <c r="M149" s="211" t="s">
        <v>19</v>
      </c>
      <c r="N149" s="212" t="s">
        <v>43</v>
      </c>
      <c r="O149" s="84"/>
      <c r="P149" s="213">
        <f>O149*H149</f>
        <v>0</v>
      </c>
      <c r="Q149" s="213">
        <v>0</v>
      </c>
      <c r="R149" s="213">
        <f>Q149*H149</f>
        <v>0</v>
      </c>
      <c r="S149" s="213">
        <v>0.016</v>
      </c>
      <c r="T149" s="214">
        <f>S149*H149</f>
        <v>0.192</v>
      </c>
      <c r="U149" s="38"/>
      <c r="V149" s="38"/>
      <c r="W149" s="38"/>
      <c r="X149" s="38"/>
      <c r="Y149" s="38"/>
      <c r="Z149" s="38"/>
      <c r="AA149" s="38"/>
      <c r="AB149" s="38"/>
      <c r="AC149" s="38"/>
      <c r="AD149" s="38"/>
      <c r="AE149" s="38"/>
      <c r="AR149" s="215" t="s">
        <v>218</v>
      </c>
      <c r="AT149" s="215" t="s">
        <v>120</v>
      </c>
      <c r="AU149" s="215" t="s">
        <v>82</v>
      </c>
      <c r="AY149" s="17" t="s">
        <v>118</v>
      </c>
      <c r="BE149" s="216">
        <f>IF(N149="základní",J149,0)</f>
        <v>0</v>
      </c>
      <c r="BF149" s="216">
        <f>IF(N149="snížená",J149,0)</f>
        <v>0</v>
      </c>
      <c r="BG149" s="216">
        <f>IF(N149="zákl. přenesená",J149,0)</f>
        <v>0</v>
      </c>
      <c r="BH149" s="216">
        <f>IF(N149="sníž. přenesená",J149,0)</f>
        <v>0</v>
      </c>
      <c r="BI149" s="216">
        <f>IF(N149="nulová",J149,0)</f>
        <v>0</v>
      </c>
      <c r="BJ149" s="17" t="s">
        <v>80</v>
      </c>
      <c r="BK149" s="216">
        <f>ROUND(I149*H149,2)</f>
        <v>0</v>
      </c>
      <c r="BL149" s="17" t="s">
        <v>218</v>
      </c>
      <c r="BM149" s="215" t="s">
        <v>238</v>
      </c>
    </row>
    <row r="150" s="2" customFormat="1">
      <c r="A150" s="38"/>
      <c r="B150" s="39"/>
      <c r="C150" s="40"/>
      <c r="D150" s="217" t="s">
        <v>176</v>
      </c>
      <c r="E150" s="40"/>
      <c r="F150" s="218" t="s">
        <v>239</v>
      </c>
      <c r="G150" s="40"/>
      <c r="H150" s="40"/>
      <c r="I150" s="219"/>
      <c r="J150" s="40"/>
      <c r="K150" s="40"/>
      <c r="L150" s="44"/>
      <c r="M150" s="220"/>
      <c r="N150" s="221"/>
      <c r="O150" s="84"/>
      <c r="P150" s="84"/>
      <c r="Q150" s="84"/>
      <c r="R150" s="84"/>
      <c r="S150" s="84"/>
      <c r="T150" s="85"/>
      <c r="U150" s="38"/>
      <c r="V150" s="38"/>
      <c r="W150" s="38"/>
      <c r="X150" s="38"/>
      <c r="Y150" s="38"/>
      <c r="Z150" s="38"/>
      <c r="AA150" s="38"/>
      <c r="AB150" s="38"/>
      <c r="AC150" s="38"/>
      <c r="AD150" s="38"/>
      <c r="AE150" s="38"/>
      <c r="AT150" s="17" t="s">
        <v>176</v>
      </c>
      <c r="AU150" s="17" t="s">
        <v>82</v>
      </c>
    </row>
    <row r="151" s="13" customFormat="1">
      <c r="A151" s="13"/>
      <c r="B151" s="222"/>
      <c r="C151" s="223"/>
      <c r="D151" s="217" t="s">
        <v>129</v>
      </c>
      <c r="E151" s="224" t="s">
        <v>19</v>
      </c>
      <c r="F151" s="225" t="s">
        <v>240</v>
      </c>
      <c r="G151" s="223"/>
      <c r="H151" s="226">
        <v>12</v>
      </c>
      <c r="I151" s="227"/>
      <c r="J151" s="223"/>
      <c r="K151" s="223"/>
      <c r="L151" s="228"/>
      <c r="M151" s="229"/>
      <c r="N151" s="230"/>
      <c r="O151" s="230"/>
      <c r="P151" s="230"/>
      <c r="Q151" s="230"/>
      <c r="R151" s="230"/>
      <c r="S151" s="230"/>
      <c r="T151" s="231"/>
      <c r="U151" s="13"/>
      <c r="V151" s="13"/>
      <c r="W151" s="13"/>
      <c r="X151" s="13"/>
      <c r="Y151" s="13"/>
      <c r="Z151" s="13"/>
      <c r="AA151" s="13"/>
      <c r="AB151" s="13"/>
      <c r="AC151" s="13"/>
      <c r="AD151" s="13"/>
      <c r="AE151" s="13"/>
      <c r="AT151" s="232" t="s">
        <v>129</v>
      </c>
      <c r="AU151" s="232" t="s">
        <v>82</v>
      </c>
      <c r="AV151" s="13" t="s">
        <v>82</v>
      </c>
      <c r="AW151" s="13" t="s">
        <v>31</v>
      </c>
      <c r="AX151" s="13" t="s">
        <v>80</v>
      </c>
      <c r="AY151" s="232" t="s">
        <v>118</v>
      </c>
    </row>
    <row r="152" s="12" customFormat="1" ht="25.92" customHeight="1">
      <c r="A152" s="12"/>
      <c r="B152" s="188"/>
      <c r="C152" s="189"/>
      <c r="D152" s="190" t="s">
        <v>71</v>
      </c>
      <c r="E152" s="191" t="s">
        <v>241</v>
      </c>
      <c r="F152" s="191" t="s">
        <v>242</v>
      </c>
      <c r="G152" s="189"/>
      <c r="H152" s="189"/>
      <c r="I152" s="192"/>
      <c r="J152" s="193">
        <f>BK152</f>
        <v>0</v>
      </c>
      <c r="K152" s="189"/>
      <c r="L152" s="194"/>
      <c r="M152" s="195"/>
      <c r="N152" s="196"/>
      <c r="O152" s="196"/>
      <c r="P152" s="197">
        <f>SUM(P153:P155)</f>
        <v>0</v>
      </c>
      <c r="Q152" s="196"/>
      <c r="R152" s="197">
        <f>SUM(R153:R155)</f>
        <v>0</v>
      </c>
      <c r="S152" s="196"/>
      <c r="T152" s="198">
        <f>SUM(T153:T155)</f>
        <v>0</v>
      </c>
      <c r="U152" s="12"/>
      <c r="V152" s="12"/>
      <c r="W152" s="12"/>
      <c r="X152" s="12"/>
      <c r="Y152" s="12"/>
      <c r="Z152" s="12"/>
      <c r="AA152" s="12"/>
      <c r="AB152" s="12"/>
      <c r="AC152" s="12"/>
      <c r="AD152" s="12"/>
      <c r="AE152" s="12"/>
      <c r="AR152" s="199" t="s">
        <v>125</v>
      </c>
      <c r="AT152" s="200" t="s">
        <v>71</v>
      </c>
      <c r="AU152" s="200" t="s">
        <v>72</v>
      </c>
      <c r="AY152" s="199" t="s">
        <v>118</v>
      </c>
      <c r="BK152" s="201">
        <f>SUM(BK153:BK155)</f>
        <v>0</v>
      </c>
    </row>
    <row r="153" s="2" customFormat="1" ht="24.15" customHeight="1">
      <c r="A153" s="38"/>
      <c r="B153" s="39"/>
      <c r="C153" s="204" t="s">
        <v>243</v>
      </c>
      <c r="D153" s="204" t="s">
        <v>120</v>
      </c>
      <c r="E153" s="205" t="s">
        <v>244</v>
      </c>
      <c r="F153" s="206" t="s">
        <v>245</v>
      </c>
      <c r="G153" s="207" t="s">
        <v>246</v>
      </c>
      <c r="H153" s="208">
        <v>1</v>
      </c>
      <c r="I153" s="209"/>
      <c r="J153" s="210">
        <f>ROUND(I153*H153,2)</f>
        <v>0</v>
      </c>
      <c r="K153" s="206" t="s">
        <v>19</v>
      </c>
      <c r="L153" s="44"/>
      <c r="M153" s="211" t="s">
        <v>19</v>
      </c>
      <c r="N153" s="212" t="s">
        <v>43</v>
      </c>
      <c r="O153" s="84"/>
      <c r="P153" s="213">
        <f>O153*H153</f>
        <v>0</v>
      </c>
      <c r="Q153" s="213">
        <v>0</v>
      </c>
      <c r="R153" s="213">
        <f>Q153*H153</f>
        <v>0</v>
      </c>
      <c r="S153" s="213">
        <v>0</v>
      </c>
      <c r="T153" s="214">
        <f>S153*H153</f>
        <v>0</v>
      </c>
      <c r="U153" s="38"/>
      <c r="V153" s="38"/>
      <c r="W153" s="38"/>
      <c r="X153" s="38"/>
      <c r="Y153" s="38"/>
      <c r="Z153" s="38"/>
      <c r="AA153" s="38"/>
      <c r="AB153" s="38"/>
      <c r="AC153" s="38"/>
      <c r="AD153" s="38"/>
      <c r="AE153" s="38"/>
      <c r="AR153" s="215" t="s">
        <v>247</v>
      </c>
      <c r="AT153" s="215" t="s">
        <v>120</v>
      </c>
      <c r="AU153" s="215" t="s">
        <v>80</v>
      </c>
      <c r="AY153" s="17" t="s">
        <v>118</v>
      </c>
      <c r="BE153" s="216">
        <f>IF(N153="základní",J153,0)</f>
        <v>0</v>
      </c>
      <c r="BF153" s="216">
        <f>IF(N153="snížená",J153,0)</f>
        <v>0</v>
      </c>
      <c r="BG153" s="216">
        <f>IF(N153="zákl. přenesená",J153,0)</f>
        <v>0</v>
      </c>
      <c r="BH153" s="216">
        <f>IF(N153="sníž. přenesená",J153,0)</f>
        <v>0</v>
      </c>
      <c r="BI153" s="216">
        <f>IF(N153="nulová",J153,0)</f>
        <v>0</v>
      </c>
      <c r="BJ153" s="17" t="s">
        <v>80</v>
      </c>
      <c r="BK153" s="216">
        <f>ROUND(I153*H153,2)</f>
        <v>0</v>
      </c>
      <c r="BL153" s="17" t="s">
        <v>247</v>
      </c>
      <c r="BM153" s="215" t="s">
        <v>248</v>
      </c>
    </row>
    <row r="154" s="2" customFormat="1" ht="24.15" customHeight="1">
      <c r="A154" s="38"/>
      <c r="B154" s="39"/>
      <c r="C154" s="204" t="s">
        <v>249</v>
      </c>
      <c r="D154" s="204" t="s">
        <v>120</v>
      </c>
      <c r="E154" s="205" t="s">
        <v>250</v>
      </c>
      <c r="F154" s="206" t="s">
        <v>251</v>
      </c>
      <c r="G154" s="207" t="s">
        <v>246</v>
      </c>
      <c r="H154" s="208">
        <v>1</v>
      </c>
      <c r="I154" s="209"/>
      <c r="J154" s="210">
        <f>ROUND(I154*H154,2)</f>
        <v>0</v>
      </c>
      <c r="K154" s="206" t="s">
        <v>19</v>
      </c>
      <c r="L154" s="44"/>
      <c r="M154" s="211" t="s">
        <v>19</v>
      </c>
      <c r="N154" s="212" t="s">
        <v>43</v>
      </c>
      <c r="O154" s="84"/>
      <c r="P154" s="213">
        <f>O154*H154</f>
        <v>0</v>
      </c>
      <c r="Q154" s="213">
        <v>0</v>
      </c>
      <c r="R154" s="213">
        <f>Q154*H154</f>
        <v>0</v>
      </c>
      <c r="S154" s="213">
        <v>0</v>
      </c>
      <c r="T154" s="214">
        <f>S154*H154</f>
        <v>0</v>
      </c>
      <c r="U154" s="38"/>
      <c r="V154" s="38"/>
      <c r="W154" s="38"/>
      <c r="X154" s="38"/>
      <c r="Y154" s="38"/>
      <c r="Z154" s="38"/>
      <c r="AA154" s="38"/>
      <c r="AB154" s="38"/>
      <c r="AC154" s="38"/>
      <c r="AD154" s="38"/>
      <c r="AE154" s="38"/>
      <c r="AR154" s="215" t="s">
        <v>247</v>
      </c>
      <c r="AT154" s="215" t="s">
        <v>120</v>
      </c>
      <c r="AU154" s="215" t="s">
        <v>80</v>
      </c>
      <c r="AY154" s="17" t="s">
        <v>118</v>
      </c>
      <c r="BE154" s="216">
        <f>IF(N154="základní",J154,0)</f>
        <v>0</v>
      </c>
      <c r="BF154" s="216">
        <f>IF(N154="snížená",J154,0)</f>
        <v>0</v>
      </c>
      <c r="BG154" s="216">
        <f>IF(N154="zákl. přenesená",J154,0)</f>
        <v>0</v>
      </c>
      <c r="BH154" s="216">
        <f>IF(N154="sníž. přenesená",J154,0)</f>
        <v>0</v>
      </c>
      <c r="BI154" s="216">
        <f>IF(N154="nulová",J154,0)</f>
        <v>0</v>
      </c>
      <c r="BJ154" s="17" t="s">
        <v>80</v>
      </c>
      <c r="BK154" s="216">
        <f>ROUND(I154*H154,2)</f>
        <v>0</v>
      </c>
      <c r="BL154" s="17" t="s">
        <v>247</v>
      </c>
      <c r="BM154" s="215" t="s">
        <v>252</v>
      </c>
    </row>
    <row r="155" s="2" customFormat="1">
      <c r="A155" s="38"/>
      <c r="B155" s="39"/>
      <c r="C155" s="40"/>
      <c r="D155" s="217" t="s">
        <v>176</v>
      </c>
      <c r="E155" s="40"/>
      <c r="F155" s="218" t="s">
        <v>253</v>
      </c>
      <c r="G155" s="40"/>
      <c r="H155" s="40"/>
      <c r="I155" s="219"/>
      <c r="J155" s="40"/>
      <c r="K155" s="40"/>
      <c r="L155" s="44"/>
      <c r="M155" s="254"/>
      <c r="N155" s="255"/>
      <c r="O155" s="256"/>
      <c r="P155" s="256"/>
      <c r="Q155" s="256"/>
      <c r="R155" s="256"/>
      <c r="S155" s="256"/>
      <c r="T155" s="257"/>
      <c r="U155" s="38"/>
      <c r="V155" s="38"/>
      <c r="W155" s="38"/>
      <c r="X155" s="38"/>
      <c r="Y155" s="38"/>
      <c r="Z155" s="38"/>
      <c r="AA155" s="38"/>
      <c r="AB155" s="38"/>
      <c r="AC155" s="38"/>
      <c r="AD155" s="38"/>
      <c r="AE155" s="38"/>
      <c r="AT155" s="17" t="s">
        <v>176</v>
      </c>
      <c r="AU155" s="17" t="s">
        <v>80</v>
      </c>
    </row>
    <row r="156" s="2" customFormat="1" ht="6.96" customHeight="1">
      <c r="A156" s="38"/>
      <c r="B156" s="59"/>
      <c r="C156" s="60"/>
      <c r="D156" s="60"/>
      <c r="E156" s="60"/>
      <c r="F156" s="60"/>
      <c r="G156" s="60"/>
      <c r="H156" s="60"/>
      <c r="I156" s="60"/>
      <c r="J156" s="60"/>
      <c r="K156" s="60"/>
      <c r="L156" s="44"/>
      <c r="M156" s="38"/>
      <c r="O156" s="38"/>
      <c r="P156" s="38"/>
      <c r="Q156" s="38"/>
      <c r="R156" s="38"/>
      <c r="S156" s="38"/>
      <c r="T156" s="38"/>
      <c r="U156" s="38"/>
      <c r="V156" s="38"/>
      <c r="W156" s="38"/>
      <c r="X156" s="38"/>
      <c r="Y156" s="38"/>
      <c r="Z156" s="38"/>
      <c r="AA156" s="38"/>
      <c r="AB156" s="38"/>
      <c r="AC156" s="38"/>
      <c r="AD156" s="38"/>
      <c r="AE156" s="38"/>
    </row>
  </sheetData>
  <sheetProtection sheet="1" autoFilter="0" formatColumns="0" formatRows="0" objects="1" scenarios="1" spinCount="100000" saltValue="leNRdEIahX8wsCpcYByX4dB8aE6nJ0JDZxK3mWZ9IzXoZvwlIlSABa3S9q32oiqBPzTyM5wzbd8xA3Bcuu1GSw==" hashValue="5sKinRrmq0rMNdPPOPo4Fll9HVzyLmXj+PGp1Q9wuDyEzgvDFNLf0NjS6L72VGLa7rG03s8Jq22XlgNOILRKfg==" algorithmName="SHA-512" password="CD98"/>
  <autoFilter ref="C88:K155"/>
  <mergeCells count="9">
    <mergeCell ref="E7:H7"/>
    <mergeCell ref="E9:H9"/>
    <mergeCell ref="E18:H18"/>
    <mergeCell ref="E27:H27"/>
    <mergeCell ref="E48:H48"/>
    <mergeCell ref="E50:H50"/>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85</v>
      </c>
    </row>
    <row r="3" s="1" customFormat="1" ht="6.96" customHeight="1">
      <c r="B3" s="128"/>
      <c r="C3" s="129"/>
      <c r="D3" s="129"/>
      <c r="E3" s="129"/>
      <c r="F3" s="129"/>
      <c r="G3" s="129"/>
      <c r="H3" s="129"/>
      <c r="I3" s="129"/>
      <c r="J3" s="129"/>
      <c r="K3" s="129"/>
      <c r="L3" s="20"/>
      <c r="AT3" s="17" t="s">
        <v>82</v>
      </c>
    </row>
    <row r="4" s="1" customFormat="1" ht="24.96" customHeight="1">
      <c r="B4" s="20"/>
      <c r="D4" s="130" t="s">
        <v>86</v>
      </c>
      <c r="L4" s="20"/>
      <c r="M4" s="131" t="s">
        <v>10</v>
      </c>
      <c r="AT4" s="17" t="s">
        <v>4</v>
      </c>
    </row>
    <row r="5" s="1" customFormat="1" ht="6.96" customHeight="1">
      <c r="B5" s="20"/>
      <c r="L5" s="20"/>
    </row>
    <row r="6" s="1" customFormat="1" ht="12" customHeight="1">
      <c r="B6" s="20"/>
      <c r="D6" s="132" t="s">
        <v>16</v>
      </c>
      <c r="L6" s="20"/>
    </row>
    <row r="7" s="1" customFormat="1" ht="16.5" customHeight="1">
      <c r="B7" s="20"/>
      <c r="E7" s="133" t="str">
        <f>'Rekapitulace stavby'!K6</f>
        <v>Rekonstrukce UMT a rozšíření fotbalového hřiště</v>
      </c>
      <c r="F7" s="132"/>
      <c r="G7" s="132"/>
      <c r="H7" s="132"/>
      <c r="L7" s="20"/>
    </row>
    <row r="8" s="2" customFormat="1" ht="12" customHeight="1">
      <c r="A8" s="38"/>
      <c r="B8" s="44"/>
      <c r="C8" s="38"/>
      <c r="D8" s="132" t="s">
        <v>87</v>
      </c>
      <c r="E8" s="38"/>
      <c r="F8" s="38"/>
      <c r="G8" s="38"/>
      <c r="H8" s="38"/>
      <c r="I8" s="38"/>
      <c r="J8" s="38"/>
      <c r="K8" s="38"/>
      <c r="L8" s="134"/>
      <c r="S8" s="38"/>
      <c r="T8" s="38"/>
      <c r="U8" s="38"/>
      <c r="V8" s="38"/>
      <c r="W8" s="38"/>
      <c r="X8" s="38"/>
      <c r="Y8" s="38"/>
      <c r="Z8" s="38"/>
      <c r="AA8" s="38"/>
      <c r="AB8" s="38"/>
      <c r="AC8" s="38"/>
      <c r="AD8" s="38"/>
      <c r="AE8" s="38"/>
    </row>
    <row r="9" s="2" customFormat="1" ht="16.5" customHeight="1">
      <c r="A9" s="38"/>
      <c r="B9" s="44"/>
      <c r="C9" s="38"/>
      <c r="D9" s="38"/>
      <c r="E9" s="135" t="s">
        <v>254</v>
      </c>
      <c r="F9" s="38"/>
      <c r="G9" s="38"/>
      <c r="H9" s="38"/>
      <c r="I9" s="38"/>
      <c r="J9" s="38"/>
      <c r="K9" s="38"/>
      <c r="L9" s="134"/>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134"/>
      <c r="S10" s="38"/>
      <c r="T10" s="38"/>
      <c r="U10" s="38"/>
      <c r="V10" s="38"/>
      <c r="W10" s="38"/>
      <c r="X10" s="38"/>
      <c r="Y10" s="38"/>
      <c r="Z10" s="38"/>
      <c r="AA10" s="38"/>
      <c r="AB10" s="38"/>
      <c r="AC10" s="38"/>
      <c r="AD10" s="38"/>
      <c r="AE10" s="38"/>
    </row>
    <row r="11" s="2" customFormat="1" ht="12" customHeight="1">
      <c r="A11" s="38"/>
      <c r="B11" s="44"/>
      <c r="C11" s="38"/>
      <c r="D11" s="132" t="s">
        <v>18</v>
      </c>
      <c r="E11" s="38"/>
      <c r="F11" s="136" t="s">
        <v>19</v>
      </c>
      <c r="G11" s="38"/>
      <c r="H11" s="38"/>
      <c r="I11" s="132" t="s">
        <v>20</v>
      </c>
      <c r="J11" s="136" t="s">
        <v>19</v>
      </c>
      <c r="K11" s="38"/>
      <c r="L11" s="134"/>
      <c r="S11" s="38"/>
      <c r="T11" s="38"/>
      <c r="U11" s="38"/>
      <c r="V11" s="38"/>
      <c r="W11" s="38"/>
      <c r="X11" s="38"/>
      <c r="Y11" s="38"/>
      <c r="Z11" s="38"/>
      <c r="AA11" s="38"/>
      <c r="AB11" s="38"/>
      <c r="AC11" s="38"/>
      <c r="AD11" s="38"/>
      <c r="AE11" s="38"/>
    </row>
    <row r="12" s="2" customFormat="1" ht="12" customHeight="1">
      <c r="A12" s="38"/>
      <c r="B12" s="44"/>
      <c r="C12" s="38"/>
      <c r="D12" s="132" t="s">
        <v>21</v>
      </c>
      <c r="E12" s="38"/>
      <c r="F12" s="136" t="s">
        <v>22</v>
      </c>
      <c r="G12" s="38"/>
      <c r="H12" s="38"/>
      <c r="I12" s="132" t="s">
        <v>23</v>
      </c>
      <c r="J12" s="137" t="str">
        <f>'Rekapitulace stavby'!AN8</f>
        <v>2. 2. 2021</v>
      </c>
      <c r="K12" s="38"/>
      <c r="L12" s="134"/>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134"/>
      <c r="S13" s="38"/>
      <c r="T13" s="38"/>
      <c r="U13" s="38"/>
      <c r="V13" s="38"/>
      <c r="W13" s="38"/>
      <c r="X13" s="38"/>
      <c r="Y13" s="38"/>
      <c r="Z13" s="38"/>
      <c r="AA13" s="38"/>
      <c r="AB13" s="38"/>
      <c r="AC13" s="38"/>
      <c r="AD13" s="38"/>
      <c r="AE13" s="38"/>
    </row>
    <row r="14" s="2" customFormat="1" ht="12" customHeight="1">
      <c r="A14" s="38"/>
      <c r="B14" s="44"/>
      <c r="C14" s="38"/>
      <c r="D14" s="132" t="s">
        <v>25</v>
      </c>
      <c r="E14" s="38"/>
      <c r="F14" s="38"/>
      <c r="G14" s="38"/>
      <c r="H14" s="38"/>
      <c r="I14" s="132" t="s">
        <v>26</v>
      </c>
      <c r="J14" s="136" t="str">
        <f>IF('Rekapitulace stavby'!AN10="","",'Rekapitulace stavby'!AN10)</f>
        <v/>
      </c>
      <c r="K14" s="38"/>
      <c r="L14" s="134"/>
      <c r="S14" s="38"/>
      <c r="T14" s="38"/>
      <c r="U14" s="38"/>
      <c r="V14" s="38"/>
      <c r="W14" s="38"/>
      <c r="X14" s="38"/>
      <c r="Y14" s="38"/>
      <c r="Z14" s="38"/>
      <c r="AA14" s="38"/>
      <c r="AB14" s="38"/>
      <c r="AC14" s="38"/>
      <c r="AD14" s="38"/>
      <c r="AE14" s="38"/>
    </row>
    <row r="15" s="2" customFormat="1" ht="18" customHeight="1">
      <c r="A15" s="38"/>
      <c r="B15" s="44"/>
      <c r="C15" s="38"/>
      <c r="D15" s="38"/>
      <c r="E15" s="136" t="str">
        <f>IF('Rekapitulace stavby'!E11="","",'Rekapitulace stavby'!E11)</f>
        <v xml:space="preserve"> </v>
      </c>
      <c r="F15" s="38"/>
      <c r="G15" s="38"/>
      <c r="H15" s="38"/>
      <c r="I15" s="132" t="s">
        <v>27</v>
      </c>
      <c r="J15" s="136" t="str">
        <f>IF('Rekapitulace stavby'!AN11="","",'Rekapitulace stavby'!AN11)</f>
        <v/>
      </c>
      <c r="K15" s="38"/>
      <c r="L15" s="134"/>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134"/>
      <c r="S16" s="38"/>
      <c r="T16" s="38"/>
      <c r="U16" s="38"/>
      <c r="V16" s="38"/>
      <c r="W16" s="38"/>
      <c r="X16" s="38"/>
      <c r="Y16" s="38"/>
      <c r="Z16" s="38"/>
      <c r="AA16" s="38"/>
      <c r="AB16" s="38"/>
      <c r="AC16" s="38"/>
      <c r="AD16" s="38"/>
      <c r="AE16" s="38"/>
    </row>
    <row r="17" s="2" customFormat="1" ht="12" customHeight="1">
      <c r="A17" s="38"/>
      <c r="B17" s="44"/>
      <c r="C17" s="38"/>
      <c r="D17" s="132" t="s">
        <v>28</v>
      </c>
      <c r="E17" s="38"/>
      <c r="F17" s="38"/>
      <c r="G17" s="38"/>
      <c r="H17" s="38"/>
      <c r="I17" s="132" t="s">
        <v>26</v>
      </c>
      <c r="J17" s="33" t="str">
        <f>'Rekapitulace stavby'!AN13</f>
        <v>Vyplň údaj</v>
      </c>
      <c r="K17" s="38"/>
      <c r="L17" s="134"/>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36"/>
      <c r="G18" s="136"/>
      <c r="H18" s="136"/>
      <c r="I18" s="132" t="s">
        <v>27</v>
      </c>
      <c r="J18" s="33" t="str">
        <f>'Rekapitulace stavby'!AN14</f>
        <v>Vyplň údaj</v>
      </c>
      <c r="K18" s="38"/>
      <c r="L18" s="134"/>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134"/>
      <c r="S19" s="38"/>
      <c r="T19" s="38"/>
      <c r="U19" s="38"/>
      <c r="V19" s="38"/>
      <c r="W19" s="38"/>
      <c r="X19" s="38"/>
      <c r="Y19" s="38"/>
      <c r="Z19" s="38"/>
      <c r="AA19" s="38"/>
      <c r="AB19" s="38"/>
      <c r="AC19" s="38"/>
      <c r="AD19" s="38"/>
      <c r="AE19" s="38"/>
    </row>
    <row r="20" s="2" customFormat="1" ht="12" customHeight="1">
      <c r="A20" s="38"/>
      <c r="B20" s="44"/>
      <c r="C20" s="38"/>
      <c r="D20" s="132" t="s">
        <v>30</v>
      </c>
      <c r="E20" s="38"/>
      <c r="F20" s="38"/>
      <c r="G20" s="38"/>
      <c r="H20" s="38"/>
      <c r="I20" s="132" t="s">
        <v>26</v>
      </c>
      <c r="J20" s="136" t="str">
        <f>IF('Rekapitulace stavby'!AN16="","",'Rekapitulace stavby'!AN16)</f>
        <v/>
      </c>
      <c r="K20" s="38"/>
      <c r="L20" s="134"/>
      <c r="S20" s="38"/>
      <c r="T20" s="38"/>
      <c r="U20" s="38"/>
      <c r="V20" s="38"/>
      <c r="W20" s="38"/>
      <c r="X20" s="38"/>
      <c r="Y20" s="38"/>
      <c r="Z20" s="38"/>
      <c r="AA20" s="38"/>
      <c r="AB20" s="38"/>
      <c r="AC20" s="38"/>
      <c r="AD20" s="38"/>
      <c r="AE20" s="38"/>
    </row>
    <row r="21" s="2" customFormat="1" ht="18" customHeight="1">
      <c r="A21" s="38"/>
      <c r="B21" s="44"/>
      <c r="C21" s="38"/>
      <c r="D21" s="38"/>
      <c r="E21" s="136" t="str">
        <f>IF('Rekapitulace stavby'!E17="","",'Rekapitulace stavby'!E17)</f>
        <v xml:space="preserve"> </v>
      </c>
      <c r="F21" s="38"/>
      <c r="G21" s="38"/>
      <c r="H21" s="38"/>
      <c r="I21" s="132" t="s">
        <v>27</v>
      </c>
      <c r="J21" s="136" t="str">
        <f>IF('Rekapitulace stavby'!AN17="","",'Rekapitulace stavby'!AN17)</f>
        <v/>
      </c>
      <c r="K21" s="38"/>
      <c r="L21" s="134"/>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134"/>
      <c r="S22" s="38"/>
      <c r="T22" s="38"/>
      <c r="U22" s="38"/>
      <c r="V22" s="38"/>
      <c r="W22" s="38"/>
      <c r="X22" s="38"/>
      <c r="Y22" s="38"/>
      <c r="Z22" s="38"/>
      <c r="AA22" s="38"/>
      <c r="AB22" s="38"/>
      <c r="AC22" s="38"/>
      <c r="AD22" s="38"/>
      <c r="AE22" s="38"/>
    </row>
    <row r="23" s="2" customFormat="1" ht="12" customHeight="1">
      <c r="A23" s="38"/>
      <c r="B23" s="44"/>
      <c r="C23" s="38"/>
      <c r="D23" s="132" t="s">
        <v>32</v>
      </c>
      <c r="E23" s="38"/>
      <c r="F23" s="38"/>
      <c r="G23" s="38"/>
      <c r="H23" s="38"/>
      <c r="I23" s="132" t="s">
        <v>26</v>
      </c>
      <c r="J23" s="136" t="str">
        <f>IF('Rekapitulace stavby'!AN19="","",'Rekapitulace stavby'!AN19)</f>
        <v>16737385</v>
      </c>
      <c r="K23" s="38"/>
      <c r="L23" s="134"/>
      <c r="S23" s="38"/>
      <c r="T23" s="38"/>
      <c r="U23" s="38"/>
      <c r="V23" s="38"/>
      <c r="W23" s="38"/>
      <c r="X23" s="38"/>
      <c r="Y23" s="38"/>
      <c r="Z23" s="38"/>
      <c r="AA23" s="38"/>
      <c r="AB23" s="38"/>
      <c r="AC23" s="38"/>
      <c r="AD23" s="38"/>
      <c r="AE23" s="38"/>
    </row>
    <row r="24" s="2" customFormat="1" ht="18" customHeight="1">
      <c r="A24" s="38"/>
      <c r="B24" s="44"/>
      <c r="C24" s="38"/>
      <c r="D24" s="38"/>
      <c r="E24" s="136" t="str">
        <f>IF('Rekapitulace stavby'!E20="","",'Rekapitulace stavby'!E20)</f>
        <v>Ing.Miroslav Mach</v>
      </c>
      <c r="F24" s="38"/>
      <c r="G24" s="38"/>
      <c r="H24" s="38"/>
      <c r="I24" s="132" t="s">
        <v>27</v>
      </c>
      <c r="J24" s="136" t="str">
        <f>IF('Rekapitulace stavby'!AN20="","",'Rekapitulace stavby'!AN20)</f>
        <v>CZ6609020110</v>
      </c>
      <c r="K24" s="38"/>
      <c r="L24" s="134"/>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134"/>
      <c r="S25" s="38"/>
      <c r="T25" s="38"/>
      <c r="U25" s="38"/>
      <c r="V25" s="38"/>
      <c r="W25" s="38"/>
      <c r="X25" s="38"/>
      <c r="Y25" s="38"/>
      <c r="Z25" s="38"/>
      <c r="AA25" s="38"/>
      <c r="AB25" s="38"/>
      <c r="AC25" s="38"/>
      <c r="AD25" s="38"/>
      <c r="AE25" s="38"/>
    </row>
    <row r="26" s="2" customFormat="1" ht="12" customHeight="1">
      <c r="A26" s="38"/>
      <c r="B26" s="44"/>
      <c r="C26" s="38"/>
      <c r="D26" s="132" t="s">
        <v>36</v>
      </c>
      <c r="E26" s="38"/>
      <c r="F26" s="38"/>
      <c r="G26" s="38"/>
      <c r="H26" s="38"/>
      <c r="I26" s="38"/>
      <c r="J26" s="38"/>
      <c r="K26" s="38"/>
      <c r="L26" s="134"/>
      <c r="S26" s="38"/>
      <c r="T26" s="38"/>
      <c r="U26" s="38"/>
      <c r="V26" s="38"/>
      <c r="W26" s="38"/>
      <c r="X26" s="38"/>
      <c r="Y26" s="38"/>
      <c r="Z26" s="38"/>
      <c r="AA26" s="38"/>
      <c r="AB26" s="38"/>
      <c r="AC26" s="38"/>
      <c r="AD26" s="38"/>
      <c r="AE26" s="38"/>
    </row>
    <row r="27" s="8" customFormat="1" ht="16.5" customHeight="1">
      <c r="A27" s="138"/>
      <c r="B27" s="139"/>
      <c r="C27" s="138"/>
      <c r="D27" s="138"/>
      <c r="E27" s="140" t="s">
        <v>19</v>
      </c>
      <c r="F27" s="140"/>
      <c r="G27" s="140"/>
      <c r="H27" s="140"/>
      <c r="I27" s="138"/>
      <c r="J27" s="138"/>
      <c r="K27" s="138"/>
      <c r="L27" s="141"/>
      <c r="S27" s="138"/>
      <c r="T27" s="138"/>
      <c r="U27" s="138"/>
      <c r="V27" s="138"/>
      <c r="W27" s="138"/>
      <c r="X27" s="138"/>
      <c r="Y27" s="138"/>
      <c r="Z27" s="138"/>
      <c r="AA27" s="138"/>
      <c r="AB27" s="138"/>
      <c r="AC27" s="138"/>
      <c r="AD27" s="138"/>
      <c r="AE27" s="138"/>
    </row>
    <row r="28" s="2" customFormat="1" ht="6.96" customHeight="1">
      <c r="A28" s="38"/>
      <c r="B28" s="44"/>
      <c r="C28" s="38"/>
      <c r="D28" s="38"/>
      <c r="E28" s="38"/>
      <c r="F28" s="38"/>
      <c r="G28" s="38"/>
      <c r="H28" s="38"/>
      <c r="I28" s="38"/>
      <c r="J28" s="38"/>
      <c r="K28" s="38"/>
      <c r="L28" s="134"/>
      <c r="S28" s="38"/>
      <c r="T28" s="38"/>
      <c r="U28" s="38"/>
      <c r="V28" s="38"/>
      <c r="W28" s="38"/>
      <c r="X28" s="38"/>
      <c r="Y28" s="38"/>
      <c r="Z28" s="38"/>
      <c r="AA28" s="38"/>
      <c r="AB28" s="38"/>
      <c r="AC28" s="38"/>
      <c r="AD28" s="38"/>
      <c r="AE28" s="38"/>
    </row>
    <row r="29" s="2" customFormat="1" ht="6.96" customHeight="1">
      <c r="A29" s="38"/>
      <c r="B29" s="44"/>
      <c r="C29" s="38"/>
      <c r="D29" s="142"/>
      <c r="E29" s="142"/>
      <c r="F29" s="142"/>
      <c r="G29" s="142"/>
      <c r="H29" s="142"/>
      <c r="I29" s="142"/>
      <c r="J29" s="142"/>
      <c r="K29" s="142"/>
      <c r="L29" s="134"/>
      <c r="S29" s="38"/>
      <c r="T29" s="38"/>
      <c r="U29" s="38"/>
      <c r="V29" s="38"/>
      <c r="W29" s="38"/>
      <c r="X29" s="38"/>
      <c r="Y29" s="38"/>
      <c r="Z29" s="38"/>
      <c r="AA29" s="38"/>
      <c r="AB29" s="38"/>
      <c r="AC29" s="38"/>
      <c r="AD29" s="38"/>
      <c r="AE29" s="38"/>
    </row>
    <row r="30" s="2" customFormat="1" ht="25.44" customHeight="1">
      <c r="A30" s="38"/>
      <c r="B30" s="44"/>
      <c r="C30" s="38"/>
      <c r="D30" s="143" t="s">
        <v>38</v>
      </c>
      <c r="E30" s="38"/>
      <c r="F30" s="38"/>
      <c r="G30" s="38"/>
      <c r="H30" s="38"/>
      <c r="I30" s="38"/>
      <c r="J30" s="144">
        <f>ROUND(J85, 2)</f>
        <v>0</v>
      </c>
      <c r="K30" s="38"/>
      <c r="L30" s="134"/>
      <c r="S30" s="38"/>
      <c r="T30" s="38"/>
      <c r="U30" s="38"/>
      <c r="V30" s="38"/>
      <c r="W30" s="38"/>
      <c r="X30" s="38"/>
      <c r="Y30" s="38"/>
      <c r="Z30" s="38"/>
      <c r="AA30" s="38"/>
      <c r="AB30" s="38"/>
      <c r="AC30" s="38"/>
      <c r="AD30" s="38"/>
      <c r="AE30" s="38"/>
    </row>
    <row r="31" s="2" customFormat="1" ht="6.96" customHeight="1">
      <c r="A31" s="38"/>
      <c r="B31" s="44"/>
      <c r="C31" s="38"/>
      <c r="D31" s="142"/>
      <c r="E31" s="142"/>
      <c r="F31" s="142"/>
      <c r="G31" s="142"/>
      <c r="H31" s="142"/>
      <c r="I31" s="142"/>
      <c r="J31" s="142"/>
      <c r="K31" s="142"/>
      <c r="L31" s="134"/>
      <c r="S31" s="38"/>
      <c r="T31" s="38"/>
      <c r="U31" s="38"/>
      <c r="V31" s="38"/>
      <c r="W31" s="38"/>
      <c r="X31" s="38"/>
      <c r="Y31" s="38"/>
      <c r="Z31" s="38"/>
      <c r="AA31" s="38"/>
      <c r="AB31" s="38"/>
      <c r="AC31" s="38"/>
      <c r="AD31" s="38"/>
      <c r="AE31" s="38"/>
    </row>
    <row r="32" s="2" customFormat="1" ht="14.4" customHeight="1">
      <c r="A32" s="38"/>
      <c r="B32" s="44"/>
      <c r="C32" s="38"/>
      <c r="D32" s="38"/>
      <c r="E32" s="38"/>
      <c r="F32" s="145" t="s">
        <v>40</v>
      </c>
      <c r="G32" s="38"/>
      <c r="H32" s="38"/>
      <c r="I32" s="145" t="s">
        <v>39</v>
      </c>
      <c r="J32" s="145" t="s">
        <v>41</v>
      </c>
      <c r="K32" s="38"/>
      <c r="L32" s="134"/>
      <c r="S32" s="38"/>
      <c r="T32" s="38"/>
      <c r="U32" s="38"/>
      <c r="V32" s="38"/>
      <c r="W32" s="38"/>
      <c r="X32" s="38"/>
      <c r="Y32" s="38"/>
      <c r="Z32" s="38"/>
      <c r="AA32" s="38"/>
      <c r="AB32" s="38"/>
      <c r="AC32" s="38"/>
      <c r="AD32" s="38"/>
      <c r="AE32" s="38"/>
    </row>
    <row r="33" s="2" customFormat="1" ht="14.4" customHeight="1">
      <c r="A33" s="38"/>
      <c r="B33" s="44"/>
      <c r="C33" s="38"/>
      <c r="D33" s="146" t="s">
        <v>42</v>
      </c>
      <c r="E33" s="132" t="s">
        <v>43</v>
      </c>
      <c r="F33" s="147">
        <f>ROUND((SUM(BE85:BE104)),  2)</f>
        <v>0</v>
      </c>
      <c r="G33" s="38"/>
      <c r="H33" s="38"/>
      <c r="I33" s="148">
        <v>0.20999999999999999</v>
      </c>
      <c r="J33" s="147">
        <f>ROUND(((SUM(BE85:BE104))*I33),  2)</f>
        <v>0</v>
      </c>
      <c r="K33" s="38"/>
      <c r="L33" s="134"/>
      <c r="S33" s="38"/>
      <c r="T33" s="38"/>
      <c r="U33" s="38"/>
      <c r="V33" s="38"/>
      <c r="W33" s="38"/>
      <c r="X33" s="38"/>
      <c r="Y33" s="38"/>
      <c r="Z33" s="38"/>
      <c r="AA33" s="38"/>
      <c r="AB33" s="38"/>
      <c r="AC33" s="38"/>
      <c r="AD33" s="38"/>
      <c r="AE33" s="38"/>
    </row>
    <row r="34" s="2" customFormat="1" ht="14.4" customHeight="1">
      <c r="A34" s="38"/>
      <c r="B34" s="44"/>
      <c r="C34" s="38"/>
      <c r="D34" s="38"/>
      <c r="E34" s="132" t="s">
        <v>44</v>
      </c>
      <c r="F34" s="147">
        <f>ROUND((SUM(BF85:BF104)),  2)</f>
        <v>0</v>
      </c>
      <c r="G34" s="38"/>
      <c r="H34" s="38"/>
      <c r="I34" s="148">
        <v>0.14999999999999999</v>
      </c>
      <c r="J34" s="147">
        <f>ROUND(((SUM(BF85:BF104))*I34),  2)</f>
        <v>0</v>
      </c>
      <c r="K34" s="38"/>
      <c r="L34" s="134"/>
      <c r="S34" s="38"/>
      <c r="T34" s="38"/>
      <c r="U34" s="38"/>
      <c r="V34" s="38"/>
      <c r="W34" s="38"/>
      <c r="X34" s="38"/>
      <c r="Y34" s="38"/>
      <c r="Z34" s="38"/>
      <c r="AA34" s="38"/>
      <c r="AB34" s="38"/>
      <c r="AC34" s="38"/>
      <c r="AD34" s="38"/>
      <c r="AE34" s="38"/>
    </row>
    <row r="35" hidden="1" s="2" customFormat="1" ht="14.4" customHeight="1">
      <c r="A35" s="38"/>
      <c r="B35" s="44"/>
      <c r="C35" s="38"/>
      <c r="D35" s="38"/>
      <c r="E35" s="132" t="s">
        <v>45</v>
      </c>
      <c r="F35" s="147">
        <f>ROUND((SUM(BG85:BG104)),  2)</f>
        <v>0</v>
      </c>
      <c r="G35" s="38"/>
      <c r="H35" s="38"/>
      <c r="I35" s="148">
        <v>0.20999999999999999</v>
      </c>
      <c r="J35" s="147">
        <f>0</f>
        <v>0</v>
      </c>
      <c r="K35" s="38"/>
      <c r="L35" s="134"/>
      <c r="S35" s="38"/>
      <c r="T35" s="38"/>
      <c r="U35" s="38"/>
      <c r="V35" s="38"/>
      <c r="W35" s="38"/>
      <c r="X35" s="38"/>
      <c r="Y35" s="38"/>
      <c r="Z35" s="38"/>
      <c r="AA35" s="38"/>
      <c r="AB35" s="38"/>
      <c r="AC35" s="38"/>
      <c r="AD35" s="38"/>
      <c r="AE35" s="38"/>
    </row>
    <row r="36" hidden="1" s="2" customFormat="1" ht="14.4" customHeight="1">
      <c r="A36" s="38"/>
      <c r="B36" s="44"/>
      <c r="C36" s="38"/>
      <c r="D36" s="38"/>
      <c r="E36" s="132" t="s">
        <v>46</v>
      </c>
      <c r="F36" s="147">
        <f>ROUND((SUM(BH85:BH104)),  2)</f>
        <v>0</v>
      </c>
      <c r="G36" s="38"/>
      <c r="H36" s="38"/>
      <c r="I36" s="148">
        <v>0.14999999999999999</v>
      </c>
      <c r="J36" s="147">
        <f>0</f>
        <v>0</v>
      </c>
      <c r="K36" s="38"/>
      <c r="L36" s="134"/>
      <c r="S36" s="38"/>
      <c r="T36" s="38"/>
      <c r="U36" s="38"/>
      <c r="V36" s="38"/>
      <c r="W36" s="38"/>
      <c r="X36" s="38"/>
      <c r="Y36" s="38"/>
      <c r="Z36" s="38"/>
      <c r="AA36" s="38"/>
      <c r="AB36" s="38"/>
      <c r="AC36" s="38"/>
      <c r="AD36" s="38"/>
      <c r="AE36" s="38"/>
    </row>
    <row r="37" hidden="1" s="2" customFormat="1" ht="14.4" customHeight="1">
      <c r="A37" s="38"/>
      <c r="B37" s="44"/>
      <c r="C37" s="38"/>
      <c r="D37" s="38"/>
      <c r="E37" s="132" t="s">
        <v>47</v>
      </c>
      <c r="F37" s="147">
        <f>ROUND((SUM(BI85:BI104)),  2)</f>
        <v>0</v>
      </c>
      <c r="G37" s="38"/>
      <c r="H37" s="38"/>
      <c r="I37" s="148">
        <v>0</v>
      </c>
      <c r="J37" s="147">
        <f>0</f>
        <v>0</v>
      </c>
      <c r="K37" s="38"/>
      <c r="L37" s="134"/>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134"/>
      <c r="S38" s="38"/>
      <c r="T38" s="38"/>
      <c r="U38" s="38"/>
      <c r="V38" s="38"/>
      <c r="W38" s="38"/>
      <c r="X38" s="38"/>
      <c r="Y38" s="38"/>
      <c r="Z38" s="38"/>
      <c r="AA38" s="38"/>
      <c r="AB38" s="38"/>
      <c r="AC38" s="38"/>
      <c r="AD38" s="38"/>
      <c r="AE38" s="38"/>
    </row>
    <row r="39" s="2" customFormat="1" ht="25.44" customHeight="1">
      <c r="A39" s="38"/>
      <c r="B39" s="44"/>
      <c r="C39" s="149"/>
      <c r="D39" s="150" t="s">
        <v>48</v>
      </c>
      <c r="E39" s="151"/>
      <c r="F39" s="151"/>
      <c r="G39" s="152" t="s">
        <v>49</v>
      </c>
      <c r="H39" s="153" t="s">
        <v>50</v>
      </c>
      <c r="I39" s="151"/>
      <c r="J39" s="154">
        <f>SUM(J30:J37)</f>
        <v>0</v>
      </c>
      <c r="K39" s="155"/>
      <c r="L39" s="134"/>
      <c r="S39" s="38"/>
      <c r="T39" s="38"/>
      <c r="U39" s="38"/>
      <c r="V39" s="38"/>
      <c r="W39" s="38"/>
      <c r="X39" s="38"/>
      <c r="Y39" s="38"/>
      <c r="Z39" s="38"/>
      <c r="AA39" s="38"/>
      <c r="AB39" s="38"/>
      <c r="AC39" s="38"/>
      <c r="AD39" s="38"/>
      <c r="AE39" s="38"/>
    </row>
    <row r="40" s="2" customFormat="1" ht="14.4" customHeight="1">
      <c r="A40" s="38"/>
      <c r="B40" s="156"/>
      <c r="C40" s="157"/>
      <c r="D40" s="157"/>
      <c r="E40" s="157"/>
      <c r="F40" s="157"/>
      <c r="G40" s="157"/>
      <c r="H40" s="157"/>
      <c r="I40" s="157"/>
      <c r="J40" s="157"/>
      <c r="K40" s="157"/>
      <c r="L40" s="134"/>
      <c r="S40" s="38"/>
      <c r="T40" s="38"/>
      <c r="U40" s="38"/>
      <c r="V40" s="38"/>
      <c r="W40" s="38"/>
      <c r="X40" s="38"/>
      <c r="Y40" s="38"/>
      <c r="Z40" s="38"/>
      <c r="AA40" s="38"/>
      <c r="AB40" s="38"/>
      <c r="AC40" s="38"/>
      <c r="AD40" s="38"/>
      <c r="AE40" s="38"/>
    </row>
    <row r="44" s="2" customFormat="1" ht="6.96" customHeight="1">
      <c r="A44" s="38"/>
      <c r="B44" s="158"/>
      <c r="C44" s="159"/>
      <c r="D44" s="159"/>
      <c r="E44" s="159"/>
      <c r="F44" s="159"/>
      <c r="G44" s="159"/>
      <c r="H44" s="159"/>
      <c r="I44" s="159"/>
      <c r="J44" s="159"/>
      <c r="K44" s="159"/>
      <c r="L44" s="134"/>
      <c r="S44" s="38"/>
      <c r="T44" s="38"/>
      <c r="U44" s="38"/>
      <c r="V44" s="38"/>
      <c r="W44" s="38"/>
      <c r="X44" s="38"/>
      <c r="Y44" s="38"/>
      <c r="Z44" s="38"/>
      <c r="AA44" s="38"/>
      <c r="AB44" s="38"/>
      <c r="AC44" s="38"/>
      <c r="AD44" s="38"/>
      <c r="AE44" s="38"/>
    </row>
    <row r="45" s="2" customFormat="1" ht="24.96" customHeight="1">
      <c r="A45" s="38"/>
      <c r="B45" s="39"/>
      <c r="C45" s="23" t="s">
        <v>89</v>
      </c>
      <c r="D45" s="40"/>
      <c r="E45" s="40"/>
      <c r="F45" s="40"/>
      <c r="G45" s="40"/>
      <c r="H45" s="40"/>
      <c r="I45" s="40"/>
      <c r="J45" s="40"/>
      <c r="K45" s="40"/>
      <c r="L45" s="134"/>
      <c r="S45" s="38"/>
      <c r="T45" s="38"/>
      <c r="U45" s="38"/>
      <c r="V45" s="38"/>
      <c r="W45" s="38"/>
      <c r="X45" s="38"/>
      <c r="Y45" s="38"/>
      <c r="Z45" s="38"/>
      <c r="AA45" s="38"/>
      <c r="AB45" s="38"/>
      <c r="AC45" s="38"/>
      <c r="AD45" s="38"/>
      <c r="AE45" s="38"/>
    </row>
    <row r="46" s="2" customFormat="1" ht="6.96" customHeight="1">
      <c r="A46" s="38"/>
      <c r="B46" s="39"/>
      <c r="C46" s="40"/>
      <c r="D46" s="40"/>
      <c r="E46" s="40"/>
      <c r="F46" s="40"/>
      <c r="G46" s="40"/>
      <c r="H46" s="40"/>
      <c r="I46" s="40"/>
      <c r="J46" s="40"/>
      <c r="K46" s="40"/>
      <c r="L46" s="134"/>
      <c r="S46" s="38"/>
      <c r="T46" s="38"/>
      <c r="U46" s="38"/>
      <c r="V46" s="38"/>
      <c r="W46" s="38"/>
      <c r="X46" s="38"/>
      <c r="Y46" s="38"/>
      <c r="Z46" s="38"/>
      <c r="AA46" s="38"/>
      <c r="AB46" s="38"/>
      <c r="AC46" s="38"/>
      <c r="AD46" s="38"/>
      <c r="AE46" s="38"/>
    </row>
    <row r="47" s="2" customFormat="1" ht="12" customHeight="1">
      <c r="A47" s="38"/>
      <c r="B47" s="39"/>
      <c r="C47" s="32" t="s">
        <v>16</v>
      </c>
      <c r="D47" s="40"/>
      <c r="E47" s="40"/>
      <c r="F47" s="40"/>
      <c r="G47" s="40"/>
      <c r="H47" s="40"/>
      <c r="I47" s="40"/>
      <c r="J47" s="40"/>
      <c r="K47" s="40"/>
      <c r="L47" s="134"/>
      <c r="S47" s="38"/>
      <c r="T47" s="38"/>
      <c r="U47" s="38"/>
      <c r="V47" s="38"/>
      <c r="W47" s="38"/>
      <c r="X47" s="38"/>
      <c r="Y47" s="38"/>
      <c r="Z47" s="38"/>
      <c r="AA47" s="38"/>
      <c r="AB47" s="38"/>
      <c r="AC47" s="38"/>
      <c r="AD47" s="38"/>
      <c r="AE47" s="38"/>
    </row>
    <row r="48" s="2" customFormat="1" ht="16.5" customHeight="1">
      <c r="A48" s="38"/>
      <c r="B48" s="39"/>
      <c r="C48" s="40"/>
      <c r="D48" s="40"/>
      <c r="E48" s="160" t="str">
        <f>E7</f>
        <v>Rekonstrukce UMT a rozšíření fotbalového hřiště</v>
      </c>
      <c r="F48" s="32"/>
      <c r="G48" s="32"/>
      <c r="H48" s="32"/>
      <c r="I48" s="40"/>
      <c r="J48" s="40"/>
      <c r="K48" s="40"/>
      <c r="L48" s="134"/>
      <c r="S48" s="38"/>
      <c r="T48" s="38"/>
      <c r="U48" s="38"/>
      <c r="V48" s="38"/>
      <c r="W48" s="38"/>
      <c r="X48" s="38"/>
      <c r="Y48" s="38"/>
      <c r="Z48" s="38"/>
      <c r="AA48" s="38"/>
      <c r="AB48" s="38"/>
      <c r="AC48" s="38"/>
      <c r="AD48" s="38"/>
      <c r="AE48" s="38"/>
    </row>
    <row r="49" s="2" customFormat="1" ht="12" customHeight="1">
      <c r="A49" s="38"/>
      <c r="B49" s="39"/>
      <c r="C49" s="32" t="s">
        <v>87</v>
      </c>
      <c r="D49" s="40"/>
      <c r="E49" s="40"/>
      <c r="F49" s="40"/>
      <c r="G49" s="40"/>
      <c r="H49" s="40"/>
      <c r="I49" s="40"/>
      <c r="J49" s="40"/>
      <c r="K49" s="40"/>
      <c r="L49" s="134"/>
      <c r="S49" s="38"/>
      <c r="T49" s="38"/>
      <c r="U49" s="38"/>
      <c r="V49" s="38"/>
      <c r="W49" s="38"/>
      <c r="X49" s="38"/>
      <c r="Y49" s="38"/>
      <c r="Z49" s="38"/>
      <c r="AA49" s="38"/>
      <c r="AB49" s="38"/>
      <c r="AC49" s="38"/>
      <c r="AD49" s="38"/>
      <c r="AE49" s="38"/>
    </row>
    <row r="50" s="2" customFormat="1" ht="16.5" customHeight="1">
      <c r="A50" s="38"/>
      <c r="B50" s="39"/>
      <c r="C50" s="40"/>
      <c r="D50" s="40"/>
      <c r="E50" s="69" t="str">
        <f>E9</f>
        <v>02 - Rekonstrukce umělého osvětlení</v>
      </c>
      <c r="F50" s="40"/>
      <c r="G50" s="40"/>
      <c r="H50" s="40"/>
      <c r="I50" s="40"/>
      <c r="J50" s="40"/>
      <c r="K50" s="40"/>
      <c r="L50" s="134"/>
      <c r="S50" s="38"/>
      <c r="T50" s="38"/>
      <c r="U50" s="38"/>
      <c r="V50" s="38"/>
      <c r="W50" s="38"/>
      <c r="X50" s="38"/>
      <c r="Y50" s="38"/>
      <c r="Z50" s="38"/>
      <c r="AA50" s="38"/>
      <c r="AB50" s="38"/>
      <c r="AC50" s="38"/>
      <c r="AD50" s="38"/>
      <c r="AE50" s="38"/>
    </row>
    <row r="51" s="2" customFormat="1" ht="6.96" customHeight="1">
      <c r="A51" s="38"/>
      <c r="B51" s="39"/>
      <c r="C51" s="40"/>
      <c r="D51" s="40"/>
      <c r="E51" s="40"/>
      <c r="F51" s="40"/>
      <c r="G51" s="40"/>
      <c r="H51" s="40"/>
      <c r="I51" s="40"/>
      <c r="J51" s="40"/>
      <c r="K51" s="40"/>
      <c r="L51" s="134"/>
      <c r="S51" s="38"/>
      <c r="T51" s="38"/>
      <c r="U51" s="38"/>
      <c r="V51" s="38"/>
      <c r="W51" s="38"/>
      <c r="X51" s="38"/>
      <c r="Y51" s="38"/>
      <c r="Z51" s="38"/>
      <c r="AA51" s="38"/>
      <c r="AB51" s="38"/>
      <c r="AC51" s="38"/>
      <c r="AD51" s="38"/>
      <c r="AE51" s="38"/>
    </row>
    <row r="52" s="2" customFormat="1" ht="12" customHeight="1">
      <c r="A52" s="38"/>
      <c r="B52" s="39"/>
      <c r="C52" s="32" t="s">
        <v>21</v>
      </c>
      <c r="D52" s="40"/>
      <c r="E52" s="40"/>
      <c r="F52" s="27" t="str">
        <f>F12</f>
        <v xml:space="preserve"> </v>
      </c>
      <c r="G52" s="40"/>
      <c r="H52" s="40"/>
      <c r="I52" s="32" t="s">
        <v>23</v>
      </c>
      <c r="J52" s="72" t="str">
        <f>IF(J12="","",J12)</f>
        <v>2. 2. 2021</v>
      </c>
      <c r="K52" s="40"/>
      <c r="L52" s="134"/>
      <c r="S52" s="38"/>
      <c r="T52" s="38"/>
      <c r="U52" s="38"/>
      <c r="V52" s="38"/>
      <c r="W52" s="38"/>
      <c r="X52" s="38"/>
      <c r="Y52" s="38"/>
      <c r="Z52" s="38"/>
      <c r="AA52" s="38"/>
      <c r="AB52" s="38"/>
      <c r="AC52" s="38"/>
      <c r="AD52" s="38"/>
      <c r="AE52" s="38"/>
    </row>
    <row r="53" s="2" customFormat="1" ht="6.96" customHeight="1">
      <c r="A53" s="38"/>
      <c r="B53" s="39"/>
      <c r="C53" s="40"/>
      <c r="D53" s="40"/>
      <c r="E53" s="40"/>
      <c r="F53" s="40"/>
      <c r="G53" s="40"/>
      <c r="H53" s="40"/>
      <c r="I53" s="40"/>
      <c r="J53" s="40"/>
      <c r="K53" s="40"/>
      <c r="L53" s="134"/>
      <c r="S53" s="38"/>
      <c r="T53" s="38"/>
      <c r="U53" s="38"/>
      <c r="V53" s="38"/>
      <c r="W53" s="38"/>
      <c r="X53" s="38"/>
      <c r="Y53" s="38"/>
      <c r="Z53" s="38"/>
      <c r="AA53" s="38"/>
      <c r="AB53" s="38"/>
      <c r="AC53" s="38"/>
      <c r="AD53" s="38"/>
      <c r="AE53" s="38"/>
    </row>
    <row r="54" s="2" customFormat="1" ht="15.15" customHeight="1">
      <c r="A54" s="38"/>
      <c r="B54" s="39"/>
      <c r="C54" s="32" t="s">
        <v>25</v>
      </c>
      <c r="D54" s="40"/>
      <c r="E54" s="40"/>
      <c r="F54" s="27" t="str">
        <f>E15</f>
        <v xml:space="preserve"> </v>
      </c>
      <c r="G54" s="40"/>
      <c r="H54" s="40"/>
      <c r="I54" s="32" t="s">
        <v>30</v>
      </c>
      <c r="J54" s="36" t="str">
        <f>E21</f>
        <v xml:space="preserve"> </v>
      </c>
      <c r="K54" s="40"/>
      <c r="L54" s="134"/>
      <c r="S54" s="38"/>
      <c r="T54" s="38"/>
      <c r="U54" s="38"/>
      <c r="V54" s="38"/>
      <c r="W54" s="38"/>
      <c r="X54" s="38"/>
      <c r="Y54" s="38"/>
      <c r="Z54" s="38"/>
      <c r="AA54" s="38"/>
      <c r="AB54" s="38"/>
      <c r="AC54" s="38"/>
      <c r="AD54" s="38"/>
      <c r="AE54" s="38"/>
    </row>
    <row r="55" s="2" customFormat="1" ht="15.15" customHeight="1">
      <c r="A55" s="38"/>
      <c r="B55" s="39"/>
      <c r="C55" s="32" t="s">
        <v>28</v>
      </c>
      <c r="D55" s="40"/>
      <c r="E55" s="40"/>
      <c r="F55" s="27" t="str">
        <f>IF(E18="","",E18)</f>
        <v>Vyplň údaj</v>
      </c>
      <c r="G55" s="40"/>
      <c r="H55" s="40"/>
      <c r="I55" s="32" t="s">
        <v>32</v>
      </c>
      <c r="J55" s="36" t="str">
        <f>E24</f>
        <v>Ing.Miroslav Mach</v>
      </c>
      <c r="K55" s="40"/>
      <c r="L55" s="134"/>
      <c r="S55" s="38"/>
      <c r="T55" s="38"/>
      <c r="U55" s="38"/>
      <c r="V55" s="38"/>
      <c r="W55" s="38"/>
      <c r="X55" s="38"/>
      <c r="Y55" s="38"/>
      <c r="Z55" s="38"/>
      <c r="AA55" s="38"/>
      <c r="AB55" s="38"/>
      <c r="AC55" s="38"/>
      <c r="AD55" s="38"/>
      <c r="AE55" s="38"/>
    </row>
    <row r="56" s="2" customFormat="1" ht="10.32" customHeight="1">
      <c r="A56" s="38"/>
      <c r="B56" s="39"/>
      <c r="C56" s="40"/>
      <c r="D56" s="40"/>
      <c r="E56" s="40"/>
      <c r="F56" s="40"/>
      <c r="G56" s="40"/>
      <c r="H56" s="40"/>
      <c r="I56" s="40"/>
      <c r="J56" s="40"/>
      <c r="K56" s="40"/>
      <c r="L56" s="134"/>
      <c r="S56" s="38"/>
      <c r="T56" s="38"/>
      <c r="U56" s="38"/>
      <c r="V56" s="38"/>
      <c r="W56" s="38"/>
      <c r="X56" s="38"/>
      <c r="Y56" s="38"/>
      <c r="Z56" s="38"/>
      <c r="AA56" s="38"/>
      <c r="AB56" s="38"/>
      <c r="AC56" s="38"/>
      <c r="AD56" s="38"/>
      <c r="AE56" s="38"/>
    </row>
    <row r="57" s="2" customFormat="1" ht="29.28" customHeight="1">
      <c r="A57" s="38"/>
      <c r="B57" s="39"/>
      <c r="C57" s="161" t="s">
        <v>90</v>
      </c>
      <c r="D57" s="162"/>
      <c r="E57" s="162"/>
      <c r="F57" s="162"/>
      <c r="G57" s="162"/>
      <c r="H57" s="162"/>
      <c r="I57" s="162"/>
      <c r="J57" s="163" t="s">
        <v>91</v>
      </c>
      <c r="K57" s="162"/>
      <c r="L57" s="134"/>
      <c r="S57" s="38"/>
      <c r="T57" s="38"/>
      <c r="U57" s="38"/>
      <c r="V57" s="38"/>
      <c r="W57" s="38"/>
      <c r="X57" s="38"/>
      <c r="Y57" s="38"/>
      <c r="Z57" s="38"/>
      <c r="AA57" s="38"/>
      <c r="AB57" s="38"/>
      <c r="AC57" s="38"/>
      <c r="AD57" s="38"/>
      <c r="AE57" s="38"/>
    </row>
    <row r="58" s="2" customFormat="1" ht="10.32" customHeight="1">
      <c r="A58" s="38"/>
      <c r="B58" s="39"/>
      <c r="C58" s="40"/>
      <c r="D58" s="40"/>
      <c r="E58" s="40"/>
      <c r="F58" s="40"/>
      <c r="G58" s="40"/>
      <c r="H58" s="40"/>
      <c r="I58" s="40"/>
      <c r="J58" s="40"/>
      <c r="K58" s="40"/>
      <c r="L58" s="134"/>
      <c r="S58" s="38"/>
      <c r="T58" s="38"/>
      <c r="U58" s="38"/>
      <c r="V58" s="38"/>
      <c r="W58" s="38"/>
      <c r="X58" s="38"/>
      <c r="Y58" s="38"/>
      <c r="Z58" s="38"/>
      <c r="AA58" s="38"/>
      <c r="AB58" s="38"/>
      <c r="AC58" s="38"/>
      <c r="AD58" s="38"/>
      <c r="AE58" s="38"/>
    </row>
    <row r="59" s="2" customFormat="1" ht="22.8" customHeight="1">
      <c r="A59" s="38"/>
      <c r="B59" s="39"/>
      <c r="C59" s="164" t="s">
        <v>70</v>
      </c>
      <c r="D59" s="40"/>
      <c r="E59" s="40"/>
      <c r="F59" s="40"/>
      <c r="G59" s="40"/>
      <c r="H59" s="40"/>
      <c r="I59" s="40"/>
      <c r="J59" s="102">
        <f>J85</f>
        <v>0</v>
      </c>
      <c r="K59" s="40"/>
      <c r="L59" s="134"/>
      <c r="S59" s="38"/>
      <c r="T59" s="38"/>
      <c r="U59" s="38"/>
      <c r="V59" s="38"/>
      <c r="W59" s="38"/>
      <c r="X59" s="38"/>
      <c r="Y59" s="38"/>
      <c r="Z59" s="38"/>
      <c r="AA59" s="38"/>
      <c r="AB59" s="38"/>
      <c r="AC59" s="38"/>
      <c r="AD59" s="38"/>
      <c r="AE59" s="38"/>
      <c r="AU59" s="17" t="s">
        <v>92</v>
      </c>
    </row>
    <row r="60" s="9" customFormat="1" ht="24.96" customHeight="1">
      <c r="A60" s="9"/>
      <c r="B60" s="165"/>
      <c r="C60" s="166"/>
      <c r="D60" s="167" t="s">
        <v>93</v>
      </c>
      <c r="E60" s="168"/>
      <c r="F60" s="168"/>
      <c r="G60" s="168"/>
      <c r="H60" s="168"/>
      <c r="I60" s="168"/>
      <c r="J60" s="169">
        <f>J86</f>
        <v>0</v>
      </c>
      <c r="K60" s="166"/>
      <c r="L60" s="170"/>
      <c r="S60" s="9"/>
      <c r="T60" s="9"/>
      <c r="U60" s="9"/>
      <c r="V60" s="9"/>
      <c r="W60" s="9"/>
      <c r="X60" s="9"/>
      <c r="Y60" s="9"/>
      <c r="Z60" s="9"/>
      <c r="AA60" s="9"/>
      <c r="AB60" s="9"/>
      <c r="AC60" s="9"/>
      <c r="AD60" s="9"/>
      <c r="AE60" s="9"/>
    </row>
    <row r="61" s="10" customFormat="1" ht="19.92" customHeight="1">
      <c r="A61" s="10"/>
      <c r="B61" s="171"/>
      <c r="C61" s="172"/>
      <c r="D61" s="173" t="s">
        <v>97</v>
      </c>
      <c r="E61" s="174"/>
      <c r="F61" s="174"/>
      <c r="G61" s="174"/>
      <c r="H61" s="174"/>
      <c r="I61" s="174"/>
      <c r="J61" s="175">
        <f>J87</f>
        <v>0</v>
      </c>
      <c r="K61" s="172"/>
      <c r="L61" s="176"/>
      <c r="S61" s="10"/>
      <c r="T61" s="10"/>
      <c r="U61" s="10"/>
      <c r="V61" s="10"/>
      <c r="W61" s="10"/>
      <c r="X61" s="10"/>
      <c r="Y61" s="10"/>
      <c r="Z61" s="10"/>
      <c r="AA61" s="10"/>
      <c r="AB61" s="10"/>
      <c r="AC61" s="10"/>
      <c r="AD61" s="10"/>
      <c r="AE61" s="10"/>
    </row>
    <row r="62" s="9" customFormat="1" ht="24.96" customHeight="1">
      <c r="A62" s="9"/>
      <c r="B62" s="165"/>
      <c r="C62" s="166"/>
      <c r="D62" s="167" t="s">
        <v>100</v>
      </c>
      <c r="E62" s="168"/>
      <c r="F62" s="168"/>
      <c r="G62" s="168"/>
      <c r="H62" s="168"/>
      <c r="I62" s="168"/>
      <c r="J62" s="169">
        <f>J89</f>
        <v>0</v>
      </c>
      <c r="K62" s="166"/>
      <c r="L62" s="170"/>
      <c r="S62" s="9"/>
      <c r="T62" s="9"/>
      <c r="U62" s="9"/>
      <c r="V62" s="9"/>
      <c r="W62" s="9"/>
      <c r="X62" s="9"/>
      <c r="Y62" s="9"/>
      <c r="Z62" s="9"/>
      <c r="AA62" s="9"/>
      <c r="AB62" s="9"/>
      <c r="AC62" s="9"/>
      <c r="AD62" s="9"/>
      <c r="AE62" s="9"/>
    </row>
    <row r="63" s="10" customFormat="1" ht="19.92" customHeight="1">
      <c r="A63" s="10"/>
      <c r="B63" s="171"/>
      <c r="C63" s="172"/>
      <c r="D63" s="173" t="s">
        <v>255</v>
      </c>
      <c r="E63" s="174"/>
      <c r="F63" s="174"/>
      <c r="G63" s="174"/>
      <c r="H63" s="174"/>
      <c r="I63" s="174"/>
      <c r="J63" s="175">
        <f>J90</f>
        <v>0</v>
      </c>
      <c r="K63" s="172"/>
      <c r="L63" s="176"/>
      <c r="S63" s="10"/>
      <c r="T63" s="10"/>
      <c r="U63" s="10"/>
      <c r="V63" s="10"/>
      <c r="W63" s="10"/>
      <c r="X63" s="10"/>
      <c r="Y63" s="10"/>
      <c r="Z63" s="10"/>
      <c r="AA63" s="10"/>
      <c r="AB63" s="10"/>
      <c r="AC63" s="10"/>
      <c r="AD63" s="10"/>
      <c r="AE63" s="10"/>
    </row>
    <row r="64" s="9" customFormat="1" ht="24.96" customHeight="1">
      <c r="A64" s="9"/>
      <c r="B64" s="165"/>
      <c r="C64" s="166"/>
      <c r="D64" s="167" t="s">
        <v>256</v>
      </c>
      <c r="E64" s="168"/>
      <c r="F64" s="168"/>
      <c r="G64" s="168"/>
      <c r="H64" s="168"/>
      <c r="I64" s="168"/>
      <c r="J64" s="169">
        <f>J100</f>
        <v>0</v>
      </c>
      <c r="K64" s="166"/>
      <c r="L64" s="170"/>
      <c r="S64" s="9"/>
      <c r="T64" s="9"/>
      <c r="U64" s="9"/>
      <c r="V64" s="9"/>
      <c r="W64" s="9"/>
      <c r="X64" s="9"/>
      <c r="Y64" s="9"/>
      <c r="Z64" s="9"/>
      <c r="AA64" s="9"/>
      <c r="AB64" s="9"/>
      <c r="AC64" s="9"/>
      <c r="AD64" s="9"/>
      <c r="AE64" s="9"/>
    </row>
    <row r="65" s="10" customFormat="1" ht="19.92" customHeight="1">
      <c r="A65" s="10"/>
      <c r="B65" s="171"/>
      <c r="C65" s="172"/>
      <c r="D65" s="173" t="s">
        <v>257</v>
      </c>
      <c r="E65" s="174"/>
      <c r="F65" s="174"/>
      <c r="G65" s="174"/>
      <c r="H65" s="174"/>
      <c r="I65" s="174"/>
      <c r="J65" s="175">
        <f>J101</f>
        <v>0</v>
      </c>
      <c r="K65" s="172"/>
      <c r="L65" s="176"/>
      <c r="S65" s="10"/>
      <c r="T65" s="10"/>
      <c r="U65" s="10"/>
      <c r="V65" s="10"/>
      <c r="W65" s="10"/>
      <c r="X65" s="10"/>
      <c r="Y65" s="10"/>
      <c r="Z65" s="10"/>
      <c r="AA65" s="10"/>
      <c r="AB65" s="10"/>
      <c r="AC65" s="10"/>
      <c r="AD65" s="10"/>
      <c r="AE65" s="10"/>
    </row>
    <row r="66" s="2" customFormat="1" ht="21.84" customHeight="1">
      <c r="A66" s="38"/>
      <c r="B66" s="39"/>
      <c r="C66" s="40"/>
      <c r="D66" s="40"/>
      <c r="E66" s="40"/>
      <c r="F66" s="40"/>
      <c r="G66" s="40"/>
      <c r="H66" s="40"/>
      <c r="I66" s="40"/>
      <c r="J66" s="40"/>
      <c r="K66" s="40"/>
      <c r="L66" s="134"/>
      <c r="S66" s="38"/>
      <c r="T66" s="38"/>
      <c r="U66" s="38"/>
      <c r="V66" s="38"/>
      <c r="W66" s="38"/>
      <c r="X66" s="38"/>
      <c r="Y66" s="38"/>
      <c r="Z66" s="38"/>
      <c r="AA66" s="38"/>
      <c r="AB66" s="38"/>
      <c r="AC66" s="38"/>
      <c r="AD66" s="38"/>
      <c r="AE66" s="38"/>
    </row>
    <row r="67" s="2" customFormat="1" ht="6.96" customHeight="1">
      <c r="A67" s="38"/>
      <c r="B67" s="59"/>
      <c r="C67" s="60"/>
      <c r="D67" s="60"/>
      <c r="E67" s="60"/>
      <c r="F67" s="60"/>
      <c r="G67" s="60"/>
      <c r="H67" s="60"/>
      <c r="I67" s="60"/>
      <c r="J67" s="60"/>
      <c r="K67" s="60"/>
      <c r="L67" s="134"/>
      <c r="S67" s="38"/>
      <c r="T67" s="38"/>
      <c r="U67" s="38"/>
      <c r="V67" s="38"/>
      <c r="W67" s="38"/>
      <c r="X67" s="38"/>
      <c r="Y67" s="38"/>
      <c r="Z67" s="38"/>
      <c r="AA67" s="38"/>
      <c r="AB67" s="38"/>
      <c r="AC67" s="38"/>
      <c r="AD67" s="38"/>
      <c r="AE67" s="38"/>
    </row>
    <row r="71" s="2" customFormat="1" ht="6.96" customHeight="1">
      <c r="A71" s="38"/>
      <c r="B71" s="61"/>
      <c r="C71" s="62"/>
      <c r="D71" s="62"/>
      <c r="E71" s="62"/>
      <c r="F71" s="62"/>
      <c r="G71" s="62"/>
      <c r="H71" s="62"/>
      <c r="I71" s="62"/>
      <c r="J71" s="62"/>
      <c r="K71" s="62"/>
      <c r="L71" s="134"/>
      <c r="S71" s="38"/>
      <c r="T71" s="38"/>
      <c r="U71" s="38"/>
      <c r="V71" s="38"/>
      <c r="W71" s="38"/>
      <c r="X71" s="38"/>
      <c r="Y71" s="38"/>
      <c r="Z71" s="38"/>
      <c r="AA71" s="38"/>
      <c r="AB71" s="38"/>
      <c r="AC71" s="38"/>
      <c r="AD71" s="38"/>
      <c r="AE71" s="38"/>
    </row>
    <row r="72" s="2" customFormat="1" ht="24.96" customHeight="1">
      <c r="A72" s="38"/>
      <c r="B72" s="39"/>
      <c r="C72" s="23" t="s">
        <v>103</v>
      </c>
      <c r="D72" s="40"/>
      <c r="E72" s="40"/>
      <c r="F72" s="40"/>
      <c r="G72" s="40"/>
      <c r="H72" s="40"/>
      <c r="I72" s="40"/>
      <c r="J72" s="40"/>
      <c r="K72" s="40"/>
      <c r="L72" s="134"/>
      <c r="S72" s="38"/>
      <c r="T72" s="38"/>
      <c r="U72" s="38"/>
      <c r="V72" s="38"/>
      <c r="W72" s="38"/>
      <c r="X72" s="38"/>
      <c r="Y72" s="38"/>
      <c r="Z72" s="38"/>
      <c r="AA72" s="38"/>
      <c r="AB72" s="38"/>
      <c r="AC72" s="38"/>
      <c r="AD72" s="38"/>
      <c r="AE72" s="38"/>
    </row>
    <row r="73" s="2" customFormat="1" ht="6.96" customHeight="1">
      <c r="A73" s="38"/>
      <c r="B73" s="39"/>
      <c r="C73" s="40"/>
      <c r="D73" s="40"/>
      <c r="E73" s="40"/>
      <c r="F73" s="40"/>
      <c r="G73" s="40"/>
      <c r="H73" s="40"/>
      <c r="I73" s="40"/>
      <c r="J73" s="40"/>
      <c r="K73" s="40"/>
      <c r="L73" s="134"/>
      <c r="S73" s="38"/>
      <c r="T73" s="38"/>
      <c r="U73" s="38"/>
      <c r="V73" s="38"/>
      <c r="W73" s="38"/>
      <c r="X73" s="38"/>
      <c r="Y73" s="38"/>
      <c r="Z73" s="38"/>
      <c r="AA73" s="38"/>
      <c r="AB73" s="38"/>
      <c r="AC73" s="38"/>
      <c r="AD73" s="38"/>
      <c r="AE73" s="38"/>
    </row>
    <row r="74" s="2" customFormat="1" ht="12" customHeight="1">
      <c r="A74" s="38"/>
      <c r="B74" s="39"/>
      <c r="C74" s="32" t="s">
        <v>16</v>
      </c>
      <c r="D74" s="40"/>
      <c r="E74" s="40"/>
      <c r="F74" s="40"/>
      <c r="G74" s="40"/>
      <c r="H74" s="40"/>
      <c r="I74" s="40"/>
      <c r="J74" s="40"/>
      <c r="K74" s="40"/>
      <c r="L74" s="134"/>
      <c r="S74" s="38"/>
      <c r="T74" s="38"/>
      <c r="U74" s="38"/>
      <c r="V74" s="38"/>
      <c r="W74" s="38"/>
      <c r="X74" s="38"/>
      <c r="Y74" s="38"/>
      <c r="Z74" s="38"/>
      <c r="AA74" s="38"/>
      <c r="AB74" s="38"/>
      <c r="AC74" s="38"/>
      <c r="AD74" s="38"/>
      <c r="AE74" s="38"/>
    </row>
    <row r="75" s="2" customFormat="1" ht="16.5" customHeight="1">
      <c r="A75" s="38"/>
      <c r="B75" s="39"/>
      <c r="C75" s="40"/>
      <c r="D75" s="40"/>
      <c r="E75" s="160" t="str">
        <f>E7</f>
        <v>Rekonstrukce UMT a rozšíření fotbalového hřiště</v>
      </c>
      <c r="F75" s="32"/>
      <c r="G75" s="32"/>
      <c r="H75" s="32"/>
      <c r="I75" s="40"/>
      <c r="J75" s="40"/>
      <c r="K75" s="40"/>
      <c r="L75" s="134"/>
      <c r="S75" s="38"/>
      <c r="T75" s="38"/>
      <c r="U75" s="38"/>
      <c r="V75" s="38"/>
      <c r="W75" s="38"/>
      <c r="X75" s="38"/>
      <c r="Y75" s="38"/>
      <c r="Z75" s="38"/>
      <c r="AA75" s="38"/>
      <c r="AB75" s="38"/>
      <c r="AC75" s="38"/>
      <c r="AD75" s="38"/>
      <c r="AE75" s="38"/>
    </row>
    <row r="76" s="2" customFormat="1" ht="12" customHeight="1">
      <c r="A76" s="38"/>
      <c r="B76" s="39"/>
      <c r="C76" s="32" t="s">
        <v>87</v>
      </c>
      <c r="D76" s="40"/>
      <c r="E76" s="40"/>
      <c r="F76" s="40"/>
      <c r="G76" s="40"/>
      <c r="H76" s="40"/>
      <c r="I76" s="40"/>
      <c r="J76" s="40"/>
      <c r="K76" s="40"/>
      <c r="L76" s="134"/>
      <c r="S76" s="38"/>
      <c r="T76" s="38"/>
      <c r="U76" s="38"/>
      <c r="V76" s="38"/>
      <c r="W76" s="38"/>
      <c r="X76" s="38"/>
      <c r="Y76" s="38"/>
      <c r="Z76" s="38"/>
      <c r="AA76" s="38"/>
      <c r="AB76" s="38"/>
      <c r="AC76" s="38"/>
      <c r="AD76" s="38"/>
      <c r="AE76" s="38"/>
    </row>
    <row r="77" s="2" customFormat="1" ht="16.5" customHeight="1">
      <c r="A77" s="38"/>
      <c r="B77" s="39"/>
      <c r="C77" s="40"/>
      <c r="D77" s="40"/>
      <c r="E77" s="69" t="str">
        <f>E9</f>
        <v>02 - Rekonstrukce umělého osvětlení</v>
      </c>
      <c r="F77" s="40"/>
      <c r="G77" s="40"/>
      <c r="H77" s="40"/>
      <c r="I77" s="40"/>
      <c r="J77" s="40"/>
      <c r="K77" s="40"/>
      <c r="L77" s="134"/>
      <c r="S77" s="38"/>
      <c r="T77" s="38"/>
      <c r="U77" s="38"/>
      <c r="V77" s="38"/>
      <c r="W77" s="38"/>
      <c r="X77" s="38"/>
      <c r="Y77" s="38"/>
      <c r="Z77" s="38"/>
      <c r="AA77" s="38"/>
      <c r="AB77" s="38"/>
      <c r="AC77" s="38"/>
      <c r="AD77" s="38"/>
      <c r="AE77" s="38"/>
    </row>
    <row r="78" s="2" customFormat="1" ht="6.96" customHeight="1">
      <c r="A78" s="38"/>
      <c r="B78" s="39"/>
      <c r="C78" s="40"/>
      <c r="D78" s="40"/>
      <c r="E78" s="40"/>
      <c r="F78" s="40"/>
      <c r="G78" s="40"/>
      <c r="H78" s="40"/>
      <c r="I78" s="40"/>
      <c r="J78" s="40"/>
      <c r="K78" s="40"/>
      <c r="L78" s="134"/>
      <c r="S78" s="38"/>
      <c r="T78" s="38"/>
      <c r="U78" s="38"/>
      <c r="V78" s="38"/>
      <c r="W78" s="38"/>
      <c r="X78" s="38"/>
      <c r="Y78" s="38"/>
      <c r="Z78" s="38"/>
      <c r="AA78" s="38"/>
      <c r="AB78" s="38"/>
      <c r="AC78" s="38"/>
      <c r="AD78" s="38"/>
      <c r="AE78" s="38"/>
    </row>
    <row r="79" s="2" customFormat="1" ht="12" customHeight="1">
      <c r="A79" s="38"/>
      <c r="B79" s="39"/>
      <c r="C79" s="32" t="s">
        <v>21</v>
      </c>
      <c r="D79" s="40"/>
      <c r="E79" s="40"/>
      <c r="F79" s="27" t="str">
        <f>F12</f>
        <v xml:space="preserve"> </v>
      </c>
      <c r="G79" s="40"/>
      <c r="H79" s="40"/>
      <c r="I79" s="32" t="s">
        <v>23</v>
      </c>
      <c r="J79" s="72" t="str">
        <f>IF(J12="","",J12)</f>
        <v>2. 2. 2021</v>
      </c>
      <c r="K79" s="40"/>
      <c r="L79" s="134"/>
      <c r="S79" s="38"/>
      <c r="T79" s="38"/>
      <c r="U79" s="38"/>
      <c r="V79" s="38"/>
      <c r="W79" s="38"/>
      <c r="X79" s="38"/>
      <c r="Y79" s="38"/>
      <c r="Z79" s="38"/>
      <c r="AA79" s="38"/>
      <c r="AB79" s="38"/>
      <c r="AC79" s="38"/>
      <c r="AD79" s="38"/>
      <c r="AE79" s="38"/>
    </row>
    <row r="80" s="2" customFormat="1" ht="6.96" customHeight="1">
      <c r="A80" s="38"/>
      <c r="B80" s="39"/>
      <c r="C80" s="40"/>
      <c r="D80" s="40"/>
      <c r="E80" s="40"/>
      <c r="F80" s="40"/>
      <c r="G80" s="40"/>
      <c r="H80" s="40"/>
      <c r="I80" s="40"/>
      <c r="J80" s="40"/>
      <c r="K80" s="40"/>
      <c r="L80" s="134"/>
      <c r="S80" s="38"/>
      <c r="T80" s="38"/>
      <c r="U80" s="38"/>
      <c r="V80" s="38"/>
      <c r="W80" s="38"/>
      <c r="X80" s="38"/>
      <c r="Y80" s="38"/>
      <c r="Z80" s="38"/>
      <c r="AA80" s="38"/>
      <c r="AB80" s="38"/>
      <c r="AC80" s="38"/>
      <c r="AD80" s="38"/>
      <c r="AE80" s="38"/>
    </row>
    <row r="81" s="2" customFormat="1" ht="15.15" customHeight="1">
      <c r="A81" s="38"/>
      <c r="B81" s="39"/>
      <c r="C81" s="32" t="s">
        <v>25</v>
      </c>
      <c r="D81" s="40"/>
      <c r="E81" s="40"/>
      <c r="F81" s="27" t="str">
        <f>E15</f>
        <v xml:space="preserve"> </v>
      </c>
      <c r="G81" s="40"/>
      <c r="H81" s="40"/>
      <c r="I81" s="32" t="s">
        <v>30</v>
      </c>
      <c r="J81" s="36" t="str">
        <f>E21</f>
        <v xml:space="preserve"> </v>
      </c>
      <c r="K81" s="40"/>
      <c r="L81" s="134"/>
      <c r="S81" s="38"/>
      <c r="T81" s="38"/>
      <c r="U81" s="38"/>
      <c r="V81" s="38"/>
      <c r="W81" s="38"/>
      <c r="X81" s="38"/>
      <c r="Y81" s="38"/>
      <c r="Z81" s="38"/>
      <c r="AA81" s="38"/>
      <c r="AB81" s="38"/>
      <c r="AC81" s="38"/>
      <c r="AD81" s="38"/>
      <c r="AE81" s="38"/>
    </row>
    <row r="82" s="2" customFormat="1" ht="15.15" customHeight="1">
      <c r="A82" s="38"/>
      <c r="B82" s="39"/>
      <c r="C82" s="32" t="s">
        <v>28</v>
      </c>
      <c r="D82" s="40"/>
      <c r="E82" s="40"/>
      <c r="F82" s="27" t="str">
        <f>IF(E18="","",E18)</f>
        <v>Vyplň údaj</v>
      </c>
      <c r="G82" s="40"/>
      <c r="H82" s="40"/>
      <c r="I82" s="32" t="s">
        <v>32</v>
      </c>
      <c r="J82" s="36" t="str">
        <f>E24</f>
        <v>Ing.Miroslav Mach</v>
      </c>
      <c r="K82" s="40"/>
      <c r="L82" s="134"/>
      <c r="S82" s="38"/>
      <c r="T82" s="38"/>
      <c r="U82" s="38"/>
      <c r="V82" s="38"/>
      <c r="W82" s="38"/>
      <c r="X82" s="38"/>
      <c r="Y82" s="38"/>
      <c r="Z82" s="38"/>
      <c r="AA82" s="38"/>
      <c r="AB82" s="38"/>
      <c r="AC82" s="38"/>
      <c r="AD82" s="38"/>
      <c r="AE82" s="38"/>
    </row>
    <row r="83" s="2" customFormat="1" ht="10.32" customHeight="1">
      <c r="A83" s="38"/>
      <c r="B83" s="39"/>
      <c r="C83" s="40"/>
      <c r="D83" s="40"/>
      <c r="E83" s="40"/>
      <c r="F83" s="40"/>
      <c r="G83" s="40"/>
      <c r="H83" s="40"/>
      <c r="I83" s="40"/>
      <c r="J83" s="40"/>
      <c r="K83" s="40"/>
      <c r="L83" s="134"/>
      <c r="S83" s="38"/>
      <c r="T83" s="38"/>
      <c r="U83" s="38"/>
      <c r="V83" s="38"/>
      <c r="W83" s="38"/>
      <c r="X83" s="38"/>
      <c r="Y83" s="38"/>
      <c r="Z83" s="38"/>
      <c r="AA83" s="38"/>
      <c r="AB83" s="38"/>
      <c r="AC83" s="38"/>
      <c r="AD83" s="38"/>
      <c r="AE83" s="38"/>
    </row>
    <row r="84" s="11" customFormat="1" ht="29.28" customHeight="1">
      <c r="A84" s="177"/>
      <c r="B84" s="178"/>
      <c r="C84" s="179" t="s">
        <v>104</v>
      </c>
      <c r="D84" s="180" t="s">
        <v>57</v>
      </c>
      <c r="E84" s="180" t="s">
        <v>53</v>
      </c>
      <c r="F84" s="180" t="s">
        <v>54</v>
      </c>
      <c r="G84" s="180" t="s">
        <v>105</v>
      </c>
      <c r="H84" s="180" t="s">
        <v>106</v>
      </c>
      <c r="I84" s="180" t="s">
        <v>107</v>
      </c>
      <c r="J84" s="180" t="s">
        <v>91</v>
      </c>
      <c r="K84" s="181" t="s">
        <v>108</v>
      </c>
      <c r="L84" s="182"/>
      <c r="M84" s="92" t="s">
        <v>19</v>
      </c>
      <c r="N84" s="93" t="s">
        <v>42</v>
      </c>
      <c r="O84" s="93" t="s">
        <v>109</v>
      </c>
      <c r="P84" s="93" t="s">
        <v>110</v>
      </c>
      <c r="Q84" s="93" t="s">
        <v>111</v>
      </c>
      <c r="R84" s="93" t="s">
        <v>112</v>
      </c>
      <c r="S84" s="93" t="s">
        <v>113</v>
      </c>
      <c r="T84" s="94" t="s">
        <v>114</v>
      </c>
      <c r="U84" s="177"/>
      <c r="V84" s="177"/>
      <c r="W84" s="177"/>
      <c r="X84" s="177"/>
      <c r="Y84" s="177"/>
      <c r="Z84" s="177"/>
      <c r="AA84" s="177"/>
      <c r="AB84" s="177"/>
      <c r="AC84" s="177"/>
      <c r="AD84" s="177"/>
      <c r="AE84" s="177"/>
    </row>
    <row r="85" s="2" customFormat="1" ht="22.8" customHeight="1">
      <c r="A85" s="38"/>
      <c r="B85" s="39"/>
      <c r="C85" s="99" t="s">
        <v>115</v>
      </c>
      <c r="D85" s="40"/>
      <c r="E85" s="40"/>
      <c r="F85" s="40"/>
      <c r="G85" s="40"/>
      <c r="H85" s="40"/>
      <c r="I85" s="40"/>
      <c r="J85" s="183">
        <f>BK85</f>
        <v>0</v>
      </c>
      <c r="K85" s="40"/>
      <c r="L85" s="44"/>
      <c r="M85" s="95"/>
      <c r="N85" s="184"/>
      <c r="O85" s="96"/>
      <c r="P85" s="185">
        <f>P86+P89+P100</f>
        <v>0</v>
      </c>
      <c r="Q85" s="96"/>
      <c r="R85" s="185">
        <f>R86+R89+R100</f>
        <v>0.1056</v>
      </c>
      <c r="S85" s="96"/>
      <c r="T85" s="186">
        <f>T86+T89+T100</f>
        <v>0</v>
      </c>
      <c r="U85" s="38"/>
      <c r="V85" s="38"/>
      <c r="W85" s="38"/>
      <c r="X85" s="38"/>
      <c r="Y85" s="38"/>
      <c r="Z85" s="38"/>
      <c r="AA85" s="38"/>
      <c r="AB85" s="38"/>
      <c r="AC85" s="38"/>
      <c r="AD85" s="38"/>
      <c r="AE85" s="38"/>
      <c r="AT85" s="17" t="s">
        <v>71</v>
      </c>
      <c r="AU85" s="17" t="s">
        <v>92</v>
      </c>
      <c r="BK85" s="187">
        <f>BK86+BK89+BK100</f>
        <v>0</v>
      </c>
    </row>
    <row r="86" s="12" customFormat="1" ht="25.92" customHeight="1">
      <c r="A86" s="12"/>
      <c r="B86" s="188"/>
      <c r="C86" s="189"/>
      <c r="D86" s="190" t="s">
        <v>71</v>
      </c>
      <c r="E86" s="191" t="s">
        <v>116</v>
      </c>
      <c r="F86" s="191" t="s">
        <v>117</v>
      </c>
      <c r="G86" s="189"/>
      <c r="H86" s="189"/>
      <c r="I86" s="192"/>
      <c r="J86" s="193">
        <f>BK86</f>
        <v>0</v>
      </c>
      <c r="K86" s="189"/>
      <c r="L86" s="194"/>
      <c r="M86" s="195"/>
      <c r="N86" s="196"/>
      <c r="O86" s="196"/>
      <c r="P86" s="197">
        <f>P87</f>
        <v>0</v>
      </c>
      <c r="Q86" s="196"/>
      <c r="R86" s="197">
        <f>R87</f>
        <v>0</v>
      </c>
      <c r="S86" s="196"/>
      <c r="T86" s="198">
        <f>T87</f>
        <v>0</v>
      </c>
      <c r="U86" s="12"/>
      <c r="V86" s="12"/>
      <c r="W86" s="12"/>
      <c r="X86" s="12"/>
      <c r="Y86" s="12"/>
      <c r="Z86" s="12"/>
      <c r="AA86" s="12"/>
      <c r="AB86" s="12"/>
      <c r="AC86" s="12"/>
      <c r="AD86" s="12"/>
      <c r="AE86" s="12"/>
      <c r="AR86" s="199" t="s">
        <v>80</v>
      </c>
      <c r="AT86" s="200" t="s">
        <v>71</v>
      </c>
      <c r="AU86" s="200" t="s">
        <v>72</v>
      </c>
      <c r="AY86" s="199" t="s">
        <v>118</v>
      </c>
      <c r="BK86" s="201">
        <f>BK87</f>
        <v>0</v>
      </c>
    </row>
    <row r="87" s="12" customFormat="1" ht="22.8" customHeight="1">
      <c r="A87" s="12"/>
      <c r="B87" s="188"/>
      <c r="C87" s="189"/>
      <c r="D87" s="190" t="s">
        <v>71</v>
      </c>
      <c r="E87" s="202" t="s">
        <v>171</v>
      </c>
      <c r="F87" s="202" t="s">
        <v>186</v>
      </c>
      <c r="G87" s="189"/>
      <c r="H87" s="189"/>
      <c r="I87" s="192"/>
      <c r="J87" s="203">
        <f>BK87</f>
        <v>0</v>
      </c>
      <c r="K87" s="189"/>
      <c r="L87" s="194"/>
      <c r="M87" s="195"/>
      <c r="N87" s="196"/>
      <c r="O87" s="196"/>
      <c r="P87" s="197">
        <f>P88</f>
        <v>0</v>
      </c>
      <c r="Q87" s="196"/>
      <c r="R87" s="197">
        <f>R88</f>
        <v>0</v>
      </c>
      <c r="S87" s="196"/>
      <c r="T87" s="198">
        <f>T88</f>
        <v>0</v>
      </c>
      <c r="U87" s="12"/>
      <c r="V87" s="12"/>
      <c r="W87" s="12"/>
      <c r="X87" s="12"/>
      <c r="Y87" s="12"/>
      <c r="Z87" s="12"/>
      <c r="AA87" s="12"/>
      <c r="AB87" s="12"/>
      <c r="AC87" s="12"/>
      <c r="AD87" s="12"/>
      <c r="AE87" s="12"/>
      <c r="AR87" s="199" t="s">
        <v>80</v>
      </c>
      <c r="AT87" s="200" t="s">
        <v>71</v>
      </c>
      <c r="AU87" s="200" t="s">
        <v>80</v>
      </c>
      <c r="AY87" s="199" t="s">
        <v>118</v>
      </c>
      <c r="BK87" s="201">
        <f>BK88</f>
        <v>0</v>
      </c>
    </row>
    <row r="88" s="2" customFormat="1" ht="37.8" customHeight="1">
      <c r="A88" s="38"/>
      <c r="B88" s="39"/>
      <c r="C88" s="204" t="s">
        <v>80</v>
      </c>
      <c r="D88" s="204" t="s">
        <v>120</v>
      </c>
      <c r="E88" s="205" t="s">
        <v>258</v>
      </c>
      <c r="F88" s="206" t="s">
        <v>259</v>
      </c>
      <c r="G88" s="207" t="s">
        <v>260</v>
      </c>
      <c r="H88" s="208">
        <v>3</v>
      </c>
      <c r="I88" s="209"/>
      <c r="J88" s="210">
        <f>ROUND(I88*H88,2)</f>
        <v>0</v>
      </c>
      <c r="K88" s="206" t="s">
        <v>124</v>
      </c>
      <c r="L88" s="44"/>
      <c r="M88" s="211" t="s">
        <v>19</v>
      </c>
      <c r="N88" s="212" t="s">
        <v>43</v>
      </c>
      <c r="O88" s="84"/>
      <c r="P88" s="213">
        <f>O88*H88</f>
        <v>0</v>
      </c>
      <c r="Q88" s="213">
        <v>0</v>
      </c>
      <c r="R88" s="213">
        <f>Q88*H88</f>
        <v>0</v>
      </c>
      <c r="S88" s="213">
        <v>0</v>
      </c>
      <c r="T88" s="214">
        <f>S88*H88</f>
        <v>0</v>
      </c>
      <c r="U88" s="38"/>
      <c r="V88" s="38"/>
      <c r="W88" s="38"/>
      <c r="X88" s="38"/>
      <c r="Y88" s="38"/>
      <c r="Z88" s="38"/>
      <c r="AA88" s="38"/>
      <c r="AB88" s="38"/>
      <c r="AC88" s="38"/>
      <c r="AD88" s="38"/>
      <c r="AE88" s="38"/>
      <c r="AR88" s="215" t="s">
        <v>125</v>
      </c>
      <c r="AT88" s="215" t="s">
        <v>120</v>
      </c>
      <c r="AU88" s="215" t="s">
        <v>82</v>
      </c>
      <c r="AY88" s="17" t="s">
        <v>118</v>
      </c>
      <c r="BE88" s="216">
        <f>IF(N88="základní",J88,0)</f>
        <v>0</v>
      </c>
      <c r="BF88" s="216">
        <f>IF(N88="snížená",J88,0)</f>
        <v>0</v>
      </c>
      <c r="BG88" s="216">
        <f>IF(N88="zákl. přenesená",J88,0)</f>
        <v>0</v>
      </c>
      <c r="BH88" s="216">
        <f>IF(N88="sníž. přenesená",J88,0)</f>
        <v>0</v>
      </c>
      <c r="BI88" s="216">
        <f>IF(N88="nulová",J88,0)</f>
        <v>0</v>
      </c>
      <c r="BJ88" s="17" t="s">
        <v>80</v>
      </c>
      <c r="BK88" s="216">
        <f>ROUND(I88*H88,2)</f>
        <v>0</v>
      </c>
      <c r="BL88" s="17" t="s">
        <v>125</v>
      </c>
      <c r="BM88" s="215" t="s">
        <v>261</v>
      </c>
    </row>
    <row r="89" s="12" customFormat="1" ht="25.92" customHeight="1">
      <c r="A89" s="12"/>
      <c r="B89" s="188"/>
      <c r="C89" s="189"/>
      <c r="D89" s="190" t="s">
        <v>71</v>
      </c>
      <c r="E89" s="191" t="s">
        <v>231</v>
      </c>
      <c r="F89" s="191" t="s">
        <v>232</v>
      </c>
      <c r="G89" s="189"/>
      <c r="H89" s="189"/>
      <c r="I89" s="192"/>
      <c r="J89" s="193">
        <f>BK89</f>
        <v>0</v>
      </c>
      <c r="K89" s="189"/>
      <c r="L89" s="194"/>
      <c r="M89" s="195"/>
      <c r="N89" s="196"/>
      <c r="O89" s="196"/>
      <c r="P89" s="197">
        <f>P90</f>
        <v>0</v>
      </c>
      <c r="Q89" s="196"/>
      <c r="R89" s="197">
        <f>R90</f>
        <v>0.1056</v>
      </c>
      <c r="S89" s="196"/>
      <c r="T89" s="198">
        <f>T90</f>
        <v>0</v>
      </c>
      <c r="U89" s="12"/>
      <c r="V89" s="12"/>
      <c r="W89" s="12"/>
      <c r="X89" s="12"/>
      <c r="Y89" s="12"/>
      <c r="Z89" s="12"/>
      <c r="AA89" s="12"/>
      <c r="AB89" s="12"/>
      <c r="AC89" s="12"/>
      <c r="AD89" s="12"/>
      <c r="AE89" s="12"/>
      <c r="AR89" s="199" t="s">
        <v>82</v>
      </c>
      <c r="AT89" s="200" t="s">
        <v>71</v>
      </c>
      <c r="AU89" s="200" t="s">
        <v>72</v>
      </c>
      <c r="AY89" s="199" t="s">
        <v>118</v>
      </c>
      <c r="BK89" s="201">
        <f>BK90</f>
        <v>0</v>
      </c>
    </row>
    <row r="90" s="12" customFormat="1" ht="22.8" customHeight="1">
      <c r="A90" s="12"/>
      <c r="B90" s="188"/>
      <c r="C90" s="189"/>
      <c r="D90" s="190" t="s">
        <v>71</v>
      </c>
      <c r="E90" s="202" t="s">
        <v>262</v>
      </c>
      <c r="F90" s="202" t="s">
        <v>263</v>
      </c>
      <c r="G90" s="189"/>
      <c r="H90" s="189"/>
      <c r="I90" s="192"/>
      <c r="J90" s="203">
        <f>BK90</f>
        <v>0</v>
      </c>
      <c r="K90" s="189"/>
      <c r="L90" s="194"/>
      <c r="M90" s="195"/>
      <c r="N90" s="196"/>
      <c r="O90" s="196"/>
      <c r="P90" s="197">
        <f>SUM(P91:P99)</f>
        <v>0</v>
      </c>
      <c r="Q90" s="196"/>
      <c r="R90" s="197">
        <f>SUM(R91:R99)</f>
        <v>0.1056</v>
      </c>
      <c r="S90" s="196"/>
      <c r="T90" s="198">
        <f>SUM(T91:T99)</f>
        <v>0</v>
      </c>
      <c r="U90" s="12"/>
      <c r="V90" s="12"/>
      <c r="W90" s="12"/>
      <c r="X90" s="12"/>
      <c r="Y90" s="12"/>
      <c r="Z90" s="12"/>
      <c r="AA90" s="12"/>
      <c r="AB90" s="12"/>
      <c r="AC90" s="12"/>
      <c r="AD90" s="12"/>
      <c r="AE90" s="12"/>
      <c r="AR90" s="199" t="s">
        <v>82</v>
      </c>
      <c r="AT90" s="200" t="s">
        <v>71</v>
      </c>
      <c r="AU90" s="200" t="s">
        <v>80</v>
      </c>
      <c r="AY90" s="199" t="s">
        <v>118</v>
      </c>
      <c r="BK90" s="201">
        <f>SUM(BK91:BK99)</f>
        <v>0</v>
      </c>
    </row>
    <row r="91" s="2" customFormat="1" ht="24.15" customHeight="1">
      <c r="A91" s="38"/>
      <c r="B91" s="39"/>
      <c r="C91" s="204" t="s">
        <v>82</v>
      </c>
      <c r="D91" s="204" t="s">
        <v>120</v>
      </c>
      <c r="E91" s="205" t="s">
        <v>264</v>
      </c>
      <c r="F91" s="206" t="s">
        <v>265</v>
      </c>
      <c r="G91" s="207" t="s">
        <v>266</v>
      </c>
      <c r="H91" s="208">
        <v>12</v>
      </c>
      <c r="I91" s="209"/>
      <c r="J91" s="210">
        <f>ROUND(I91*H91,2)</f>
        <v>0</v>
      </c>
      <c r="K91" s="206" t="s">
        <v>19</v>
      </c>
      <c r="L91" s="44"/>
      <c r="M91" s="211" t="s">
        <v>19</v>
      </c>
      <c r="N91" s="212" t="s">
        <v>43</v>
      </c>
      <c r="O91" s="84"/>
      <c r="P91" s="213">
        <f>O91*H91</f>
        <v>0</v>
      </c>
      <c r="Q91" s="213">
        <v>0</v>
      </c>
      <c r="R91" s="213">
        <f>Q91*H91</f>
        <v>0</v>
      </c>
      <c r="S91" s="213">
        <v>0</v>
      </c>
      <c r="T91" s="214">
        <f>S91*H91</f>
        <v>0</v>
      </c>
      <c r="U91" s="38"/>
      <c r="V91" s="38"/>
      <c r="W91" s="38"/>
      <c r="X91" s="38"/>
      <c r="Y91" s="38"/>
      <c r="Z91" s="38"/>
      <c r="AA91" s="38"/>
      <c r="AB91" s="38"/>
      <c r="AC91" s="38"/>
      <c r="AD91" s="38"/>
      <c r="AE91" s="38"/>
      <c r="AR91" s="215" t="s">
        <v>218</v>
      </c>
      <c r="AT91" s="215" t="s">
        <v>120</v>
      </c>
      <c r="AU91" s="215" t="s">
        <v>82</v>
      </c>
      <c r="AY91" s="17" t="s">
        <v>118</v>
      </c>
      <c r="BE91" s="216">
        <f>IF(N91="základní",J91,0)</f>
        <v>0</v>
      </c>
      <c r="BF91" s="216">
        <f>IF(N91="snížená",J91,0)</f>
        <v>0</v>
      </c>
      <c r="BG91" s="216">
        <f>IF(N91="zákl. přenesená",J91,0)</f>
        <v>0</v>
      </c>
      <c r="BH91" s="216">
        <f>IF(N91="sníž. přenesená",J91,0)</f>
        <v>0</v>
      </c>
      <c r="BI91" s="216">
        <f>IF(N91="nulová",J91,0)</f>
        <v>0</v>
      </c>
      <c r="BJ91" s="17" t="s">
        <v>80</v>
      </c>
      <c r="BK91" s="216">
        <f>ROUND(I91*H91,2)</f>
        <v>0</v>
      </c>
      <c r="BL91" s="17" t="s">
        <v>218</v>
      </c>
      <c r="BM91" s="215" t="s">
        <v>267</v>
      </c>
    </row>
    <row r="92" s="2" customFormat="1">
      <c r="A92" s="38"/>
      <c r="B92" s="39"/>
      <c r="C92" s="40"/>
      <c r="D92" s="217" t="s">
        <v>176</v>
      </c>
      <c r="E92" s="40"/>
      <c r="F92" s="218" t="s">
        <v>268</v>
      </c>
      <c r="G92" s="40"/>
      <c r="H92" s="40"/>
      <c r="I92" s="219"/>
      <c r="J92" s="40"/>
      <c r="K92" s="40"/>
      <c r="L92" s="44"/>
      <c r="M92" s="220"/>
      <c r="N92" s="221"/>
      <c r="O92" s="84"/>
      <c r="P92" s="84"/>
      <c r="Q92" s="84"/>
      <c r="R92" s="84"/>
      <c r="S92" s="84"/>
      <c r="T92" s="85"/>
      <c r="U92" s="38"/>
      <c r="V92" s="38"/>
      <c r="W92" s="38"/>
      <c r="X92" s="38"/>
      <c r="Y92" s="38"/>
      <c r="Z92" s="38"/>
      <c r="AA92" s="38"/>
      <c r="AB92" s="38"/>
      <c r="AC92" s="38"/>
      <c r="AD92" s="38"/>
      <c r="AE92" s="38"/>
      <c r="AT92" s="17" t="s">
        <v>176</v>
      </c>
      <c r="AU92" s="17" t="s">
        <v>82</v>
      </c>
    </row>
    <row r="93" s="2" customFormat="1" ht="24.15" customHeight="1">
      <c r="A93" s="38"/>
      <c r="B93" s="39"/>
      <c r="C93" s="244" t="s">
        <v>136</v>
      </c>
      <c r="D93" s="244" t="s">
        <v>193</v>
      </c>
      <c r="E93" s="245" t="s">
        <v>269</v>
      </c>
      <c r="F93" s="246" t="s">
        <v>270</v>
      </c>
      <c r="G93" s="247" t="s">
        <v>266</v>
      </c>
      <c r="H93" s="248">
        <v>12</v>
      </c>
      <c r="I93" s="249"/>
      <c r="J93" s="250">
        <f>ROUND(I93*H93,2)</f>
        <v>0</v>
      </c>
      <c r="K93" s="246" t="s">
        <v>19</v>
      </c>
      <c r="L93" s="251"/>
      <c r="M93" s="252" t="s">
        <v>19</v>
      </c>
      <c r="N93" s="253" t="s">
        <v>43</v>
      </c>
      <c r="O93" s="84"/>
      <c r="P93" s="213">
        <f>O93*H93</f>
        <v>0</v>
      </c>
      <c r="Q93" s="213">
        <v>0.0088000000000000005</v>
      </c>
      <c r="R93" s="213">
        <f>Q93*H93</f>
        <v>0.1056</v>
      </c>
      <c r="S93" s="213">
        <v>0</v>
      </c>
      <c r="T93" s="214">
        <f>S93*H93</f>
        <v>0</v>
      </c>
      <c r="U93" s="38"/>
      <c r="V93" s="38"/>
      <c r="W93" s="38"/>
      <c r="X93" s="38"/>
      <c r="Y93" s="38"/>
      <c r="Z93" s="38"/>
      <c r="AA93" s="38"/>
      <c r="AB93" s="38"/>
      <c r="AC93" s="38"/>
      <c r="AD93" s="38"/>
      <c r="AE93" s="38"/>
      <c r="AR93" s="215" t="s">
        <v>271</v>
      </c>
      <c r="AT93" s="215" t="s">
        <v>193</v>
      </c>
      <c r="AU93" s="215" t="s">
        <v>82</v>
      </c>
      <c r="AY93" s="17" t="s">
        <v>118</v>
      </c>
      <c r="BE93" s="216">
        <f>IF(N93="základní",J93,0)</f>
        <v>0</v>
      </c>
      <c r="BF93" s="216">
        <f>IF(N93="snížená",J93,0)</f>
        <v>0</v>
      </c>
      <c r="BG93" s="216">
        <f>IF(N93="zákl. přenesená",J93,0)</f>
        <v>0</v>
      </c>
      <c r="BH93" s="216">
        <f>IF(N93="sníž. přenesená",J93,0)</f>
        <v>0</v>
      </c>
      <c r="BI93" s="216">
        <f>IF(N93="nulová",J93,0)</f>
        <v>0</v>
      </c>
      <c r="BJ93" s="17" t="s">
        <v>80</v>
      </c>
      <c r="BK93" s="216">
        <f>ROUND(I93*H93,2)</f>
        <v>0</v>
      </c>
      <c r="BL93" s="17" t="s">
        <v>218</v>
      </c>
      <c r="BM93" s="215" t="s">
        <v>272</v>
      </c>
    </row>
    <row r="94" s="2" customFormat="1">
      <c r="A94" s="38"/>
      <c r="B94" s="39"/>
      <c r="C94" s="40"/>
      <c r="D94" s="217" t="s">
        <v>176</v>
      </c>
      <c r="E94" s="40"/>
      <c r="F94" s="218" t="s">
        <v>273</v>
      </c>
      <c r="G94" s="40"/>
      <c r="H94" s="40"/>
      <c r="I94" s="219"/>
      <c r="J94" s="40"/>
      <c r="K94" s="40"/>
      <c r="L94" s="44"/>
      <c r="M94" s="220"/>
      <c r="N94" s="221"/>
      <c r="O94" s="84"/>
      <c r="P94" s="84"/>
      <c r="Q94" s="84"/>
      <c r="R94" s="84"/>
      <c r="S94" s="84"/>
      <c r="T94" s="85"/>
      <c r="U94" s="38"/>
      <c r="V94" s="38"/>
      <c r="W94" s="38"/>
      <c r="X94" s="38"/>
      <c r="Y94" s="38"/>
      <c r="Z94" s="38"/>
      <c r="AA94" s="38"/>
      <c r="AB94" s="38"/>
      <c r="AC94" s="38"/>
      <c r="AD94" s="38"/>
      <c r="AE94" s="38"/>
      <c r="AT94" s="17" t="s">
        <v>176</v>
      </c>
      <c r="AU94" s="17" t="s">
        <v>82</v>
      </c>
    </row>
    <row r="95" s="2" customFormat="1" ht="24.15" customHeight="1">
      <c r="A95" s="38"/>
      <c r="B95" s="39"/>
      <c r="C95" s="204" t="s">
        <v>125</v>
      </c>
      <c r="D95" s="204" t="s">
        <v>120</v>
      </c>
      <c r="E95" s="205" t="s">
        <v>274</v>
      </c>
      <c r="F95" s="206" t="s">
        <v>275</v>
      </c>
      <c r="G95" s="207" t="s">
        <v>266</v>
      </c>
      <c r="H95" s="208">
        <v>12</v>
      </c>
      <c r="I95" s="209"/>
      <c r="J95" s="210">
        <f>ROUND(I95*H95,2)</f>
        <v>0</v>
      </c>
      <c r="K95" s="206" t="s">
        <v>19</v>
      </c>
      <c r="L95" s="44"/>
      <c r="M95" s="211" t="s">
        <v>19</v>
      </c>
      <c r="N95" s="212" t="s">
        <v>43</v>
      </c>
      <c r="O95" s="84"/>
      <c r="P95" s="213">
        <f>O95*H95</f>
        <v>0</v>
      </c>
      <c r="Q95" s="213">
        <v>0</v>
      </c>
      <c r="R95" s="213">
        <f>Q95*H95</f>
        <v>0</v>
      </c>
      <c r="S95" s="213">
        <v>0</v>
      </c>
      <c r="T95" s="214">
        <f>S95*H95</f>
        <v>0</v>
      </c>
      <c r="U95" s="38"/>
      <c r="V95" s="38"/>
      <c r="W95" s="38"/>
      <c r="X95" s="38"/>
      <c r="Y95" s="38"/>
      <c r="Z95" s="38"/>
      <c r="AA95" s="38"/>
      <c r="AB95" s="38"/>
      <c r="AC95" s="38"/>
      <c r="AD95" s="38"/>
      <c r="AE95" s="38"/>
      <c r="AR95" s="215" t="s">
        <v>218</v>
      </c>
      <c r="AT95" s="215" t="s">
        <v>120</v>
      </c>
      <c r="AU95" s="215" t="s">
        <v>82</v>
      </c>
      <c r="AY95" s="17" t="s">
        <v>118</v>
      </c>
      <c r="BE95" s="216">
        <f>IF(N95="základní",J95,0)</f>
        <v>0</v>
      </c>
      <c r="BF95" s="216">
        <f>IF(N95="snížená",J95,0)</f>
        <v>0</v>
      </c>
      <c r="BG95" s="216">
        <f>IF(N95="zákl. přenesená",J95,0)</f>
        <v>0</v>
      </c>
      <c r="BH95" s="216">
        <f>IF(N95="sníž. přenesená",J95,0)</f>
        <v>0</v>
      </c>
      <c r="BI95" s="216">
        <f>IF(N95="nulová",J95,0)</f>
        <v>0</v>
      </c>
      <c r="BJ95" s="17" t="s">
        <v>80</v>
      </c>
      <c r="BK95" s="216">
        <f>ROUND(I95*H95,2)</f>
        <v>0</v>
      </c>
      <c r="BL95" s="17" t="s">
        <v>218</v>
      </c>
      <c r="BM95" s="215" t="s">
        <v>276</v>
      </c>
    </row>
    <row r="96" s="2" customFormat="1" ht="37.8" customHeight="1">
      <c r="A96" s="38"/>
      <c r="B96" s="39"/>
      <c r="C96" s="204" t="s">
        <v>149</v>
      </c>
      <c r="D96" s="204" t="s">
        <v>120</v>
      </c>
      <c r="E96" s="205" t="s">
        <v>277</v>
      </c>
      <c r="F96" s="206" t="s">
        <v>278</v>
      </c>
      <c r="G96" s="207" t="s">
        <v>266</v>
      </c>
      <c r="H96" s="208">
        <v>1</v>
      </c>
      <c r="I96" s="209"/>
      <c r="J96" s="210">
        <f>ROUND(I96*H96,2)</f>
        <v>0</v>
      </c>
      <c r="K96" s="206" t="s">
        <v>124</v>
      </c>
      <c r="L96" s="44"/>
      <c r="M96" s="211" t="s">
        <v>19</v>
      </c>
      <c r="N96" s="212" t="s">
        <v>43</v>
      </c>
      <c r="O96" s="84"/>
      <c r="P96" s="213">
        <f>O96*H96</f>
        <v>0</v>
      </c>
      <c r="Q96" s="213">
        <v>0</v>
      </c>
      <c r="R96" s="213">
        <f>Q96*H96</f>
        <v>0</v>
      </c>
      <c r="S96" s="213">
        <v>0</v>
      </c>
      <c r="T96" s="214">
        <f>S96*H96</f>
        <v>0</v>
      </c>
      <c r="U96" s="38"/>
      <c r="V96" s="38"/>
      <c r="W96" s="38"/>
      <c r="X96" s="38"/>
      <c r="Y96" s="38"/>
      <c r="Z96" s="38"/>
      <c r="AA96" s="38"/>
      <c r="AB96" s="38"/>
      <c r="AC96" s="38"/>
      <c r="AD96" s="38"/>
      <c r="AE96" s="38"/>
      <c r="AR96" s="215" t="s">
        <v>218</v>
      </c>
      <c r="AT96" s="215" t="s">
        <v>120</v>
      </c>
      <c r="AU96" s="215" t="s">
        <v>82</v>
      </c>
      <c r="AY96" s="17" t="s">
        <v>118</v>
      </c>
      <c r="BE96" s="216">
        <f>IF(N96="základní",J96,0)</f>
        <v>0</v>
      </c>
      <c r="BF96" s="216">
        <f>IF(N96="snížená",J96,0)</f>
        <v>0</v>
      </c>
      <c r="BG96" s="216">
        <f>IF(N96="zákl. přenesená",J96,0)</f>
        <v>0</v>
      </c>
      <c r="BH96" s="216">
        <f>IF(N96="sníž. přenesená",J96,0)</f>
        <v>0</v>
      </c>
      <c r="BI96" s="216">
        <f>IF(N96="nulová",J96,0)</f>
        <v>0</v>
      </c>
      <c r="BJ96" s="17" t="s">
        <v>80</v>
      </c>
      <c r="BK96" s="216">
        <f>ROUND(I96*H96,2)</f>
        <v>0</v>
      </c>
      <c r="BL96" s="17" t="s">
        <v>218</v>
      </c>
      <c r="BM96" s="215" t="s">
        <v>279</v>
      </c>
    </row>
    <row r="97" s="2" customFormat="1">
      <c r="A97" s="38"/>
      <c r="B97" s="39"/>
      <c r="C97" s="40"/>
      <c r="D97" s="217" t="s">
        <v>127</v>
      </c>
      <c r="E97" s="40"/>
      <c r="F97" s="218" t="s">
        <v>280</v>
      </c>
      <c r="G97" s="40"/>
      <c r="H97" s="40"/>
      <c r="I97" s="219"/>
      <c r="J97" s="40"/>
      <c r="K97" s="40"/>
      <c r="L97" s="44"/>
      <c r="M97" s="220"/>
      <c r="N97" s="221"/>
      <c r="O97" s="84"/>
      <c r="P97" s="84"/>
      <c r="Q97" s="84"/>
      <c r="R97" s="84"/>
      <c r="S97" s="84"/>
      <c r="T97" s="85"/>
      <c r="U97" s="38"/>
      <c r="V97" s="38"/>
      <c r="W97" s="38"/>
      <c r="X97" s="38"/>
      <c r="Y97" s="38"/>
      <c r="Z97" s="38"/>
      <c r="AA97" s="38"/>
      <c r="AB97" s="38"/>
      <c r="AC97" s="38"/>
      <c r="AD97" s="38"/>
      <c r="AE97" s="38"/>
      <c r="AT97" s="17" t="s">
        <v>127</v>
      </c>
      <c r="AU97" s="17" t="s">
        <v>82</v>
      </c>
    </row>
    <row r="98" s="2" customFormat="1" ht="37.8" customHeight="1">
      <c r="A98" s="38"/>
      <c r="B98" s="39"/>
      <c r="C98" s="204" t="s">
        <v>154</v>
      </c>
      <c r="D98" s="204" t="s">
        <v>120</v>
      </c>
      <c r="E98" s="205" t="s">
        <v>281</v>
      </c>
      <c r="F98" s="206" t="s">
        <v>282</v>
      </c>
      <c r="G98" s="207" t="s">
        <v>283</v>
      </c>
      <c r="H98" s="258"/>
      <c r="I98" s="209"/>
      <c r="J98" s="210">
        <f>ROUND(I98*H98,2)</f>
        <v>0</v>
      </c>
      <c r="K98" s="206" t="s">
        <v>124</v>
      </c>
      <c r="L98" s="44"/>
      <c r="M98" s="211" t="s">
        <v>19</v>
      </c>
      <c r="N98" s="212" t="s">
        <v>43</v>
      </c>
      <c r="O98" s="84"/>
      <c r="P98" s="213">
        <f>O98*H98</f>
        <v>0</v>
      </c>
      <c r="Q98" s="213">
        <v>0</v>
      </c>
      <c r="R98" s="213">
        <f>Q98*H98</f>
        <v>0</v>
      </c>
      <c r="S98" s="213">
        <v>0</v>
      </c>
      <c r="T98" s="214">
        <f>S98*H98</f>
        <v>0</v>
      </c>
      <c r="U98" s="38"/>
      <c r="V98" s="38"/>
      <c r="W98" s="38"/>
      <c r="X98" s="38"/>
      <c r="Y98" s="38"/>
      <c r="Z98" s="38"/>
      <c r="AA98" s="38"/>
      <c r="AB98" s="38"/>
      <c r="AC98" s="38"/>
      <c r="AD98" s="38"/>
      <c r="AE98" s="38"/>
      <c r="AR98" s="215" t="s">
        <v>218</v>
      </c>
      <c r="AT98" s="215" t="s">
        <v>120</v>
      </c>
      <c r="AU98" s="215" t="s">
        <v>82</v>
      </c>
      <c r="AY98" s="17" t="s">
        <v>118</v>
      </c>
      <c r="BE98" s="216">
        <f>IF(N98="základní",J98,0)</f>
        <v>0</v>
      </c>
      <c r="BF98" s="216">
        <f>IF(N98="snížená",J98,0)</f>
        <v>0</v>
      </c>
      <c r="BG98" s="216">
        <f>IF(N98="zákl. přenesená",J98,0)</f>
        <v>0</v>
      </c>
      <c r="BH98" s="216">
        <f>IF(N98="sníž. přenesená",J98,0)</f>
        <v>0</v>
      </c>
      <c r="BI98" s="216">
        <f>IF(N98="nulová",J98,0)</f>
        <v>0</v>
      </c>
      <c r="BJ98" s="17" t="s">
        <v>80</v>
      </c>
      <c r="BK98" s="216">
        <f>ROUND(I98*H98,2)</f>
        <v>0</v>
      </c>
      <c r="BL98" s="17" t="s">
        <v>218</v>
      </c>
      <c r="BM98" s="215" t="s">
        <v>284</v>
      </c>
    </row>
    <row r="99" s="2" customFormat="1">
      <c r="A99" s="38"/>
      <c r="B99" s="39"/>
      <c r="C99" s="40"/>
      <c r="D99" s="217" t="s">
        <v>127</v>
      </c>
      <c r="E99" s="40"/>
      <c r="F99" s="218" t="s">
        <v>285</v>
      </c>
      <c r="G99" s="40"/>
      <c r="H99" s="40"/>
      <c r="I99" s="219"/>
      <c r="J99" s="40"/>
      <c r="K99" s="40"/>
      <c r="L99" s="44"/>
      <c r="M99" s="220"/>
      <c r="N99" s="221"/>
      <c r="O99" s="84"/>
      <c r="P99" s="84"/>
      <c r="Q99" s="84"/>
      <c r="R99" s="84"/>
      <c r="S99" s="84"/>
      <c r="T99" s="85"/>
      <c r="U99" s="38"/>
      <c r="V99" s="38"/>
      <c r="W99" s="38"/>
      <c r="X99" s="38"/>
      <c r="Y99" s="38"/>
      <c r="Z99" s="38"/>
      <c r="AA99" s="38"/>
      <c r="AB99" s="38"/>
      <c r="AC99" s="38"/>
      <c r="AD99" s="38"/>
      <c r="AE99" s="38"/>
      <c r="AT99" s="17" t="s">
        <v>127</v>
      </c>
      <c r="AU99" s="17" t="s">
        <v>82</v>
      </c>
    </row>
    <row r="100" s="12" customFormat="1" ht="25.92" customHeight="1">
      <c r="A100" s="12"/>
      <c r="B100" s="188"/>
      <c r="C100" s="189"/>
      <c r="D100" s="190" t="s">
        <v>71</v>
      </c>
      <c r="E100" s="191" t="s">
        <v>286</v>
      </c>
      <c r="F100" s="191" t="s">
        <v>287</v>
      </c>
      <c r="G100" s="189"/>
      <c r="H100" s="189"/>
      <c r="I100" s="192"/>
      <c r="J100" s="193">
        <f>BK100</f>
        <v>0</v>
      </c>
      <c r="K100" s="189"/>
      <c r="L100" s="194"/>
      <c r="M100" s="195"/>
      <c r="N100" s="196"/>
      <c r="O100" s="196"/>
      <c r="P100" s="197">
        <f>P101</f>
        <v>0</v>
      </c>
      <c r="Q100" s="196"/>
      <c r="R100" s="197">
        <f>R101</f>
        <v>0</v>
      </c>
      <c r="S100" s="196"/>
      <c r="T100" s="198">
        <f>T101</f>
        <v>0</v>
      </c>
      <c r="U100" s="12"/>
      <c r="V100" s="12"/>
      <c r="W100" s="12"/>
      <c r="X100" s="12"/>
      <c r="Y100" s="12"/>
      <c r="Z100" s="12"/>
      <c r="AA100" s="12"/>
      <c r="AB100" s="12"/>
      <c r="AC100" s="12"/>
      <c r="AD100" s="12"/>
      <c r="AE100" s="12"/>
      <c r="AR100" s="199" t="s">
        <v>149</v>
      </c>
      <c r="AT100" s="200" t="s">
        <v>71</v>
      </c>
      <c r="AU100" s="200" t="s">
        <v>72</v>
      </c>
      <c r="AY100" s="199" t="s">
        <v>118</v>
      </c>
      <c r="BK100" s="201">
        <f>BK101</f>
        <v>0</v>
      </c>
    </row>
    <row r="101" s="12" customFormat="1" ht="22.8" customHeight="1">
      <c r="A101" s="12"/>
      <c r="B101" s="188"/>
      <c r="C101" s="189"/>
      <c r="D101" s="190" t="s">
        <v>71</v>
      </c>
      <c r="E101" s="202" t="s">
        <v>288</v>
      </c>
      <c r="F101" s="202" t="s">
        <v>289</v>
      </c>
      <c r="G101" s="189"/>
      <c r="H101" s="189"/>
      <c r="I101" s="192"/>
      <c r="J101" s="203">
        <f>BK101</f>
        <v>0</v>
      </c>
      <c r="K101" s="189"/>
      <c r="L101" s="194"/>
      <c r="M101" s="195"/>
      <c r="N101" s="196"/>
      <c r="O101" s="196"/>
      <c r="P101" s="197">
        <f>SUM(P102:P104)</f>
        <v>0</v>
      </c>
      <c r="Q101" s="196"/>
      <c r="R101" s="197">
        <f>SUM(R102:R104)</f>
        <v>0</v>
      </c>
      <c r="S101" s="196"/>
      <c r="T101" s="198">
        <f>SUM(T102:T104)</f>
        <v>0</v>
      </c>
      <c r="U101" s="12"/>
      <c r="V101" s="12"/>
      <c r="W101" s="12"/>
      <c r="X101" s="12"/>
      <c r="Y101" s="12"/>
      <c r="Z101" s="12"/>
      <c r="AA101" s="12"/>
      <c r="AB101" s="12"/>
      <c r="AC101" s="12"/>
      <c r="AD101" s="12"/>
      <c r="AE101" s="12"/>
      <c r="AR101" s="199" t="s">
        <v>149</v>
      </c>
      <c r="AT101" s="200" t="s">
        <v>71</v>
      </c>
      <c r="AU101" s="200" t="s">
        <v>80</v>
      </c>
      <c r="AY101" s="199" t="s">
        <v>118</v>
      </c>
      <c r="BK101" s="201">
        <f>SUM(BK102:BK104)</f>
        <v>0</v>
      </c>
    </row>
    <row r="102" s="2" customFormat="1" ht="14.4" customHeight="1">
      <c r="A102" s="38"/>
      <c r="B102" s="39"/>
      <c r="C102" s="204" t="s">
        <v>160</v>
      </c>
      <c r="D102" s="204" t="s">
        <v>120</v>
      </c>
      <c r="E102" s="205" t="s">
        <v>290</v>
      </c>
      <c r="F102" s="206" t="s">
        <v>291</v>
      </c>
      <c r="G102" s="207" t="s">
        <v>246</v>
      </c>
      <c r="H102" s="208">
        <v>1</v>
      </c>
      <c r="I102" s="209"/>
      <c r="J102" s="210">
        <f>ROUND(I102*H102,2)</f>
        <v>0</v>
      </c>
      <c r="K102" s="206" t="s">
        <v>124</v>
      </c>
      <c r="L102" s="44"/>
      <c r="M102" s="211" t="s">
        <v>19</v>
      </c>
      <c r="N102" s="212" t="s">
        <v>43</v>
      </c>
      <c r="O102" s="84"/>
      <c r="P102" s="213">
        <f>O102*H102</f>
        <v>0</v>
      </c>
      <c r="Q102" s="213">
        <v>0</v>
      </c>
      <c r="R102" s="213">
        <f>Q102*H102</f>
        <v>0</v>
      </c>
      <c r="S102" s="213">
        <v>0</v>
      </c>
      <c r="T102" s="214">
        <f>S102*H102</f>
        <v>0</v>
      </c>
      <c r="U102" s="38"/>
      <c r="V102" s="38"/>
      <c r="W102" s="38"/>
      <c r="X102" s="38"/>
      <c r="Y102" s="38"/>
      <c r="Z102" s="38"/>
      <c r="AA102" s="38"/>
      <c r="AB102" s="38"/>
      <c r="AC102" s="38"/>
      <c r="AD102" s="38"/>
      <c r="AE102" s="38"/>
      <c r="AR102" s="215" t="s">
        <v>292</v>
      </c>
      <c r="AT102" s="215" t="s">
        <v>120</v>
      </c>
      <c r="AU102" s="215" t="s">
        <v>82</v>
      </c>
      <c r="AY102" s="17" t="s">
        <v>118</v>
      </c>
      <c r="BE102" s="216">
        <f>IF(N102="základní",J102,0)</f>
        <v>0</v>
      </c>
      <c r="BF102" s="216">
        <f>IF(N102="snížená",J102,0)</f>
        <v>0</v>
      </c>
      <c r="BG102" s="216">
        <f>IF(N102="zákl. přenesená",J102,0)</f>
        <v>0</v>
      </c>
      <c r="BH102" s="216">
        <f>IF(N102="sníž. přenesená",J102,0)</f>
        <v>0</v>
      </c>
      <c r="BI102" s="216">
        <f>IF(N102="nulová",J102,0)</f>
        <v>0</v>
      </c>
      <c r="BJ102" s="17" t="s">
        <v>80</v>
      </c>
      <c r="BK102" s="216">
        <f>ROUND(I102*H102,2)</f>
        <v>0</v>
      </c>
      <c r="BL102" s="17" t="s">
        <v>292</v>
      </c>
      <c r="BM102" s="215" t="s">
        <v>293</v>
      </c>
    </row>
    <row r="103" s="2" customFormat="1">
      <c r="A103" s="38"/>
      <c r="B103" s="39"/>
      <c r="C103" s="40"/>
      <c r="D103" s="217" t="s">
        <v>127</v>
      </c>
      <c r="E103" s="40"/>
      <c r="F103" s="218" t="s">
        <v>294</v>
      </c>
      <c r="G103" s="40"/>
      <c r="H103" s="40"/>
      <c r="I103" s="219"/>
      <c r="J103" s="40"/>
      <c r="K103" s="40"/>
      <c r="L103" s="44"/>
      <c r="M103" s="220"/>
      <c r="N103" s="221"/>
      <c r="O103" s="84"/>
      <c r="P103" s="84"/>
      <c r="Q103" s="84"/>
      <c r="R103" s="84"/>
      <c r="S103" s="84"/>
      <c r="T103" s="85"/>
      <c r="U103" s="38"/>
      <c r="V103" s="38"/>
      <c r="W103" s="38"/>
      <c r="X103" s="38"/>
      <c r="Y103" s="38"/>
      <c r="Z103" s="38"/>
      <c r="AA103" s="38"/>
      <c r="AB103" s="38"/>
      <c r="AC103" s="38"/>
      <c r="AD103" s="38"/>
      <c r="AE103" s="38"/>
      <c r="AT103" s="17" t="s">
        <v>127</v>
      </c>
      <c r="AU103" s="17" t="s">
        <v>82</v>
      </c>
    </row>
    <row r="104" s="2" customFormat="1">
      <c r="A104" s="38"/>
      <c r="B104" s="39"/>
      <c r="C104" s="40"/>
      <c r="D104" s="217" t="s">
        <v>176</v>
      </c>
      <c r="E104" s="40"/>
      <c r="F104" s="218" t="s">
        <v>295</v>
      </c>
      <c r="G104" s="40"/>
      <c r="H104" s="40"/>
      <c r="I104" s="219"/>
      <c r="J104" s="40"/>
      <c r="K104" s="40"/>
      <c r="L104" s="44"/>
      <c r="M104" s="254"/>
      <c r="N104" s="255"/>
      <c r="O104" s="256"/>
      <c r="P104" s="256"/>
      <c r="Q104" s="256"/>
      <c r="R104" s="256"/>
      <c r="S104" s="256"/>
      <c r="T104" s="257"/>
      <c r="U104" s="38"/>
      <c r="V104" s="38"/>
      <c r="W104" s="38"/>
      <c r="X104" s="38"/>
      <c r="Y104" s="38"/>
      <c r="Z104" s="38"/>
      <c r="AA104" s="38"/>
      <c r="AB104" s="38"/>
      <c r="AC104" s="38"/>
      <c r="AD104" s="38"/>
      <c r="AE104" s="38"/>
      <c r="AT104" s="17" t="s">
        <v>176</v>
      </c>
      <c r="AU104" s="17" t="s">
        <v>82</v>
      </c>
    </row>
    <row r="105" s="2" customFormat="1" ht="6.96" customHeight="1">
      <c r="A105" s="38"/>
      <c r="B105" s="59"/>
      <c r="C105" s="60"/>
      <c r="D105" s="60"/>
      <c r="E105" s="60"/>
      <c r="F105" s="60"/>
      <c r="G105" s="60"/>
      <c r="H105" s="60"/>
      <c r="I105" s="60"/>
      <c r="J105" s="60"/>
      <c r="K105" s="60"/>
      <c r="L105" s="44"/>
      <c r="M105" s="38"/>
      <c r="O105" s="38"/>
      <c r="P105" s="38"/>
      <c r="Q105" s="38"/>
      <c r="R105" s="38"/>
      <c r="S105" s="38"/>
      <c r="T105" s="38"/>
      <c r="U105" s="38"/>
      <c r="V105" s="38"/>
      <c r="W105" s="38"/>
      <c r="X105" s="38"/>
      <c r="Y105" s="38"/>
      <c r="Z105" s="38"/>
      <c r="AA105" s="38"/>
      <c r="AB105" s="38"/>
      <c r="AC105" s="38"/>
      <c r="AD105" s="38"/>
      <c r="AE105" s="38"/>
    </row>
  </sheetData>
  <sheetProtection sheet="1" autoFilter="0" formatColumns="0" formatRows="0" objects="1" scenarios="1" spinCount="100000" saltValue="rKpoNBSpLKdFdS3IhMULKSIx+1qtuII5wveuVEKaEsH2OuvLiMUl8tUdPSDbr333UnHO4WgvM7UFEXC2vxeojQ==" hashValue="9l/UPf8+qsRRZ5I3svbvCRLjcHQ18uUGNEVZiCtEMUWotFuIBLhS/nfiYm5zQgm8Der1I+fujZqEKBTbgaU++A==" algorithmName="SHA-512" password="CD98"/>
  <autoFilter ref="C84:K104"/>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59" customWidth="1"/>
    <col min="2" max="2" width="1.667969" style="259" customWidth="1"/>
    <col min="3" max="4" width="5" style="259" customWidth="1"/>
    <col min="5" max="5" width="11.66016" style="259" customWidth="1"/>
    <col min="6" max="6" width="9.160156" style="259" customWidth="1"/>
    <col min="7" max="7" width="5" style="259" customWidth="1"/>
    <col min="8" max="8" width="77.83203" style="259" customWidth="1"/>
    <col min="9" max="10" width="20" style="259" customWidth="1"/>
    <col min="11" max="11" width="1.667969" style="259" customWidth="1"/>
  </cols>
  <sheetData>
    <row r="1" s="1" customFormat="1" ht="37.5" customHeight="1"/>
    <row r="2" s="1" customFormat="1" ht="7.5" customHeight="1">
      <c r="B2" s="260"/>
      <c r="C2" s="261"/>
      <c r="D2" s="261"/>
      <c r="E2" s="261"/>
      <c r="F2" s="261"/>
      <c r="G2" s="261"/>
      <c r="H2" s="261"/>
      <c r="I2" s="261"/>
      <c r="J2" s="261"/>
      <c r="K2" s="262"/>
    </row>
    <row r="3" s="15" customFormat="1" ht="45" customHeight="1">
      <c r="B3" s="263"/>
      <c r="C3" s="264" t="s">
        <v>296</v>
      </c>
      <c r="D3" s="264"/>
      <c r="E3" s="264"/>
      <c r="F3" s="264"/>
      <c r="G3" s="264"/>
      <c r="H3" s="264"/>
      <c r="I3" s="264"/>
      <c r="J3" s="264"/>
      <c r="K3" s="265"/>
    </row>
    <row r="4" s="1" customFormat="1" ht="25.5" customHeight="1">
      <c r="B4" s="266"/>
      <c r="C4" s="267" t="s">
        <v>297</v>
      </c>
      <c r="D4" s="267"/>
      <c r="E4" s="267"/>
      <c r="F4" s="267"/>
      <c r="G4" s="267"/>
      <c r="H4" s="267"/>
      <c r="I4" s="267"/>
      <c r="J4" s="267"/>
      <c r="K4" s="268"/>
    </row>
    <row r="5" s="1" customFormat="1" ht="5.25" customHeight="1">
      <c r="B5" s="266"/>
      <c r="C5" s="269"/>
      <c r="D5" s="269"/>
      <c r="E5" s="269"/>
      <c r="F5" s="269"/>
      <c r="G5" s="269"/>
      <c r="H5" s="269"/>
      <c r="I5" s="269"/>
      <c r="J5" s="269"/>
      <c r="K5" s="268"/>
    </row>
    <row r="6" s="1" customFormat="1" ht="15" customHeight="1">
      <c r="B6" s="266"/>
      <c r="C6" s="270" t="s">
        <v>298</v>
      </c>
      <c r="D6" s="270"/>
      <c r="E6" s="270"/>
      <c r="F6" s="270"/>
      <c r="G6" s="270"/>
      <c r="H6" s="270"/>
      <c r="I6" s="270"/>
      <c r="J6" s="270"/>
      <c r="K6" s="268"/>
    </row>
    <row r="7" s="1" customFormat="1" ht="15" customHeight="1">
      <c r="B7" s="271"/>
      <c r="C7" s="270" t="s">
        <v>299</v>
      </c>
      <c r="D7" s="270"/>
      <c r="E7" s="270"/>
      <c r="F7" s="270"/>
      <c r="G7" s="270"/>
      <c r="H7" s="270"/>
      <c r="I7" s="270"/>
      <c r="J7" s="270"/>
      <c r="K7" s="268"/>
    </row>
    <row r="8" s="1" customFormat="1" ht="12.75" customHeight="1">
      <c r="B8" s="271"/>
      <c r="C8" s="270"/>
      <c r="D8" s="270"/>
      <c r="E8" s="270"/>
      <c r="F8" s="270"/>
      <c r="G8" s="270"/>
      <c r="H8" s="270"/>
      <c r="I8" s="270"/>
      <c r="J8" s="270"/>
      <c r="K8" s="268"/>
    </row>
    <row r="9" s="1" customFormat="1" ht="15" customHeight="1">
      <c r="B9" s="271"/>
      <c r="C9" s="270" t="s">
        <v>300</v>
      </c>
      <c r="D9" s="270"/>
      <c r="E9" s="270"/>
      <c r="F9" s="270"/>
      <c r="G9" s="270"/>
      <c r="H9" s="270"/>
      <c r="I9" s="270"/>
      <c r="J9" s="270"/>
      <c r="K9" s="268"/>
    </row>
    <row r="10" s="1" customFormat="1" ht="15" customHeight="1">
      <c r="B10" s="271"/>
      <c r="C10" s="270"/>
      <c r="D10" s="270" t="s">
        <v>301</v>
      </c>
      <c r="E10" s="270"/>
      <c r="F10" s="270"/>
      <c r="G10" s="270"/>
      <c r="H10" s="270"/>
      <c r="I10" s="270"/>
      <c r="J10" s="270"/>
      <c r="K10" s="268"/>
    </row>
    <row r="11" s="1" customFormat="1" ht="15" customHeight="1">
      <c r="B11" s="271"/>
      <c r="C11" s="272"/>
      <c r="D11" s="270" t="s">
        <v>302</v>
      </c>
      <c r="E11" s="270"/>
      <c r="F11" s="270"/>
      <c r="G11" s="270"/>
      <c r="H11" s="270"/>
      <c r="I11" s="270"/>
      <c r="J11" s="270"/>
      <c r="K11" s="268"/>
    </row>
    <row r="12" s="1" customFormat="1" ht="15" customHeight="1">
      <c r="B12" s="271"/>
      <c r="C12" s="272"/>
      <c r="D12" s="270"/>
      <c r="E12" s="270"/>
      <c r="F12" s="270"/>
      <c r="G12" s="270"/>
      <c r="H12" s="270"/>
      <c r="I12" s="270"/>
      <c r="J12" s="270"/>
      <c r="K12" s="268"/>
    </row>
    <row r="13" s="1" customFormat="1" ht="15" customHeight="1">
      <c r="B13" s="271"/>
      <c r="C13" s="272"/>
      <c r="D13" s="273" t="s">
        <v>303</v>
      </c>
      <c r="E13" s="270"/>
      <c r="F13" s="270"/>
      <c r="G13" s="270"/>
      <c r="H13" s="270"/>
      <c r="I13" s="270"/>
      <c r="J13" s="270"/>
      <c r="K13" s="268"/>
    </row>
    <row r="14" s="1" customFormat="1" ht="12.75" customHeight="1">
      <c r="B14" s="271"/>
      <c r="C14" s="272"/>
      <c r="D14" s="272"/>
      <c r="E14" s="272"/>
      <c r="F14" s="272"/>
      <c r="G14" s="272"/>
      <c r="H14" s="272"/>
      <c r="I14" s="272"/>
      <c r="J14" s="272"/>
      <c r="K14" s="268"/>
    </row>
    <row r="15" s="1" customFormat="1" ht="15" customHeight="1">
      <c r="B15" s="271"/>
      <c r="C15" s="272"/>
      <c r="D15" s="270" t="s">
        <v>304</v>
      </c>
      <c r="E15" s="270"/>
      <c r="F15" s="270"/>
      <c r="G15" s="270"/>
      <c r="H15" s="270"/>
      <c r="I15" s="270"/>
      <c r="J15" s="270"/>
      <c r="K15" s="268"/>
    </row>
    <row r="16" s="1" customFormat="1" ht="15" customHeight="1">
      <c r="B16" s="271"/>
      <c r="C16" s="272"/>
      <c r="D16" s="270" t="s">
        <v>305</v>
      </c>
      <c r="E16" s="270"/>
      <c r="F16" s="270"/>
      <c r="G16" s="270"/>
      <c r="H16" s="270"/>
      <c r="I16" s="270"/>
      <c r="J16" s="270"/>
      <c r="K16" s="268"/>
    </row>
    <row r="17" s="1" customFormat="1" ht="15" customHeight="1">
      <c r="B17" s="271"/>
      <c r="C17" s="272"/>
      <c r="D17" s="270" t="s">
        <v>306</v>
      </c>
      <c r="E17" s="270"/>
      <c r="F17" s="270"/>
      <c r="G17" s="270"/>
      <c r="H17" s="270"/>
      <c r="I17" s="270"/>
      <c r="J17" s="270"/>
      <c r="K17" s="268"/>
    </row>
    <row r="18" s="1" customFormat="1" ht="15" customHeight="1">
      <c r="B18" s="271"/>
      <c r="C18" s="272"/>
      <c r="D18" s="272"/>
      <c r="E18" s="274" t="s">
        <v>79</v>
      </c>
      <c r="F18" s="270" t="s">
        <v>307</v>
      </c>
      <c r="G18" s="270"/>
      <c r="H18" s="270"/>
      <c r="I18" s="270"/>
      <c r="J18" s="270"/>
      <c r="K18" s="268"/>
    </row>
    <row r="19" s="1" customFormat="1" ht="15" customHeight="1">
      <c r="B19" s="271"/>
      <c r="C19" s="272"/>
      <c r="D19" s="272"/>
      <c r="E19" s="274" t="s">
        <v>308</v>
      </c>
      <c r="F19" s="270" t="s">
        <v>309</v>
      </c>
      <c r="G19" s="270"/>
      <c r="H19" s="270"/>
      <c r="I19" s="270"/>
      <c r="J19" s="270"/>
      <c r="K19" s="268"/>
    </row>
    <row r="20" s="1" customFormat="1" ht="15" customHeight="1">
      <c r="B20" s="271"/>
      <c r="C20" s="272"/>
      <c r="D20" s="272"/>
      <c r="E20" s="274" t="s">
        <v>310</v>
      </c>
      <c r="F20" s="270" t="s">
        <v>311</v>
      </c>
      <c r="G20" s="270"/>
      <c r="H20" s="270"/>
      <c r="I20" s="270"/>
      <c r="J20" s="270"/>
      <c r="K20" s="268"/>
    </row>
    <row r="21" s="1" customFormat="1" ht="15" customHeight="1">
      <c r="B21" s="271"/>
      <c r="C21" s="272"/>
      <c r="D21" s="272"/>
      <c r="E21" s="274" t="s">
        <v>312</v>
      </c>
      <c r="F21" s="270" t="s">
        <v>313</v>
      </c>
      <c r="G21" s="270"/>
      <c r="H21" s="270"/>
      <c r="I21" s="270"/>
      <c r="J21" s="270"/>
      <c r="K21" s="268"/>
    </row>
    <row r="22" s="1" customFormat="1" ht="15" customHeight="1">
      <c r="B22" s="271"/>
      <c r="C22" s="272"/>
      <c r="D22" s="272"/>
      <c r="E22" s="274" t="s">
        <v>241</v>
      </c>
      <c r="F22" s="270" t="s">
        <v>242</v>
      </c>
      <c r="G22" s="270"/>
      <c r="H22" s="270"/>
      <c r="I22" s="270"/>
      <c r="J22" s="270"/>
      <c r="K22" s="268"/>
    </row>
    <row r="23" s="1" customFormat="1" ht="15" customHeight="1">
      <c r="B23" s="271"/>
      <c r="C23" s="272"/>
      <c r="D23" s="272"/>
      <c r="E23" s="274" t="s">
        <v>314</v>
      </c>
      <c r="F23" s="270" t="s">
        <v>315</v>
      </c>
      <c r="G23" s="270"/>
      <c r="H23" s="270"/>
      <c r="I23" s="270"/>
      <c r="J23" s="270"/>
      <c r="K23" s="268"/>
    </row>
    <row r="24" s="1" customFormat="1" ht="12.75" customHeight="1">
      <c r="B24" s="271"/>
      <c r="C24" s="272"/>
      <c r="D24" s="272"/>
      <c r="E24" s="272"/>
      <c r="F24" s="272"/>
      <c r="G24" s="272"/>
      <c r="H24" s="272"/>
      <c r="I24" s="272"/>
      <c r="J24" s="272"/>
      <c r="K24" s="268"/>
    </row>
    <row r="25" s="1" customFormat="1" ht="15" customHeight="1">
      <c r="B25" s="271"/>
      <c r="C25" s="270" t="s">
        <v>316</v>
      </c>
      <c r="D25" s="270"/>
      <c r="E25" s="270"/>
      <c r="F25" s="270"/>
      <c r="G25" s="270"/>
      <c r="H25" s="270"/>
      <c r="I25" s="270"/>
      <c r="J25" s="270"/>
      <c r="K25" s="268"/>
    </row>
    <row r="26" s="1" customFormat="1" ht="15" customHeight="1">
      <c r="B26" s="271"/>
      <c r="C26" s="270" t="s">
        <v>317</v>
      </c>
      <c r="D26" s="270"/>
      <c r="E26" s="270"/>
      <c r="F26" s="270"/>
      <c r="G26" s="270"/>
      <c r="H26" s="270"/>
      <c r="I26" s="270"/>
      <c r="J26" s="270"/>
      <c r="K26" s="268"/>
    </row>
    <row r="27" s="1" customFormat="1" ht="15" customHeight="1">
      <c r="B27" s="271"/>
      <c r="C27" s="270"/>
      <c r="D27" s="270" t="s">
        <v>318</v>
      </c>
      <c r="E27" s="270"/>
      <c r="F27" s="270"/>
      <c r="G27" s="270"/>
      <c r="H27" s="270"/>
      <c r="I27" s="270"/>
      <c r="J27" s="270"/>
      <c r="K27" s="268"/>
    </row>
    <row r="28" s="1" customFormat="1" ht="15" customHeight="1">
      <c r="B28" s="271"/>
      <c r="C28" s="272"/>
      <c r="D28" s="270" t="s">
        <v>319</v>
      </c>
      <c r="E28" s="270"/>
      <c r="F28" s="270"/>
      <c r="G28" s="270"/>
      <c r="H28" s="270"/>
      <c r="I28" s="270"/>
      <c r="J28" s="270"/>
      <c r="K28" s="268"/>
    </row>
    <row r="29" s="1" customFormat="1" ht="12.75" customHeight="1">
      <c r="B29" s="271"/>
      <c r="C29" s="272"/>
      <c r="D29" s="272"/>
      <c r="E29" s="272"/>
      <c r="F29" s="272"/>
      <c r="G29" s="272"/>
      <c r="H29" s="272"/>
      <c r="I29" s="272"/>
      <c r="J29" s="272"/>
      <c r="K29" s="268"/>
    </row>
    <row r="30" s="1" customFormat="1" ht="15" customHeight="1">
      <c r="B30" s="271"/>
      <c r="C30" s="272"/>
      <c r="D30" s="270" t="s">
        <v>320</v>
      </c>
      <c r="E30" s="270"/>
      <c r="F30" s="270"/>
      <c r="G30" s="270"/>
      <c r="H30" s="270"/>
      <c r="I30" s="270"/>
      <c r="J30" s="270"/>
      <c r="K30" s="268"/>
    </row>
    <row r="31" s="1" customFormat="1" ht="15" customHeight="1">
      <c r="B31" s="271"/>
      <c r="C31" s="272"/>
      <c r="D31" s="270" t="s">
        <v>321</v>
      </c>
      <c r="E31" s="270"/>
      <c r="F31" s="270"/>
      <c r="G31" s="270"/>
      <c r="H31" s="270"/>
      <c r="I31" s="270"/>
      <c r="J31" s="270"/>
      <c r="K31" s="268"/>
    </row>
    <row r="32" s="1" customFormat="1" ht="12.75" customHeight="1">
      <c r="B32" s="271"/>
      <c r="C32" s="272"/>
      <c r="D32" s="272"/>
      <c r="E32" s="272"/>
      <c r="F32" s="272"/>
      <c r="G32" s="272"/>
      <c r="H32" s="272"/>
      <c r="I32" s="272"/>
      <c r="J32" s="272"/>
      <c r="K32" s="268"/>
    </row>
    <row r="33" s="1" customFormat="1" ht="15" customHeight="1">
      <c r="B33" s="271"/>
      <c r="C33" s="272"/>
      <c r="D33" s="270" t="s">
        <v>322</v>
      </c>
      <c r="E33" s="270"/>
      <c r="F33" s="270"/>
      <c r="G33" s="270"/>
      <c r="H33" s="270"/>
      <c r="I33" s="270"/>
      <c r="J33" s="270"/>
      <c r="K33" s="268"/>
    </row>
    <row r="34" s="1" customFormat="1" ht="15" customHeight="1">
      <c r="B34" s="271"/>
      <c r="C34" s="272"/>
      <c r="D34" s="270" t="s">
        <v>323</v>
      </c>
      <c r="E34" s="270"/>
      <c r="F34" s="270"/>
      <c r="G34" s="270"/>
      <c r="H34" s="270"/>
      <c r="I34" s="270"/>
      <c r="J34" s="270"/>
      <c r="K34" s="268"/>
    </row>
    <row r="35" s="1" customFormat="1" ht="15" customHeight="1">
      <c r="B35" s="271"/>
      <c r="C35" s="272"/>
      <c r="D35" s="270" t="s">
        <v>324</v>
      </c>
      <c r="E35" s="270"/>
      <c r="F35" s="270"/>
      <c r="G35" s="270"/>
      <c r="H35" s="270"/>
      <c r="I35" s="270"/>
      <c r="J35" s="270"/>
      <c r="K35" s="268"/>
    </row>
    <row r="36" s="1" customFormat="1" ht="15" customHeight="1">
      <c r="B36" s="271"/>
      <c r="C36" s="272"/>
      <c r="D36" s="270"/>
      <c r="E36" s="273" t="s">
        <v>104</v>
      </c>
      <c r="F36" s="270"/>
      <c r="G36" s="270" t="s">
        <v>325</v>
      </c>
      <c r="H36" s="270"/>
      <c r="I36" s="270"/>
      <c r="J36" s="270"/>
      <c r="K36" s="268"/>
    </row>
    <row r="37" s="1" customFormat="1" ht="30.75" customHeight="1">
      <c r="B37" s="271"/>
      <c r="C37" s="272"/>
      <c r="D37" s="270"/>
      <c r="E37" s="273" t="s">
        <v>326</v>
      </c>
      <c r="F37" s="270"/>
      <c r="G37" s="270" t="s">
        <v>327</v>
      </c>
      <c r="H37" s="270"/>
      <c r="I37" s="270"/>
      <c r="J37" s="270"/>
      <c r="K37" s="268"/>
    </row>
    <row r="38" s="1" customFormat="1" ht="15" customHeight="1">
      <c r="B38" s="271"/>
      <c r="C38" s="272"/>
      <c r="D38" s="270"/>
      <c r="E38" s="273" t="s">
        <v>53</v>
      </c>
      <c r="F38" s="270"/>
      <c r="G38" s="270" t="s">
        <v>328</v>
      </c>
      <c r="H38" s="270"/>
      <c r="I38" s="270"/>
      <c r="J38" s="270"/>
      <c r="K38" s="268"/>
    </row>
    <row r="39" s="1" customFormat="1" ht="15" customHeight="1">
      <c r="B39" s="271"/>
      <c r="C39" s="272"/>
      <c r="D39" s="270"/>
      <c r="E39" s="273" t="s">
        <v>54</v>
      </c>
      <c r="F39" s="270"/>
      <c r="G39" s="270" t="s">
        <v>329</v>
      </c>
      <c r="H39" s="270"/>
      <c r="I39" s="270"/>
      <c r="J39" s="270"/>
      <c r="K39" s="268"/>
    </row>
    <row r="40" s="1" customFormat="1" ht="15" customHeight="1">
      <c r="B40" s="271"/>
      <c r="C40" s="272"/>
      <c r="D40" s="270"/>
      <c r="E40" s="273" t="s">
        <v>105</v>
      </c>
      <c r="F40" s="270"/>
      <c r="G40" s="270" t="s">
        <v>330</v>
      </c>
      <c r="H40" s="270"/>
      <c r="I40" s="270"/>
      <c r="J40" s="270"/>
      <c r="K40" s="268"/>
    </row>
    <row r="41" s="1" customFormat="1" ht="15" customHeight="1">
      <c r="B41" s="271"/>
      <c r="C41" s="272"/>
      <c r="D41" s="270"/>
      <c r="E41" s="273" t="s">
        <v>106</v>
      </c>
      <c r="F41" s="270"/>
      <c r="G41" s="270" t="s">
        <v>331</v>
      </c>
      <c r="H41" s="270"/>
      <c r="I41" s="270"/>
      <c r="J41" s="270"/>
      <c r="K41" s="268"/>
    </row>
    <row r="42" s="1" customFormat="1" ht="15" customHeight="1">
      <c r="B42" s="271"/>
      <c r="C42" s="272"/>
      <c r="D42" s="270"/>
      <c r="E42" s="273" t="s">
        <v>332</v>
      </c>
      <c r="F42" s="270"/>
      <c r="G42" s="270" t="s">
        <v>333</v>
      </c>
      <c r="H42" s="270"/>
      <c r="I42" s="270"/>
      <c r="J42" s="270"/>
      <c r="K42" s="268"/>
    </row>
    <row r="43" s="1" customFormat="1" ht="15" customHeight="1">
      <c r="B43" s="271"/>
      <c r="C43" s="272"/>
      <c r="D43" s="270"/>
      <c r="E43" s="273"/>
      <c r="F43" s="270"/>
      <c r="G43" s="270" t="s">
        <v>334</v>
      </c>
      <c r="H43" s="270"/>
      <c r="I43" s="270"/>
      <c r="J43" s="270"/>
      <c r="K43" s="268"/>
    </row>
    <row r="44" s="1" customFormat="1" ht="15" customHeight="1">
      <c r="B44" s="271"/>
      <c r="C44" s="272"/>
      <c r="D44" s="270"/>
      <c r="E44" s="273" t="s">
        <v>335</v>
      </c>
      <c r="F44" s="270"/>
      <c r="G44" s="270" t="s">
        <v>336</v>
      </c>
      <c r="H44" s="270"/>
      <c r="I44" s="270"/>
      <c r="J44" s="270"/>
      <c r="K44" s="268"/>
    </row>
    <row r="45" s="1" customFormat="1" ht="15" customHeight="1">
      <c r="B45" s="271"/>
      <c r="C45" s="272"/>
      <c r="D45" s="270"/>
      <c r="E45" s="273" t="s">
        <v>108</v>
      </c>
      <c r="F45" s="270"/>
      <c r="G45" s="270" t="s">
        <v>337</v>
      </c>
      <c r="H45" s="270"/>
      <c r="I45" s="270"/>
      <c r="J45" s="270"/>
      <c r="K45" s="268"/>
    </row>
    <row r="46" s="1" customFormat="1" ht="12.75" customHeight="1">
      <c r="B46" s="271"/>
      <c r="C46" s="272"/>
      <c r="D46" s="270"/>
      <c r="E46" s="270"/>
      <c r="F46" s="270"/>
      <c r="G46" s="270"/>
      <c r="H46" s="270"/>
      <c r="I46" s="270"/>
      <c r="J46" s="270"/>
      <c r="K46" s="268"/>
    </row>
    <row r="47" s="1" customFormat="1" ht="15" customHeight="1">
      <c r="B47" s="271"/>
      <c r="C47" s="272"/>
      <c r="D47" s="270" t="s">
        <v>338</v>
      </c>
      <c r="E47" s="270"/>
      <c r="F47" s="270"/>
      <c r="G47" s="270"/>
      <c r="H47" s="270"/>
      <c r="I47" s="270"/>
      <c r="J47" s="270"/>
      <c r="K47" s="268"/>
    </row>
    <row r="48" s="1" customFormat="1" ht="15" customHeight="1">
      <c r="B48" s="271"/>
      <c r="C48" s="272"/>
      <c r="D48" s="272"/>
      <c r="E48" s="270" t="s">
        <v>339</v>
      </c>
      <c r="F48" s="270"/>
      <c r="G48" s="270"/>
      <c r="H48" s="270"/>
      <c r="I48" s="270"/>
      <c r="J48" s="270"/>
      <c r="K48" s="268"/>
    </row>
    <row r="49" s="1" customFormat="1" ht="15" customHeight="1">
      <c r="B49" s="271"/>
      <c r="C49" s="272"/>
      <c r="D49" s="272"/>
      <c r="E49" s="270" t="s">
        <v>340</v>
      </c>
      <c r="F49" s="270"/>
      <c r="G49" s="270"/>
      <c r="H49" s="270"/>
      <c r="I49" s="270"/>
      <c r="J49" s="270"/>
      <c r="K49" s="268"/>
    </row>
    <row r="50" s="1" customFormat="1" ht="15" customHeight="1">
      <c r="B50" s="271"/>
      <c r="C50" s="272"/>
      <c r="D50" s="272"/>
      <c r="E50" s="270" t="s">
        <v>341</v>
      </c>
      <c r="F50" s="270"/>
      <c r="G50" s="270"/>
      <c r="H50" s="270"/>
      <c r="I50" s="270"/>
      <c r="J50" s="270"/>
      <c r="K50" s="268"/>
    </row>
    <row r="51" s="1" customFormat="1" ht="15" customHeight="1">
      <c r="B51" s="271"/>
      <c r="C51" s="272"/>
      <c r="D51" s="270" t="s">
        <v>342</v>
      </c>
      <c r="E51" s="270"/>
      <c r="F51" s="270"/>
      <c r="G51" s="270"/>
      <c r="H51" s="270"/>
      <c r="I51" s="270"/>
      <c r="J51" s="270"/>
      <c r="K51" s="268"/>
    </row>
    <row r="52" s="1" customFormat="1" ht="25.5" customHeight="1">
      <c r="B52" s="266"/>
      <c r="C52" s="267" t="s">
        <v>343</v>
      </c>
      <c r="D52" s="267"/>
      <c r="E52" s="267"/>
      <c r="F52" s="267"/>
      <c r="G52" s="267"/>
      <c r="H52" s="267"/>
      <c r="I52" s="267"/>
      <c r="J52" s="267"/>
      <c r="K52" s="268"/>
    </row>
    <row r="53" s="1" customFormat="1" ht="5.25" customHeight="1">
      <c r="B53" s="266"/>
      <c r="C53" s="269"/>
      <c r="D53" s="269"/>
      <c r="E53" s="269"/>
      <c r="F53" s="269"/>
      <c r="G53" s="269"/>
      <c r="H53" s="269"/>
      <c r="I53" s="269"/>
      <c r="J53" s="269"/>
      <c r="K53" s="268"/>
    </row>
    <row r="54" s="1" customFormat="1" ht="15" customHeight="1">
      <c r="B54" s="266"/>
      <c r="C54" s="270" t="s">
        <v>344</v>
      </c>
      <c r="D54" s="270"/>
      <c r="E54" s="270"/>
      <c r="F54" s="270"/>
      <c r="G54" s="270"/>
      <c r="H54" s="270"/>
      <c r="I54" s="270"/>
      <c r="J54" s="270"/>
      <c r="K54" s="268"/>
    </row>
    <row r="55" s="1" customFormat="1" ht="15" customHeight="1">
      <c r="B55" s="266"/>
      <c r="C55" s="270" t="s">
        <v>345</v>
      </c>
      <c r="D55" s="270"/>
      <c r="E55" s="270"/>
      <c r="F55" s="270"/>
      <c r="G55" s="270"/>
      <c r="H55" s="270"/>
      <c r="I55" s="270"/>
      <c r="J55" s="270"/>
      <c r="K55" s="268"/>
    </row>
    <row r="56" s="1" customFormat="1" ht="12.75" customHeight="1">
      <c r="B56" s="266"/>
      <c r="C56" s="270"/>
      <c r="D56" s="270"/>
      <c r="E56" s="270"/>
      <c r="F56" s="270"/>
      <c r="G56" s="270"/>
      <c r="H56" s="270"/>
      <c r="I56" s="270"/>
      <c r="J56" s="270"/>
      <c r="K56" s="268"/>
    </row>
    <row r="57" s="1" customFormat="1" ht="15" customHeight="1">
      <c r="B57" s="266"/>
      <c r="C57" s="270" t="s">
        <v>346</v>
      </c>
      <c r="D57" s="270"/>
      <c r="E57" s="270"/>
      <c r="F57" s="270"/>
      <c r="G57" s="270"/>
      <c r="H57" s="270"/>
      <c r="I57" s="270"/>
      <c r="J57" s="270"/>
      <c r="K57" s="268"/>
    </row>
    <row r="58" s="1" customFormat="1" ht="15" customHeight="1">
      <c r="B58" s="266"/>
      <c r="C58" s="272"/>
      <c r="D58" s="270" t="s">
        <v>347</v>
      </c>
      <c r="E58" s="270"/>
      <c r="F58" s="270"/>
      <c r="G58" s="270"/>
      <c r="H58" s="270"/>
      <c r="I58" s="270"/>
      <c r="J58" s="270"/>
      <c r="K58" s="268"/>
    </row>
    <row r="59" s="1" customFormat="1" ht="15" customHeight="1">
      <c r="B59" s="266"/>
      <c r="C59" s="272"/>
      <c r="D59" s="270" t="s">
        <v>348</v>
      </c>
      <c r="E59" s="270"/>
      <c r="F59" s="270"/>
      <c r="G59" s="270"/>
      <c r="H59" s="270"/>
      <c r="I59" s="270"/>
      <c r="J59" s="270"/>
      <c r="K59" s="268"/>
    </row>
    <row r="60" s="1" customFormat="1" ht="15" customHeight="1">
      <c r="B60" s="266"/>
      <c r="C60" s="272"/>
      <c r="D60" s="270" t="s">
        <v>349</v>
      </c>
      <c r="E60" s="270"/>
      <c r="F60" s="270"/>
      <c r="G60" s="270"/>
      <c r="H60" s="270"/>
      <c r="I60" s="270"/>
      <c r="J60" s="270"/>
      <c r="K60" s="268"/>
    </row>
    <row r="61" s="1" customFormat="1" ht="15" customHeight="1">
      <c r="B61" s="266"/>
      <c r="C61" s="272"/>
      <c r="D61" s="270" t="s">
        <v>350</v>
      </c>
      <c r="E61" s="270"/>
      <c r="F61" s="270"/>
      <c r="G61" s="270"/>
      <c r="H61" s="270"/>
      <c r="I61" s="270"/>
      <c r="J61" s="270"/>
      <c r="K61" s="268"/>
    </row>
    <row r="62" s="1" customFormat="1" ht="15" customHeight="1">
      <c r="B62" s="266"/>
      <c r="C62" s="272"/>
      <c r="D62" s="275" t="s">
        <v>351</v>
      </c>
      <c r="E62" s="275"/>
      <c r="F62" s="275"/>
      <c r="G62" s="275"/>
      <c r="H62" s="275"/>
      <c r="I62" s="275"/>
      <c r="J62" s="275"/>
      <c r="K62" s="268"/>
    </row>
    <row r="63" s="1" customFormat="1" ht="15" customHeight="1">
      <c r="B63" s="266"/>
      <c r="C63" s="272"/>
      <c r="D63" s="270" t="s">
        <v>352</v>
      </c>
      <c r="E63" s="270"/>
      <c r="F63" s="270"/>
      <c r="G63" s="270"/>
      <c r="H63" s="270"/>
      <c r="I63" s="270"/>
      <c r="J63" s="270"/>
      <c r="K63" s="268"/>
    </row>
    <row r="64" s="1" customFormat="1" ht="12.75" customHeight="1">
      <c r="B64" s="266"/>
      <c r="C64" s="272"/>
      <c r="D64" s="272"/>
      <c r="E64" s="276"/>
      <c r="F64" s="272"/>
      <c r="G64" s="272"/>
      <c r="H64" s="272"/>
      <c r="I64" s="272"/>
      <c r="J64" s="272"/>
      <c r="K64" s="268"/>
    </row>
    <row r="65" s="1" customFormat="1" ht="15" customHeight="1">
      <c r="B65" s="266"/>
      <c r="C65" s="272"/>
      <c r="D65" s="270" t="s">
        <v>353</v>
      </c>
      <c r="E65" s="270"/>
      <c r="F65" s="270"/>
      <c r="G65" s="270"/>
      <c r="H65" s="270"/>
      <c r="I65" s="270"/>
      <c r="J65" s="270"/>
      <c r="K65" s="268"/>
    </row>
    <row r="66" s="1" customFormat="1" ht="15" customHeight="1">
      <c r="B66" s="266"/>
      <c r="C66" s="272"/>
      <c r="D66" s="275" t="s">
        <v>354</v>
      </c>
      <c r="E66" s="275"/>
      <c r="F66" s="275"/>
      <c r="G66" s="275"/>
      <c r="H66" s="275"/>
      <c r="I66" s="275"/>
      <c r="J66" s="275"/>
      <c r="K66" s="268"/>
    </row>
    <row r="67" s="1" customFormat="1" ht="15" customHeight="1">
      <c r="B67" s="266"/>
      <c r="C67" s="272"/>
      <c r="D67" s="270" t="s">
        <v>355</v>
      </c>
      <c r="E67" s="270"/>
      <c r="F67" s="270"/>
      <c r="G67" s="270"/>
      <c r="H67" s="270"/>
      <c r="I67" s="270"/>
      <c r="J67" s="270"/>
      <c r="K67" s="268"/>
    </row>
    <row r="68" s="1" customFormat="1" ht="15" customHeight="1">
      <c r="B68" s="266"/>
      <c r="C68" s="272"/>
      <c r="D68" s="270" t="s">
        <v>356</v>
      </c>
      <c r="E68" s="270"/>
      <c r="F68" s="270"/>
      <c r="G68" s="270"/>
      <c r="H68" s="270"/>
      <c r="I68" s="270"/>
      <c r="J68" s="270"/>
      <c r="K68" s="268"/>
    </row>
    <row r="69" s="1" customFormat="1" ht="15" customHeight="1">
      <c r="B69" s="266"/>
      <c r="C69" s="272"/>
      <c r="D69" s="270" t="s">
        <v>357</v>
      </c>
      <c r="E69" s="270"/>
      <c r="F69" s="270"/>
      <c r="G69" s="270"/>
      <c r="H69" s="270"/>
      <c r="I69" s="270"/>
      <c r="J69" s="270"/>
      <c r="K69" s="268"/>
    </row>
    <row r="70" s="1" customFormat="1" ht="15" customHeight="1">
      <c r="B70" s="266"/>
      <c r="C70" s="272"/>
      <c r="D70" s="270" t="s">
        <v>358</v>
      </c>
      <c r="E70" s="270"/>
      <c r="F70" s="270"/>
      <c r="G70" s="270"/>
      <c r="H70" s="270"/>
      <c r="I70" s="270"/>
      <c r="J70" s="270"/>
      <c r="K70" s="268"/>
    </row>
    <row r="71" s="1" customFormat="1" ht="12.75" customHeight="1">
      <c r="B71" s="277"/>
      <c r="C71" s="278"/>
      <c r="D71" s="278"/>
      <c r="E71" s="278"/>
      <c r="F71" s="278"/>
      <c r="G71" s="278"/>
      <c r="H71" s="278"/>
      <c r="I71" s="278"/>
      <c r="J71" s="278"/>
      <c r="K71" s="279"/>
    </row>
    <row r="72" s="1" customFormat="1" ht="18.75" customHeight="1">
      <c r="B72" s="280"/>
      <c r="C72" s="280"/>
      <c r="D72" s="280"/>
      <c r="E72" s="280"/>
      <c r="F72" s="280"/>
      <c r="G72" s="280"/>
      <c r="H72" s="280"/>
      <c r="I72" s="280"/>
      <c r="J72" s="280"/>
      <c r="K72" s="281"/>
    </row>
    <row r="73" s="1" customFormat="1" ht="18.75" customHeight="1">
      <c r="B73" s="281"/>
      <c r="C73" s="281"/>
      <c r="D73" s="281"/>
      <c r="E73" s="281"/>
      <c r="F73" s="281"/>
      <c r="G73" s="281"/>
      <c r="H73" s="281"/>
      <c r="I73" s="281"/>
      <c r="J73" s="281"/>
      <c r="K73" s="281"/>
    </row>
    <row r="74" s="1" customFormat="1" ht="7.5" customHeight="1">
      <c r="B74" s="282"/>
      <c r="C74" s="283"/>
      <c r="D74" s="283"/>
      <c r="E74" s="283"/>
      <c r="F74" s="283"/>
      <c r="G74" s="283"/>
      <c r="H74" s="283"/>
      <c r="I74" s="283"/>
      <c r="J74" s="283"/>
      <c r="K74" s="284"/>
    </row>
    <row r="75" s="1" customFormat="1" ht="45" customHeight="1">
      <c r="B75" s="285"/>
      <c r="C75" s="286" t="s">
        <v>359</v>
      </c>
      <c r="D75" s="286"/>
      <c r="E75" s="286"/>
      <c r="F75" s="286"/>
      <c r="G75" s="286"/>
      <c r="H75" s="286"/>
      <c r="I75" s="286"/>
      <c r="J75" s="286"/>
      <c r="K75" s="287"/>
    </row>
    <row r="76" s="1" customFormat="1" ht="17.25" customHeight="1">
      <c r="B76" s="285"/>
      <c r="C76" s="288" t="s">
        <v>360</v>
      </c>
      <c r="D76" s="288"/>
      <c r="E76" s="288"/>
      <c r="F76" s="288" t="s">
        <v>361</v>
      </c>
      <c r="G76" s="289"/>
      <c r="H76" s="288" t="s">
        <v>54</v>
      </c>
      <c r="I76" s="288" t="s">
        <v>57</v>
      </c>
      <c r="J76" s="288" t="s">
        <v>362</v>
      </c>
      <c r="K76" s="287"/>
    </row>
    <row r="77" s="1" customFormat="1" ht="17.25" customHeight="1">
      <c r="B77" s="285"/>
      <c r="C77" s="290" t="s">
        <v>363</v>
      </c>
      <c r="D77" s="290"/>
      <c r="E77" s="290"/>
      <c r="F77" s="291" t="s">
        <v>364</v>
      </c>
      <c r="G77" s="292"/>
      <c r="H77" s="290"/>
      <c r="I77" s="290"/>
      <c r="J77" s="290" t="s">
        <v>365</v>
      </c>
      <c r="K77" s="287"/>
    </row>
    <row r="78" s="1" customFormat="1" ht="5.25" customHeight="1">
      <c r="B78" s="285"/>
      <c r="C78" s="293"/>
      <c r="D78" s="293"/>
      <c r="E78" s="293"/>
      <c r="F78" s="293"/>
      <c r="G78" s="294"/>
      <c r="H78" s="293"/>
      <c r="I78" s="293"/>
      <c r="J78" s="293"/>
      <c r="K78" s="287"/>
    </row>
    <row r="79" s="1" customFormat="1" ht="15" customHeight="1">
      <c r="B79" s="285"/>
      <c r="C79" s="273" t="s">
        <v>53</v>
      </c>
      <c r="D79" s="295"/>
      <c r="E79" s="295"/>
      <c r="F79" s="296" t="s">
        <v>366</v>
      </c>
      <c r="G79" s="297"/>
      <c r="H79" s="273" t="s">
        <v>367</v>
      </c>
      <c r="I79" s="273" t="s">
        <v>368</v>
      </c>
      <c r="J79" s="273">
        <v>20</v>
      </c>
      <c r="K79" s="287"/>
    </row>
    <row r="80" s="1" customFormat="1" ht="15" customHeight="1">
      <c r="B80" s="285"/>
      <c r="C80" s="273" t="s">
        <v>369</v>
      </c>
      <c r="D80" s="273"/>
      <c r="E80" s="273"/>
      <c r="F80" s="296" t="s">
        <v>366</v>
      </c>
      <c r="G80" s="297"/>
      <c r="H80" s="273" t="s">
        <v>370</v>
      </c>
      <c r="I80" s="273" t="s">
        <v>368</v>
      </c>
      <c r="J80" s="273">
        <v>120</v>
      </c>
      <c r="K80" s="287"/>
    </row>
    <row r="81" s="1" customFormat="1" ht="15" customHeight="1">
      <c r="B81" s="298"/>
      <c r="C81" s="273" t="s">
        <v>371</v>
      </c>
      <c r="D81" s="273"/>
      <c r="E81" s="273"/>
      <c r="F81" s="296" t="s">
        <v>372</v>
      </c>
      <c r="G81" s="297"/>
      <c r="H81" s="273" t="s">
        <v>373</v>
      </c>
      <c r="I81" s="273" t="s">
        <v>368</v>
      </c>
      <c r="J81" s="273">
        <v>50</v>
      </c>
      <c r="K81" s="287"/>
    </row>
    <row r="82" s="1" customFormat="1" ht="15" customHeight="1">
      <c r="B82" s="298"/>
      <c r="C82" s="273" t="s">
        <v>374</v>
      </c>
      <c r="D82" s="273"/>
      <c r="E82" s="273"/>
      <c r="F82" s="296" t="s">
        <v>366</v>
      </c>
      <c r="G82" s="297"/>
      <c r="H82" s="273" t="s">
        <v>375</v>
      </c>
      <c r="I82" s="273" t="s">
        <v>376</v>
      </c>
      <c r="J82" s="273"/>
      <c r="K82" s="287"/>
    </row>
    <row r="83" s="1" customFormat="1" ht="15" customHeight="1">
      <c r="B83" s="298"/>
      <c r="C83" s="299" t="s">
        <v>377</v>
      </c>
      <c r="D83" s="299"/>
      <c r="E83" s="299"/>
      <c r="F83" s="300" t="s">
        <v>372</v>
      </c>
      <c r="G83" s="299"/>
      <c r="H83" s="299" t="s">
        <v>378</v>
      </c>
      <c r="I83" s="299" t="s">
        <v>368</v>
      </c>
      <c r="J83" s="299">
        <v>15</v>
      </c>
      <c r="K83" s="287"/>
    </row>
    <row r="84" s="1" customFormat="1" ht="15" customHeight="1">
      <c r="B84" s="298"/>
      <c r="C84" s="299" t="s">
        <v>379</v>
      </c>
      <c r="D84" s="299"/>
      <c r="E84" s="299"/>
      <c r="F84" s="300" t="s">
        <v>372</v>
      </c>
      <c r="G84" s="299"/>
      <c r="H84" s="299" t="s">
        <v>380</v>
      </c>
      <c r="I84" s="299" t="s">
        <v>368</v>
      </c>
      <c r="J84" s="299">
        <v>15</v>
      </c>
      <c r="K84" s="287"/>
    </row>
    <row r="85" s="1" customFormat="1" ht="15" customHeight="1">
      <c r="B85" s="298"/>
      <c r="C85" s="299" t="s">
        <v>381</v>
      </c>
      <c r="D85" s="299"/>
      <c r="E85" s="299"/>
      <c r="F85" s="300" t="s">
        <v>372</v>
      </c>
      <c r="G85" s="299"/>
      <c r="H85" s="299" t="s">
        <v>382</v>
      </c>
      <c r="I85" s="299" t="s">
        <v>368</v>
      </c>
      <c r="J85" s="299">
        <v>20</v>
      </c>
      <c r="K85" s="287"/>
    </row>
    <row r="86" s="1" customFormat="1" ht="15" customHeight="1">
      <c r="B86" s="298"/>
      <c r="C86" s="299" t="s">
        <v>383</v>
      </c>
      <c r="D86" s="299"/>
      <c r="E86" s="299"/>
      <c r="F86" s="300" t="s">
        <v>372</v>
      </c>
      <c r="G86" s="299"/>
      <c r="H86" s="299" t="s">
        <v>384</v>
      </c>
      <c r="I86" s="299" t="s">
        <v>368</v>
      </c>
      <c r="J86" s="299">
        <v>20</v>
      </c>
      <c r="K86" s="287"/>
    </row>
    <row r="87" s="1" customFormat="1" ht="15" customHeight="1">
      <c r="B87" s="298"/>
      <c r="C87" s="273" t="s">
        <v>385</v>
      </c>
      <c r="D87" s="273"/>
      <c r="E87" s="273"/>
      <c r="F87" s="296" t="s">
        <v>372</v>
      </c>
      <c r="G87" s="297"/>
      <c r="H87" s="273" t="s">
        <v>386</v>
      </c>
      <c r="I87" s="273" t="s">
        <v>368</v>
      </c>
      <c r="J87" s="273">
        <v>50</v>
      </c>
      <c r="K87" s="287"/>
    </row>
    <row r="88" s="1" customFormat="1" ht="15" customHeight="1">
      <c r="B88" s="298"/>
      <c r="C88" s="273" t="s">
        <v>387</v>
      </c>
      <c r="D88" s="273"/>
      <c r="E88" s="273"/>
      <c r="F88" s="296" t="s">
        <v>372</v>
      </c>
      <c r="G88" s="297"/>
      <c r="H88" s="273" t="s">
        <v>388</v>
      </c>
      <c r="I88" s="273" t="s">
        <v>368</v>
      </c>
      <c r="J88" s="273">
        <v>20</v>
      </c>
      <c r="K88" s="287"/>
    </row>
    <row r="89" s="1" customFormat="1" ht="15" customHeight="1">
      <c r="B89" s="298"/>
      <c r="C89" s="273" t="s">
        <v>389</v>
      </c>
      <c r="D89" s="273"/>
      <c r="E89" s="273"/>
      <c r="F89" s="296" t="s">
        <v>372</v>
      </c>
      <c r="G89" s="297"/>
      <c r="H89" s="273" t="s">
        <v>390</v>
      </c>
      <c r="I89" s="273" t="s">
        <v>368</v>
      </c>
      <c r="J89" s="273">
        <v>20</v>
      </c>
      <c r="K89" s="287"/>
    </row>
    <row r="90" s="1" customFormat="1" ht="15" customHeight="1">
      <c r="B90" s="298"/>
      <c r="C90" s="273" t="s">
        <v>391</v>
      </c>
      <c r="D90" s="273"/>
      <c r="E90" s="273"/>
      <c r="F90" s="296" t="s">
        <v>372</v>
      </c>
      <c r="G90" s="297"/>
      <c r="H90" s="273" t="s">
        <v>392</v>
      </c>
      <c r="I90" s="273" t="s">
        <v>368</v>
      </c>
      <c r="J90" s="273">
        <v>50</v>
      </c>
      <c r="K90" s="287"/>
    </row>
    <row r="91" s="1" customFormat="1" ht="15" customHeight="1">
      <c r="B91" s="298"/>
      <c r="C91" s="273" t="s">
        <v>393</v>
      </c>
      <c r="D91" s="273"/>
      <c r="E91" s="273"/>
      <c r="F91" s="296" t="s">
        <v>372</v>
      </c>
      <c r="G91" s="297"/>
      <c r="H91" s="273" t="s">
        <v>393</v>
      </c>
      <c r="I91" s="273" t="s">
        <v>368</v>
      </c>
      <c r="J91" s="273">
        <v>50</v>
      </c>
      <c r="K91" s="287"/>
    </row>
    <row r="92" s="1" customFormat="1" ht="15" customHeight="1">
      <c r="B92" s="298"/>
      <c r="C92" s="273" t="s">
        <v>394</v>
      </c>
      <c r="D92" s="273"/>
      <c r="E92" s="273"/>
      <c r="F92" s="296" t="s">
        <v>372</v>
      </c>
      <c r="G92" s="297"/>
      <c r="H92" s="273" t="s">
        <v>395</v>
      </c>
      <c r="I92" s="273" t="s">
        <v>368</v>
      </c>
      <c r="J92" s="273">
        <v>255</v>
      </c>
      <c r="K92" s="287"/>
    </row>
    <row r="93" s="1" customFormat="1" ht="15" customHeight="1">
      <c r="B93" s="298"/>
      <c r="C93" s="273" t="s">
        <v>396</v>
      </c>
      <c r="D93" s="273"/>
      <c r="E93" s="273"/>
      <c r="F93" s="296" t="s">
        <v>366</v>
      </c>
      <c r="G93" s="297"/>
      <c r="H93" s="273" t="s">
        <v>397</v>
      </c>
      <c r="I93" s="273" t="s">
        <v>398</v>
      </c>
      <c r="J93" s="273"/>
      <c r="K93" s="287"/>
    </row>
    <row r="94" s="1" customFormat="1" ht="15" customHeight="1">
      <c r="B94" s="298"/>
      <c r="C94" s="273" t="s">
        <v>399</v>
      </c>
      <c r="D94" s="273"/>
      <c r="E94" s="273"/>
      <c r="F94" s="296" t="s">
        <v>366</v>
      </c>
      <c r="G94" s="297"/>
      <c r="H94" s="273" t="s">
        <v>400</v>
      </c>
      <c r="I94" s="273" t="s">
        <v>401</v>
      </c>
      <c r="J94" s="273"/>
      <c r="K94" s="287"/>
    </row>
    <row r="95" s="1" customFormat="1" ht="15" customHeight="1">
      <c r="B95" s="298"/>
      <c r="C95" s="273" t="s">
        <v>402</v>
      </c>
      <c r="D95" s="273"/>
      <c r="E95" s="273"/>
      <c r="F95" s="296" t="s">
        <v>366</v>
      </c>
      <c r="G95" s="297"/>
      <c r="H95" s="273" t="s">
        <v>402</v>
      </c>
      <c r="I95" s="273" t="s">
        <v>401</v>
      </c>
      <c r="J95" s="273"/>
      <c r="K95" s="287"/>
    </row>
    <row r="96" s="1" customFormat="1" ht="15" customHeight="1">
      <c r="B96" s="298"/>
      <c r="C96" s="273" t="s">
        <v>38</v>
      </c>
      <c r="D96" s="273"/>
      <c r="E96" s="273"/>
      <c r="F96" s="296" t="s">
        <v>366</v>
      </c>
      <c r="G96" s="297"/>
      <c r="H96" s="273" t="s">
        <v>403</v>
      </c>
      <c r="I96" s="273" t="s">
        <v>401</v>
      </c>
      <c r="J96" s="273"/>
      <c r="K96" s="287"/>
    </row>
    <row r="97" s="1" customFormat="1" ht="15" customHeight="1">
      <c r="B97" s="298"/>
      <c r="C97" s="273" t="s">
        <v>48</v>
      </c>
      <c r="D97" s="273"/>
      <c r="E97" s="273"/>
      <c r="F97" s="296" t="s">
        <v>366</v>
      </c>
      <c r="G97" s="297"/>
      <c r="H97" s="273" t="s">
        <v>404</v>
      </c>
      <c r="I97" s="273" t="s">
        <v>401</v>
      </c>
      <c r="J97" s="273"/>
      <c r="K97" s="287"/>
    </row>
    <row r="98" s="1" customFormat="1" ht="15" customHeight="1">
      <c r="B98" s="301"/>
      <c r="C98" s="302"/>
      <c r="D98" s="302"/>
      <c r="E98" s="302"/>
      <c r="F98" s="302"/>
      <c r="G98" s="302"/>
      <c r="H98" s="302"/>
      <c r="I98" s="302"/>
      <c r="J98" s="302"/>
      <c r="K98" s="303"/>
    </row>
    <row r="99" s="1" customFormat="1" ht="18.75" customHeight="1">
      <c r="B99" s="304"/>
      <c r="C99" s="305"/>
      <c r="D99" s="305"/>
      <c r="E99" s="305"/>
      <c r="F99" s="305"/>
      <c r="G99" s="305"/>
      <c r="H99" s="305"/>
      <c r="I99" s="305"/>
      <c r="J99" s="305"/>
      <c r="K99" s="304"/>
    </row>
    <row r="100" s="1" customFormat="1" ht="18.75" customHeight="1">
      <c r="B100" s="281"/>
      <c r="C100" s="281"/>
      <c r="D100" s="281"/>
      <c r="E100" s="281"/>
      <c r="F100" s="281"/>
      <c r="G100" s="281"/>
      <c r="H100" s="281"/>
      <c r="I100" s="281"/>
      <c r="J100" s="281"/>
      <c r="K100" s="281"/>
    </row>
    <row r="101" s="1" customFormat="1" ht="7.5" customHeight="1">
      <c r="B101" s="282"/>
      <c r="C101" s="283"/>
      <c r="D101" s="283"/>
      <c r="E101" s="283"/>
      <c r="F101" s="283"/>
      <c r="G101" s="283"/>
      <c r="H101" s="283"/>
      <c r="I101" s="283"/>
      <c r="J101" s="283"/>
      <c r="K101" s="284"/>
    </row>
    <row r="102" s="1" customFormat="1" ht="45" customHeight="1">
      <c r="B102" s="285"/>
      <c r="C102" s="286" t="s">
        <v>405</v>
      </c>
      <c r="D102" s="286"/>
      <c r="E102" s="286"/>
      <c r="F102" s="286"/>
      <c r="G102" s="286"/>
      <c r="H102" s="286"/>
      <c r="I102" s="286"/>
      <c r="J102" s="286"/>
      <c r="K102" s="287"/>
    </row>
    <row r="103" s="1" customFormat="1" ht="17.25" customHeight="1">
      <c r="B103" s="285"/>
      <c r="C103" s="288" t="s">
        <v>360</v>
      </c>
      <c r="D103" s="288"/>
      <c r="E103" s="288"/>
      <c r="F103" s="288" t="s">
        <v>361</v>
      </c>
      <c r="G103" s="289"/>
      <c r="H103" s="288" t="s">
        <v>54</v>
      </c>
      <c r="I103" s="288" t="s">
        <v>57</v>
      </c>
      <c r="J103" s="288" t="s">
        <v>362</v>
      </c>
      <c r="K103" s="287"/>
    </row>
    <row r="104" s="1" customFormat="1" ht="17.25" customHeight="1">
      <c r="B104" s="285"/>
      <c r="C104" s="290" t="s">
        <v>363</v>
      </c>
      <c r="D104" s="290"/>
      <c r="E104" s="290"/>
      <c r="F104" s="291" t="s">
        <v>364</v>
      </c>
      <c r="G104" s="292"/>
      <c r="H104" s="290"/>
      <c r="I104" s="290"/>
      <c r="J104" s="290" t="s">
        <v>365</v>
      </c>
      <c r="K104" s="287"/>
    </row>
    <row r="105" s="1" customFormat="1" ht="5.25" customHeight="1">
      <c r="B105" s="285"/>
      <c r="C105" s="288"/>
      <c r="D105" s="288"/>
      <c r="E105" s="288"/>
      <c r="F105" s="288"/>
      <c r="G105" s="306"/>
      <c r="H105" s="288"/>
      <c r="I105" s="288"/>
      <c r="J105" s="288"/>
      <c r="K105" s="287"/>
    </row>
    <row r="106" s="1" customFormat="1" ht="15" customHeight="1">
      <c r="B106" s="285"/>
      <c r="C106" s="273" t="s">
        <v>53</v>
      </c>
      <c r="D106" s="295"/>
      <c r="E106" s="295"/>
      <c r="F106" s="296" t="s">
        <v>366</v>
      </c>
      <c r="G106" s="273"/>
      <c r="H106" s="273" t="s">
        <v>406</v>
      </c>
      <c r="I106" s="273" t="s">
        <v>368</v>
      </c>
      <c r="J106" s="273">
        <v>20</v>
      </c>
      <c r="K106" s="287"/>
    </row>
    <row r="107" s="1" customFormat="1" ht="15" customHeight="1">
      <c r="B107" s="285"/>
      <c r="C107" s="273" t="s">
        <v>369</v>
      </c>
      <c r="D107" s="273"/>
      <c r="E107" s="273"/>
      <c r="F107" s="296" t="s">
        <v>366</v>
      </c>
      <c r="G107" s="273"/>
      <c r="H107" s="273" t="s">
        <v>406</v>
      </c>
      <c r="I107" s="273" t="s">
        <v>368</v>
      </c>
      <c r="J107" s="273">
        <v>120</v>
      </c>
      <c r="K107" s="287"/>
    </row>
    <row r="108" s="1" customFormat="1" ht="15" customHeight="1">
      <c r="B108" s="298"/>
      <c r="C108" s="273" t="s">
        <v>371</v>
      </c>
      <c r="D108" s="273"/>
      <c r="E108" s="273"/>
      <c r="F108" s="296" t="s">
        <v>372</v>
      </c>
      <c r="G108" s="273"/>
      <c r="H108" s="273" t="s">
        <v>406</v>
      </c>
      <c r="I108" s="273" t="s">
        <v>368</v>
      </c>
      <c r="J108" s="273">
        <v>50</v>
      </c>
      <c r="K108" s="287"/>
    </row>
    <row r="109" s="1" customFormat="1" ht="15" customHeight="1">
      <c r="B109" s="298"/>
      <c r="C109" s="273" t="s">
        <v>374</v>
      </c>
      <c r="D109" s="273"/>
      <c r="E109" s="273"/>
      <c r="F109" s="296" t="s">
        <v>366</v>
      </c>
      <c r="G109" s="273"/>
      <c r="H109" s="273" t="s">
        <v>406</v>
      </c>
      <c r="I109" s="273" t="s">
        <v>376</v>
      </c>
      <c r="J109" s="273"/>
      <c r="K109" s="287"/>
    </row>
    <row r="110" s="1" customFormat="1" ht="15" customHeight="1">
      <c r="B110" s="298"/>
      <c r="C110" s="273" t="s">
        <v>385</v>
      </c>
      <c r="D110" s="273"/>
      <c r="E110" s="273"/>
      <c r="F110" s="296" t="s">
        <v>372</v>
      </c>
      <c r="G110" s="273"/>
      <c r="H110" s="273" t="s">
        <v>406</v>
      </c>
      <c r="I110" s="273" t="s">
        <v>368</v>
      </c>
      <c r="J110" s="273">
        <v>50</v>
      </c>
      <c r="K110" s="287"/>
    </row>
    <row r="111" s="1" customFormat="1" ht="15" customHeight="1">
      <c r="B111" s="298"/>
      <c r="C111" s="273" t="s">
        <v>393</v>
      </c>
      <c r="D111" s="273"/>
      <c r="E111" s="273"/>
      <c r="F111" s="296" t="s">
        <v>372</v>
      </c>
      <c r="G111" s="273"/>
      <c r="H111" s="273" t="s">
        <v>406</v>
      </c>
      <c r="I111" s="273" t="s">
        <v>368</v>
      </c>
      <c r="J111" s="273">
        <v>50</v>
      </c>
      <c r="K111" s="287"/>
    </row>
    <row r="112" s="1" customFormat="1" ht="15" customHeight="1">
      <c r="B112" s="298"/>
      <c r="C112" s="273" t="s">
        <v>391</v>
      </c>
      <c r="D112" s="273"/>
      <c r="E112" s="273"/>
      <c r="F112" s="296" t="s">
        <v>372</v>
      </c>
      <c r="G112" s="273"/>
      <c r="H112" s="273" t="s">
        <v>406</v>
      </c>
      <c r="I112" s="273" t="s">
        <v>368</v>
      </c>
      <c r="J112" s="273">
        <v>50</v>
      </c>
      <c r="K112" s="287"/>
    </row>
    <row r="113" s="1" customFormat="1" ht="15" customHeight="1">
      <c r="B113" s="298"/>
      <c r="C113" s="273" t="s">
        <v>53</v>
      </c>
      <c r="D113" s="273"/>
      <c r="E113" s="273"/>
      <c r="F113" s="296" t="s">
        <v>366</v>
      </c>
      <c r="G113" s="273"/>
      <c r="H113" s="273" t="s">
        <v>407</v>
      </c>
      <c r="I113" s="273" t="s">
        <v>368</v>
      </c>
      <c r="J113" s="273">
        <v>20</v>
      </c>
      <c r="K113" s="287"/>
    </row>
    <row r="114" s="1" customFormat="1" ht="15" customHeight="1">
      <c r="B114" s="298"/>
      <c r="C114" s="273" t="s">
        <v>408</v>
      </c>
      <c r="D114" s="273"/>
      <c r="E114" s="273"/>
      <c r="F114" s="296" t="s">
        <v>366</v>
      </c>
      <c r="G114" s="273"/>
      <c r="H114" s="273" t="s">
        <v>409</v>
      </c>
      <c r="I114" s="273" t="s">
        <v>368</v>
      </c>
      <c r="J114" s="273">
        <v>120</v>
      </c>
      <c r="K114" s="287"/>
    </row>
    <row r="115" s="1" customFormat="1" ht="15" customHeight="1">
      <c r="B115" s="298"/>
      <c r="C115" s="273" t="s">
        <v>38</v>
      </c>
      <c r="D115" s="273"/>
      <c r="E115" s="273"/>
      <c r="F115" s="296" t="s">
        <v>366</v>
      </c>
      <c r="G115" s="273"/>
      <c r="H115" s="273" t="s">
        <v>410</v>
      </c>
      <c r="I115" s="273" t="s">
        <v>401</v>
      </c>
      <c r="J115" s="273"/>
      <c r="K115" s="287"/>
    </row>
    <row r="116" s="1" customFormat="1" ht="15" customHeight="1">
      <c r="B116" s="298"/>
      <c r="C116" s="273" t="s">
        <v>48</v>
      </c>
      <c r="D116" s="273"/>
      <c r="E116" s="273"/>
      <c r="F116" s="296" t="s">
        <v>366</v>
      </c>
      <c r="G116" s="273"/>
      <c r="H116" s="273" t="s">
        <v>411</v>
      </c>
      <c r="I116" s="273" t="s">
        <v>401</v>
      </c>
      <c r="J116" s="273"/>
      <c r="K116" s="287"/>
    </row>
    <row r="117" s="1" customFormat="1" ht="15" customHeight="1">
      <c r="B117" s="298"/>
      <c r="C117" s="273" t="s">
        <v>57</v>
      </c>
      <c r="D117" s="273"/>
      <c r="E117" s="273"/>
      <c r="F117" s="296" t="s">
        <v>366</v>
      </c>
      <c r="G117" s="273"/>
      <c r="H117" s="273" t="s">
        <v>412</v>
      </c>
      <c r="I117" s="273" t="s">
        <v>413</v>
      </c>
      <c r="J117" s="273"/>
      <c r="K117" s="287"/>
    </row>
    <row r="118" s="1" customFormat="1" ht="15" customHeight="1">
      <c r="B118" s="301"/>
      <c r="C118" s="307"/>
      <c r="D118" s="307"/>
      <c r="E118" s="307"/>
      <c r="F118" s="307"/>
      <c r="G118" s="307"/>
      <c r="H118" s="307"/>
      <c r="I118" s="307"/>
      <c r="J118" s="307"/>
      <c r="K118" s="303"/>
    </row>
    <row r="119" s="1" customFormat="1" ht="18.75" customHeight="1">
      <c r="B119" s="308"/>
      <c r="C119" s="309"/>
      <c r="D119" s="309"/>
      <c r="E119" s="309"/>
      <c r="F119" s="310"/>
      <c r="G119" s="309"/>
      <c r="H119" s="309"/>
      <c r="I119" s="309"/>
      <c r="J119" s="309"/>
      <c r="K119" s="308"/>
    </row>
    <row r="120" s="1" customFormat="1" ht="18.75" customHeight="1">
      <c r="B120" s="281"/>
      <c r="C120" s="281"/>
      <c r="D120" s="281"/>
      <c r="E120" s="281"/>
      <c r="F120" s="281"/>
      <c r="G120" s="281"/>
      <c r="H120" s="281"/>
      <c r="I120" s="281"/>
      <c r="J120" s="281"/>
      <c r="K120" s="281"/>
    </row>
    <row r="121" s="1" customFormat="1" ht="7.5" customHeight="1">
      <c r="B121" s="311"/>
      <c r="C121" s="312"/>
      <c r="D121" s="312"/>
      <c r="E121" s="312"/>
      <c r="F121" s="312"/>
      <c r="G121" s="312"/>
      <c r="H121" s="312"/>
      <c r="I121" s="312"/>
      <c r="J121" s="312"/>
      <c r="K121" s="313"/>
    </row>
    <row r="122" s="1" customFormat="1" ht="45" customHeight="1">
      <c r="B122" s="314"/>
      <c r="C122" s="264" t="s">
        <v>414</v>
      </c>
      <c r="D122" s="264"/>
      <c r="E122" s="264"/>
      <c r="F122" s="264"/>
      <c r="G122" s="264"/>
      <c r="H122" s="264"/>
      <c r="I122" s="264"/>
      <c r="J122" s="264"/>
      <c r="K122" s="315"/>
    </row>
    <row r="123" s="1" customFormat="1" ht="17.25" customHeight="1">
      <c r="B123" s="316"/>
      <c r="C123" s="288" t="s">
        <v>360</v>
      </c>
      <c r="D123" s="288"/>
      <c r="E123" s="288"/>
      <c r="F123" s="288" t="s">
        <v>361</v>
      </c>
      <c r="G123" s="289"/>
      <c r="H123" s="288" t="s">
        <v>54</v>
      </c>
      <c r="I123" s="288" t="s">
        <v>57</v>
      </c>
      <c r="J123" s="288" t="s">
        <v>362</v>
      </c>
      <c r="K123" s="317"/>
    </row>
    <row r="124" s="1" customFormat="1" ht="17.25" customHeight="1">
      <c r="B124" s="316"/>
      <c r="C124" s="290" t="s">
        <v>363</v>
      </c>
      <c r="D124" s="290"/>
      <c r="E124" s="290"/>
      <c r="F124" s="291" t="s">
        <v>364</v>
      </c>
      <c r="G124" s="292"/>
      <c r="H124" s="290"/>
      <c r="I124" s="290"/>
      <c r="J124" s="290" t="s">
        <v>365</v>
      </c>
      <c r="K124" s="317"/>
    </row>
    <row r="125" s="1" customFormat="1" ht="5.25" customHeight="1">
      <c r="B125" s="318"/>
      <c r="C125" s="293"/>
      <c r="D125" s="293"/>
      <c r="E125" s="293"/>
      <c r="F125" s="293"/>
      <c r="G125" s="319"/>
      <c r="H125" s="293"/>
      <c r="I125" s="293"/>
      <c r="J125" s="293"/>
      <c r="K125" s="320"/>
    </row>
    <row r="126" s="1" customFormat="1" ht="15" customHeight="1">
      <c r="B126" s="318"/>
      <c r="C126" s="273" t="s">
        <v>369</v>
      </c>
      <c r="D126" s="295"/>
      <c r="E126" s="295"/>
      <c r="F126" s="296" t="s">
        <v>366</v>
      </c>
      <c r="G126" s="273"/>
      <c r="H126" s="273" t="s">
        <v>406</v>
      </c>
      <c r="I126" s="273" t="s">
        <v>368</v>
      </c>
      <c r="J126" s="273">
        <v>120</v>
      </c>
      <c r="K126" s="321"/>
    </row>
    <row r="127" s="1" customFormat="1" ht="15" customHeight="1">
      <c r="B127" s="318"/>
      <c r="C127" s="273" t="s">
        <v>415</v>
      </c>
      <c r="D127" s="273"/>
      <c r="E127" s="273"/>
      <c r="F127" s="296" t="s">
        <v>366</v>
      </c>
      <c r="G127" s="273"/>
      <c r="H127" s="273" t="s">
        <v>416</v>
      </c>
      <c r="I127" s="273" t="s">
        <v>368</v>
      </c>
      <c r="J127" s="273" t="s">
        <v>417</v>
      </c>
      <c r="K127" s="321"/>
    </row>
    <row r="128" s="1" customFormat="1" ht="15" customHeight="1">
      <c r="B128" s="318"/>
      <c r="C128" s="273" t="s">
        <v>314</v>
      </c>
      <c r="D128" s="273"/>
      <c r="E128" s="273"/>
      <c r="F128" s="296" t="s">
        <v>366</v>
      </c>
      <c r="G128" s="273"/>
      <c r="H128" s="273" t="s">
        <v>418</v>
      </c>
      <c r="I128" s="273" t="s">
        <v>368</v>
      </c>
      <c r="J128" s="273" t="s">
        <v>417</v>
      </c>
      <c r="K128" s="321"/>
    </row>
    <row r="129" s="1" customFormat="1" ht="15" customHeight="1">
      <c r="B129" s="318"/>
      <c r="C129" s="273" t="s">
        <v>377</v>
      </c>
      <c r="D129" s="273"/>
      <c r="E129" s="273"/>
      <c r="F129" s="296" t="s">
        <v>372</v>
      </c>
      <c r="G129" s="273"/>
      <c r="H129" s="273" t="s">
        <v>378</v>
      </c>
      <c r="I129" s="273" t="s">
        <v>368</v>
      </c>
      <c r="J129" s="273">
        <v>15</v>
      </c>
      <c r="K129" s="321"/>
    </row>
    <row r="130" s="1" customFormat="1" ht="15" customHeight="1">
      <c r="B130" s="318"/>
      <c r="C130" s="299" t="s">
        <v>379</v>
      </c>
      <c r="D130" s="299"/>
      <c r="E130" s="299"/>
      <c r="F130" s="300" t="s">
        <v>372</v>
      </c>
      <c r="G130" s="299"/>
      <c r="H130" s="299" t="s">
        <v>380</v>
      </c>
      <c r="I130" s="299" t="s">
        <v>368</v>
      </c>
      <c r="J130" s="299">
        <v>15</v>
      </c>
      <c r="K130" s="321"/>
    </row>
    <row r="131" s="1" customFormat="1" ht="15" customHeight="1">
      <c r="B131" s="318"/>
      <c r="C131" s="299" t="s">
        <v>381</v>
      </c>
      <c r="D131" s="299"/>
      <c r="E131" s="299"/>
      <c r="F131" s="300" t="s">
        <v>372</v>
      </c>
      <c r="G131" s="299"/>
      <c r="H131" s="299" t="s">
        <v>382</v>
      </c>
      <c r="I131" s="299" t="s">
        <v>368</v>
      </c>
      <c r="J131" s="299">
        <v>20</v>
      </c>
      <c r="K131" s="321"/>
    </row>
    <row r="132" s="1" customFormat="1" ht="15" customHeight="1">
      <c r="B132" s="318"/>
      <c r="C132" s="299" t="s">
        <v>383</v>
      </c>
      <c r="D132" s="299"/>
      <c r="E132" s="299"/>
      <c r="F132" s="300" t="s">
        <v>372</v>
      </c>
      <c r="G132" s="299"/>
      <c r="H132" s="299" t="s">
        <v>384</v>
      </c>
      <c r="I132" s="299" t="s">
        <v>368</v>
      </c>
      <c r="J132" s="299">
        <v>20</v>
      </c>
      <c r="K132" s="321"/>
    </row>
    <row r="133" s="1" customFormat="1" ht="15" customHeight="1">
      <c r="B133" s="318"/>
      <c r="C133" s="273" t="s">
        <v>371</v>
      </c>
      <c r="D133" s="273"/>
      <c r="E133" s="273"/>
      <c r="F133" s="296" t="s">
        <v>372</v>
      </c>
      <c r="G133" s="273"/>
      <c r="H133" s="273" t="s">
        <v>406</v>
      </c>
      <c r="I133" s="273" t="s">
        <v>368</v>
      </c>
      <c r="J133" s="273">
        <v>50</v>
      </c>
      <c r="K133" s="321"/>
    </row>
    <row r="134" s="1" customFormat="1" ht="15" customHeight="1">
      <c r="B134" s="318"/>
      <c r="C134" s="273" t="s">
        <v>385</v>
      </c>
      <c r="D134" s="273"/>
      <c r="E134" s="273"/>
      <c r="F134" s="296" t="s">
        <v>372</v>
      </c>
      <c r="G134" s="273"/>
      <c r="H134" s="273" t="s">
        <v>406</v>
      </c>
      <c r="I134" s="273" t="s">
        <v>368</v>
      </c>
      <c r="J134" s="273">
        <v>50</v>
      </c>
      <c r="K134" s="321"/>
    </row>
    <row r="135" s="1" customFormat="1" ht="15" customHeight="1">
      <c r="B135" s="318"/>
      <c r="C135" s="273" t="s">
        <v>391</v>
      </c>
      <c r="D135" s="273"/>
      <c r="E135" s="273"/>
      <c r="F135" s="296" t="s">
        <v>372</v>
      </c>
      <c r="G135" s="273"/>
      <c r="H135" s="273" t="s">
        <v>406</v>
      </c>
      <c r="I135" s="273" t="s">
        <v>368</v>
      </c>
      <c r="J135" s="273">
        <v>50</v>
      </c>
      <c r="K135" s="321"/>
    </row>
    <row r="136" s="1" customFormat="1" ht="15" customHeight="1">
      <c r="B136" s="318"/>
      <c r="C136" s="273" t="s">
        <v>393</v>
      </c>
      <c r="D136" s="273"/>
      <c r="E136" s="273"/>
      <c r="F136" s="296" t="s">
        <v>372</v>
      </c>
      <c r="G136" s="273"/>
      <c r="H136" s="273" t="s">
        <v>406</v>
      </c>
      <c r="I136" s="273" t="s">
        <v>368</v>
      </c>
      <c r="J136" s="273">
        <v>50</v>
      </c>
      <c r="K136" s="321"/>
    </row>
    <row r="137" s="1" customFormat="1" ht="15" customHeight="1">
      <c r="B137" s="318"/>
      <c r="C137" s="273" t="s">
        <v>394</v>
      </c>
      <c r="D137" s="273"/>
      <c r="E137" s="273"/>
      <c r="F137" s="296" t="s">
        <v>372</v>
      </c>
      <c r="G137" s="273"/>
      <c r="H137" s="273" t="s">
        <v>419</v>
      </c>
      <c r="I137" s="273" t="s">
        <v>368</v>
      </c>
      <c r="J137" s="273">
        <v>255</v>
      </c>
      <c r="K137" s="321"/>
    </row>
    <row r="138" s="1" customFormat="1" ht="15" customHeight="1">
      <c r="B138" s="318"/>
      <c r="C138" s="273" t="s">
        <v>396</v>
      </c>
      <c r="D138" s="273"/>
      <c r="E138" s="273"/>
      <c r="F138" s="296" t="s">
        <v>366</v>
      </c>
      <c r="G138" s="273"/>
      <c r="H138" s="273" t="s">
        <v>420</v>
      </c>
      <c r="I138" s="273" t="s">
        <v>398</v>
      </c>
      <c r="J138" s="273"/>
      <c r="K138" s="321"/>
    </row>
    <row r="139" s="1" customFormat="1" ht="15" customHeight="1">
      <c r="B139" s="318"/>
      <c r="C139" s="273" t="s">
        <v>399</v>
      </c>
      <c r="D139" s="273"/>
      <c r="E139" s="273"/>
      <c r="F139" s="296" t="s">
        <v>366</v>
      </c>
      <c r="G139" s="273"/>
      <c r="H139" s="273" t="s">
        <v>421</v>
      </c>
      <c r="I139" s="273" t="s">
        <v>401</v>
      </c>
      <c r="J139" s="273"/>
      <c r="K139" s="321"/>
    </row>
    <row r="140" s="1" customFormat="1" ht="15" customHeight="1">
      <c r="B140" s="318"/>
      <c r="C140" s="273" t="s">
        <v>402</v>
      </c>
      <c r="D140" s="273"/>
      <c r="E140" s="273"/>
      <c r="F140" s="296" t="s">
        <v>366</v>
      </c>
      <c r="G140" s="273"/>
      <c r="H140" s="273" t="s">
        <v>402</v>
      </c>
      <c r="I140" s="273" t="s">
        <v>401</v>
      </c>
      <c r="J140" s="273"/>
      <c r="K140" s="321"/>
    </row>
    <row r="141" s="1" customFormat="1" ht="15" customHeight="1">
      <c r="B141" s="318"/>
      <c r="C141" s="273" t="s">
        <v>38</v>
      </c>
      <c r="D141" s="273"/>
      <c r="E141" s="273"/>
      <c r="F141" s="296" t="s">
        <v>366</v>
      </c>
      <c r="G141" s="273"/>
      <c r="H141" s="273" t="s">
        <v>422</v>
      </c>
      <c r="I141" s="273" t="s">
        <v>401</v>
      </c>
      <c r="J141" s="273"/>
      <c r="K141" s="321"/>
    </row>
    <row r="142" s="1" customFormat="1" ht="15" customHeight="1">
      <c r="B142" s="318"/>
      <c r="C142" s="273" t="s">
        <v>423</v>
      </c>
      <c r="D142" s="273"/>
      <c r="E142" s="273"/>
      <c r="F142" s="296" t="s">
        <v>366</v>
      </c>
      <c r="G142" s="273"/>
      <c r="H142" s="273" t="s">
        <v>424</v>
      </c>
      <c r="I142" s="273" t="s">
        <v>401</v>
      </c>
      <c r="J142" s="273"/>
      <c r="K142" s="321"/>
    </row>
    <row r="143" s="1" customFormat="1" ht="15" customHeight="1">
      <c r="B143" s="322"/>
      <c r="C143" s="323"/>
      <c r="D143" s="323"/>
      <c r="E143" s="323"/>
      <c r="F143" s="323"/>
      <c r="G143" s="323"/>
      <c r="H143" s="323"/>
      <c r="I143" s="323"/>
      <c r="J143" s="323"/>
      <c r="K143" s="324"/>
    </row>
    <row r="144" s="1" customFormat="1" ht="18.75" customHeight="1">
      <c r="B144" s="309"/>
      <c r="C144" s="309"/>
      <c r="D144" s="309"/>
      <c r="E144" s="309"/>
      <c r="F144" s="310"/>
      <c r="G144" s="309"/>
      <c r="H144" s="309"/>
      <c r="I144" s="309"/>
      <c r="J144" s="309"/>
      <c r="K144" s="309"/>
    </row>
    <row r="145" s="1" customFormat="1" ht="18.75" customHeight="1">
      <c r="B145" s="281"/>
      <c r="C145" s="281"/>
      <c r="D145" s="281"/>
      <c r="E145" s="281"/>
      <c r="F145" s="281"/>
      <c r="G145" s="281"/>
      <c r="H145" s="281"/>
      <c r="I145" s="281"/>
      <c r="J145" s="281"/>
      <c r="K145" s="281"/>
    </row>
    <row r="146" s="1" customFormat="1" ht="7.5" customHeight="1">
      <c r="B146" s="282"/>
      <c r="C146" s="283"/>
      <c r="D146" s="283"/>
      <c r="E146" s="283"/>
      <c r="F146" s="283"/>
      <c r="G146" s="283"/>
      <c r="H146" s="283"/>
      <c r="I146" s="283"/>
      <c r="J146" s="283"/>
      <c r="K146" s="284"/>
    </row>
    <row r="147" s="1" customFormat="1" ht="45" customHeight="1">
      <c r="B147" s="285"/>
      <c r="C147" s="286" t="s">
        <v>425</v>
      </c>
      <c r="D147" s="286"/>
      <c r="E147" s="286"/>
      <c r="F147" s="286"/>
      <c r="G147" s="286"/>
      <c r="H147" s="286"/>
      <c r="I147" s="286"/>
      <c r="J147" s="286"/>
      <c r="K147" s="287"/>
    </row>
    <row r="148" s="1" customFormat="1" ht="17.25" customHeight="1">
      <c r="B148" s="285"/>
      <c r="C148" s="288" t="s">
        <v>360</v>
      </c>
      <c r="D148" s="288"/>
      <c r="E148" s="288"/>
      <c r="F148" s="288" t="s">
        <v>361</v>
      </c>
      <c r="G148" s="289"/>
      <c r="H148" s="288" t="s">
        <v>54</v>
      </c>
      <c r="I148" s="288" t="s">
        <v>57</v>
      </c>
      <c r="J148" s="288" t="s">
        <v>362</v>
      </c>
      <c r="K148" s="287"/>
    </row>
    <row r="149" s="1" customFormat="1" ht="17.25" customHeight="1">
      <c r="B149" s="285"/>
      <c r="C149" s="290" t="s">
        <v>363</v>
      </c>
      <c r="D149" s="290"/>
      <c r="E149" s="290"/>
      <c r="F149" s="291" t="s">
        <v>364</v>
      </c>
      <c r="G149" s="292"/>
      <c r="H149" s="290"/>
      <c r="I149" s="290"/>
      <c r="J149" s="290" t="s">
        <v>365</v>
      </c>
      <c r="K149" s="287"/>
    </row>
    <row r="150" s="1" customFormat="1" ht="5.25" customHeight="1">
      <c r="B150" s="298"/>
      <c r="C150" s="293"/>
      <c r="D150" s="293"/>
      <c r="E150" s="293"/>
      <c r="F150" s="293"/>
      <c r="G150" s="294"/>
      <c r="H150" s="293"/>
      <c r="I150" s="293"/>
      <c r="J150" s="293"/>
      <c r="K150" s="321"/>
    </row>
    <row r="151" s="1" customFormat="1" ht="15" customHeight="1">
      <c r="B151" s="298"/>
      <c r="C151" s="325" t="s">
        <v>369</v>
      </c>
      <c r="D151" s="273"/>
      <c r="E151" s="273"/>
      <c r="F151" s="326" t="s">
        <v>366</v>
      </c>
      <c r="G151" s="273"/>
      <c r="H151" s="325" t="s">
        <v>406</v>
      </c>
      <c r="I151" s="325" t="s">
        <v>368</v>
      </c>
      <c r="J151" s="325">
        <v>120</v>
      </c>
      <c r="K151" s="321"/>
    </row>
    <row r="152" s="1" customFormat="1" ht="15" customHeight="1">
      <c r="B152" s="298"/>
      <c r="C152" s="325" t="s">
        <v>415</v>
      </c>
      <c r="D152" s="273"/>
      <c r="E152" s="273"/>
      <c r="F152" s="326" t="s">
        <v>366</v>
      </c>
      <c r="G152" s="273"/>
      <c r="H152" s="325" t="s">
        <v>426</v>
      </c>
      <c r="I152" s="325" t="s">
        <v>368</v>
      </c>
      <c r="J152" s="325" t="s">
        <v>417</v>
      </c>
      <c r="K152" s="321"/>
    </row>
    <row r="153" s="1" customFormat="1" ht="15" customHeight="1">
      <c r="B153" s="298"/>
      <c r="C153" s="325" t="s">
        <v>314</v>
      </c>
      <c r="D153" s="273"/>
      <c r="E153" s="273"/>
      <c r="F153" s="326" t="s">
        <v>366</v>
      </c>
      <c r="G153" s="273"/>
      <c r="H153" s="325" t="s">
        <v>427</v>
      </c>
      <c r="I153" s="325" t="s">
        <v>368</v>
      </c>
      <c r="J153" s="325" t="s">
        <v>417</v>
      </c>
      <c r="K153" s="321"/>
    </row>
    <row r="154" s="1" customFormat="1" ht="15" customHeight="1">
      <c r="B154" s="298"/>
      <c r="C154" s="325" t="s">
        <v>371</v>
      </c>
      <c r="D154" s="273"/>
      <c r="E154" s="273"/>
      <c r="F154" s="326" t="s">
        <v>372</v>
      </c>
      <c r="G154" s="273"/>
      <c r="H154" s="325" t="s">
        <v>406</v>
      </c>
      <c r="I154" s="325" t="s">
        <v>368</v>
      </c>
      <c r="J154" s="325">
        <v>50</v>
      </c>
      <c r="K154" s="321"/>
    </row>
    <row r="155" s="1" customFormat="1" ht="15" customHeight="1">
      <c r="B155" s="298"/>
      <c r="C155" s="325" t="s">
        <v>374</v>
      </c>
      <c r="D155" s="273"/>
      <c r="E155" s="273"/>
      <c r="F155" s="326" t="s">
        <v>366</v>
      </c>
      <c r="G155" s="273"/>
      <c r="H155" s="325" t="s">
        <v>406</v>
      </c>
      <c r="I155" s="325" t="s">
        <v>376</v>
      </c>
      <c r="J155" s="325"/>
      <c r="K155" s="321"/>
    </row>
    <row r="156" s="1" customFormat="1" ht="15" customHeight="1">
      <c r="B156" s="298"/>
      <c r="C156" s="325" t="s">
        <v>385</v>
      </c>
      <c r="D156" s="273"/>
      <c r="E156" s="273"/>
      <c r="F156" s="326" t="s">
        <v>372</v>
      </c>
      <c r="G156" s="273"/>
      <c r="H156" s="325" t="s">
        <v>406</v>
      </c>
      <c r="I156" s="325" t="s">
        <v>368</v>
      </c>
      <c r="J156" s="325">
        <v>50</v>
      </c>
      <c r="K156" s="321"/>
    </row>
    <row r="157" s="1" customFormat="1" ht="15" customHeight="1">
      <c r="B157" s="298"/>
      <c r="C157" s="325" t="s">
        <v>393</v>
      </c>
      <c r="D157" s="273"/>
      <c r="E157" s="273"/>
      <c r="F157" s="326" t="s">
        <v>372</v>
      </c>
      <c r="G157" s="273"/>
      <c r="H157" s="325" t="s">
        <v>406</v>
      </c>
      <c r="I157" s="325" t="s">
        <v>368</v>
      </c>
      <c r="J157" s="325">
        <v>50</v>
      </c>
      <c r="K157" s="321"/>
    </row>
    <row r="158" s="1" customFormat="1" ht="15" customHeight="1">
      <c r="B158" s="298"/>
      <c r="C158" s="325" t="s">
        <v>391</v>
      </c>
      <c r="D158" s="273"/>
      <c r="E158" s="273"/>
      <c r="F158" s="326" t="s">
        <v>372</v>
      </c>
      <c r="G158" s="273"/>
      <c r="H158" s="325" t="s">
        <v>406</v>
      </c>
      <c r="I158" s="325" t="s">
        <v>368</v>
      </c>
      <c r="J158" s="325">
        <v>50</v>
      </c>
      <c r="K158" s="321"/>
    </row>
    <row r="159" s="1" customFormat="1" ht="15" customHeight="1">
      <c r="B159" s="298"/>
      <c r="C159" s="325" t="s">
        <v>90</v>
      </c>
      <c r="D159" s="273"/>
      <c r="E159" s="273"/>
      <c r="F159" s="326" t="s">
        <v>366</v>
      </c>
      <c r="G159" s="273"/>
      <c r="H159" s="325" t="s">
        <v>428</v>
      </c>
      <c r="I159" s="325" t="s">
        <v>368</v>
      </c>
      <c r="J159" s="325" t="s">
        <v>429</v>
      </c>
      <c r="K159" s="321"/>
    </row>
    <row r="160" s="1" customFormat="1" ht="15" customHeight="1">
      <c r="B160" s="298"/>
      <c r="C160" s="325" t="s">
        <v>430</v>
      </c>
      <c r="D160" s="273"/>
      <c r="E160" s="273"/>
      <c r="F160" s="326" t="s">
        <v>366</v>
      </c>
      <c r="G160" s="273"/>
      <c r="H160" s="325" t="s">
        <v>431</v>
      </c>
      <c r="I160" s="325" t="s">
        <v>401</v>
      </c>
      <c r="J160" s="325"/>
      <c r="K160" s="321"/>
    </row>
    <row r="161" s="1" customFormat="1" ht="15" customHeight="1">
      <c r="B161" s="327"/>
      <c r="C161" s="307"/>
      <c r="D161" s="307"/>
      <c r="E161" s="307"/>
      <c r="F161" s="307"/>
      <c r="G161" s="307"/>
      <c r="H161" s="307"/>
      <c r="I161" s="307"/>
      <c r="J161" s="307"/>
      <c r="K161" s="328"/>
    </row>
    <row r="162" s="1" customFormat="1" ht="18.75" customHeight="1">
      <c r="B162" s="309"/>
      <c r="C162" s="319"/>
      <c r="D162" s="319"/>
      <c r="E162" s="319"/>
      <c r="F162" s="329"/>
      <c r="G162" s="319"/>
      <c r="H162" s="319"/>
      <c r="I162" s="319"/>
      <c r="J162" s="319"/>
      <c r="K162" s="309"/>
    </row>
    <row r="163" s="1" customFormat="1" ht="18.75" customHeight="1">
      <c r="B163" s="281"/>
      <c r="C163" s="281"/>
      <c r="D163" s="281"/>
      <c r="E163" s="281"/>
      <c r="F163" s="281"/>
      <c r="G163" s="281"/>
      <c r="H163" s="281"/>
      <c r="I163" s="281"/>
      <c r="J163" s="281"/>
      <c r="K163" s="281"/>
    </row>
    <row r="164" s="1" customFormat="1" ht="7.5" customHeight="1">
      <c r="B164" s="260"/>
      <c r="C164" s="261"/>
      <c r="D164" s="261"/>
      <c r="E164" s="261"/>
      <c r="F164" s="261"/>
      <c r="G164" s="261"/>
      <c r="H164" s="261"/>
      <c r="I164" s="261"/>
      <c r="J164" s="261"/>
      <c r="K164" s="262"/>
    </row>
    <row r="165" s="1" customFormat="1" ht="45" customHeight="1">
      <c r="B165" s="263"/>
      <c r="C165" s="264" t="s">
        <v>432</v>
      </c>
      <c r="D165" s="264"/>
      <c r="E165" s="264"/>
      <c r="F165" s="264"/>
      <c r="G165" s="264"/>
      <c r="H165" s="264"/>
      <c r="I165" s="264"/>
      <c r="J165" s="264"/>
      <c r="K165" s="265"/>
    </row>
    <row r="166" s="1" customFormat="1" ht="17.25" customHeight="1">
      <c r="B166" s="263"/>
      <c r="C166" s="288" t="s">
        <v>360</v>
      </c>
      <c r="D166" s="288"/>
      <c r="E166" s="288"/>
      <c r="F166" s="288" t="s">
        <v>361</v>
      </c>
      <c r="G166" s="330"/>
      <c r="H166" s="331" t="s">
        <v>54</v>
      </c>
      <c r="I166" s="331" t="s">
        <v>57</v>
      </c>
      <c r="J166" s="288" t="s">
        <v>362</v>
      </c>
      <c r="K166" s="265"/>
    </row>
    <row r="167" s="1" customFormat="1" ht="17.25" customHeight="1">
      <c r="B167" s="266"/>
      <c r="C167" s="290" t="s">
        <v>363</v>
      </c>
      <c r="D167" s="290"/>
      <c r="E167" s="290"/>
      <c r="F167" s="291" t="s">
        <v>364</v>
      </c>
      <c r="G167" s="332"/>
      <c r="H167" s="333"/>
      <c r="I167" s="333"/>
      <c r="J167" s="290" t="s">
        <v>365</v>
      </c>
      <c r="K167" s="268"/>
    </row>
    <row r="168" s="1" customFormat="1" ht="5.25" customHeight="1">
      <c r="B168" s="298"/>
      <c r="C168" s="293"/>
      <c r="D168" s="293"/>
      <c r="E168" s="293"/>
      <c r="F168" s="293"/>
      <c r="G168" s="294"/>
      <c r="H168" s="293"/>
      <c r="I168" s="293"/>
      <c r="J168" s="293"/>
      <c r="K168" s="321"/>
    </row>
    <row r="169" s="1" customFormat="1" ht="15" customHeight="1">
      <c r="B169" s="298"/>
      <c r="C169" s="273" t="s">
        <v>369</v>
      </c>
      <c r="D169" s="273"/>
      <c r="E169" s="273"/>
      <c r="F169" s="296" t="s">
        <v>366</v>
      </c>
      <c r="G169" s="273"/>
      <c r="H169" s="273" t="s">
        <v>406</v>
      </c>
      <c r="I169" s="273" t="s">
        <v>368</v>
      </c>
      <c r="J169" s="273">
        <v>120</v>
      </c>
      <c r="K169" s="321"/>
    </row>
    <row r="170" s="1" customFormat="1" ht="15" customHeight="1">
      <c r="B170" s="298"/>
      <c r="C170" s="273" t="s">
        <v>415</v>
      </c>
      <c r="D170" s="273"/>
      <c r="E170" s="273"/>
      <c r="F170" s="296" t="s">
        <v>366</v>
      </c>
      <c r="G170" s="273"/>
      <c r="H170" s="273" t="s">
        <v>416</v>
      </c>
      <c r="I170" s="273" t="s">
        <v>368</v>
      </c>
      <c r="J170" s="273" t="s">
        <v>417</v>
      </c>
      <c r="K170" s="321"/>
    </row>
    <row r="171" s="1" customFormat="1" ht="15" customHeight="1">
      <c r="B171" s="298"/>
      <c r="C171" s="273" t="s">
        <v>314</v>
      </c>
      <c r="D171" s="273"/>
      <c r="E171" s="273"/>
      <c r="F171" s="296" t="s">
        <v>366</v>
      </c>
      <c r="G171" s="273"/>
      <c r="H171" s="273" t="s">
        <v>433</v>
      </c>
      <c r="I171" s="273" t="s">
        <v>368</v>
      </c>
      <c r="J171" s="273" t="s">
        <v>417</v>
      </c>
      <c r="K171" s="321"/>
    </row>
    <row r="172" s="1" customFormat="1" ht="15" customHeight="1">
      <c r="B172" s="298"/>
      <c r="C172" s="273" t="s">
        <v>371</v>
      </c>
      <c r="D172" s="273"/>
      <c r="E172" s="273"/>
      <c r="F172" s="296" t="s">
        <v>372</v>
      </c>
      <c r="G172" s="273"/>
      <c r="H172" s="273" t="s">
        <v>433</v>
      </c>
      <c r="I172" s="273" t="s">
        <v>368</v>
      </c>
      <c r="J172" s="273">
        <v>50</v>
      </c>
      <c r="K172" s="321"/>
    </row>
    <row r="173" s="1" customFormat="1" ht="15" customHeight="1">
      <c r="B173" s="298"/>
      <c r="C173" s="273" t="s">
        <v>374</v>
      </c>
      <c r="D173" s="273"/>
      <c r="E173" s="273"/>
      <c r="F173" s="296" t="s">
        <v>366</v>
      </c>
      <c r="G173" s="273"/>
      <c r="H173" s="273" t="s">
        <v>433</v>
      </c>
      <c r="I173" s="273" t="s">
        <v>376</v>
      </c>
      <c r="J173" s="273"/>
      <c r="K173" s="321"/>
    </row>
    <row r="174" s="1" customFormat="1" ht="15" customHeight="1">
      <c r="B174" s="298"/>
      <c r="C174" s="273" t="s">
        <v>385</v>
      </c>
      <c r="D174" s="273"/>
      <c r="E174" s="273"/>
      <c r="F174" s="296" t="s">
        <v>372</v>
      </c>
      <c r="G174" s="273"/>
      <c r="H174" s="273" t="s">
        <v>433</v>
      </c>
      <c r="I174" s="273" t="s">
        <v>368</v>
      </c>
      <c r="J174" s="273">
        <v>50</v>
      </c>
      <c r="K174" s="321"/>
    </row>
    <row r="175" s="1" customFormat="1" ht="15" customHeight="1">
      <c r="B175" s="298"/>
      <c r="C175" s="273" t="s">
        <v>393</v>
      </c>
      <c r="D175" s="273"/>
      <c r="E175" s="273"/>
      <c r="F175" s="296" t="s">
        <v>372</v>
      </c>
      <c r="G175" s="273"/>
      <c r="H175" s="273" t="s">
        <v>433</v>
      </c>
      <c r="I175" s="273" t="s">
        <v>368</v>
      </c>
      <c r="J175" s="273">
        <v>50</v>
      </c>
      <c r="K175" s="321"/>
    </row>
    <row r="176" s="1" customFormat="1" ht="15" customHeight="1">
      <c r="B176" s="298"/>
      <c r="C176" s="273" t="s">
        <v>391</v>
      </c>
      <c r="D176" s="273"/>
      <c r="E176" s="273"/>
      <c r="F176" s="296" t="s">
        <v>372</v>
      </c>
      <c r="G176" s="273"/>
      <c r="H176" s="273" t="s">
        <v>433</v>
      </c>
      <c r="I176" s="273" t="s">
        <v>368</v>
      </c>
      <c r="J176" s="273">
        <v>50</v>
      </c>
      <c r="K176" s="321"/>
    </row>
    <row r="177" s="1" customFormat="1" ht="15" customHeight="1">
      <c r="B177" s="298"/>
      <c r="C177" s="273" t="s">
        <v>104</v>
      </c>
      <c r="D177" s="273"/>
      <c r="E177" s="273"/>
      <c r="F177" s="296" t="s">
        <v>366</v>
      </c>
      <c r="G177" s="273"/>
      <c r="H177" s="273" t="s">
        <v>434</v>
      </c>
      <c r="I177" s="273" t="s">
        <v>435</v>
      </c>
      <c r="J177" s="273"/>
      <c r="K177" s="321"/>
    </row>
    <row r="178" s="1" customFormat="1" ht="15" customHeight="1">
      <c r="B178" s="298"/>
      <c r="C178" s="273" t="s">
        <v>57</v>
      </c>
      <c r="D178" s="273"/>
      <c r="E178" s="273"/>
      <c r="F178" s="296" t="s">
        <v>366</v>
      </c>
      <c r="G178" s="273"/>
      <c r="H178" s="273" t="s">
        <v>436</v>
      </c>
      <c r="I178" s="273" t="s">
        <v>437</v>
      </c>
      <c r="J178" s="273">
        <v>1</v>
      </c>
      <c r="K178" s="321"/>
    </row>
    <row r="179" s="1" customFormat="1" ht="15" customHeight="1">
      <c r="B179" s="298"/>
      <c r="C179" s="273" t="s">
        <v>53</v>
      </c>
      <c r="D179" s="273"/>
      <c r="E179" s="273"/>
      <c r="F179" s="296" t="s">
        <v>366</v>
      </c>
      <c r="G179" s="273"/>
      <c r="H179" s="273" t="s">
        <v>438</v>
      </c>
      <c r="I179" s="273" t="s">
        <v>368</v>
      </c>
      <c r="J179" s="273">
        <v>20</v>
      </c>
      <c r="K179" s="321"/>
    </row>
    <row r="180" s="1" customFormat="1" ht="15" customHeight="1">
      <c r="B180" s="298"/>
      <c r="C180" s="273" t="s">
        <v>54</v>
      </c>
      <c r="D180" s="273"/>
      <c r="E180" s="273"/>
      <c r="F180" s="296" t="s">
        <v>366</v>
      </c>
      <c r="G180" s="273"/>
      <c r="H180" s="273" t="s">
        <v>439</v>
      </c>
      <c r="I180" s="273" t="s">
        <v>368</v>
      </c>
      <c r="J180" s="273">
        <v>255</v>
      </c>
      <c r="K180" s="321"/>
    </row>
    <row r="181" s="1" customFormat="1" ht="15" customHeight="1">
      <c r="B181" s="298"/>
      <c r="C181" s="273" t="s">
        <v>105</v>
      </c>
      <c r="D181" s="273"/>
      <c r="E181" s="273"/>
      <c r="F181" s="296" t="s">
        <v>366</v>
      </c>
      <c r="G181" s="273"/>
      <c r="H181" s="273" t="s">
        <v>330</v>
      </c>
      <c r="I181" s="273" t="s">
        <v>368</v>
      </c>
      <c r="J181" s="273">
        <v>10</v>
      </c>
      <c r="K181" s="321"/>
    </row>
    <row r="182" s="1" customFormat="1" ht="15" customHeight="1">
      <c r="B182" s="298"/>
      <c r="C182" s="273" t="s">
        <v>106</v>
      </c>
      <c r="D182" s="273"/>
      <c r="E182" s="273"/>
      <c r="F182" s="296" t="s">
        <v>366</v>
      </c>
      <c r="G182" s="273"/>
      <c r="H182" s="273" t="s">
        <v>440</v>
      </c>
      <c r="I182" s="273" t="s">
        <v>401</v>
      </c>
      <c r="J182" s="273"/>
      <c r="K182" s="321"/>
    </row>
    <row r="183" s="1" customFormat="1" ht="15" customHeight="1">
      <c r="B183" s="298"/>
      <c r="C183" s="273" t="s">
        <v>441</v>
      </c>
      <c r="D183" s="273"/>
      <c r="E183" s="273"/>
      <c r="F183" s="296" t="s">
        <v>366</v>
      </c>
      <c r="G183" s="273"/>
      <c r="H183" s="273" t="s">
        <v>442</v>
      </c>
      <c r="I183" s="273" t="s">
        <v>401</v>
      </c>
      <c r="J183" s="273"/>
      <c r="K183" s="321"/>
    </row>
    <row r="184" s="1" customFormat="1" ht="15" customHeight="1">
      <c r="B184" s="298"/>
      <c r="C184" s="273" t="s">
        <v>430</v>
      </c>
      <c r="D184" s="273"/>
      <c r="E184" s="273"/>
      <c r="F184" s="296" t="s">
        <v>366</v>
      </c>
      <c r="G184" s="273"/>
      <c r="H184" s="273" t="s">
        <v>443</v>
      </c>
      <c r="I184" s="273" t="s">
        <v>401</v>
      </c>
      <c r="J184" s="273"/>
      <c r="K184" s="321"/>
    </row>
    <row r="185" s="1" customFormat="1" ht="15" customHeight="1">
      <c r="B185" s="298"/>
      <c r="C185" s="273" t="s">
        <v>108</v>
      </c>
      <c r="D185" s="273"/>
      <c r="E185" s="273"/>
      <c r="F185" s="296" t="s">
        <v>372</v>
      </c>
      <c r="G185" s="273"/>
      <c r="H185" s="273" t="s">
        <v>444</v>
      </c>
      <c r="I185" s="273" t="s">
        <v>368</v>
      </c>
      <c r="J185" s="273">
        <v>50</v>
      </c>
      <c r="K185" s="321"/>
    </row>
    <row r="186" s="1" customFormat="1" ht="15" customHeight="1">
      <c r="B186" s="298"/>
      <c r="C186" s="273" t="s">
        <v>445</v>
      </c>
      <c r="D186" s="273"/>
      <c r="E186" s="273"/>
      <c r="F186" s="296" t="s">
        <v>372</v>
      </c>
      <c r="G186" s="273"/>
      <c r="H186" s="273" t="s">
        <v>446</v>
      </c>
      <c r="I186" s="273" t="s">
        <v>447</v>
      </c>
      <c r="J186" s="273"/>
      <c r="K186" s="321"/>
    </row>
    <row r="187" s="1" customFormat="1" ht="15" customHeight="1">
      <c r="B187" s="298"/>
      <c r="C187" s="273" t="s">
        <v>448</v>
      </c>
      <c r="D187" s="273"/>
      <c r="E187" s="273"/>
      <c r="F187" s="296" t="s">
        <v>372</v>
      </c>
      <c r="G187" s="273"/>
      <c r="H187" s="273" t="s">
        <v>449</v>
      </c>
      <c r="I187" s="273" t="s">
        <v>447</v>
      </c>
      <c r="J187" s="273"/>
      <c r="K187" s="321"/>
    </row>
    <row r="188" s="1" customFormat="1" ht="15" customHeight="1">
      <c r="B188" s="298"/>
      <c r="C188" s="273" t="s">
        <v>450</v>
      </c>
      <c r="D188" s="273"/>
      <c r="E188" s="273"/>
      <c r="F188" s="296" t="s">
        <v>372</v>
      </c>
      <c r="G188" s="273"/>
      <c r="H188" s="273" t="s">
        <v>451</v>
      </c>
      <c r="I188" s="273" t="s">
        <v>447</v>
      </c>
      <c r="J188" s="273"/>
      <c r="K188" s="321"/>
    </row>
    <row r="189" s="1" customFormat="1" ht="15" customHeight="1">
      <c r="B189" s="298"/>
      <c r="C189" s="334" t="s">
        <v>452</v>
      </c>
      <c r="D189" s="273"/>
      <c r="E189" s="273"/>
      <c r="F189" s="296" t="s">
        <v>372</v>
      </c>
      <c r="G189" s="273"/>
      <c r="H189" s="273" t="s">
        <v>453</v>
      </c>
      <c r="I189" s="273" t="s">
        <v>454</v>
      </c>
      <c r="J189" s="335" t="s">
        <v>455</v>
      </c>
      <c r="K189" s="321"/>
    </row>
    <row r="190" s="1" customFormat="1" ht="15" customHeight="1">
      <c r="B190" s="298"/>
      <c r="C190" s="334" t="s">
        <v>42</v>
      </c>
      <c r="D190" s="273"/>
      <c r="E190" s="273"/>
      <c r="F190" s="296" t="s">
        <v>366</v>
      </c>
      <c r="G190" s="273"/>
      <c r="H190" s="270" t="s">
        <v>456</v>
      </c>
      <c r="I190" s="273" t="s">
        <v>457</v>
      </c>
      <c r="J190" s="273"/>
      <c r="K190" s="321"/>
    </row>
    <row r="191" s="1" customFormat="1" ht="15" customHeight="1">
      <c r="B191" s="298"/>
      <c r="C191" s="334" t="s">
        <v>458</v>
      </c>
      <c r="D191" s="273"/>
      <c r="E191" s="273"/>
      <c r="F191" s="296" t="s">
        <v>366</v>
      </c>
      <c r="G191" s="273"/>
      <c r="H191" s="273" t="s">
        <v>459</v>
      </c>
      <c r="I191" s="273" t="s">
        <v>401</v>
      </c>
      <c r="J191" s="273"/>
      <c r="K191" s="321"/>
    </row>
    <row r="192" s="1" customFormat="1" ht="15" customHeight="1">
      <c r="B192" s="298"/>
      <c r="C192" s="334" t="s">
        <v>460</v>
      </c>
      <c r="D192" s="273"/>
      <c r="E192" s="273"/>
      <c r="F192" s="296" t="s">
        <v>366</v>
      </c>
      <c r="G192" s="273"/>
      <c r="H192" s="273" t="s">
        <v>461</v>
      </c>
      <c r="I192" s="273" t="s">
        <v>401</v>
      </c>
      <c r="J192" s="273"/>
      <c r="K192" s="321"/>
    </row>
    <row r="193" s="1" customFormat="1" ht="15" customHeight="1">
      <c r="B193" s="298"/>
      <c r="C193" s="334" t="s">
        <v>462</v>
      </c>
      <c r="D193" s="273"/>
      <c r="E193" s="273"/>
      <c r="F193" s="296" t="s">
        <v>372</v>
      </c>
      <c r="G193" s="273"/>
      <c r="H193" s="273" t="s">
        <v>463</v>
      </c>
      <c r="I193" s="273" t="s">
        <v>401</v>
      </c>
      <c r="J193" s="273"/>
      <c r="K193" s="321"/>
    </row>
    <row r="194" s="1" customFormat="1" ht="15" customHeight="1">
      <c r="B194" s="327"/>
      <c r="C194" s="336"/>
      <c r="D194" s="307"/>
      <c r="E194" s="307"/>
      <c r="F194" s="307"/>
      <c r="G194" s="307"/>
      <c r="H194" s="307"/>
      <c r="I194" s="307"/>
      <c r="J194" s="307"/>
      <c r="K194" s="328"/>
    </row>
    <row r="195" s="1" customFormat="1" ht="18.75" customHeight="1">
      <c r="B195" s="309"/>
      <c r="C195" s="319"/>
      <c r="D195" s="319"/>
      <c r="E195" s="319"/>
      <c r="F195" s="329"/>
      <c r="G195" s="319"/>
      <c r="H195" s="319"/>
      <c r="I195" s="319"/>
      <c r="J195" s="319"/>
      <c r="K195" s="309"/>
    </row>
    <row r="196" s="1" customFormat="1" ht="18.75" customHeight="1">
      <c r="B196" s="309"/>
      <c r="C196" s="319"/>
      <c r="D196" s="319"/>
      <c r="E196" s="319"/>
      <c r="F196" s="329"/>
      <c r="G196" s="319"/>
      <c r="H196" s="319"/>
      <c r="I196" s="319"/>
      <c r="J196" s="319"/>
      <c r="K196" s="309"/>
    </row>
    <row r="197" s="1" customFormat="1" ht="18.75" customHeight="1">
      <c r="B197" s="281"/>
      <c r="C197" s="281"/>
      <c r="D197" s="281"/>
      <c r="E197" s="281"/>
      <c r="F197" s="281"/>
      <c r="G197" s="281"/>
      <c r="H197" s="281"/>
      <c r="I197" s="281"/>
      <c r="J197" s="281"/>
      <c r="K197" s="281"/>
    </row>
    <row r="198" s="1" customFormat="1" ht="13.5">
      <c r="B198" s="260"/>
      <c r="C198" s="261"/>
      <c r="D198" s="261"/>
      <c r="E198" s="261"/>
      <c r="F198" s="261"/>
      <c r="G198" s="261"/>
      <c r="H198" s="261"/>
      <c r="I198" s="261"/>
      <c r="J198" s="261"/>
      <c r="K198" s="262"/>
    </row>
    <row r="199" s="1" customFormat="1" ht="21">
      <c r="B199" s="263"/>
      <c r="C199" s="264" t="s">
        <v>464</v>
      </c>
      <c r="D199" s="264"/>
      <c r="E199" s="264"/>
      <c r="F199" s="264"/>
      <c r="G199" s="264"/>
      <c r="H199" s="264"/>
      <c r="I199" s="264"/>
      <c r="J199" s="264"/>
      <c r="K199" s="265"/>
    </row>
    <row r="200" s="1" customFormat="1" ht="25.5" customHeight="1">
      <c r="B200" s="263"/>
      <c r="C200" s="337" t="s">
        <v>465</v>
      </c>
      <c r="D200" s="337"/>
      <c r="E200" s="337"/>
      <c r="F200" s="337" t="s">
        <v>466</v>
      </c>
      <c r="G200" s="338"/>
      <c r="H200" s="337" t="s">
        <v>467</v>
      </c>
      <c r="I200" s="337"/>
      <c r="J200" s="337"/>
      <c r="K200" s="265"/>
    </row>
    <row r="201" s="1" customFormat="1" ht="5.25" customHeight="1">
      <c r="B201" s="298"/>
      <c r="C201" s="293"/>
      <c r="D201" s="293"/>
      <c r="E201" s="293"/>
      <c r="F201" s="293"/>
      <c r="G201" s="319"/>
      <c r="H201" s="293"/>
      <c r="I201" s="293"/>
      <c r="J201" s="293"/>
      <c r="K201" s="321"/>
    </row>
    <row r="202" s="1" customFormat="1" ht="15" customHeight="1">
      <c r="B202" s="298"/>
      <c r="C202" s="273" t="s">
        <v>457</v>
      </c>
      <c r="D202" s="273"/>
      <c r="E202" s="273"/>
      <c r="F202" s="296" t="s">
        <v>43</v>
      </c>
      <c r="G202" s="273"/>
      <c r="H202" s="273" t="s">
        <v>468</v>
      </c>
      <c r="I202" s="273"/>
      <c r="J202" s="273"/>
      <c r="K202" s="321"/>
    </row>
    <row r="203" s="1" customFormat="1" ht="15" customHeight="1">
      <c r="B203" s="298"/>
      <c r="C203" s="273"/>
      <c r="D203" s="273"/>
      <c r="E203" s="273"/>
      <c r="F203" s="296" t="s">
        <v>44</v>
      </c>
      <c r="G203" s="273"/>
      <c r="H203" s="273" t="s">
        <v>469</v>
      </c>
      <c r="I203" s="273"/>
      <c r="J203" s="273"/>
      <c r="K203" s="321"/>
    </row>
    <row r="204" s="1" customFormat="1" ht="15" customHeight="1">
      <c r="B204" s="298"/>
      <c r="C204" s="273"/>
      <c r="D204" s="273"/>
      <c r="E204" s="273"/>
      <c r="F204" s="296" t="s">
        <v>47</v>
      </c>
      <c r="G204" s="273"/>
      <c r="H204" s="273" t="s">
        <v>470</v>
      </c>
      <c r="I204" s="273"/>
      <c r="J204" s="273"/>
      <c r="K204" s="321"/>
    </row>
    <row r="205" s="1" customFormat="1" ht="15" customHeight="1">
      <c r="B205" s="298"/>
      <c r="C205" s="273"/>
      <c r="D205" s="273"/>
      <c r="E205" s="273"/>
      <c r="F205" s="296" t="s">
        <v>45</v>
      </c>
      <c r="G205" s="273"/>
      <c r="H205" s="273" t="s">
        <v>471</v>
      </c>
      <c r="I205" s="273"/>
      <c r="J205" s="273"/>
      <c r="K205" s="321"/>
    </row>
    <row r="206" s="1" customFormat="1" ht="15" customHeight="1">
      <c r="B206" s="298"/>
      <c r="C206" s="273"/>
      <c r="D206" s="273"/>
      <c r="E206" s="273"/>
      <c r="F206" s="296" t="s">
        <v>46</v>
      </c>
      <c r="G206" s="273"/>
      <c r="H206" s="273" t="s">
        <v>472</v>
      </c>
      <c r="I206" s="273"/>
      <c r="J206" s="273"/>
      <c r="K206" s="321"/>
    </row>
    <row r="207" s="1" customFormat="1" ht="15" customHeight="1">
      <c r="B207" s="298"/>
      <c r="C207" s="273"/>
      <c r="D207" s="273"/>
      <c r="E207" s="273"/>
      <c r="F207" s="296"/>
      <c r="G207" s="273"/>
      <c r="H207" s="273"/>
      <c r="I207" s="273"/>
      <c r="J207" s="273"/>
      <c r="K207" s="321"/>
    </row>
    <row r="208" s="1" customFormat="1" ht="15" customHeight="1">
      <c r="B208" s="298"/>
      <c r="C208" s="273" t="s">
        <v>413</v>
      </c>
      <c r="D208" s="273"/>
      <c r="E208" s="273"/>
      <c r="F208" s="296" t="s">
        <v>79</v>
      </c>
      <c r="G208" s="273"/>
      <c r="H208" s="273" t="s">
        <v>473</v>
      </c>
      <c r="I208" s="273"/>
      <c r="J208" s="273"/>
      <c r="K208" s="321"/>
    </row>
    <row r="209" s="1" customFormat="1" ht="15" customHeight="1">
      <c r="B209" s="298"/>
      <c r="C209" s="273"/>
      <c r="D209" s="273"/>
      <c r="E209" s="273"/>
      <c r="F209" s="296" t="s">
        <v>310</v>
      </c>
      <c r="G209" s="273"/>
      <c r="H209" s="273" t="s">
        <v>311</v>
      </c>
      <c r="I209" s="273"/>
      <c r="J209" s="273"/>
      <c r="K209" s="321"/>
    </row>
    <row r="210" s="1" customFormat="1" ht="15" customHeight="1">
      <c r="B210" s="298"/>
      <c r="C210" s="273"/>
      <c r="D210" s="273"/>
      <c r="E210" s="273"/>
      <c r="F210" s="296" t="s">
        <v>308</v>
      </c>
      <c r="G210" s="273"/>
      <c r="H210" s="273" t="s">
        <v>474</v>
      </c>
      <c r="I210" s="273"/>
      <c r="J210" s="273"/>
      <c r="K210" s="321"/>
    </row>
    <row r="211" s="1" customFormat="1" ht="15" customHeight="1">
      <c r="B211" s="339"/>
      <c r="C211" s="273"/>
      <c r="D211" s="273"/>
      <c r="E211" s="273"/>
      <c r="F211" s="296" t="s">
        <v>312</v>
      </c>
      <c r="G211" s="334"/>
      <c r="H211" s="325" t="s">
        <v>313</v>
      </c>
      <c r="I211" s="325"/>
      <c r="J211" s="325"/>
      <c r="K211" s="340"/>
    </row>
    <row r="212" s="1" customFormat="1" ht="15" customHeight="1">
      <c r="B212" s="339"/>
      <c r="C212" s="273"/>
      <c r="D212" s="273"/>
      <c r="E212" s="273"/>
      <c r="F212" s="296" t="s">
        <v>241</v>
      </c>
      <c r="G212" s="334"/>
      <c r="H212" s="325" t="s">
        <v>475</v>
      </c>
      <c r="I212" s="325"/>
      <c r="J212" s="325"/>
      <c r="K212" s="340"/>
    </row>
    <row r="213" s="1" customFormat="1" ht="15" customHeight="1">
      <c r="B213" s="339"/>
      <c r="C213" s="273"/>
      <c r="D213" s="273"/>
      <c r="E213" s="273"/>
      <c r="F213" s="296"/>
      <c r="G213" s="334"/>
      <c r="H213" s="325"/>
      <c r="I213" s="325"/>
      <c r="J213" s="325"/>
      <c r="K213" s="340"/>
    </row>
    <row r="214" s="1" customFormat="1" ht="15" customHeight="1">
      <c r="B214" s="339"/>
      <c r="C214" s="273" t="s">
        <v>437</v>
      </c>
      <c r="D214" s="273"/>
      <c r="E214" s="273"/>
      <c r="F214" s="296">
        <v>1</v>
      </c>
      <c r="G214" s="334"/>
      <c r="H214" s="325" t="s">
        <v>476</v>
      </c>
      <c r="I214" s="325"/>
      <c r="J214" s="325"/>
      <c r="K214" s="340"/>
    </row>
    <row r="215" s="1" customFormat="1" ht="15" customHeight="1">
      <c r="B215" s="339"/>
      <c r="C215" s="273"/>
      <c r="D215" s="273"/>
      <c r="E215" s="273"/>
      <c r="F215" s="296">
        <v>2</v>
      </c>
      <c r="G215" s="334"/>
      <c r="H215" s="325" t="s">
        <v>477</v>
      </c>
      <c r="I215" s="325"/>
      <c r="J215" s="325"/>
      <c r="K215" s="340"/>
    </row>
    <row r="216" s="1" customFormat="1" ht="15" customHeight="1">
      <c r="B216" s="339"/>
      <c r="C216" s="273"/>
      <c r="D216" s="273"/>
      <c r="E216" s="273"/>
      <c r="F216" s="296">
        <v>3</v>
      </c>
      <c r="G216" s="334"/>
      <c r="H216" s="325" t="s">
        <v>478</v>
      </c>
      <c r="I216" s="325"/>
      <c r="J216" s="325"/>
      <c r="K216" s="340"/>
    </row>
    <row r="217" s="1" customFormat="1" ht="15" customHeight="1">
      <c r="B217" s="339"/>
      <c r="C217" s="273"/>
      <c r="D217" s="273"/>
      <c r="E217" s="273"/>
      <c r="F217" s="296">
        <v>4</v>
      </c>
      <c r="G217" s="334"/>
      <c r="H217" s="325" t="s">
        <v>479</v>
      </c>
      <c r="I217" s="325"/>
      <c r="J217" s="325"/>
      <c r="K217" s="340"/>
    </row>
    <row r="218" s="1" customFormat="1" ht="12.75" customHeight="1">
      <c r="B218" s="341"/>
      <c r="C218" s="342"/>
      <c r="D218" s="342"/>
      <c r="E218" s="342"/>
      <c r="F218" s="342"/>
      <c r="G218" s="342"/>
      <c r="H218" s="342"/>
      <c r="I218" s="342"/>
      <c r="J218" s="342"/>
      <c r="K218" s="343"/>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DESKTOP-2FHCJ8N\acer</dc:creator>
  <cp:lastModifiedBy>DESKTOP-2FHCJ8N\acer</cp:lastModifiedBy>
  <dcterms:created xsi:type="dcterms:W3CDTF">2022-01-05T10:31:41Z</dcterms:created>
  <dcterms:modified xsi:type="dcterms:W3CDTF">2022-01-05T10:31:45Z</dcterms:modified>
</cp:coreProperties>
</file>